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708A098F-933E-414D-9593-FB86CB66F596}" xr6:coauthVersionLast="45" xr6:coauthVersionMax="45" xr10:uidLastSave="{00000000-0000-0000-0000-000000000000}"/>
  <bookViews>
    <workbookView xWindow="5730" yWindow="950" windowWidth="32220" windowHeight="9620" xr2:uid="{CFEC3D39-50CD-4BC5-8A2D-E61E52BBE13D}"/>
  </bookViews>
  <sheets>
    <sheet name="Parts" sheetId="1" r:id="rId1"/>
    <sheet name="PartsUpdated" sheetId="9" r:id="rId2"/>
    <sheet name="TechTree" sheetId="2" r:id="rId3"/>
    <sheet name="UpgradeTypes" sheetId="4" r:id="rId4"/>
    <sheet name="EngineUpgrades" sheetId="3" r:id="rId5"/>
    <sheet name="FuelTankUpgrades" sheetId="5" r:id="rId6"/>
    <sheet name="BaseTechNodes" sheetId="8" r:id="rId7"/>
    <sheet name="Change Notes" sheetId="6" r:id="rId8"/>
    <sheet name="Pasted" sheetId="7" r:id="rId9"/>
  </sheets>
  <definedNames>
    <definedName name="_xlnm._FilterDatabase" localSheetId="0" hidden="1">Parts!$A$1:$AU$291</definedName>
    <definedName name="_xlnm._FilterDatabase" localSheetId="1" hidden="1">PartsUpdated!$A$1:$B$289</definedName>
    <definedName name="_xlnm._FilterDatabase" localSheetId="8" hidden="1">Pasted!$A$1:$R$291</definedName>
    <definedName name="_xlnm._FilterDatabase" localSheetId="2" hidden="1">TechTree!$A$1:$E$438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" i="9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44" i="1"/>
  <c r="A143" i="1"/>
  <c r="A129" i="1"/>
  <c r="C188" i="2" l="1"/>
  <c r="E188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V201" i="1"/>
  <c r="V200" i="1"/>
  <c r="V167" i="1"/>
  <c r="V166" i="1"/>
  <c r="AH162" i="1"/>
  <c r="V164" i="1"/>
  <c r="V163" i="1"/>
  <c r="AU152" i="1"/>
  <c r="AR152" i="1"/>
  <c r="AQ152" i="1"/>
  <c r="AS152" i="1" s="1"/>
  <c r="AP152" i="1"/>
  <c r="AN152" i="1"/>
  <c r="AE152" i="1"/>
  <c r="AU139" i="1"/>
  <c r="AR139" i="1"/>
  <c r="AQ139" i="1"/>
  <c r="AS139" i="1" s="1"/>
  <c r="AP139" i="1"/>
  <c r="AN139" i="1"/>
  <c r="AE139" i="1"/>
  <c r="AE3" i="1"/>
  <c r="AE4" i="1"/>
  <c r="AE5" i="1"/>
  <c r="AE6" i="1"/>
  <c r="AE7" i="1"/>
  <c r="AE8" i="1"/>
  <c r="AE9" i="1"/>
  <c r="AE10" i="1"/>
  <c r="AE11" i="1"/>
  <c r="AE12" i="1"/>
  <c r="AE13" i="1"/>
  <c r="AE14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83" i="1"/>
  <c r="AE84" i="1"/>
  <c r="AE85" i="1"/>
  <c r="AE86" i="1"/>
  <c r="AE87" i="1"/>
  <c r="AE88" i="1"/>
  <c r="AE89" i="1"/>
  <c r="AE91" i="1"/>
  <c r="AE92" i="1"/>
  <c r="AE93" i="1"/>
  <c r="V54" i="1" l="1"/>
  <c r="V53" i="1"/>
  <c r="V51" i="1"/>
  <c r="V48" i="1"/>
  <c r="V47" i="1"/>
  <c r="AN202" i="1"/>
  <c r="AQ202" i="1"/>
  <c r="AS202" i="1" s="1"/>
  <c r="AP202" i="1" s="1"/>
  <c r="AR202" i="1"/>
  <c r="AU202" i="1"/>
  <c r="AN203" i="1"/>
  <c r="AP203" i="1"/>
  <c r="AQ203" i="1"/>
  <c r="AS203" i="1" s="1"/>
  <c r="AR203" i="1"/>
  <c r="AU203" i="1"/>
  <c r="AE203" i="1" s="1"/>
  <c r="AN204" i="1"/>
  <c r="AQ204" i="1"/>
  <c r="AS204" i="1" s="1"/>
  <c r="AP204" i="1" s="1"/>
  <c r="AR204" i="1"/>
  <c r="AU204" i="1"/>
  <c r="AN205" i="1"/>
  <c r="AP205" i="1"/>
  <c r="AQ205" i="1"/>
  <c r="AS205" i="1" s="1"/>
  <c r="AR205" i="1"/>
  <c r="AU205" i="1"/>
  <c r="AE205" i="1" s="1"/>
  <c r="AN206" i="1"/>
  <c r="AQ206" i="1"/>
  <c r="AS206" i="1" s="1"/>
  <c r="AP206" i="1" s="1"/>
  <c r="AR206" i="1"/>
  <c r="AU206" i="1"/>
  <c r="AN207" i="1"/>
  <c r="AP207" i="1"/>
  <c r="AQ207" i="1"/>
  <c r="AS207" i="1" s="1"/>
  <c r="AR207" i="1"/>
  <c r="AU207" i="1"/>
  <c r="AE207" i="1" s="1"/>
  <c r="AN208" i="1"/>
  <c r="AQ208" i="1"/>
  <c r="AS208" i="1" s="1"/>
  <c r="AP208" i="1" s="1"/>
  <c r="AR208" i="1"/>
  <c r="AU208" i="1"/>
  <c r="AN209" i="1"/>
  <c r="AP209" i="1"/>
  <c r="AQ209" i="1"/>
  <c r="AS209" i="1" s="1"/>
  <c r="AR209" i="1"/>
  <c r="AU209" i="1"/>
  <c r="AE209" i="1" s="1"/>
  <c r="AN210" i="1"/>
  <c r="AQ210" i="1"/>
  <c r="AS210" i="1" s="1"/>
  <c r="AP210" i="1" s="1"/>
  <c r="AR210" i="1"/>
  <c r="AU210" i="1"/>
  <c r="AN211" i="1"/>
  <c r="AP211" i="1"/>
  <c r="AQ211" i="1"/>
  <c r="AS211" i="1" s="1"/>
  <c r="AR211" i="1"/>
  <c r="AU211" i="1"/>
  <c r="AE211" i="1" s="1"/>
  <c r="AN212" i="1"/>
  <c r="AQ212" i="1"/>
  <c r="AS212" i="1" s="1"/>
  <c r="AP212" i="1" s="1"/>
  <c r="AR212" i="1"/>
  <c r="AU212" i="1"/>
  <c r="AE212" i="1" s="1"/>
  <c r="AN213" i="1"/>
  <c r="AP213" i="1"/>
  <c r="AQ213" i="1"/>
  <c r="AS213" i="1" s="1"/>
  <c r="AR213" i="1"/>
  <c r="AU213" i="1"/>
  <c r="AE213" i="1" s="1"/>
  <c r="AN214" i="1"/>
  <c r="AQ214" i="1"/>
  <c r="AS214" i="1" s="1"/>
  <c r="AP214" i="1" s="1"/>
  <c r="AR214" i="1"/>
  <c r="AU214" i="1"/>
  <c r="AN215" i="1"/>
  <c r="AP215" i="1"/>
  <c r="AQ215" i="1"/>
  <c r="AS215" i="1" s="1"/>
  <c r="AR215" i="1"/>
  <c r="AU215" i="1"/>
  <c r="AE215" i="1" s="1"/>
  <c r="AN216" i="1"/>
  <c r="AQ216" i="1"/>
  <c r="AS216" i="1" s="1"/>
  <c r="AP216" i="1" s="1"/>
  <c r="AR216" i="1"/>
  <c r="AU216" i="1"/>
  <c r="AN217" i="1"/>
  <c r="AP217" i="1"/>
  <c r="AQ217" i="1"/>
  <c r="AS217" i="1" s="1"/>
  <c r="AR217" i="1"/>
  <c r="AU217" i="1"/>
  <c r="AE217" i="1" s="1"/>
  <c r="AN218" i="1"/>
  <c r="AQ218" i="1"/>
  <c r="AS218" i="1" s="1"/>
  <c r="AP218" i="1" s="1"/>
  <c r="AR218" i="1"/>
  <c r="AN219" i="1"/>
  <c r="AP219" i="1"/>
  <c r="AQ219" i="1"/>
  <c r="AS219" i="1" s="1"/>
  <c r="AR219" i="1"/>
  <c r="AU219" i="1"/>
  <c r="AE219" i="1" s="1"/>
  <c r="AN220" i="1"/>
  <c r="AQ220" i="1"/>
  <c r="AS220" i="1" s="1"/>
  <c r="AP220" i="1" s="1"/>
  <c r="AR220" i="1"/>
  <c r="AN221" i="1"/>
  <c r="AP221" i="1"/>
  <c r="AQ221" i="1"/>
  <c r="AS221" i="1" s="1"/>
  <c r="AR221" i="1"/>
  <c r="AU221" i="1"/>
  <c r="AE221" i="1" s="1"/>
  <c r="AN222" i="1"/>
  <c r="AQ222" i="1"/>
  <c r="AS222" i="1" s="1"/>
  <c r="AP222" i="1" s="1"/>
  <c r="AR222" i="1"/>
  <c r="AN223" i="1"/>
  <c r="AP223" i="1"/>
  <c r="AQ223" i="1"/>
  <c r="AS223" i="1" s="1"/>
  <c r="AR223" i="1"/>
  <c r="AU223" i="1"/>
  <c r="AE223" i="1" s="1"/>
  <c r="AN224" i="1"/>
  <c r="AQ224" i="1"/>
  <c r="AS224" i="1" s="1"/>
  <c r="AP224" i="1" s="1"/>
  <c r="AR224" i="1"/>
  <c r="AN225" i="1"/>
  <c r="AP225" i="1"/>
  <c r="AQ225" i="1"/>
  <c r="AS225" i="1" s="1"/>
  <c r="AR225" i="1"/>
  <c r="AU225" i="1"/>
  <c r="AE225" i="1" s="1"/>
  <c r="AN226" i="1"/>
  <c r="AQ226" i="1"/>
  <c r="AS226" i="1" s="1"/>
  <c r="AP226" i="1" s="1"/>
  <c r="AR226" i="1"/>
  <c r="AN227" i="1"/>
  <c r="AP227" i="1"/>
  <c r="AQ227" i="1"/>
  <c r="AS227" i="1" s="1"/>
  <c r="AR227" i="1"/>
  <c r="AU227" i="1"/>
  <c r="AE227" i="1" s="1"/>
  <c r="AN228" i="1"/>
  <c r="AQ228" i="1"/>
  <c r="AS228" i="1" s="1"/>
  <c r="AP228" i="1" s="1"/>
  <c r="AR228" i="1"/>
  <c r="AN229" i="1"/>
  <c r="AP229" i="1"/>
  <c r="AQ229" i="1"/>
  <c r="AS229" i="1" s="1"/>
  <c r="AR229" i="1"/>
  <c r="AU229" i="1"/>
  <c r="AE229" i="1" s="1"/>
  <c r="AN230" i="1"/>
  <c r="AQ230" i="1"/>
  <c r="AS230" i="1" s="1"/>
  <c r="AP230" i="1" s="1"/>
  <c r="AR230" i="1"/>
  <c r="AN231" i="1"/>
  <c r="AP231" i="1"/>
  <c r="AQ231" i="1"/>
  <c r="AS231" i="1" s="1"/>
  <c r="AR231" i="1"/>
  <c r="AU231" i="1"/>
  <c r="AE231" i="1" s="1"/>
  <c r="AN232" i="1"/>
  <c r="AQ232" i="1"/>
  <c r="AS232" i="1" s="1"/>
  <c r="AP232" i="1" s="1"/>
  <c r="AR232" i="1"/>
  <c r="AN233" i="1"/>
  <c r="AP233" i="1"/>
  <c r="AQ233" i="1"/>
  <c r="AS233" i="1" s="1"/>
  <c r="AR233" i="1"/>
  <c r="AU233" i="1"/>
  <c r="AE233" i="1" s="1"/>
  <c r="AN234" i="1"/>
  <c r="AQ234" i="1"/>
  <c r="AS234" i="1" s="1"/>
  <c r="AP234" i="1" s="1"/>
  <c r="AR234" i="1"/>
  <c r="AN235" i="1"/>
  <c r="AQ235" i="1"/>
  <c r="AS235" i="1" s="1"/>
  <c r="AP235" i="1" s="1"/>
  <c r="AR235" i="1"/>
  <c r="AU235" i="1"/>
  <c r="AE235" i="1" s="1"/>
  <c r="AN236" i="1"/>
  <c r="AQ236" i="1"/>
  <c r="AS236" i="1" s="1"/>
  <c r="AP236" i="1" s="1"/>
  <c r="AR236" i="1"/>
  <c r="AN237" i="1"/>
  <c r="AP237" i="1"/>
  <c r="AQ237" i="1"/>
  <c r="AS237" i="1" s="1"/>
  <c r="AR237" i="1"/>
  <c r="AU237" i="1"/>
  <c r="AE237" i="1" s="1"/>
  <c r="AN238" i="1"/>
  <c r="AQ238" i="1"/>
  <c r="AS238" i="1" s="1"/>
  <c r="AP238" i="1" s="1"/>
  <c r="AR238" i="1"/>
  <c r="AN239" i="1"/>
  <c r="AP239" i="1"/>
  <c r="AQ239" i="1"/>
  <c r="AS239" i="1" s="1"/>
  <c r="AR239" i="1"/>
  <c r="AU239" i="1"/>
  <c r="AE239" i="1" s="1"/>
  <c r="AN240" i="1"/>
  <c r="AQ240" i="1"/>
  <c r="AS240" i="1" s="1"/>
  <c r="AP240" i="1" s="1"/>
  <c r="AR240" i="1"/>
  <c r="AN241" i="1"/>
  <c r="AP241" i="1"/>
  <c r="AQ241" i="1"/>
  <c r="AS241" i="1" s="1"/>
  <c r="AR241" i="1"/>
  <c r="AU241" i="1"/>
  <c r="AE241" i="1" s="1"/>
  <c r="AN242" i="1"/>
  <c r="AQ242" i="1"/>
  <c r="AS242" i="1" s="1"/>
  <c r="AP242" i="1" s="1"/>
  <c r="AR242" i="1"/>
  <c r="AN243" i="1"/>
  <c r="AP243" i="1"/>
  <c r="AQ243" i="1"/>
  <c r="AS243" i="1" s="1"/>
  <c r="AR243" i="1"/>
  <c r="AU243" i="1"/>
  <c r="AE243" i="1" s="1"/>
  <c r="AN244" i="1"/>
  <c r="AQ244" i="1"/>
  <c r="AS244" i="1" s="1"/>
  <c r="AP244" i="1" s="1"/>
  <c r="AR244" i="1"/>
  <c r="AN245" i="1"/>
  <c r="AP245" i="1"/>
  <c r="AQ245" i="1"/>
  <c r="AS245" i="1" s="1"/>
  <c r="AR245" i="1"/>
  <c r="AU245" i="1"/>
  <c r="AE245" i="1" s="1"/>
  <c r="AN246" i="1"/>
  <c r="AQ246" i="1"/>
  <c r="AS246" i="1" s="1"/>
  <c r="AP246" i="1" s="1"/>
  <c r="AR246" i="1"/>
  <c r="AN247" i="1"/>
  <c r="AP247" i="1"/>
  <c r="AQ247" i="1"/>
  <c r="AS247" i="1" s="1"/>
  <c r="AR247" i="1"/>
  <c r="AU247" i="1"/>
  <c r="AE247" i="1" s="1"/>
  <c r="AN248" i="1"/>
  <c r="AQ248" i="1"/>
  <c r="AS248" i="1" s="1"/>
  <c r="AP248" i="1" s="1"/>
  <c r="AR248" i="1"/>
  <c r="AN249" i="1"/>
  <c r="AP249" i="1"/>
  <c r="AQ249" i="1"/>
  <c r="AS249" i="1" s="1"/>
  <c r="AR249" i="1"/>
  <c r="AU249" i="1"/>
  <c r="AE249" i="1" s="1"/>
  <c r="AN250" i="1"/>
  <c r="AQ250" i="1"/>
  <c r="AS250" i="1" s="1"/>
  <c r="AP250" i="1" s="1"/>
  <c r="AR250" i="1"/>
  <c r="AN251" i="1"/>
  <c r="AP251" i="1"/>
  <c r="AQ251" i="1"/>
  <c r="AS251" i="1" s="1"/>
  <c r="AR251" i="1"/>
  <c r="AU251" i="1"/>
  <c r="AE251" i="1" s="1"/>
  <c r="AN252" i="1"/>
  <c r="AQ252" i="1"/>
  <c r="AS252" i="1" s="1"/>
  <c r="AP252" i="1" s="1"/>
  <c r="AR252" i="1"/>
  <c r="AN253" i="1"/>
  <c r="AP253" i="1"/>
  <c r="AQ253" i="1"/>
  <c r="AS253" i="1" s="1"/>
  <c r="AR253" i="1"/>
  <c r="AU253" i="1"/>
  <c r="AE253" i="1" s="1"/>
  <c r="AN254" i="1"/>
  <c r="AQ254" i="1"/>
  <c r="AS254" i="1" s="1"/>
  <c r="AP254" i="1" s="1"/>
  <c r="AR254" i="1"/>
  <c r="AN255" i="1"/>
  <c r="AP255" i="1"/>
  <c r="AQ255" i="1"/>
  <c r="AS255" i="1" s="1"/>
  <c r="AR255" i="1"/>
  <c r="AU255" i="1"/>
  <c r="AE255" i="1" s="1"/>
  <c r="AN256" i="1"/>
  <c r="AQ256" i="1"/>
  <c r="AS256" i="1" s="1"/>
  <c r="AP256" i="1" s="1"/>
  <c r="AR256" i="1"/>
  <c r="AN257" i="1"/>
  <c r="AP257" i="1"/>
  <c r="AQ257" i="1"/>
  <c r="AS257" i="1" s="1"/>
  <c r="AR257" i="1"/>
  <c r="AU257" i="1"/>
  <c r="AE257" i="1" s="1"/>
  <c r="AN258" i="1"/>
  <c r="AQ258" i="1"/>
  <c r="AS258" i="1" s="1"/>
  <c r="AP258" i="1" s="1"/>
  <c r="AR258" i="1"/>
  <c r="AN259" i="1"/>
  <c r="AP259" i="1"/>
  <c r="AQ259" i="1"/>
  <c r="AS259" i="1" s="1"/>
  <c r="AR259" i="1"/>
  <c r="AU259" i="1"/>
  <c r="AE259" i="1" s="1"/>
  <c r="AN260" i="1"/>
  <c r="AQ260" i="1"/>
  <c r="AS260" i="1" s="1"/>
  <c r="AP260" i="1" s="1"/>
  <c r="AR260" i="1"/>
  <c r="AN261" i="1"/>
  <c r="AP261" i="1"/>
  <c r="AQ261" i="1"/>
  <c r="AS261" i="1" s="1"/>
  <c r="AR261" i="1"/>
  <c r="AU261" i="1"/>
  <c r="AE261" i="1" s="1"/>
  <c r="AN262" i="1"/>
  <c r="AQ262" i="1"/>
  <c r="AS262" i="1" s="1"/>
  <c r="AP262" i="1" s="1"/>
  <c r="AR262" i="1"/>
  <c r="AN263" i="1"/>
  <c r="AP263" i="1"/>
  <c r="AQ263" i="1"/>
  <c r="AS263" i="1" s="1"/>
  <c r="AR263" i="1"/>
  <c r="AU263" i="1"/>
  <c r="AE263" i="1" s="1"/>
  <c r="AN264" i="1"/>
  <c r="AQ264" i="1"/>
  <c r="AS264" i="1" s="1"/>
  <c r="AP264" i="1" s="1"/>
  <c r="AR264" i="1"/>
  <c r="AN265" i="1"/>
  <c r="AP265" i="1"/>
  <c r="AQ265" i="1"/>
  <c r="AS265" i="1" s="1"/>
  <c r="AR265" i="1"/>
  <c r="AU265" i="1"/>
  <c r="AE265" i="1" s="1"/>
  <c r="AN266" i="1"/>
  <c r="AQ266" i="1"/>
  <c r="AS266" i="1" s="1"/>
  <c r="AP266" i="1" s="1"/>
  <c r="AR266" i="1"/>
  <c r="AN267" i="1"/>
  <c r="AP267" i="1"/>
  <c r="AQ267" i="1"/>
  <c r="AS267" i="1" s="1"/>
  <c r="AR267" i="1"/>
  <c r="AU267" i="1"/>
  <c r="AE267" i="1" s="1"/>
  <c r="AN268" i="1"/>
  <c r="AQ268" i="1"/>
  <c r="AS268" i="1" s="1"/>
  <c r="AP268" i="1" s="1"/>
  <c r="AR268" i="1"/>
  <c r="AN269" i="1"/>
  <c r="AP269" i="1"/>
  <c r="AQ269" i="1"/>
  <c r="AS269" i="1" s="1"/>
  <c r="AR269" i="1"/>
  <c r="AU269" i="1"/>
  <c r="AE269" i="1" s="1"/>
  <c r="AN270" i="1"/>
  <c r="AQ270" i="1"/>
  <c r="AS270" i="1" s="1"/>
  <c r="AP270" i="1" s="1"/>
  <c r="AR270" i="1"/>
  <c r="AN271" i="1"/>
  <c r="AP271" i="1"/>
  <c r="AQ271" i="1"/>
  <c r="AS271" i="1" s="1"/>
  <c r="AR271" i="1"/>
  <c r="AU271" i="1"/>
  <c r="AE271" i="1" s="1"/>
  <c r="AN272" i="1"/>
  <c r="AQ272" i="1"/>
  <c r="AS272" i="1" s="1"/>
  <c r="AP272" i="1" s="1"/>
  <c r="AR272" i="1"/>
  <c r="AN273" i="1"/>
  <c r="AP273" i="1"/>
  <c r="AQ273" i="1"/>
  <c r="AS273" i="1" s="1"/>
  <c r="AR273" i="1"/>
  <c r="AU273" i="1"/>
  <c r="AE273" i="1" s="1"/>
  <c r="AN274" i="1"/>
  <c r="AQ274" i="1"/>
  <c r="AS274" i="1" s="1"/>
  <c r="AP274" i="1" s="1"/>
  <c r="AR274" i="1"/>
  <c r="AN275" i="1"/>
  <c r="AP275" i="1"/>
  <c r="AQ275" i="1"/>
  <c r="AS275" i="1" s="1"/>
  <c r="AR275" i="1"/>
  <c r="AU275" i="1"/>
  <c r="AE275" i="1" s="1"/>
  <c r="AN276" i="1"/>
  <c r="AQ276" i="1"/>
  <c r="AS276" i="1" s="1"/>
  <c r="AP276" i="1" s="1"/>
  <c r="AR276" i="1"/>
  <c r="AN277" i="1"/>
  <c r="AP277" i="1"/>
  <c r="AQ277" i="1"/>
  <c r="AS277" i="1" s="1"/>
  <c r="AR277" i="1"/>
  <c r="AU277" i="1"/>
  <c r="AE277" i="1" s="1"/>
  <c r="AN278" i="1"/>
  <c r="AQ278" i="1"/>
  <c r="AS278" i="1" s="1"/>
  <c r="AP278" i="1" s="1"/>
  <c r="AR278" i="1"/>
  <c r="AN279" i="1"/>
  <c r="AP279" i="1"/>
  <c r="AQ279" i="1"/>
  <c r="AS279" i="1" s="1"/>
  <c r="AR279" i="1"/>
  <c r="AU279" i="1"/>
  <c r="AE279" i="1" s="1"/>
  <c r="AN280" i="1"/>
  <c r="AQ280" i="1"/>
  <c r="AS280" i="1" s="1"/>
  <c r="AP280" i="1" s="1"/>
  <c r="AR280" i="1"/>
  <c r="AN281" i="1"/>
  <c r="AP281" i="1"/>
  <c r="AQ281" i="1"/>
  <c r="AS281" i="1" s="1"/>
  <c r="AR281" i="1"/>
  <c r="AU281" i="1"/>
  <c r="AE281" i="1" s="1"/>
  <c r="AN282" i="1"/>
  <c r="AQ282" i="1"/>
  <c r="AS282" i="1" s="1"/>
  <c r="AP282" i="1" s="1"/>
  <c r="AR282" i="1"/>
  <c r="AN283" i="1"/>
  <c r="AP283" i="1"/>
  <c r="AQ283" i="1"/>
  <c r="AS283" i="1" s="1"/>
  <c r="AR283" i="1"/>
  <c r="AU283" i="1"/>
  <c r="AE283" i="1" s="1"/>
  <c r="AN284" i="1"/>
  <c r="AQ284" i="1"/>
  <c r="AS284" i="1" s="1"/>
  <c r="AP284" i="1" s="1"/>
  <c r="AR284" i="1"/>
  <c r="AN285" i="1"/>
  <c r="AP285" i="1"/>
  <c r="AQ285" i="1"/>
  <c r="AS285" i="1" s="1"/>
  <c r="AR285" i="1"/>
  <c r="AU285" i="1"/>
  <c r="AE285" i="1" s="1"/>
  <c r="AN286" i="1"/>
  <c r="AQ286" i="1"/>
  <c r="AS286" i="1" s="1"/>
  <c r="AP286" i="1" s="1"/>
  <c r="AR286" i="1"/>
  <c r="AN287" i="1"/>
  <c r="AP287" i="1"/>
  <c r="AQ287" i="1"/>
  <c r="AS287" i="1" s="1"/>
  <c r="AR287" i="1"/>
  <c r="AU287" i="1"/>
  <c r="AE287" i="1" s="1"/>
  <c r="AN288" i="1"/>
  <c r="AQ288" i="1"/>
  <c r="AS288" i="1" s="1"/>
  <c r="AP288" i="1" s="1"/>
  <c r="AR288" i="1"/>
  <c r="AN289" i="1"/>
  <c r="AP289" i="1"/>
  <c r="AQ289" i="1"/>
  <c r="AS289" i="1" s="1"/>
  <c r="AR289" i="1"/>
  <c r="AU289" i="1"/>
  <c r="AE289" i="1" s="1"/>
  <c r="AN290" i="1"/>
  <c r="AQ290" i="1"/>
  <c r="AS290" i="1" s="1"/>
  <c r="AP290" i="1" s="1"/>
  <c r="AR290" i="1"/>
  <c r="AN291" i="1"/>
  <c r="AP291" i="1"/>
  <c r="AQ291" i="1"/>
  <c r="AS291" i="1" s="1"/>
  <c r="AR291" i="1"/>
  <c r="AU291" i="1"/>
  <c r="AE291" i="1" s="1"/>
  <c r="AN69" i="1"/>
  <c r="AP69" i="1"/>
  <c r="AQ69" i="1"/>
  <c r="AS69" i="1" s="1"/>
  <c r="AR69" i="1"/>
  <c r="AU69" i="1"/>
  <c r="AE69" i="1" s="1"/>
  <c r="AN70" i="1"/>
  <c r="AQ70" i="1"/>
  <c r="AS70" i="1" s="1"/>
  <c r="AP70" i="1" s="1"/>
  <c r="AR70" i="1"/>
  <c r="AN71" i="1"/>
  <c r="AQ71" i="1"/>
  <c r="AS71" i="1" s="1"/>
  <c r="AP71" i="1" s="1"/>
  <c r="AR71" i="1"/>
  <c r="AN72" i="1"/>
  <c r="AQ72" i="1"/>
  <c r="AS72" i="1" s="1"/>
  <c r="AP72" i="1" s="1"/>
  <c r="AR72" i="1"/>
  <c r="AN73" i="1"/>
  <c r="AP73" i="1"/>
  <c r="AQ73" i="1"/>
  <c r="AS73" i="1" s="1"/>
  <c r="AR73" i="1"/>
  <c r="AU73" i="1"/>
  <c r="AE73" i="1" s="1"/>
  <c r="AN74" i="1"/>
  <c r="AQ74" i="1"/>
  <c r="AS74" i="1" s="1"/>
  <c r="AP74" i="1" s="1"/>
  <c r="AR74" i="1"/>
  <c r="AU74" i="1"/>
  <c r="AE74" i="1" s="1"/>
  <c r="AN75" i="1"/>
  <c r="AP75" i="1"/>
  <c r="AQ75" i="1"/>
  <c r="AS75" i="1" s="1"/>
  <c r="AR75" i="1"/>
  <c r="AU75" i="1"/>
  <c r="AE75" i="1" s="1"/>
  <c r="AN76" i="1"/>
  <c r="AQ76" i="1"/>
  <c r="AS76" i="1" s="1"/>
  <c r="AP76" i="1" s="1"/>
  <c r="AR76" i="1"/>
  <c r="AU76" i="1"/>
  <c r="AE76" i="1" s="1"/>
  <c r="AN77" i="1"/>
  <c r="AP77" i="1"/>
  <c r="AQ77" i="1"/>
  <c r="AS77" i="1" s="1"/>
  <c r="AR77" i="1"/>
  <c r="AU77" i="1"/>
  <c r="AE77" i="1" s="1"/>
  <c r="AN78" i="1"/>
  <c r="AQ78" i="1"/>
  <c r="AS78" i="1" s="1"/>
  <c r="AP78" i="1" s="1"/>
  <c r="AR78" i="1"/>
  <c r="AU78" i="1"/>
  <c r="AE78" i="1" s="1"/>
  <c r="AN79" i="1"/>
  <c r="AP79" i="1"/>
  <c r="AQ79" i="1"/>
  <c r="AS79" i="1" s="1"/>
  <c r="AR79" i="1"/>
  <c r="AU79" i="1"/>
  <c r="AE79" i="1" s="1"/>
  <c r="AN80" i="1"/>
  <c r="AQ80" i="1"/>
  <c r="AS80" i="1" s="1"/>
  <c r="AP80" i="1" s="1"/>
  <c r="AR80" i="1"/>
  <c r="AU80" i="1"/>
  <c r="AE80" i="1" s="1"/>
  <c r="AN81" i="1"/>
  <c r="AP81" i="1"/>
  <c r="AQ81" i="1"/>
  <c r="AS81" i="1" s="1"/>
  <c r="AR81" i="1"/>
  <c r="AU81" i="1"/>
  <c r="AE81" i="1" s="1"/>
  <c r="AN82" i="1"/>
  <c r="AQ82" i="1"/>
  <c r="AS82" i="1" s="1"/>
  <c r="AP82" i="1" s="1"/>
  <c r="AR82" i="1"/>
  <c r="AU82" i="1"/>
  <c r="AE82" i="1" s="1"/>
  <c r="AN83" i="1"/>
  <c r="AP83" i="1"/>
  <c r="AQ83" i="1"/>
  <c r="AS83" i="1" s="1"/>
  <c r="AR83" i="1"/>
  <c r="AU83" i="1"/>
  <c r="AN84" i="1"/>
  <c r="AQ84" i="1"/>
  <c r="AS84" i="1" s="1"/>
  <c r="AP84" i="1" s="1"/>
  <c r="AR84" i="1"/>
  <c r="AU84" i="1"/>
  <c r="AN85" i="1"/>
  <c r="AP85" i="1"/>
  <c r="AQ85" i="1"/>
  <c r="AS85" i="1" s="1"/>
  <c r="AR85" i="1"/>
  <c r="AU85" i="1"/>
  <c r="AN86" i="1"/>
  <c r="AQ86" i="1"/>
  <c r="AS86" i="1" s="1"/>
  <c r="AP86" i="1" s="1"/>
  <c r="AR86" i="1"/>
  <c r="AU86" i="1"/>
  <c r="AN87" i="1"/>
  <c r="AP87" i="1"/>
  <c r="AQ87" i="1"/>
  <c r="AS87" i="1" s="1"/>
  <c r="AR87" i="1"/>
  <c r="AU87" i="1"/>
  <c r="AN88" i="1"/>
  <c r="AQ88" i="1"/>
  <c r="AS88" i="1" s="1"/>
  <c r="AP88" i="1" s="1"/>
  <c r="AR88" i="1"/>
  <c r="AU88" i="1"/>
  <c r="AN89" i="1"/>
  <c r="AP89" i="1"/>
  <c r="AQ89" i="1"/>
  <c r="AS89" i="1" s="1"/>
  <c r="AR89" i="1"/>
  <c r="AU89" i="1"/>
  <c r="AN90" i="1"/>
  <c r="AQ90" i="1"/>
  <c r="AS90" i="1" s="1"/>
  <c r="AP90" i="1" s="1"/>
  <c r="AR90" i="1"/>
  <c r="AU90" i="1"/>
  <c r="AE90" i="1" s="1"/>
  <c r="AN91" i="1"/>
  <c r="AP91" i="1"/>
  <c r="AQ91" i="1"/>
  <c r="AS91" i="1" s="1"/>
  <c r="AR91" i="1"/>
  <c r="AU91" i="1"/>
  <c r="AN92" i="1"/>
  <c r="AQ92" i="1"/>
  <c r="AS92" i="1" s="1"/>
  <c r="AP92" i="1" s="1"/>
  <c r="AR92" i="1"/>
  <c r="AU92" i="1"/>
  <c r="AN93" i="1"/>
  <c r="AP93" i="1"/>
  <c r="AQ93" i="1"/>
  <c r="AS93" i="1" s="1"/>
  <c r="AR93" i="1"/>
  <c r="AU93" i="1"/>
  <c r="AN94" i="1"/>
  <c r="AQ94" i="1"/>
  <c r="AS94" i="1" s="1"/>
  <c r="AP94" i="1" s="1"/>
  <c r="AR94" i="1"/>
  <c r="AU94" i="1"/>
  <c r="AE94" i="1" s="1"/>
  <c r="AN95" i="1"/>
  <c r="AP95" i="1"/>
  <c r="AQ95" i="1"/>
  <c r="AS95" i="1" s="1"/>
  <c r="AR95" i="1"/>
  <c r="AU95" i="1"/>
  <c r="AE95" i="1" s="1"/>
  <c r="AN96" i="1"/>
  <c r="AQ96" i="1"/>
  <c r="AS96" i="1" s="1"/>
  <c r="AP96" i="1" s="1"/>
  <c r="AR96" i="1"/>
  <c r="AU96" i="1"/>
  <c r="AE96" i="1" s="1"/>
  <c r="AN97" i="1"/>
  <c r="AP97" i="1"/>
  <c r="AQ97" i="1"/>
  <c r="AS97" i="1" s="1"/>
  <c r="AR97" i="1"/>
  <c r="AU97" i="1"/>
  <c r="AE97" i="1" s="1"/>
  <c r="AN98" i="1"/>
  <c r="AQ98" i="1"/>
  <c r="AS98" i="1" s="1"/>
  <c r="AP98" i="1" s="1"/>
  <c r="AR98" i="1"/>
  <c r="AU98" i="1"/>
  <c r="AE98" i="1" s="1"/>
  <c r="AN99" i="1"/>
  <c r="AP99" i="1"/>
  <c r="AQ99" i="1"/>
  <c r="AS99" i="1" s="1"/>
  <c r="AR99" i="1"/>
  <c r="AU99" i="1"/>
  <c r="AE99" i="1" s="1"/>
  <c r="AN100" i="1"/>
  <c r="AQ100" i="1"/>
  <c r="AS100" i="1" s="1"/>
  <c r="AP100" i="1" s="1"/>
  <c r="AR100" i="1"/>
  <c r="AU100" i="1"/>
  <c r="AE100" i="1" s="1"/>
  <c r="AN101" i="1"/>
  <c r="AP101" i="1"/>
  <c r="AQ101" i="1"/>
  <c r="AS101" i="1" s="1"/>
  <c r="AR101" i="1"/>
  <c r="AU101" i="1"/>
  <c r="AE101" i="1" s="1"/>
  <c r="AN102" i="1"/>
  <c r="AQ102" i="1"/>
  <c r="AS102" i="1" s="1"/>
  <c r="AP102" i="1" s="1"/>
  <c r="AR102" i="1"/>
  <c r="AU102" i="1"/>
  <c r="AE102" i="1" s="1"/>
  <c r="AN103" i="1"/>
  <c r="AP103" i="1"/>
  <c r="AQ103" i="1"/>
  <c r="AS103" i="1" s="1"/>
  <c r="AR103" i="1"/>
  <c r="AU103" i="1"/>
  <c r="AE103" i="1" s="1"/>
  <c r="AN104" i="1"/>
  <c r="AQ104" i="1"/>
  <c r="AS104" i="1" s="1"/>
  <c r="AP104" i="1" s="1"/>
  <c r="AR104" i="1"/>
  <c r="AU104" i="1"/>
  <c r="AE104" i="1" s="1"/>
  <c r="AN105" i="1"/>
  <c r="AP105" i="1"/>
  <c r="AQ105" i="1"/>
  <c r="AS105" i="1" s="1"/>
  <c r="AR105" i="1"/>
  <c r="AU105" i="1"/>
  <c r="AE105" i="1" s="1"/>
  <c r="AN106" i="1"/>
  <c r="AQ106" i="1"/>
  <c r="AS106" i="1" s="1"/>
  <c r="AP106" i="1" s="1"/>
  <c r="AR106" i="1"/>
  <c r="AU106" i="1"/>
  <c r="AE106" i="1" s="1"/>
  <c r="AN107" i="1"/>
  <c r="AP107" i="1"/>
  <c r="AQ107" i="1"/>
  <c r="AS107" i="1" s="1"/>
  <c r="AR107" i="1"/>
  <c r="AU107" i="1"/>
  <c r="AE107" i="1" s="1"/>
  <c r="AN108" i="1"/>
  <c r="AQ108" i="1"/>
  <c r="AS108" i="1" s="1"/>
  <c r="AP108" i="1" s="1"/>
  <c r="AR108" i="1"/>
  <c r="AU108" i="1"/>
  <c r="AE108" i="1" s="1"/>
  <c r="AN109" i="1"/>
  <c r="AP109" i="1"/>
  <c r="AQ109" i="1"/>
  <c r="AS109" i="1" s="1"/>
  <c r="AR109" i="1"/>
  <c r="AU109" i="1"/>
  <c r="AE109" i="1" s="1"/>
  <c r="AN110" i="1"/>
  <c r="AQ110" i="1"/>
  <c r="AS110" i="1" s="1"/>
  <c r="AP110" i="1" s="1"/>
  <c r="AR110" i="1"/>
  <c r="AU110" i="1"/>
  <c r="AE110" i="1" s="1"/>
  <c r="AN111" i="1"/>
  <c r="AP111" i="1"/>
  <c r="AQ111" i="1"/>
  <c r="AS111" i="1" s="1"/>
  <c r="AR111" i="1"/>
  <c r="AU111" i="1"/>
  <c r="AE111" i="1" s="1"/>
  <c r="AN112" i="1"/>
  <c r="AQ112" i="1"/>
  <c r="AS112" i="1" s="1"/>
  <c r="AP112" i="1" s="1"/>
  <c r="AR112" i="1"/>
  <c r="AU112" i="1"/>
  <c r="AE112" i="1" s="1"/>
  <c r="AN113" i="1"/>
  <c r="AP113" i="1"/>
  <c r="AQ113" i="1"/>
  <c r="AS113" i="1" s="1"/>
  <c r="AR113" i="1"/>
  <c r="AU113" i="1"/>
  <c r="AE113" i="1" s="1"/>
  <c r="AN114" i="1"/>
  <c r="AQ114" i="1"/>
  <c r="AS114" i="1" s="1"/>
  <c r="AP114" i="1" s="1"/>
  <c r="AR114" i="1"/>
  <c r="AU114" i="1"/>
  <c r="AE114" i="1" s="1"/>
  <c r="AN115" i="1"/>
  <c r="AP115" i="1"/>
  <c r="AQ115" i="1"/>
  <c r="AS115" i="1" s="1"/>
  <c r="AR115" i="1"/>
  <c r="AU115" i="1"/>
  <c r="AE115" i="1" s="1"/>
  <c r="AN116" i="1"/>
  <c r="AQ116" i="1"/>
  <c r="AS116" i="1" s="1"/>
  <c r="AP116" i="1" s="1"/>
  <c r="AR116" i="1"/>
  <c r="AU116" i="1"/>
  <c r="AE116" i="1" s="1"/>
  <c r="AN117" i="1"/>
  <c r="AP117" i="1"/>
  <c r="AQ117" i="1"/>
  <c r="AS117" i="1" s="1"/>
  <c r="AR117" i="1"/>
  <c r="AU117" i="1"/>
  <c r="AE117" i="1" s="1"/>
  <c r="AN118" i="1"/>
  <c r="AQ118" i="1"/>
  <c r="AS118" i="1" s="1"/>
  <c r="AP118" i="1" s="1"/>
  <c r="AR118" i="1"/>
  <c r="AU118" i="1"/>
  <c r="AE118" i="1" s="1"/>
  <c r="AN119" i="1"/>
  <c r="AP119" i="1"/>
  <c r="AQ119" i="1"/>
  <c r="AS119" i="1" s="1"/>
  <c r="AR119" i="1"/>
  <c r="AU119" i="1"/>
  <c r="AE119" i="1" s="1"/>
  <c r="AN120" i="1"/>
  <c r="AQ120" i="1"/>
  <c r="AS120" i="1" s="1"/>
  <c r="AP120" i="1" s="1"/>
  <c r="AR120" i="1"/>
  <c r="AU120" i="1"/>
  <c r="AE120" i="1" s="1"/>
  <c r="AN121" i="1"/>
  <c r="AP121" i="1"/>
  <c r="AQ121" i="1"/>
  <c r="AS121" i="1" s="1"/>
  <c r="AR121" i="1"/>
  <c r="AU121" i="1"/>
  <c r="AE121" i="1" s="1"/>
  <c r="AN122" i="1"/>
  <c r="AQ122" i="1"/>
  <c r="AS122" i="1" s="1"/>
  <c r="AP122" i="1" s="1"/>
  <c r="AR122" i="1"/>
  <c r="AU122" i="1"/>
  <c r="AE122" i="1" s="1"/>
  <c r="AN123" i="1"/>
  <c r="AP123" i="1"/>
  <c r="AQ123" i="1"/>
  <c r="AS123" i="1" s="1"/>
  <c r="AR123" i="1"/>
  <c r="AU123" i="1"/>
  <c r="AE123" i="1" s="1"/>
  <c r="AN124" i="1"/>
  <c r="AQ124" i="1"/>
  <c r="AS124" i="1" s="1"/>
  <c r="AP124" i="1" s="1"/>
  <c r="AR124" i="1"/>
  <c r="AU124" i="1"/>
  <c r="AN125" i="1"/>
  <c r="AP125" i="1"/>
  <c r="AQ125" i="1"/>
  <c r="AS125" i="1" s="1"/>
  <c r="AR125" i="1"/>
  <c r="AU125" i="1"/>
  <c r="AE125" i="1" s="1"/>
  <c r="AN126" i="1"/>
  <c r="AQ126" i="1"/>
  <c r="AS126" i="1" s="1"/>
  <c r="AP126" i="1" s="1"/>
  <c r="AR126" i="1"/>
  <c r="AU126" i="1"/>
  <c r="AE126" i="1" s="1"/>
  <c r="AN127" i="1"/>
  <c r="AP127" i="1"/>
  <c r="AQ127" i="1"/>
  <c r="AS127" i="1" s="1"/>
  <c r="AR127" i="1"/>
  <c r="AU127" i="1"/>
  <c r="AE127" i="1" s="1"/>
  <c r="AN128" i="1"/>
  <c r="AQ128" i="1"/>
  <c r="AS128" i="1" s="1"/>
  <c r="AP128" i="1" s="1"/>
  <c r="AR128" i="1"/>
  <c r="AU128" i="1"/>
  <c r="AE128" i="1" s="1"/>
  <c r="AN129" i="1"/>
  <c r="AQ129" i="1"/>
  <c r="AS129" i="1" s="1"/>
  <c r="AP129" i="1" s="1"/>
  <c r="AR129" i="1"/>
  <c r="AN130" i="1"/>
  <c r="AQ130" i="1"/>
  <c r="AS130" i="1" s="1"/>
  <c r="AP130" i="1" s="1"/>
  <c r="AR130" i="1"/>
  <c r="AU130" i="1"/>
  <c r="AN131" i="1"/>
  <c r="AP131" i="1"/>
  <c r="AQ131" i="1"/>
  <c r="AS131" i="1" s="1"/>
  <c r="AR131" i="1"/>
  <c r="AU131" i="1"/>
  <c r="AE131" i="1" s="1"/>
  <c r="AN132" i="1"/>
  <c r="AQ132" i="1"/>
  <c r="AS132" i="1" s="1"/>
  <c r="AP132" i="1" s="1"/>
  <c r="AR132" i="1"/>
  <c r="AU132" i="1"/>
  <c r="AN133" i="1"/>
  <c r="AP133" i="1"/>
  <c r="AQ133" i="1"/>
  <c r="AS133" i="1" s="1"/>
  <c r="AR133" i="1"/>
  <c r="AU133" i="1"/>
  <c r="AE133" i="1" s="1"/>
  <c r="AN134" i="1"/>
  <c r="AQ134" i="1"/>
  <c r="AS134" i="1" s="1"/>
  <c r="AP134" i="1" s="1"/>
  <c r="AR134" i="1"/>
  <c r="AU134" i="1"/>
  <c r="AE134" i="1" s="1"/>
  <c r="AN135" i="1"/>
  <c r="AP135" i="1"/>
  <c r="AQ135" i="1"/>
  <c r="AS135" i="1" s="1"/>
  <c r="AR135" i="1"/>
  <c r="AU135" i="1"/>
  <c r="AE135" i="1" s="1"/>
  <c r="AN136" i="1"/>
  <c r="AQ136" i="1"/>
  <c r="AS136" i="1" s="1"/>
  <c r="AP136" i="1" s="1"/>
  <c r="AR136" i="1"/>
  <c r="AU136" i="1"/>
  <c r="AE136" i="1" s="1"/>
  <c r="AN137" i="1"/>
  <c r="AP137" i="1"/>
  <c r="AQ137" i="1"/>
  <c r="AS137" i="1" s="1"/>
  <c r="AR137" i="1"/>
  <c r="AU137" i="1"/>
  <c r="AE137" i="1" s="1"/>
  <c r="AN138" i="1"/>
  <c r="AQ138" i="1"/>
  <c r="AS138" i="1" s="1"/>
  <c r="AP138" i="1" s="1"/>
  <c r="AR138" i="1"/>
  <c r="AU138" i="1"/>
  <c r="AN140" i="1"/>
  <c r="AQ140" i="1"/>
  <c r="AS140" i="1" s="1"/>
  <c r="AP140" i="1" s="1"/>
  <c r="AR140" i="1"/>
  <c r="AN141" i="1"/>
  <c r="AQ141" i="1"/>
  <c r="AS141" i="1" s="1"/>
  <c r="AP141" i="1" s="1"/>
  <c r="AR141" i="1"/>
  <c r="AU141" i="1"/>
  <c r="AN142" i="1"/>
  <c r="AP142" i="1"/>
  <c r="AQ142" i="1"/>
  <c r="AS142" i="1" s="1"/>
  <c r="AR142" i="1"/>
  <c r="AU142" i="1"/>
  <c r="AE142" i="1" s="1"/>
  <c r="AN143" i="1"/>
  <c r="AQ143" i="1"/>
  <c r="AS143" i="1" s="1"/>
  <c r="AP143" i="1" s="1"/>
  <c r="AR143" i="1"/>
  <c r="AU143" i="1"/>
  <c r="AE143" i="1" s="1"/>
  <c r="AN144" i="1"/>
  <c r="AP144" i="1"/>
  <c r="AQ144" i="1"/>
  <c r="AS144" i="1" s="1"/>
  <c r="AR144" i="1"/>
  <c r="AU144" i="1"/>
  <c r="AE144" i="1" s="1"/>
  <c r="AN145" i="1"/>
  <c r="AQ145" i="1"/>
  <c r="AS145" i="1" s="1"/>
  <c r="AP145" i="1" s="1"/>
  <c r="AR145" i="1"/>
  <c r="AU145" i="1"/>
  <c r="AN146" i="1"/>
  <c r="AP146" i="1"/>
  <c r="AQ146" i="1"/>
  <c r="AS146" i="1" s="1"/>
  <c r="AR146" i="1"/>
  <c r="AU146" i="1"/>
  <c r="AE146" i="1" s="1"/>
  <c r="AN147" i="1"/>
  <c r="AQ147" i="1"/>
  <c r="AS147" i="1" s="1"/>
  <c r="AP147" i="1" s="1"/>
  <c r="AR147" i="1"/>
  <c r="AU147" i="1"/>
  <c r="AN148" i="1"/>
  <c r="AQ148" i="1"/>
  <c r="AS148" i="1" s="1"/>
  <c r="AP148" i="1" s="1"/>
  <c r="AR148" i="1"/>
  <c r="AN149" i="1"/>
  <c r="AQ149" i="1"/>
  <c r="AS149" i="1" s="1"/>
  <c r="AP149" i="1" s="1"/>
  <c r="AR149" i="1"/>
  <c r="AU149" i="1"/>
  <c r="AN150" i="1"/>
  <c r="AP150" i="1"/>
  <c r="AQ150" i="1"/>
  <c r="AS150" i="1" s="1"/>
  <c r="AR150" i="1"/>
  <c r="AU150" i="1"/>
  <c r="AE150" i="1" s="1"/>
  <c r="AN151" i="1"/>
  <c r="AQ151" i="1"/>
  <c r="AS151" i="1" s="1"/>
  <c r="AP151" i="1" s="1"/>
  <c r="AR151" i="1"/>
  <c r="AU151" i="1"/>
  <c r="AN153" i="1"/>
  <c r="AP153" i="1"/>
  <c r="AQ153" i="1"/>
  <c r="AS153" i="1" s="1"/>
  <c r="AR153" i="1"/>
  <c r="AU153" i="1"/>
  <c r="AE153" i="1" s="1"/>
  <c r="AN154" i="1"/>
  <c r="AQ154" i="1"/>
  <c r="AS154" i="1" s="1"/>
  <c r="AP154" i="1" s="1"/>
  <c r="AR154" i="1"/>
  <c r="AU154" i="1"/>
  <c r="AE154" i="1" s="1"/>
  <c r="AN155" i="1"/>
  <c r="AP155" i="1"/>
  <c r="AQ155" i="1"/>
  <c r="AS155" i="1" s="1"/>
  <c r="AR155" i="1"/>
  <c r="AU155" i="1"/>
  <c r="AE155" i="1" s="1"/>
  <c r="AN156" i="1"/>
  <c r="AQ156" i="1"/>
  <c r="AS156" i="1" s="1"/>
  <c r="AP156" i="1" s="1"/>
  <c r="AR156" i="1"/>
  <c r="AU156" i="1"/>
  <c r="AN157" i="1"/>
  <c r="AP157" i="1"/>
  <c r="AQ157" i="1"/>
  <c r="AS157" i="1" s="1"/>
  <c r="AR157" i="1"/>
  <c r="AU157" i="1"/>
  <c r="AE157" i="1" s="1"/>
  <c r="AN158" i="1"/>
  <c r="AQ158" i="1"/>
  <c r="AS158" i="1" s="1"/>
  <c r="AP158" i="1" s="1"/>
  <c r="AR158" i="1"/>
  <c r="AU158" i="1"/>
  <c r="AN159" i="1"/>
  <c r="AP159" i="1"/>
  <c r="AQ159" i="1"/>
  <c r="AS159" i="1" s="1"/>
  <c r="AR159" i="1"/>
  <c r="AU159" i="1"/>
  <c r="AE159" i="1" s="1"/>
  <c r="AN160" i="1"/>
  <c r="AQ160" i="1"/>
  <c r="AS160" i="1" s="1"/>
  <c r="AP160" i="1" s="1"/>
  <c r="AR160" i="1"/>
  <c r="AU160" i="1"/>
  <c r="AN161" i="1"/>
  <c r="AP161" i="1"/>
  <c r="AQ161" i="1"/>
  <c r="AS161" i="1" s="1"/>
  <c r="AR161" i="1"/>
  <c r="AU161" i="1"/>
  <c r="AE161" i="1" s="1"/>
  <c r="AN162" i="1"/>
  <c r="AQ162" i="1"/>
  <c r="AS162" i="1" s="1"/>
  <c r="AP162" i="1" s="1"/>
  <c r="AR162" i="1"/>
  <c r="AN163" i="1"/>
  <c r="AP163" i="1"/>
  <c r="AQ163" i="1"/>
  <c r="AS163" i="1" s="1"/>
  <c r="AR163" i="1"/>
  <c r="AU163" i="1"/>
  <c r="AE163" i="1" s="1"/>
  <c r="AN164" i="1"/>
  <c r="AQ164" i="1"/>
  <c r="AS164" i="1" s="1"/>
  <c r="AP164" i="1" s="1"/>
  <c r="AR164" i="1"/>
  <c r="AU164" i="1"/>
  <c r="AN165" i="1"/>
  <c r="AP165" i="1"/>
  <c r="AQ165" i="1"/>
  <c r="AS165" i="1" s="1"/>
  <c r="AR165" i="1"/>
  <c r="AU165" i="1"/>
  <c r="AE165" i="1" s="1"/>
  <c r="AN166" i="1"/>
  <c r="AQ166" i="1"/>
  <c r="AS166" i="1" s="1"/>
  <c r="AP166" i="1" s="1"/>
  <c r="AR166" i="1"/>
  <c r="AU166" i="1"/>
  <c r="AN167" i="1"/>
  <c r="AP167" i="1"/>
  <c r="AQ167" i="1"/>
  <c r="AS167" i="1" s="1"/>
  <c r="AR167" i="1"/>
  <c r="AU167" i="1"/>
  <c r="AE167" i="1" s="1"/>
  <c r="AN168" i="1"/>
  <c r="AQ168" i="1"/>
  <c r="AS168" i="1" s="1"/>
  <c r="AP168" i="1" s="1"/>
  <c r="AR168" i="1"/>
  <c r="AU168" i="1"/>
  <c r="AN169" i="1"/>
  <c r="AP169" i="1"/>
  <c r="AQ169" i="1"/>
  <c r="AS169" i="1" s="1"/>
  <c r="AR169" i="1"/>
  <c r="AU169" i="1"/>
  <c r="AE169" i="1" s="1"/>
  <c r="AN170" i="1"/>
  <c r="AQ170" i="1"/>
  <c r="AS170" i="1" s="1"/>
  <c r="AP170" i="1" s="1"/>
  <c r="AR170" i="1"/>
  <c r="AU170" i="1"/>
  <c r="AN171" i="1"/>
  <c r="AP171" i="1"/>
  <c r="AQ171" i="1"/>
  <c r="AS171" i="1" s="1"/>
  <c r="AR171" i="1"/>
  <c r="AU171" i="1"/>
  <c r="AE171" i="1" s="1"/>
  <c r="AN172" i="1"/>
  <c r="AQ172" i="1"/>
  <c r="AS172" i="1" s="1"/>
  <c r="AP172" i="1" s="1"/>
  <c r="AR172" i="1"/>
  <c r="AU172" i="1"/>
  <c r="AN173" i="1"/>
  <c r="AP173" i="1"/>
  <c r="AQ173" i="1"/>
  <c r="AS173" i="1" s="1"/>
  <c r="AR173" i="1"/>
  <c r="AU173" i="1"/>
  <c r="AE173" i="1" s="1"/>
  <c r="AN174" i="1"/>
  <c r="AQ174" i="1"/>
  <c r="AS174" i="1" s="1"/>
  <c r="AP174" i="1" s="1"/>
  <c r="AR174" i="1"/>
  <c r="AU174" i="1"/>
  <c r="AN175" i="1"/>
  <c r="AP175" i="1"/>
  <c r="AQ175" i="1"/>
  <c r="AS175" i="1" s="1"/>
  <c r="AR175" i="1"/>
  <c r="AU175" i="1"/>
  <c r="AE175" i="1" s="1"/>
  <c r="AN176" i="1"/>
  <c r="AQ176" i="1"/>
  <c r="AS176" i="1" s="1"/>
  <c r="AP176" i="1" s="1"/>
  <c r="AR176" i="1"/>
  <c r="AU176" i="1"/>
  <c r="AN177" i="1"/>
  <c r="AP177" i="1"/>
  <c r="AQ177" i="1"/>
  <c r="AS177" i="1" s="1"/>
  <c r="AR177" i="1"/>
  <c r="AU177" i="1"/>
  <c r="AE177" i="1" s="1"/>
  <c r="AN178" i="1"/>
  <c r="AQ178" i="1"/>
  <c r="AS178" i="1" s="1"/>
  <c r="AP178" i="1" s="1"/>
  <c r="AR178" i="1"/>
  <c r="AU178" i="1"/>
  <c r="AN179" i="1"/>
  <c r="AP179" i="1"/>
  <c r="AQ179" i="1"/>
  <c r="AS179" i="1" s="1"/>
  <c r="AR179" i="1"/>
  <c r="AU179" i="1"/>
  <c r="AE179" i="1" s="1"/>
  <c r="AN180" i="1"/>
  <c r="AQ180" i="1"/>
  <c r="AS180" i="1" s="1"/>
  <c r="AP180" i="1" s="1"/>
  <c r="AR180" i="1"/>
  <c r="AU180" i="1"/>
  <c r="AN181" i="1"/>
  <c r="AP181" i="1"/>
  <c r="AQ181" i="1"/>
  <c r="AS181" i="1" s="1"/>
  <c r="AR181" i="1"/>
  <c r="AU181" i="1"/>
  <c r="AE181" i="1" s="1"/>
  <c r="AN182" i="1"/>
  <c r="AQ182" i="1"/>
  <c r="AS182" i="1" s="1"/>
  <c r="AP182" i="1" s="1"/>
  <c r="AR182" i="1"/>
  <c r="AU182" i="1"/>
  <c r="AN183" i="1"/>
  <c r="AP183" i="1"/>
  <c r="AQ183" i="1"/>
  <c r="AS183" i="1" s="1"/>
  <c r="AR183" i="1"/>
  <c r="AU183" i="1"/>
  <c r="AE183" i="1" s="1"/>
  <c r="AN184" i="1"/>
  <c r="AQ184" i="1"/>
  <c r="AS184" i="1" s="1"/>
  <c r="AP184" i="1" s="1"/>
  <c r="AR184" i="1"/>
  <c r="AU184" i="1"/>
  <c r="AN185" i="1"/>
  <c r="AP185" i="1"/>
  <c r="AQ185" i="1"/>
  <c r="AS185" i="1" s="1"/>
  <c r="AR185" i="1"/>
  <c r="AU185" i="1"/>
  <c r="AE185" i="1" s="1"/>
  <c r="AN186" i="1"/>
  <c r="AQ186" i="1"/>
  <c r="AS186" i="1" s="1"/>
  <c r="AP186" i="1" s="1"/>
  <c r="AR186" i="1"/>
  <c r="AU186" i="1"/>
  <c r="AN187" i="1"/>
  <c r="AP187" i="1"/>
  <c r="AQ187" i="1"/>
  <c r="AS187" i="1" s="1"/>
  <c r="AR187" i="1"/>
  <c r="AU187" i="1"/>
  <c r="AE187" i="1" s="1"/>
  <c r="AN188" i="1"/>
  <c r="AQ188" i="1"/>
  <c r="AS188" i="1" s="1"/>
  <c r="AP188" i="1" s="1"/>
  <c r="AR188" i="1"/>
  <c r="AU188" i="1"/>
  <c r="AN189" i="1"/>
  <c r="AP189" i="1"/>
  <c r="AQ189" i="1"/>
  <c r="AS189" i="1" s="1"/>
  <c r="AR189" i="1"/>
  <c r="AU189" i="1"/>
  <c r="AE189" i="1" s="1"/>
  <c r="AN190" i="1"/>
  <c r="AQ190" i="1"/>
  <c r="AS190" i="1" s="1"/>
  <c r="AP190" i="1" s="1"/>
  <c r="AR190" i="1"/>
  <c r="AU190" i="1"/>
  <c r="AN191" i="1"/>
  <c r="AP191" i="1"/>
  <c r="AQ191" i="1"/>
  <c r="AS191" i="1" s="1"/>
  <c r="AR191" i="1"/>
  <c r="AU191" i="1"/>
  <c r="AE191" i="1" s="1"/>
  <c r="AN192" i="1"/>
  <c r="AQ192" i="1"/>
  <c r="AS192" i="1" s="1"/>
  <c r="AP192" i="1" s="1"/>
  <c r="AR192" i="1"/>
  <c r="AU192" i="1"/>
  <c r="AN193" i="1"/>
  <c r="AP193" i="1"/>
  <c r="AQ193" i="1"/>
  <c r="AS193" i="1" s="1"/>
  <c r="AR193" i="1"/>
  <c r="AU193" i="1"/>
  <c r="AE193" i="1" s="1"/>
  <c r="AN194" i="1"/>
  <c r="AQ194" i="1"/>
  <c r="AS194" i="1" s="1"/>
  <c r="AP194" i="1" s="1"/>
  <c r="AR194" i="1"/>
  <c r="AU194" i="1"/>
  <c r="AN195" i="1"/>
  <c r="AP195" i="1"/>
  <c r="AQ195" i="1"/>
  <c r="AS195" i="1" s="1"/>
  <c r="AR195" i="1"/>
  <c r="AU195" i="1"/>
  <c r="AE195" i="1" s="1"/>
  <c r="AN196" i="1"/>
  <c r="AQ196" i="1"/>
  <c r="AS196" i="1" s="1"/>
  <c r="AP196" i="1" s="1"/>
  <c r="AR196" i="1"/>
  <c r="AU196" i="1"/>
  <c r="AN197" i="1"/>
  <c r="AP197" i="1"/>
  <c r="AQ197" i="1"/>
  <c r="AS197" i="1" s="1"/>
  <c r="AR197" i="1"/>
  <c r="AU197" i="1"/>
  <c r="AE197" i="1" s="1"/>
  <c r="AN198" i="1"/>
  <c r="AQ198" i="1"/>
  <c r="AS198" i="1" s="1"/>
  <c r="AP198" i="1" s="1"/>
  <c r="AR198" i="1"/>
  <c r="AU198" i="1"/>
  <c r="AN199" i="1"/>
  <c r="AP199" i="1"/>
  <c r="AQ199" i="1"/>
  <c r="AS199" i="1" s="1"/>
  <c r="AR199" i="1"/>
  <c r="AU199" i="1"/>
  <c r="AE199" i="1" s="1"/>
  <c r="AN200" i="1"/>
  <c r="AQ200" i="1"/>
  <c r="AS200" i="1" s="1"/>
  <c r="AP200" i="1" s="1"/>
  <c r="AR200" i="1"/>
  <c r="AU200" i="1"/>
  <c r="AN201" i="1"/>
  <c r="AP201" i="1"/>
  <c r="AQ201" i="1"/>
  <c r="AS201" i="1" s="1"/>
  <c r="AR201" i="1"/>
  <c r="AU201" i="1"/>
  <c r="AE201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2" i="2"/>
  <c r="AE200" i="1" l="1"/>
  <c r="AE208" i="1"/>
  <c r="AE206" i="1"/>
  <c r="AE204" i="1"/>
  <c r="AE210" i="1"/>
  <c r="AE202" i="1"/>
  <c r="AE214" i="1"/>
  <c r="AE176" i="1"/>
  <c r="AE186" i="1"/>
  <c r="AE192" i="1"/>
  <c r="AE160" i="1"/>
  <c r="AE184" i="1"/>
  <c r="AE151" i="1"/>
  <c r="AE194" i="1"/>
  <c r="AE178" i="1"/>
  <c r="AE145" i="1"/>
  <c r="AE190" i="1"/>
  <c r="AE188" i="1"/>
  <c r="AE196" i="1"/>
  <c r="AE156" i="1"/>
  <c r="AE130" i="1"/>
  <c r="AE174" i="1"/>
  <c r="AE172" i="1"/>
  <c r="AE170" i="1"/>
  <c r="AE168" i="1"/>
  <c r="AE198" i="1"/>
  <c r="AE158" i="1"/>
  <c r="AE132" i="1"/>
  <c r="AE216" i="1"/>
  <c r="AE164" i="1"/>
  <c r="AE138" i="1"/>
  <c r="AE166" i="1"/>
  <c r="AE141" i="1"/>
  <c r="AE180" i="1"/>
  <c r="AE147" i="1"/>
  <c r="AE182" i="1"/>
  <c r="AE149" i="1"/>
  <c r="AE124" i="1"/>
  <c r="I17" i="3"/>
  <c r="E17" i="3"/>
  <c r="AN13" i="1" l="1"/>
  <c r="AP13" i="1"/>
  <c r="AQ13" i="1"/>
  <c r="AS13" i="1" s="1"/>
  <c r="AR13" i="1"/>
  <c r="AU13" i="1"/>
  <c r="AN14" i="1"/>
  <c r="AP14" i="1"/>
  <c r="AQ14" i="1"/>
  <c r="AS14" i="1" s="1"/>
  <c r="AR14" i="1"/>
  <c r="AU14" i="1"/>
  <c r="AN15" i="1"/>
  <c r="AP15" i="1"/>
  <c r="AQ15" i="1"/>
  <c r="AS15" i="1" s="1"/>
  <c r="AR15" i="1"/>
  <c r="AU15" i="1"/>
  <c r="AE15" i="1" s="1"/>
  <c r="AN16" i="1"/>
  <c r="AP16" i="1"/>
  <c r="AQ16" i="1"/>
  <c r="AS16" i="1" s="1"/>
  <c r="AR16" i="1"/>
  <c r="AU16" i="1"/>
  <c r="AE16" i="1" s="1"/>
  <c r="AN17" i="1"/>
  <c r="AP17" i="1"/>
  <c r="AQ17" i="1"/>
  <c r="AS17" i="1" s="1"/>
  <c r="AR17" i="1"/>
  <c r="AU17" i="1"/>
  <c r="AE17" i="1" s="1"/>
  <c r="AN18" i="1"/>
  <c r="AP18" i="1"/>
  <c r="AQ18" i="1"/>
  <c r="AS18" i="1" s="1"/>
  <c r="AR18" i="1"/>
  <c r="AU18" i="1"/>
  <c r="AN19" i="1"/>
  <c r="AP19" i="1"/>
  <c r="AQ19" i="1"/>
  <c r="AS19" i="1" s="1"/>
  <c r="AR19" i="1"/>
  <c r="AU19" i="1"/>
  <c r="AN20" i="1"/>
  <c r="AQ20" i="1"/>
  <c r="AS20" i="1" s="1"/>
  <c r="AR20" i="1"/>
  <c r="AN21" i="1"/>
  <c r="AQ21" i="1"/>
  <c r="AR21" i="1"/>
  <c r="AN22" i="1"/>
  <c r="AP22" i="1"/>
  <c r="AQ22" i="1"/>
  <c r="AS22" i="1" s="1"/>
  <c r="AR22" i="1"/>
  <c r="AU22" i="1"/>
  <c r="AN23" i="1"/>
  <c r="AP23" i="1"/>
  <c r="AQ23" i="1"/>
  <c r="AS23" i="1" s="1"/>
  <c r="AR23" i="1"/>
  <c r="AU23" i="1"/>
  <c r="AN24" i="1"/>
  <c r="AP24" i="1"/>
  <c r="AQ24" i="1"/>
  <c r="AS24" i="1" s="1"/>
  <c r="AR24" i="1"/>
  <c r="AU24" i="1"/>
  <c r="AN25" i="1"/>
  <c r="AP25" i="1"/>
  <c r="AQ25" i="1"/>
  <c r="AS25" i="1" s="1"/>
  <c r="AR25" i="1"/>
  <c r="AU25" i="1"/>
  <c r="AN26" i="1"/>
  <c r="AQ26" i="1"/>
  <c r="AR26" i="1"/>
  <c r="AN27" i="1"/>
  <c r="AP27" i="1"/>
  <c r="AQ27" i="1"/>
  <c r="AS27" i="1" s="1"/>
  <c r="AR27" i="1"/>
  <c r="AU27" i="1"/>
  <c r="AN28" i="1"/>
  <c r="AP28" i="1"/>
  <c r="AQ28" i="1"/>
  <c r="AS28" i="1" s="1"/>
  <c r="AR28" i="1"/>
  <c r="AU28" i="1"/>
  <c r="AN29" i="1"/>
  <c r="AP29" i="1"/>
  <c r="AQ29" i="1"/>
  <c r="AS29" i="1" s="1"/>
  <c r="AR29" i="1"/>
  <c r="AU29" i="1"/>
  <c r="AN30" i="1"/>
  <c r="AP30" i="1"/>
  <c r="AQ30" i="1"/>
  <c r="AS30" i="1" s="1"/>
  <c r="AR30" i="1"/>
  <c r="AU30" i="1"/>
  <c r="AN31" i="1"/>
  <c r="AP31" i="1"/>
  <c r="AQ31" i="1"/>
  <c r="AS31" i="1" s="1"/>
  <c r="AR31" i="1"/>
  <c r="AU31" i="1"/>
  <c r="AN32" i="1"/>
  <c r="AP32" i="1"/>
  <c r="AQ32" i="1"/>
  <c r="AS32" i="1" s="1"/>
  <c r="AR32" i="1"/>
  <c r="AU32" i="1"/>
  <c r="AN33" i="1"/>
  <c r="AP33" i="1"/>
  <c r="AQ33" i="1"/>
  <c r="AS33" i="1" s="1"/>
  <c r="AR33" i="1"/>
  <c r="AU33" i="1"/>
  <c r="AN34" i="1"/>
  <c r="AP34" i="1"/>
  <c r="AQ34" i="1"/>
  <c r="AS34" i="1" s="1"/>
  <c r="AR34" i="1"/>
  <c r="AU34" i="1"/>
  <c r="AN35" i="1"/>
  <c r="AP35" i="1"/>
  <c r="AQ35" i="1"/>
  <c r="AS35" i="1" s="1"/>
  <c r="AR35" i="1"/>
  <c r="AU35" i="1"/>
  <c r="AN36" i="1"/>
  <c r="AQ36" i="1"/>
  <c r="AS36" i="1" s="1"/>
  <c r="AR36" i="1"/>
  <c r="AN37" i="1"/>
  <c r="AP37" i="1"/>
  <c r="AQ37" i="1"/>
  <c r="AS37" i="1" s="1"/>
  <c r="AR37" i="1"/>
  <c r="AU37" i="1"/>
  <c r="AN38" i="1"/>
  <c r="AP38" i="1"/>
  <c r="AQ38" i="1"/>
  <c r="AS38" i="1" s="1"/>
  <c r="AR38" i="1"/>
  <c r="AU38" i="1"/>
  <c r="AN39" i="1"/>
  <c r="AP39" i="1"/>
  <c r="AQ39" i="1"/>
  <c r="AS39" i="1" s="1"/>
  <c r="AR39" i="1"/>
  <c r="AU39" i="1"/>
  <c r="AN40" i="1"/>
  <c r="AP40" i="1"/>
  <c r="AQ40" i="1"/>
  <c r="AS40" i="1" s="1"/>
  <c r="AR40" i="1"/>
  <c r="AU40" i="1"/>
  <c r="AN41" i="1"/>
  <c r="AP41" i="1"/>
  <c r="AQ41" i="1"/>
  <c r="AS41" i="1" s="1"/>
  <c r="AR41" i="1"/>
  <c r="AU41" i="1"/>
  <c r="AN42" i="1"/>
  <c r="AP42" i="1"/>
  <c r="AQ42" i="1"/>
  <c r="AS42" i="1" s="1"/>
  <c r="AR42" i="1"/>
  <c r="AU42" i="1"/>
  <c r="AN43" i="1"/>
  <c r="AP43" i="1"/>
  <c r="AQ43" i="1"/>
  <c r="AS43" i="1" s="1"/>
  <c r="AR43" i="1"/>
  <c r="AU43" i="1"/>
  <c r="AN44" i="1"/>
  <c r="AP44" i="1"/>
  <c r="AQ44" i="1"/>
  <c r="AS44" i="1" s="1"/>
  <c r="AR44" i="1"/>
  <c r="AU44" i="1"/>
  <c r="AN45" i="1"/>
  <c r="AP45" i="1"/>
  <c r="AQ45" i="1"/>
  <c r="AS45" i="1" s="1"/>
  <c r="AR45" i="1"/>
  <c r="AU45" i="1"/>
  <c r="AN46" i="1"/>
  <c r="AP46" i="1"/>
  <c r="AQ46" i="1"/>
  <c r="AS46" i="1" s="1"/>
  <c r="AR46" i="1"/>
  <c r="AU46" i="1"/>
  <c r="AN47" i="1"/>
  <c r="AQ47" i="1"/>
  <c r="AR47" i="1"/>
  <c r="AN48" i="1"/>
  <c r="AP48" i="1"/>
  <c r="AQ48" i="1"/>
  <c r="AS48" i="1" s="1"/>
  <c r="AR48" i="1"/>
  <c r="AU48" i="1"/>
  <c r="AN49" i="1"/>
  <c r="AP49" i="1"/>
  <c r="AQ49" i="1"/>
  <c r="AS49" i="1" s="1"/>
  <c r="AR49" i="1"/>
  <c r="AU49" i="1"/>
  <c r="AN50" i="1"/>
  <c r="AP50" i="1"/>
  <c r="AQ50" i="1"/>
  <c r="AS50" i="1" s="1"/>
  <c r="AR50" i="1"/>
  <c r="AU50" i="1"/>
  <c r="AN51" i="1"/>
  <c r="AQ51" i="1"/>
  <c r="AR51" i="1"/>
  <c r="AN52" i="1"/>
  <c r="AP52" i="1"/>
  <c r="AQ52" i="1"/>
  <c r="AS52" i="1" s="1"/>
  <c r="AR52" i="1"/>
  <c r="AU52" i="1"/>
  <c r="AN53" i="1"/>
  <c r="AP53" i="1"/>
  <c r="AQ53" i="1"/>
  <c r="AS53" i="1" s="1"/>
  <c r="AR53" i="1"/>
  <c r="AU53" i="1"/>
  <c r="AN54" i="1"/>
  <c r="AQ54" i="1"/>
  <c r="AR54" i="1"/>
  <c r="AN55" i="1"/>
  <c r="AP55" i="1"/>
  <c r="AQ55" i="1"/>
  <c r="AS55" i="1" s="1"/>
  <c r="AR55" i="1"/>
  <c r="AU55" i="1"/>
  <c r="AN56" i="1"/>
  <c r="AP56" i="1"/>
  <c r="AQ56" i="1"/>
  <c r="AS56" i="1" s="1"/>
  <c r="AR56" i="1"/>
  <c r="AU56" i="1"/>
  <c r="AN57" i="1"/>
  <c r="AP57" i="1"/>
  <c r="AQ57" i="1"/>
  <c r="AS57" i="1" s="1"/>
  <c r="AR57" i="1"/>
  <c r="AU57" i="1"/>
  <c r="AN58" i="1"/>
  <c r="AP58" i="1"/>
  <c r="AQ58" i="1"/>
  <c r="AS58" i="1" s="1"/>
  <c r="AR58" i="1"/>
  <c r="AU58" i="1"/>
  <c r="AN59" i="1"/>
  <c r="AP59" i="1"/>
  <c r="AQ59" i="1"/>
  <c r="AS59" i="1" s="1"/>
  <c r="AR59" i="1"/>
  <c r="AU59" i="1"/>
  <c r="AN60" i="1"/>
  <c r="AQ60" i="1"/>
  <c r="AR60" i="1"/>
  <c r="AN61" i="1"/>
  <c r="AP61" i="1"/>
  <c r="AQ61" i="1"/>
  <c r="AS61" i="1" s="1"/>
  <c r="AR61" i="1"/>
  <c r="AU61" i="1"/>
  <c r="AN62" i="1"/>
  <c r="AQ62" i="1"/>
  <c r="AR62" i="1"/>
  <c r="AN63" i="1"/>
  <c r="AP63" i="1"/>
  <c r="AQ63" i="1"/>
  <c r="AS63" i="1" s="1"/>
  <c r="AR63" i="1"/>
  <c r="AU63" i="1"/>
  <c r="AE63" i="1" s="1"/>
  <c r="AN64" i="1"/>
  <c r="AP64" i="1"/>
  <c r="AQ64" i="1"/>
  <c r="AS64" i="1" s="1"/>
  <c r="AR64" i="1"/>
  <c r="AU64" i="1"/>
  <c r="AE64" i="1" s="1"/>
  <c r="AN65" i="1"/>
  <c r="AP65" i="1"/>
  <c r="AQ65" i="1"/>
  <c r="AS65" i="1" s="1"/>
  <c r="AR65" i="1"/>
  <c r="AU65" i="1"/>
  <c r="AE65" i="1" s="1"/>
  <c r="AN66" i="1"/>
  <c r="AQ66" i="1"/>
  <c r="AR66" i="1"/>
  <c r="AN67" i="1"/>
  <c r="AP67" i="1"/>
  <c r="AQ67" i="1"/>
  <c r="AS67" i="1" s="1"/>
  <c r="AR67" i="1"/>
  <c r="AU67" i="1"/>
  <c r="AE67" i="1" s="1"/>
  <c r="AN68" i="1"/>
  <c r="AQ68" i="1"/>
  <c r="AR68" i="1"/>
  <c r="AR5" i="1"/>
  <c r="AQ5" i="1"/>
  <c r="AN5" i="1"/>
  <c r="AN2" i="1" l="1"/>
  <c r="AQ2" i="1"/>
  <c r="AS2" i="1" s="1"/>
  <c r="AP2" i="1" s="1"/>
  <c r="AR2" i="1"/>
  <c r="AU2" i="1"/>
  <c r="AE2" i="1" s="1"/>
  <c r="AN3" i="1"/>
  <c r="AP3" i="1"/>
  <c r="AQ3" i="1"/>
  <c r="AS3" i="1" s="1"/>
  <c r="AR3" i="1"/>
  <c r="AU3" i="1"/>
  <c r="AN4" i="1"/>
  <c r="AP4" i="1"/>
  <c r="AQ4" i="1"/>
  <c r="AS4" i="1" s="1"/>
  <c r="AR4" i="1"/>
  <c r="AU4" i="1"/>
  <c r="AN6" i="1"/>
  <c r="AP6" i="1"/>
  <c r="AQ6" i="1"/>
  <c r="AS6" i="1" s="1"/>
  <c r="AR6" i="1"/>
  <c r="AU6" i="1"/>
  <c r="AN7" i="1"/>
  <c r="AQ7" i="1"/>
  <c r="AR7" i="1"/>
  <c r="AN8" i="1"/>
  <c r="AP8" i="1"/>
  <c r="AQ8" i="1"/>
  <c r="AS8" i="1" s="1"/>
  <c r="AR8" i="1"/>
  <c r="AU8" i="1"/>
  <c r="AN9" i="1"/>
  <c r="AP9" i="1"/>
  <c r="AQ9" i="1"/>
  <c r="AS9" i="1" s="1"/>
  <c r="AR9" i="1"/>
  <c r="AU9" i="1"/>
  <c r="AN10" i="1"/>
  <c r="AP10" i="1"/>
  <c r="AQ10" i="1"/>
  <c r="AS10" i="1" s="1"/>
  <c r="AR10" i="1"/>
  <c r="AU10" i="1"/>
  <c r="AN11" i="1"/>
  <c r="AP11" i="1"/>
  <c r="AQ11" i="1"/>
  <c r="AS11" i="1" s="1"/>
  <c r="AR11" i="1"/>
  <c r="AU11" i="1"/>
  <c r="AN12" i="1"/>
  <c r="AP12" i="1"/>
  <c r="AQ12" i="1"/>
  <c r="AS12" i="1" s="1"/>
  <c r="AR12" i="1"/>
  <c r="AU12" i="1"/>
  <c r="C298" i="2" l="1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100" i="2"/>
  <c r="F17" i="3"/>
  <c r="G17" i="3"/>
  <c r="H17" i="3"/>
  <c r="J17" i="3"/>
  <c r="D17" i="3"/>
  <c r="AS51" i="1" l="1"/>
  <c r="AS68" i="1"/>
  <c r="AS5" i="1"/>
  <c r="AS54" i="1"/>
  <c r="AP54" i="1" s="1"/>
  <c r="AS66" i="1"/>
  <c r="AP66" i="1" s="1"/>
  <c r="AS60" i="1"/>
  <c r="AP60" i="1" s="1"/>
  <c r="AS47" i="1"/>
  <c r="AS62" i="1"/>
  <c r="AP62" i="1" s="1"/>
  <c r="AS26" i="1"/>
  <c r="AP26" i="1" s="1"/>
  <c r="AS21" i="1"/>
  <c r="AP21" i="1" s="1"/>
  <c r="AS7" i="1"/>
  <c r="AP7" i="1" s="1"/>
  <c r="AP47" i="1"/>
  <c r="AP51" i="1"/>
  <c r="AP68" i="1"/>
  <c r="AP36" i="1"/>
  <c r="AP5" i="1"/>
  <c r="AP2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" i="2"/>
  <c r="N139" i="1" l="1"/>
  <c r="M139" i="1" s="1"/>
  <c r="N152" i="1"/>
  <c r="M152" i="1" s="1"/>
  <c r="N203" i="1"/>
  <c r="M203" i="1" s="1"/>
  <c r="N205" i="1"/>
  <c r="M205" i="1" s="1"/>
  <c r="N207" i="1"/>
  <c r="M207" i="1" s="1"/>
  <c r="N209" i="1"/>
  <c r="M209" i="1" s="1"/>
  <c r="N222" i="1"/>
  <c r="M222" i="1" s="1"/>
  <c r="AU230" i="1"/>
  <c r="AE230" i="1" s="1"/>
  <c r="N233" i="1"/>
  <c r="M233" i="1" s="1"/>
  <c r="N246" i="1"/>
  <c r="M246" i="1" s="1"/>
  <c r="AU254" i="1"/>
  <c r="AE254" i="1" s="1"/>
  <c r="N257" i="1"/>
  <c r="M257" i="1" s="1"/>
  <c r="N270" i="1"/>
  <c r="M270" i="1" s="1"/>
  <c r="AU278" i="1"/>
  <c r="AE278" i="1" s="1"/>
  <c r="N281" i="1"/>
  <c r="M281" i="1" s="1"/>
  <c r="N71" i="1"/>
  <c r="M71" i="1" s="1"/>
  <c r="N82" i="1"/>
  <c r="M82" i="1" s="1"/>
  <c r="N93" i="1"/>
  <c r="M93" i="1" s="1"/>
  <c r="N106" i="1"/>
  <c r="M106" i="1" s="1"/>
  <c r="N117" i="1"/>
  <c r="M117" i="1" s="1"/>
  <c r="N140" i="1"/>
  <c r="M140" i="1" s="1"/>
  <c r="N149" i="1"/>
  <c r="M149" i="1" s="1"/>
  <c r="N161" i="1"/>
  <c r="M161" i="1" s="1"/>
  <c r="N174" i="1"/>
  <c r="M174" i="1" s="1"/>
  <c r="N185" i="1"/>
  <c r="M185" i="1" s="1"/>
  <c r="N198" i="1"/>
  <c r="M198" i="1" s="1"/>
  <c r="AU264" i="1"/>
  <c r="AE264" i="1" s="1"/>
  <c r="N291" i="1"/>
  <c r="M291" i="1" s="1"/>
  <c r="N79" i="1"/>
  <c r="M79" i="1" s="1"/>
  <c r="N103" i="1"/>
  <c r="M103" i="1" s="1"/>
  <c r="N138" i="1"/>
  <c r="M138" i="1" s="1"/>
  <c r="N171" i="1"/>
  <c r="M171" i="1" s="1"/>
  <c r="N195" i="1"/>
  <c r="M195" i="1" s="1"/>
  <c r="N274" i="1"/>
  <c r="M274" i="1" s="1"/>
  <c r="N220" i="1"/>
  <c r="M220" i="1" s="1"/>
  <c r="AU228" i="1"/>
  <c r="AE228" i="1" s="1"/>
  <c r="N231" i="1"/>
  <c r="M231" i="1" s="1"/>
  <c r="N244" i="1"/>
  <c r="M244" i="1" s="1"/>
  <c r="AU252" i="1"/>
  <c r="AE252" i="1" s="1"/>
  <c r="N255" i="1"/>
  <c r="M255" i="1" s="1"/>
  <c r="N268" i="1"/>
  <c r="M268" i="1" s="1"/>
  <c r="AU276" i="1"/>
  <c r="AE276" i="1" s="1"/>
  <c r="N279" i="1"/>
  <c r="M279" i="1" s="1"/>
  <c r="N69" i="1"/>
  <c r="M69" i="1" s="1"/>
  <c r="N80" i="1"/>
  <c r="M80" i="1" s="1"/>
  <c r="N91" i="1"/>
  <c r="M91" i="1" s="1"/>
  <c r="N104" i="1"/>
  <c r="M104" i="1" s="1"/>
  <c r="N115" i="1"/>
  <c r="M115" i="1" s="1"/>
  <c r="N128" i="1"/>
  <c r="M128" i="1" s="1"/>
  <c r="N137" i="1"/>
  <c r="M137" i="1" s="1"/>
  <c r="N159" i="1"/>
  <c r="M159" i="1" s="1"/>
  <c r="N172" i="1"/>
  <c r="M172" i="1" s="1"/>
  <c r="N183" i="1"/>
  <c r="M183" i="1" s="1"/>
  <c r="N196" i="1"/>
  <c r="M196" i="1" s="1"/>
  <c r="N267" i="1"/>
  <c r="M267" i="1" s="1"/>
  <c r="N160" i="1"/>
  <c r="M160" i="1" s="1"/>
  <c r="N154" i="1"/>
  <c r="M154" i="1" s="1"/>
  <c r="N218" i="1"/>
  <c r="M218" i="1" s="1"/>
  <c r="AU226" i="1"/>
  <c r="AE226" i="1" s="1"/>
  <c r="N229" i="1"/>
  <c r="M229" i="1" s="1"/>
  <c r="N242" i="1"/>
  <c r="M242" i="1" s="1"/>
  <c r="AU250" i="1"/>
  <c r="AE250" i="1" s="1"/>
  <c r="N253" i="1"/>
  <c r="M253" i="1" s="1"/>
  <c r="N266" i="1"/>
  <c r="M266" i="1" s="1"/>
  <c r="AU274" i="1"/>
  <c r="AE274" i="1" s="1"/>
  <c r="N277" i="1"/>
  <c r="M277" i="1" s="1"/>
  <c r="N290" i="1"/>
  <c r="M290" i="1" s="1"/>
  <c r="N78" i="1"/>
  <c r="M78" i="1" s="1"/>
  <c r="N89" i="1"/>
  <c r="M89" i="1" s="1"/>
  <c r="N102" i="1"/>
  <c r="M102" i="1" s="1"/>
  <c r="N113" i="1"/>
  <c r="M113" i="1" s="1"/>
  <c r="N126" i="1"/>
  <c r="M126" i="1" s="1"/>
  <c r="N135" i="1"/>
  <c r="M135" i="1" s="1"/>
  <c r="N147" i="1"/>
  <c r="M147" i="1" s="1"/>
  <c r="N157" i="1"/>
  <c r="M157" i="1" s="1"/>
  <c r="N170" i="1"/>
  <c r="M170" i="1" s="1"/>
  <c r="N181" i="1"/>
  <c r="M181" i="1" s="1"/>
  <c r="N194" i="1"/>
  <c r="M194" i="1" s="1"/>
  <c r="N243" i="1"/>
  <c r="M243" i="1" s="1"/>
  <c r="N184" i="1"/>
  <c r="M184" i="1" s="1"/>
  <c r="N261" i="1"/>
  <c r="M261" i="1" s="1"/>
  <c r="N86" i="1"/>
  <c r="M86" i="1" s="1"/>
  <c r="N142" i="1"/>
  <c r="M142" i="1" s="1"/>
  <c r="AU162" i="1"/>
  <c r="AE162" i="1" s="1"/>
  <c r="N216" i="1"/>
  <c r="M216" i="1" s="1"/>
  <c r="AU224" i="1"/>
  <c r="AE224" i="1" s="1"/>
  <c r="N227" i="1"/>
  <c r="M227" i="1" s="1"/>
  <c r="N240" i="1"/>
  <c r="M240" i="1" s="1"/>
  <c r="AU248" i="1"/>
  <c r="AE248" i="1" s="1"/>
  <c r="N251" i="1"/>
  <c r="M251" i="1" s="1"/>
  <c r="N264" i="1"/>
  <c r="M264" i="1" s="1"/>
  <c r="AU272" i="1"/>
  <c r="AE272" i="1" s="1"/>
  <c r="N275" i="1"/>
  <c r="M275" i="1" s="1"/>
  <c r="N288" i="1"/>
  <c r="M288" i="1" s="1"/>
  <c r="N76" i="1"/>
  <c r="M76" i="1" s="1"/>
  <c r="N87" i="1"/>
  <c r="M87" i="1" s="1"/>
  <c r="N100" i="1"/>
  <c r="M100" i="1" s="1"/>
  <c r="N111" i="1"/>
  <c r="M111" i="1" s="1"/>
  <c r="N124" i="1"/>
  <c r="M124" i="1" s="1"/>
  <c r="N133" i="1"/>
  <c r="M133" i="1" s="1"/>
  <c r="N145" i="1"/>
  <c r="M145" i="1" s="1"/>
  <c r="N155" i="1"/>
  <c r="M155" i="1" s="1"/>
  <c r="N168" i="1"/>
  <c r="M168" i="1" s="1"/>
  <c r="N179" i="1"/>
  <c r="M179" i="1" s="1"/>
  <c r="N192" i="1"/>
  <c r="M192" i="1" s="1"/>
  <c r="N232" i="1"/>
  <c r="M232" i="1" s="1"/>
  <c r="N116" i="1"/>
  <c r="M116" i="1" s="1"/>
  <c r="AU258" i="1"/>
  <c r="AE258" i="1" s="1"/>
  <c r="N189" i="1"/>
  <c r="M189" i="1" s="1"/>
  <c r="N214" i="1"/>
  <c r="M214" i="1" s="1"/>
  <c r="AU222" i="1"/>
  <c r="AE222" i="1" s="1"/>
  <c r="N225" i="1"/>
  <c r="M225" i="1" s="1"/>
  <c r="N238" i="1"/>
  <c r="M238" i="1" s="1"/>
  <c r="AU246" i="1"/>
  <c r="AE246" i="1" s="1"/>
  <c r="N249" i="1"/>
  <c r="M249" i="1" s="1"/>
  <c r="N262" i="1"/>
  <c r="M262" i="1" s="1"/>
  <c r="AU270" i="1"/>
  <c r="AE270" i="1" s="1"/>
  <c r="N273" i="1"/>
  <c r="M273" i="1" s="1"/>
  <c r="N286" i="1"/>
  <c r="M286" i="1" s="1"/>
  <c r="AU71" i="1"/>
  <c r="AE71" i="1" s="1"/>
  <c r="N74" i="1"/>
  <c r="M74" i="1" s="1"/>
  <c r="N85" i="1"/>
  <c r="M85" i="1" s="1"/>
  <c r="N98" i="1"/>
  <c r="M98" i="1" s="1"/>
  <c r="N109" i="1"/>
  <c r="M109" i="1" s="1"/>
  <c r="N122" i="1"/>
  <c r="M122" i="1" s="1"/>
  <c r="N131" i="1"/>
  <c r="M131" i="1" s="1"/>
  <c r="AU140" i="1"/>
  <c r="AE140" i="1" s="1"/>
  <c r="N143" i="1"/>
  <c r="M143" i="1" s="1"/>
  <c r="N153" i="1"/>
  <c r="M153" i="1" s="1"/>
  <c r="N166" i="1"/>
  <c r="M166" i="1" s="1"/>
  <c r="N177" i="1"/>
  <c r="M177" i="1" s="1"/>
  <c r="N190" i="1"/>
  <c r="M190" i="1" s="1"/>
  <c r="N201" i="1"/>
  <c r="M201" i="1" s="1"/>
  <c r="N73" i="1"/>
  <c r="M73" i="1" s="1"/>
  <c r="N110" i="1"/>
  <c r="M110" i="1" s="1"/>
  <c r="N121" i="1"/>
  <c r="M121" i="1" s="1"/>
  <c r="AU129" i="1"/>
  <c r="AE129" i="1" s="1"/>
  <c r="N212" i="1"/>
  <c r="M212" i="1" s="1"/>
  <c r="AU220" i="1"/>
  <c r="AE220" i="1" s="1"/>
  <c r="N223" i="1"/>
  <c r="M223" i="1" s="1"/>
  <c r="N236" i="1"/>
  <c r="M236" i="1" s="1"/>
  <c r="AU244" i="1"/>
  <c r="AE244" i="1" s="1"/>
  <c r="N247" i="1"/>
  <c r="M247" i="1" s="1"/>
  <c r="N260" i="1"/>
  <c r="M260" i="1" s="1"/>
  <c r="AU268" i="1"/>
  <c r="AE268" i="1" s="1"/>
  <c r="N271" i="1"/>
  <c r="M271" i="1" s="1"/>
  <c r="N284" i="1"/>
  <c r="M284" i="1" s="1"/>
  <c r="N72" i="1"/>
  <c r="M72" i="1" s="1"/>
  <c r="N83" i="1"/>
  <c r="M83" i="1" s="1"/>
  <c r="N96" i="1"/>
  <c r="M96" i="1" s="1"/>
  <c r="N107" i="1"/>
  <c r="M107" i="1" s="1"/>
  <c r="N120" i="1"/>
  <c r="M120" i="1" s="1"/>
  <c r="N141" i="1"/>
  <c r="M141" i="1" s="1"/>
  <c r="N150" i="1"/>
  <c r="M150" i="1" s="1"/>
  <c r="N164" i="1"/>
  <c r="M164" i="1" s="1"/>
  <c r="N175" i="1"/>
  <c r="M175" i="1" s="1"/>
  <c r="N188" i="1"/>
  <c r="M188" i="1" s="1"/>
  <c r="N199" i="1"/>
  <c r="M199" i="1" s="1"/>
  <c r="N202" i="1"/>
  <c r="M202" i="1" s="1"/>
  <c r="AU240" i="1"/>
  <c r="AE240" i="1" s="1"/>
  <c r="N280" i="1"/>
  <c r="M280" i="1" s="1"/>
  <c r="N70" i="1"/>
  <c r="M70" i="1" s="1"/>
  <c r="N92" i="1"/>
  <c r="M92" i="1" s="1"/>
  <c r="N127" i="1"/>
  <c r="M127" i="1" s="1"/>
  <c r="N148" i="1"/>
  <c r="M148" i="1" s="1"/>
  <c r="AU282" i="1"/>
  <c r="AE282" i="1" s="1"/>
  <c r="N132" i="1"/>
  <c r="M132" i="1" s="1"/>
  <c r="N165" i="1"/>
  <c r="M165" i="1" s="1"/>
  <c r="N204" i="1"/>
  <c r="M204" i="1" s="1"/>
  <c r="N206" i="1"/>
  <c r="M206" i="1" s="1"/>
  <c r="N208" i="1"/>
  <c r="M208" i="1" s="1"/>
  <c r="N210" i="1"/>
  <c r="M210" i="1" s="1"/>
  <c r="AU218" i="1"/>
  <c r="AE218" i="1" s="1"/>
  <c r="N221" i="1"/>
  <c r="M221" i="1" s="1"/>
  <c r="N234" i="1"/>
  <c r="M234" i="1" s="1"/>
  <c r="AU242" i="1"/>
  <c r="AE242" i="1" s="1"/>
  <c r="N245" i="1"/>
  <c r="M245" i="1" s="1"/>
  <c r="N258" i="1"/>
  <c r="M258" i="1" s="1"/>
  <c r="AU266" i="1"/>
  <c r="AE266" i="1" s="1"/>
  <c r="N269" i="1"/>
  <c r="M269" i="1" s="1"/>
  <c r="N282" i="1"/>
  <c r="M282" i="1" s="1"/>
  <c r="AU290" i="1"/>
  <c r="AE290" i="1" s="1"/>
  <c r="N81" i="1"/>
  <c r="M81" i="1" s="1"/>
  <c r="N94" i="1"/>
  <c r="M94" i="1" s="1"/>
  <c r="N105" i="1"/>
  <c r="M105" i="1" s="1"/>
  <c r="N118" i="1"/>
  <c r="M118" i="1" s="1"/>
  <c r="N129" i="1"/>
  <c r="M129" i="1" s="1"/>
  <c r="N162" i="1"/>
  <c r="M162" i="1" s="1"/>
  <c r="N173" i="1"/>
  <c r="M173" i="1" s="1"/>
  <c r="N186" i="1"/>
  <c r="M186" i="1" s="1"/>
  <c r="N197" i="1"/>
  <c r="M197" i="1" s="1"/>
  <c r="N219" i="1"/>
  <c r="M219" i="1" s="1"/>
  <c r="N256" i="1"/>
  <c r="M256" i="1" s="1"/>
  <c r="AU288" i="1"/>
  <c r="AE288" i="1" s="1"/>
  <c r="N250" i="1"/>
  <c r="M250" i="1" s="1"/>
  <c r="N285" i="1"/>
  <c r="M285" i="1" s="1"/>
  <c r="N97" i="1"/>
  <c r="M97" i="1" s="1"/>
  <c r="N217" i="1"/>
  <c r="M217" i="1" s="1"/>
  <c r="N230" i="1"/>
  <c r="M230" i="1" s="1"/>
  <c r="AU238" i="1"/>
  <c r="AE238" i="1" s="1"/>
  <c r="N241" i="1"/>
  <c r="M241" i="1" s="1"/>
  <c r="N254" i="1"/>
  <c r="M254" i="1" s="1"/>
  <c r="AU262" i="1"/>
  <c r="AE262" i="1" s="1"/>
  <c r="N265" i="1"/>
  <c r="M265" i="1" s="1"/>
  <c r="N278" i="1"/>
  <c r="M278" i="1" s="1"/>
  <c r="AU286" i="1"/>
  <c r="AE286" i="1" s="1"/>
  <c r="N289" i="1"/>
  <c r="M289" i="1" s="1"/>
  <c r="N77" i="1"/>
  <c r="M77" i="1" s="1"/>
  <c r="N90" i="1"/>
  <c r="M90" i="1" s="1"/>
  <c r="N101" i="1"/>
  <c r="M101" i="1" s="1"/>
  <c r="N114" i="1"/>
  <c r="M114" i="1" s="1"/>
  <c r="N125" i="1"/>
  <c r="M125" i="1" s="1"/>
  <c r="N136" i="1"/>
  <c r="M136" i="1" s="1"/>
  <c r="N146" i="1"/>
  <c r="M146" i="1" s="1"/>
  <c r="N158" i="1"/>
  <c r="M158" i="1" s="1"/>
  <c r="N169" i="1"/>
  <c r="M169" i="1" s="1"/>
  <c r="N182" i="1"/>
  <c r="M182" i="1" s="1"/>
  <c r="N193" i="1"/>
  <c r="M193" i="1" s="1"/>
  <c r="N178" i="1"/>
  <c r="M178" i="1" s="1"/>
  <c r="N215" i="1"/>
  <c r="M215" i="1" s="1"/>
  <c r="N228" i="1"/>
  <c r="M228" i="1" s="1"/>
  <c r="AU236" i="1"/>
  <c r="AE236" i="1" s="1"/>
  <c r="N239" i="1"/>
  <c r="M239" i="1" s="1"/>
  <c r="N252" i="1"/>
  <c r="M252" i="1" s="1"/>
  <c r="AU260" i="1"/>
  <c r="AE260" i="1" s="1"/>
  <c r="N263" i="1"/>
  <c r="M263" i="1" s="1"/>
  <c r="N276" i="1"/>
  <c r="M276" i="1" s="1"/>
  <c r="AU284" i="1"/>
  <c r="AE284" i="1" s="1"/>
  <c r="N287" i="1"/>
  <c r="M287" i="1" s="1"/>
  <c r="AU72" i="1"/>
  <c r="AE72" i="1" s="1"/>
  <c r="N75" i="1"/>
  <c r="M75" i="1" s="1"/>
  <c r="N88" i="1"/>
  <c r="M88" i="1" s="1"/>
  <c r="N99" i="1"/>
  <c r="M99" i="1" s="1"/>
  <c r="N112" i="1"/>
  <c r="M112" i="1" s="1"/>
  <c r="N123" i="1"/>
  <c r="M123" i="1" s="1"/>
  <c r="N134" i="1"/>
  <c r="M134" i="1" s="1"/>
  <c r="N144" i="1"/>
  <c r="M144" i="1" s="1"/>
  <c r="N156" i="1"/>
  <c r="M156" i="1" s="1"/>
  <c r="N167" i="1"/>
  <c r="M167" i="1" s="1"/>
  <c r="N180" i="1"/>
  <c r="M180" i="1" s="1"/>
  <c r="N191" i="1"/>
  <c r="M191" i="1" s="1"/>
  <c r="N213" i="1"/>
  <c r="M213" i="1" s="1"/>
  <c r="N226" i="1"/>
  <c r="M226" i="1" s="1"/>
  <c r="AU234" i="1"/>
  <c r="AE234" i="1" s="1"/>
  <c r="N237" i="1"/>
  <c r="M237" i="1" s="1"/>
  <c r="N211" i="1"/>
  <c r="M211" i="1" s="1"/>
  <c r="N224" i="1"/>
  <c r="M224" i="1" s="1"/>
  <c r="AU232" i="1"/>
  <c r="AE232" i="1" s="1"/>
  <c r="N235" i="1"/>
  <c r="M235" i="1" s="1"/>
  <c r="N248" i="1"/>
  <c r="M248" i="1" s="1"/>
  <c r="AU256" i="1"/>
  <c r="AE256" i="1" s="1"/>
  <c r="N259" i="1"/>
  <c r="M259" i="1" s="1"/>
  <c r="N272" i="1"/>
  <c r="M272" i="1" s="1"/>
  <c r="AU280" i="1"/>
  <c r="AE280" i="1" s="1"/>
  <c r="N283" i="1"/>
  <c r="M283" i="1" s="1"/>
  <c r="AU70" i="1"/>
  <c r="AE70" i="1" s="1"/>
  <c r="N84" i="1"/>
  <c r="M84" i="1" s="1"/>
  <c r="N95" i="1"/>
  <c r="M95" i="1" s="1"/>
  <c r="N108" i="1"/>
  <c r="M108" i="1" s="1"/>
  <c r="N119" i="1"/>
  <c r="M119" i="1" s="1"/>
  <c r="N130" i="1"/>
  <c r="M130" i="1" s="1"/>
  <c r="AU148" i="1"/>
  <c r="AE148" i="1" s="1"/>
  <c r="N151" i="1"/>
  <c r="M151" i="1" s="1"/>
  <c r="N163" i="1"/>
  <c r="M163" i="1" s="1"/>
  <c r="N176" i="1"/>
  <c r="M176" i="1" s="1"/>
  <c r="N187" i="1"/>
  <c r="M187" i="1" s="1"/>
  <c r="N200" i="1"/>
  <c r="M200" i="1" s="1"/>
  <c r="N13" i="1"/>
  <c r="M13" i="1" s="1"/>
  <c r="N15" i="1"/>
  <c r="M15" i="1" s="1"/>
  <c r="N17" i="1"/>
  <c r="M17" i="1" s="1"/>
  <c r="N19" i="1"/>
  <c r="M19" i="1" s="1"/>
  <c r="AU47" i="1"/>
  <c r="N52" i="1"/>
  <c r="M52" i="1" s="1"/>
  <c r="N54" i="1"/>
  <c r="M54" i="1" s="1"/>
  <c r="AU68" i="1"/>
  <c r="AE68" i="1" s="1"/>
  <c r="N42" i="1"/>
  <c r="M42" i="1" s="1"/>
  <c r="AU62" i="1"/>
  <c r="AE62" i="1" s="1"/>
  <c r="N68" i="1"/>
  <c r="M68" i="1" s="1"/>
  <c r="N29" i="1"/>
  <c r="M29" i="1" s="1"/>
  <c r="N48" i="1"/>
  <c r="M48" i="1" s="1"/>
  <c r="N50" i="1"/>
  <c r="M50" i="1" s="1"/>
  <c r="AU66" i="1"/>
  <c r="AE66" i="1" s="1"/>
  <c r="AU5" i="1"/>
  <c r="N46" i="1"/>
  <c r="M46" i="1" s="1"/>
  <c r="N67" i="1"/>
  <c r="M67" i="1" s="1"/>
  <c r="N31" i="1"/>
  <c r="M31" i="1" s="1"/>
  <c r="N64" i="1"/>
  <c r="M64" i="1" s="1"/>
  <c r="N23" i="1"/>
  <c r="M23" i="1" s="1"/>
  <c r="N38" i="1"/>
  <c r="M38" i="1" s="1"/>
  <c r="N40" i="1"/>
  <c r="M40" i="1" s="1"/>
  <c r="N44" i="1"/>
  <c r="M44" i="1" s="1"/>
  <c r="N47" i="1"/>
  <c r="M47" i="1" s="1"/>
  <c r="N27" i="1"/>
  <c r="M27" i="1" s="1"/>
  <c r="N35" i="1"/>
  <c r="M35" i="1" s="1"/>
  <c r="N25" i="1"/>
  <c r="M25" i="1" s="1"/>
  <c r="N62" i="1"/>
  <c r="M62" i="1" s="1"/>
  <c r="N58" i="1"/>
  <c r="M58" i="1" s="1"/>
  <c r="AU21" i="1"/>
  <c r="N28" i="1"/>
  <c r="M28" i="1" s="1"/>
  <c r="N30" i="1"/>
  <c r="M30" i="1" s="1"/>
  <c r="N32" i="1"/>
  <c r="M32" i="1" s="1"/>
  <c r="N34" i="1"/>
  <c r="M34" i="1" s="1"/>
  <c r="N36" i="1"/>
  <c r="M36" i="1" s="1"/>
  <c r="AU60" i="1"/>
  <c r="N63" i="1"/>
  <c r="M63" i="1" s="1"/>
  <c r="N65" i="1"/>
  <c r="M65" i="1" s="1"/>
  <c r="N49" i="1"/>
  <c r="M49" i="1" s="1"/>
  <c r="N22" i="1"/>
  <c r="M22" i="1" s="1"/>
  <c r="N24" i="1"/>
  <c r="M24" i="1" s="1"/>
  <c r="N26" i="1"/>
  <c r="M26" i="1" s="1"/>
  <c r="AU54" i="1"/>
  <c r="N61" i="1"/>
  <c r="M61" i="1" s="1"/>
  <c r="N57" i="1"/>
  <c r="M57" i="1" s="1"/>
  <c r="N59" i="1"/>
  <c r="M59" i="1" s="1"/>
  <c r="N55" i="1"/>
  <c r="M55" i="1" s="1"/>
  <c r="N5" i="1"/>
  <c r="M5" i="1" s="1"/>
  <c r="N45" i="1"/>
  <c r="M45" i="1" s="1"/>
  <c r="N21" i="1"/>
  <c r="M21" i="1" s="1"/>
  <c r="N60" i="1"/>
  <c r="M60" i="1" s="1"/>
  <c r="N14" i="1"/>
  <c r="M14" i="1" s="1"/>
  <c r="N16" i="1"/>
  <c r="M16" i="1" s="1"/>
  <c r="N18" i="1"/>
  <c r="M18" i="1" s="1"/>
  <c r="N20" i="1"/>
  <c r="M20" i="1" s="1"/>
  <c r="N53" i="1"/>
  <c r="M53" i="1" s="1"/>
  <c r="N33" i="1"/>
  <c r="M33" i="1" s="1"/>
  <c r="N66" i="1"/>
  <c r="M66" i="1" s="1"/>
  <c r="AU20" i="1"/>
  <c r="AU51" i="1"/>
  <c r="AU36" i="1"/>
  <c r="N51" i="1"/>
  <c r="M51" i="1" s="1"/>
  <c r="N56" i="1"/>
  <c r="M56" i="1" s="1"/>
  <c r="AU26" i="1"/>
  <c r="N37" i="1"/>
  <c r="M37" i="1" s="1"/>
  <c r="N39" i="1"/>
  <c r="M39" i="1" s="1"/>
  <c r="N41" i="1"/>
  <c r="M41" i="1" s="1"/>
  <c r="N43" i="1"/>
  <c r="M43" i="1" s="1"/>
  <c r="N2" i="1"/>
  <c r="M2" i="1" s="1"/>
  <c r="N4" i="1"/>
  <c r="M4" i="1" s="1"/>
  <c r="N7" i="1"/>
  <c r="M7" i="1" s="1"/>
  <c r="N10" i="1"/>
  <c r="M10" i="1" s="1"/>
  <c r="N6" i="1"/>
  <c r="M6" i="1" s="1"/>
  <c r="N11" i="1"/>
  <c r="M11" i="1" s="1"/>
  <c r="AU7" i="1"/>
  <c r="N8" i="1"/>
  <c r="M8" i="1" s="1"/>
  <c r="N12" i="1"/>
  <c r="M12" i="1" s="1"/>
  <c r="N9" i="1"/>
  <c r="M9" i="1" s="1"/>
  <c r="N3" i="1"/>
  <c r="M3" i="1" s="1"/>
</calcChain>
</file>

<file path=xl/sharedStrings.xml><?xml version="1.0" encoding="utf-8"?>
<sst xmlns="http://schemas.openxmlformats.org/spreadsheetml/2006/main" count="9451" uniqueCount="1858">
  <si>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</si>
  <si>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</si>
  <si>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</si>
  <si>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</si>
  <si>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</si>
  <si>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</si>
  <si>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</si>
  <si>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</si>
  <si>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</si>
  <si>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</si>
  <si>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</si>
  <si>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</si>
  <si>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</si>
  <si>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</si>
  <si>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</si>
  <si>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</si>
  <si>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</si>
  <si>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</si>
  <si>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</si>
  <si>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</si>
  <si>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</si>
  <si>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</si>
  <si>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</si>
  <si>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</si>
  <si>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</si>
  <si>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</si>
  <si>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</si>
  <si>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</si>
  <si>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</si>
  <si>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</si>
  <si>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</si>
  <si>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</si>
  <si>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</si>
  <si>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</si>
  <si>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</si>
  <si>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</si>
  <si>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</si>
  <si>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</si>
  <si>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</si>
  <si>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</si>
  <si>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</si>
  <si>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</si>
  <si>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</si>
  <si>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</si>
  <si>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</si>
  <si>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</si>
  <si>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</si>
  <si>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</si>
  <si>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</si>
  <si>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</si>
  <si>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</si>
  <si>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</si>
  <si>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</si>
  <si>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</si>
  <si>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</si>
  <si>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</si>
  <si>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</si>
  <si>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</si>
  <si>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</si>
  <si>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</si>
  <si>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</si>
  <si>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</si>
  <si>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</si>
  <si>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</si>
  <si>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</si>
  <si>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</si>
  <si>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</si>
  <si>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</si>
  <si>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</si>
  <si>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</si>
  <si>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</si>
  <si>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</si>
  <si>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</si>
  <si>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</si>
  <si>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</si>
  <si>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</si>
  <si>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</si>
  <si>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</si>
  <si>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</si>
  <si>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</si>
  <si>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</si>
  <si>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</si>
  <si>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</si>
  <si>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</si>
  <si>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</si>
  <si>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</si>
  <si>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</si>
  <si>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</si>
  <si>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</si>
  <si>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</si>
  <si>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</si>
  <si>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</si>
  <si>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</si>
  <si>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</si>
  <si>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</si>
  <si>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</si>
  <si>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</si>
  <si>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</si>
  <si>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</si>
  <si>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</si>
  <si>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</si>
  <si>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</si>
  <si>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</si>
  <si>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</si>
  <si>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</si>
  <si>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</si>
  <si>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</si>
  <si>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</si>
  <si>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</si>
  <si>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</si>
  <si>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</si>
  <si>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</si>
  <si>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</si>
  <si>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</si>
  <si>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</si>
  <si>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</si>
  <si>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</si>
  <si>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</si>
  <si>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</si>
  <si>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</si>
  <si>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</si>
  <si>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</si>
  <si>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</si>
  <si>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</si>
  <si>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</si>
  <si>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</si>
  <si>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</si>
  <si>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</si>
  <si>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</si>
  <si>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</si>
  <si>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</si>
  <si>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</si>
  <si>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</si>
  <si>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</si>
  <si>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</si>
  <si>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</si>
  <si>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</si>
  <si>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</si>
  <si>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</si>
  <si>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</si>
  <si>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</si>
  <si>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</si>
  <si>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</si>
  <si>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</si>
  <si>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</si>
  <si>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</si>
  <si>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</si>
  <si>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</si>
  <si>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</si>
  <si>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</si>
  <si>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</si>
  <si>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</si>
  <si>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</si>
  <si>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</si>
  <si>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</si>
  <si>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</si>
  <si>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</si>
  <si>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</si>
  <si>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</si>
  <si>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</si>
  <si>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</si>
  <si>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</si>
  <si>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</si>
  <si>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</si>
  <si>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</si>
  <si>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</si>
  <si>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</si>
  <si>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</si>
  <si>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</si>
  <si>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</si>
  <si>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</si>
  <si>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</si>
  <si>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</si>
  <si>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</si>
  <si>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</si>
  <si>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</si>
  <si>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</si>
  <si>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</si>
  <si>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</si>
  <si>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</si>
  <si>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</si>
  <si>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</si>
  <si>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</si>
  <si>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</si>
  <si>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</si>
  <si>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</si>
  <si>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</si>
  <si>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</si>
  <si>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</si>
  <si>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</si>
  <si>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</si>
  <si>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</si>
  <si>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</si>
  <si>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</si>
  <si>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</si>
  <si>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</si>
  <si>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</si>
  <si>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</si>
  <si>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</si>
  <si>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</si>
  <si>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</si>
  <si>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</si>
  <si>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</si>
  <si>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</si>
  <si>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</si>
  <si>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</si>
  <si>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</si>
  <si>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</si>
  <si>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</si>
  <si>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</si>
  <si>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</si>
  <si>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</si>
  <si>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</si>
  <si>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</si>
  <si>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</si>
  <si>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</si>
  <si>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</si>
  <si>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</si>
  <si>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</si>
  <si>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</si>
  <si>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</si>
  <si>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</si>
  <si>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</si>
  <si>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</si>
  <si>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</si>
  <si>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</si>
  <si>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</si>
  <si>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</si>
  <si>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</si>
  <si>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</si>
  <si>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</si>
  <si>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</si>
  <si>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</si>
  <si>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</si>
  <si>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</si>
  <si>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</si>
  <si>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</si>
  <si>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</si>
  <si>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</si>
  <si>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</si>
  <si>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</si>
  <si>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</si>
  <si>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</si>
  <si>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</si>
  <si>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</si>
  <si>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</si>
  <si>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</si>
  <si>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</si>
  <si>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</si>
  <si>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</si>
  <si>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</si>
  <si>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</si>
  <si>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</si>
  <si>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</si>
  <si>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</si>
  <si>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</si>
  <si>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</si>
  <si>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</si>
  <si>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</si>
  <si>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</si>
  <si>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</si>
  <si>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</si>
  <si>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</si>
  <si>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</si>
  <si>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</si>
  <si>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</si>
  <si>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</si>
  <si>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</si>
  <si>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</si>
  <si>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</si>
  <si>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</si>
  <si>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</si>
  <si>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</si>
  <si>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</si>
  <si>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</si>
  <si>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</si>
  <si>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</si>
  <si>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</si>
  <si>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</si>
  <si>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</si>
  <si>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</si>
  <si>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</si>
  <si>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</si>
  <si>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</si>
  <si>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</si>
  <si>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</si>
  <si>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</si>
  <si>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</si>
  <si>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</si>
  <si>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</si>
  <si>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</si>
  <si>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</si>
  <si>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</si>
  <si>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</si>
  <si>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</si>
  <si>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</si>
  <si>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</si>
  <si>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</si>
  <si>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</si>
  <si>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</si>
  <si>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</si>
  <si>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</si>
  <si>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</si>
  <si>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</si>
  <si>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</si>
  <si>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</si>
  <si>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</si>
  <si>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</si>
  <si>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</si>
  <si>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</si>
  <si>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</si>
  <si>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</si>
  <si>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</si>
  <si>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</si>
  <si>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</si>
  <si>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</si>
  <si>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</si>
  <si>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</si>
  <si>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</si>
  <si>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</si>
  <si>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</si>
  <si>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</si>
  <si>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</si>
  <si>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</si>
  <si>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</si>
  <si>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</si>
  <si>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</si>
  <si>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</si>
  <si>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</si>
  <si>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</si>
  <si>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</si>
  <si>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</si>
  <si>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</si>
  <si>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</si>
  <si>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</si>
  <si>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</si>
  <si>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</si>
  <si>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</si>
  <si>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</si>
  <si>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</si>
  <si>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</si>
  <si>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</si>
  <si>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</si>
  <si>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</si>
  <si>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</si>
  <si>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</si>
  <si>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</si>
  <si>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</si>
  <si>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</si>
  <si>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</si>
  <si>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</si>
  <si>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</si>
  <si>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</si>
  <si>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</si>
  <si>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</si>
  <si>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</si>
  <si>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</si>
  <si>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</si>
  <si>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</si>
  <si>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</si>
  <si>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</si>
  <si>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</si>
  <si>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</si>
  <si>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</si>
  <si>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</si>
  <si>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</si>
  <si>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</si>
  <si>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</si>
  <si>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</si>
  <si>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</si>
  <si>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</si>
  <si>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</si>
  <si>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</si>
  <si>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</si>
  <si>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Yes</t>
  </si>
  <si>
    <t>0 270</t>
  </si>
  <si>
    <t>1 260</t>
  </si>
  <si>
    <t>4 0.001</t>
  </si>
  <si>
    <t>standardLFOCH4</t>
  </si>
  <si>
    <t>Added LFO/CH4 Upgrade Template</t>
  </si>
  <si>
    <t/>
  </si>
  <si>
    <t>dualCryoFuel</t>
  </si>
  <si>
    <t>dualLFOCH4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</si>
  <si>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</si>
  <si>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</si>
  <si>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</si>
  <si>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</si>
  <si>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</si>
  <si>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</si>
  <si>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</si>
  <si>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</si>
  <si>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</si>
  <si>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</si>
  <si>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</si>
  <si>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</si>
  <si>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</si>
  <si>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</si>
  <si>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</si>
  <si>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</si>
  <si>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</si>
  <si>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</si>
  <si>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</si>
  <si>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</si>
  <si>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</si>
  <si>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</si>
  <si>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</si>
  <si>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</si>
  <si>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</si>
  <si>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</si>
  <si>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</si>
  <si>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</si>
  <si>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</si>
  <si>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</si>
  <si>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</si>
  <si>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</si>
  <si>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</si>
  <si>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</si>
  <si>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Tantares</t>
  </si>
  <si>
    <t>castor_control_s0_1</t>
  </si>
  <si>
    <t>Castor CR-A "Bronse" Control Black</t>
  </si>
  <si>
    <t>Tantares Space Technologies</t>
  </si>
  <si>
    <t>castor_control_s0p5_1</t>
  </si>
  <si>
    <t>Castor CR-B "SÃ¸lv" Control Black</t>
  </si>
  <si>
    <t>castor_control_s1_1</t>
  </si>
  <si>
    <t>Castor CR-C "Gull" Control Black</t>
  </si>
  <si>
    <t>lepus_ladder_srf_1</t>
  </si>
  <si>
    <t>Lepus CL-A1 Folding ladder</t>
  </si>
  <si>
    <t>Utility</t>
  </si>
  <si>
    <t>lepus_ladder_srf_2</t>
  </si>
  <si>
    <t>Lepus CL-A2 Folding Ladder</t>
  </si>
  <si>
    <t>lepus_landing_leg_srf_1</t>
  </si>
  <si>
    <t>Lepus LPU-1 Landing Leg</t>
  </si>
  <si>
    <t>Ground</t>
  </si>
  <si>
    <t>lepus_rocket_motor_srf_1</t>
  </si>
  <si>
    <t>Lepus "Stoppsnart" Nesting Jet</t>
  </si>
  <si>
    <t>lepus_rocket_motor_srf_2</t>
  </si>
  <si>
    <t>Lepus "StoppnÃ¥" Nesting Jet</t>
  </si>
  <si>
    <t>vela_landing_leg_srf_1</t>
  </si>
  <si>
    <t>Vela WLF-1 Landing Ski</t>
  </si>
  <si>
    <t>Alnair Design Bureau</t>
  </si>
  <si>
    <t>vela_landing_leg_srf_2</t>
  </si>
  <si>
    <t>Vela WLF-2 Landing Ski</t>
  </si>
  <si>
    <t>cervantes_gyro_srf_2</t>
  </si>
  <si>
    <t>Cervantes Surface Mounted Gyrodyne</t>
  </si>
  <si>
    <t>eridani_rcs_linear_srf_1</t>
  </si>
  <si>
    <t>Eridani Linear RCS A</t>
  </si>
  <si>
    <t>eridani_rcs_linear_srf_2</t>
  </si>
  <si>
    <t>Eridani Linear RCS B</t>
  </si>
  <si>
    <t>octans_light_srf_1</t>
  </si>
  <si>
    <t>Octans Spotlight A</t>
  </si>
  <si>
    <t>octans_light_srf_2</t>
  </si>
  <si>
    <t>Octans Spotlight B</t>
  </si>
  <si>
    <t>octans_periscope_srf_1</t>
  </si>
  <si>
    <t>Octans Periscope</t>
  </si>
  <si>
    <t>octans_basic_rcs_srf_1</t>
  </si>
  <si>
    <t>Octans Basic Linear RCS Port A</t>
  </si>
  <si>
    <t>octans_basic_rcs_srf_2</t>
  </si>
  <si>
    <t>Octans Basic Linear RCS Port B</t>
  </si>
  <si>
    <t>octans_basic_rcs_srf_3</t>
  </si>
  <si>
    <t>Octans Basic Linear RCS Port C</t>
  </si>
  <si>
    <t>octans_basic_rcs_srf_4</t>
  </si>
  <si>
    <t>Octans Basic Linear RCS Port D</t>
  </si>
  <si>
    <t>octans_moe_linear_srf_1</t>
  </si>
  <si>
    <t>Octans Linear MOE</t>
  </si>
  <si>
    <t>octans_moe_srf_1</t>
  </si>
  <si>
    <t>Octans MOE 1A</t>
  </si>
  <si>
    <t>octans_moe_srf_1_extended</t>
  </si>
  <si>
    <t>Octans MOE 1B</t>
  </si>
  <si>
    <t>octans_moe_srf_2</t>
  </si>
  <si>
    <t>Octans MOE 2A</t>
  </si>
  <si>
    <t>octans_moe_srf_2_extended</t>
  </si>
  <si>
    <t>Octans MOE 2B</t>
  </si>
  <si>
    <t>octans_moe_srf_3</t>
  </si>
  <si>
    <t>Octans MOE 3A</t>
  </si>
  <si>
    <t>octans_moe_srf_3_extended</t>
  </si>
  <si>
    <t>Octans MOE 3B</t>
  </si>
  <si>
    <t>octans_moe_srf_4</t>
  </si>
  <si>
    <t>Octans MOE 4A</t>
  </si>
  <si>
    <t>octans_moe_srf_4_extended</t>
  </si>
  <si>
    <t>Octans MOE 4B</t>
  </si>
  <si>
    <t>octans_rcs_linear_srf_1</t>
  </si>
  <si>
    <t>Octans Linear RCS</t>
  </si>
  <si>
    <t>octans_rcs_srf_1</t>
  </si>
  <si>
    <t>Octans RCS 1A</t>
  </si>
  <si>
    <t>octans_rcs_srf_1_extended</t>
  </si>
  <si>
    <t>Octans RCS 1B</t>
  </si>
  <si>
    <t>octans_rcs_srf_2</t>
  </si>
  <si>
    <t>Octans RCS 2A</t>
  </si>
  <si>
    <t>octans_rcs_srf_2_extended</t>
  </si>
  <si>
    <t>Octans RCS 2B</t>
  </si>
  <si>
    <t>octans_rcs_srf_3</t>
  </si>
  <si>
    <t>Octans RCS 3A</t>
  </si>
  <si>
    <t>octans_rcs_srf_3_extended</t>
  </si>
  <si>
    <t>Octans RCS 3B</t>
  </si>
  <si>
    <t>octans_rcs_srf_4</t>
  </si>
  <si>
    <t>Octans RCS 4A</t>
  </si>
  <si>
    <t>octans_rcs_srf_4_extended</t>
  </si>
  <si>
    <t>Octans RCS 4B</t>
  </si>
  <si>
    <t>octans_star_tracker_srf_1</t>
  </si>
  <si>
    <t>Octans Star Tracker</t>
  </si>
  <si>
    <t>atria_antenna_srf_1_1</t>
  </si>
  <si>
    <t>Atria Active Antenna (Extending)</t>
  </si>
  <si>
    <t>Communication</t>
  </si>
  <si>
    <t>atria_antenna_srf_1_2</t>
  </si>
  <si>
    <t>Atria Active Antenna (90Â°)</t>
  </si>
  <si>
    <t>atria_antenna_srf_1_3</t>
  </si>
  <si>
    <t>Atria Active Antenna (180Â°)</t>
  </si>
  <si>
    <t>atria_antenna_srf_2_1</t>
  </si>
  <si>
    <t>Atria Passive Antenna (Extending)</t>
  </si>
  <si>
    <t>atria_antenna_srf_2_2</t>
  </si>
  <si>
    <t>Atria Passive Antenna (90Â°)</t>
  </si>
  <si>
    <t>atria_antenna_srf_2_3</t>
  </si>
  <si>
    <t>Atria Passive Antenna (180Â°)</t>
  </si>
  <si>
    <t>lepus_high_gain_antenna_srf_1</t>
  </si>
  <si>
    <t>Lepus High Gain Antenna (Fixed)</t>
  </si>
  <si>
    <t>lepus_high_gain_antenna_srf_2</t>
  </si>
  <si>
    <t>Lepus High Gain Antenna (Folding)</t>
  </si>
  <si>
    <t>lepus_low_gain_antenna_srf_1</t>
  </si>
  <si>
    <t>Lepus Low Gain Antenna (Fixed)</t>
  </si>
  <si>
    <t>lepus_low_gain_antenna_srf_2</t>
  </si>
  <si>
    <t>Lepus Low Gain Antenna (Folding)</t>
  </si>
  <si>
    <t>vela_high_gain_antenna_srf_1</t>
  </si>
  <si>
    <t>Vela High Gain Antenna</t>
  </si>
  <si>
    <t>eridani_high_gain_antenna_srf_1</t>
  </si>
  <si>
    <t>Eridani High Gain Antenna</t>
  </si>
  <si>
    <t>eridani_low_gain_antenna_srf_1</t>
  </si>
  <si>
    <t>Eridani Low Gain Antenna A</t>
  </si>
  <si>
    <t>eridani_low_gain_antenna_srf_2</t>
  </si>
  <si>
    <t>Eridani Low Gain Antenna B</t>
  </si>
  <si>
    <t>octans_basic_high_gain_antenna_srf_2</t>
  </si>
  <si>
    <t>Atria-Octans Basic High Gain Antenna</t>
  </si>
  <si>
    <t>octans_high_gain_antenna_srf_1</t>
  </si>
  <si>
    <t>Octans High Gain Antenna A</t>
  </si>
  <si>
    <t>octans_high_gain_antenna_srf_2</t>
  </si>
  <si>
    <t>Octans High Gain Antenna B</t>
  </si>
  <si>
    <t>octans_whip_antenna_srf_1</t>
  </si>
  <si>
    <t>Octans Whip Antenna A</t>
  </si>
  <si>
    <t>octans_whip_antenna_srf_2</t>
  </si>
  <si>
    <t>Octans Whip Antenna B</t>
  </si>
  <si>
    <t>petra_docking_port_s0p5_1_female</t>
  </si>
  <si>
    <t>Petra Size 0.5 Docking Port</t>
  </si>
  <si>
    <t>petra_docking_port_s0p5_1_male</t>
  </si>
  <si>
    <t>octans_androgynous_docking_port_s0p5_1</t>
  </si>
  <si>
    <t>Octans Androgynous Size 0.5 Docking Port A</t>
  </si>
  <si>
    <t>octans_androgynous_docking_port_s0p5_2</t>
  </si>
  <si>
    <t>Octans Androgynous Size 0.5 Docking Port B</t>
  </si>
  <si>
    <t>octans_basic_docking_port_s0p5_1_female</t>
  </si>
  <si>
    <t>Octans Basic Size 0.5 Docking Port (Female)</t>
  </si>
  <si>
    <t>octans_basic_docking_port_s0p5_1_male</t>
  </si>
  <si>
    <t>Octans Basic Size 0.5 Docking Port (Male)</t>
  </si>
  <si>
    <t>octans_docking_port_s0p5_1_female</t>
  </si>
  <si>
    <t>Octans Size 0.5 Docking Port A (Female)</t>
  </si>
  <si>
    <t>octans_docking_port_s0p5_1_male</t>
  </si>
  <si>
    <t>Octans Size 0.5 Docking Port A (Male)</t>
  </si>
  <si>
    <t>octans_docking_port_s0p5_2_female</t>
  </si>
  <si>
    <t>Octans Size 0.5 Docking Port B (Female)</t>
  </si>
  <si>
    <t>octans_docking_port_s0p5_2_male</t>
  </si>
  <si>
    <t>Octans Size 0.5 Docking Port B (Male)</t>
  </si>
  <si>
    <t>castor_aerospike_engine_s0_1</t>
  </si>
  <si>
    <t>Castor "SprengningsnÃ¥l" Aerospike</t>
  </si>
  <si>
    <t>castor_ion_engine_s0_1</t>
  </si>
  <si>
    <t>Castor "Gnist" Hall Effect Thruster</t>
  </si>
  <si>
    <t>eridani_engine_s0_1</t>
  </si>
  <si>
    <t>Eridani S5.79 "Skogstjerne" Rocket Engine</t>
  </si>
  <si>
    <t>octans_les_s0_1</t>
  </si>
  <si>
    <t>Octans Launch Escape System</t>
  </si>
  <si>
    <t>alnair_les_s0_1</t>
  </si>
  <si>
    <t>Alnair Launch Escape System A</t>
  </si>
  <si>
    <t>alnair_les_s0_2</t>
  </si>
  <si>
    <t>Alnair Launch Escape System B</t>
  </si>
  <si>
    <t>cursa_solar_srf_1_1</t>
  </si>
  <si>
    <t>Cursa Solar Array A</t>
  </si>
  <si>
    <t>cursa_solar_srf_1_2</t>
  </si>
  <si>
    <t>Cursa Solar Array B</t>
  </si>
  <si>
    <t>acamar_solar_srf_1</t>
  </si>
  <si>
    <t>Acamar Solar Array A</t>
  </si>
  <si>
    <t>acamar_solar_srf_2</t>
  </si>
  <si>
    <t>Acamar Solar Array B</t>
  </si>
  <si>
    <t>eridani_dorsal_solar_srf_1</t>
  </si>
  <si>
    <t>Eridani Dorsal Solar Array A</t>
  </si>
  <si>
    <t>eridani_dorsal_solar_srf_2</t>
  </si>
  <si>
    <t>Eridani Dorsal Solar Array B</t>
  </si>
  <si>
    <t>eridani_solar_srf_1_1</t>
  </si>
  <si>
    <t>Eridani Solar Array A1 (4 Segment)</t>
  </si>
  <si>
    <t>eridani_solar_srf_1_2</t>
  </si>
  <si>
    <t>Eridani Solar Array A2 (4 Segment)</t>
  </si>
  <si>
    <t>eridani_solar_srf_2_1</t>
  </si>
  <si>
    <t>Eridani Solar Array B1 (5 Segment)</t>
  </si>
  <si>
    <t>eridani_solar_srf_2_2</t>
  </si>
  <si>
    <t>Eridani Solar Array B2 (5 Segment)</t>
  </si>
  <si>
    <t>eridani_solar_srf_3_1</t>
  </si>
  <si>
    <t>Eridani Solar Array C1 (4 Segment)</t>
  </si>
  <si>
    <t>eridani_solar_srf_3_2</t>
  </si>
  <si>
    <t>Eridani Solar Array C2 (4 Segment)</t>
  </si>
  <si>
    <t>octans_basic_solar_srf_1_1</t>
  </si>
  <si>
    <t>Octans Basic Solar Panel A</t>
  </si>
  <si>
    <t>octans_basic_solar_srf_1_2</t>
  </si>
  <si>
    <t>Octans Basic Solar Panel B</t>
  </si>
  <si>
    <t>octans_solar_srf_1_1</t>
  </si>
  <si>
    <t>Octans Solar Panel A</t>
  </si>
  <si>
    <t>octans_solar_srf_1_2</t>
  </si>
  <si>
    <t>Octans Solar Panel B</t>
  </si>
  <si>
    <t>pavonis_solar_srf_1_1</t>
  </si>
  <si>
    <t>Pavonis Solar Panel A</t>
  </si>
  <si>
    <t>pavonis_solar_srf_1_2</t>
  </si>
  <si>
    <t>Pavonis Solar Panel B</t>
  </si>
  <si>
    <t>aquila_active_radiator_srf_1</t>
  </si>
  <si>
    <t>Aquila AR-1 Active Radiator Panel</t>
  </si>
  <si>
    <t>aquila_active_radiator_srf_2</t>
  </si>
  <si>
    <t>Aquila AR-2 Active Radiator Panel</t>
  </si>
  <si>
    <t>aquila_adapter_s1p5_s0_1</t>
  </si>
  <si>
    <t>Aquila Size 1.5 to Size 0 Adapter</t>
  </si>
  <si>
    <t>aquila_adapter_s1p5_s0p5_1</t>
  </si>
  <si>
    <t>Aquila Size 1.5 to Size 0.5 Adapter</t>
  </si>
  <si>
    <t>aquila_adapter_s1p5_s1_1</t>
  </si>
  <si>
    <t>Aquila Size 1.5 to Size 1 Adapter</t>
  </si>
  <si>
    <t>aquila_adapter_s2_s0p5_1</t>
  </si>
  <si>
    <t>Aquila Size 2 to Size 0.5 Adapter</t>
  </si>
  <si>
    <t>aquila_adapter_s2_s1p5_1</t>
  </si>
  <si>
    <t>Aquila Size 2 to Size 1.5 Adapter</t>
  </si>
  <si>
    <t>aquila_cargo_bay_s1p5_2</t>
  </si>
  <si>
    <t>Aquila Size 1.5 Cargo Bay</t>
  </si>
  <si>
    <t>aquila_control_s2_1</t>
  </si>
  <si>
    <t>Aquila ACU-25 Autonomous Control Block</t>
  </si>
  <si>
    <t>aquila_crew_s1_1_1</t>
  </si>
  <si>
    <t>Aquila 12-A1 "Banehytte" Crew Compartment A</t>
  </si>
  <si>
    <t>aquila_crew_s1_1_2</t>
  </si>
  <si>
    <t>Aquila 12-A2 "Banehytte" Crew Compartment B</t>
  </si>
  <si>
    <t>aquila_crew_s1_3_1</t>
  </si>
  <si>
    <t>Aquila 12-C1 "Banetelt" Airlock Compartment A</t>
  </si>
  <si>
    <t>aquila_crew_s1_3_2</t>
  </si>
  <si>
    <t>Aquila 12-C2 "Banetelt" Airlock Compartment B</t>
  </si>
  <si>
    <t>aquila_crew_s1p5_1_1</t>
  </si>
  <si>
    <t>Aquila 18-A1 "Banehus" Crew Compartment A</t>
  </si>
  <si>
    <t>aquila_crew_s1p5_1_2</t>
  </si>
  <si>
    <t>Aquila 18-A2 "Banehus" Crew Compartment B</t>
  </si>
  <si>
    <t>aquila_crew_s1p5_2_1</t>
  </si>
  <si>
    <t>Aquila 18-B1 "Banepalass" Crew Compartment A</t>
  </si>
  <si>
    <t>aquila_crew_s1p5_2_2</t>
  </si>
  <si>
    <t>Aquila 18-B2 "Banepalass" Crew Compartment B</t>
  </si>
  <si>
    <t>aquila_crew_s1p5_3_1</t>
  </si>
  <si>
    <t>Aquila 18-C1 "Banekirke" Crew Compartment A</t>
  </si>
  <si>
    <t>aquila_crew_s1p5_3_2</t>
  </si>
  <si>
    <t>Aquila 18-C2 "Banekirke" Crew Compartment B</t>
  </si>
  <si>
    <t>aquila_crew_s2_s0p5_1</t>
  </si>
  <si>
    <t>Aquila Size 2 to Size 0.5 Crew Compartment</t>
  </si>
  <si>
    <t>aquila_crew_s2_s1p5_1</t>
  </si>
  <si>
    <t>Aquila Size 2 to Size 1.5 Crew Compartment</t>
  </si>
  <si>
    <t>aquila_fuel_tank_double_srf_2</t>
  </si>
  <si>
    <t>Aquila FT-D2 Fuel Tank</t>
  </si>
  <si>
    <t>aquila_fuel_tank_single_srf_2</t>
  </si>
  <si>
    <t>Aquila FT-S2 Fuel Tank</t>
  </si>
  <si>
    <t>aquila_node_adapter_s1_s0p5_1</t>
  </si>
  <si>
    <t>Aquila Size 1 to Size 0.5 Node Adapter</t>
  </si>
  <si>
    <t>aquila_node_cap_s0p5_1</t>
  </si>
  <si>
    <t>Aquila 93-A Node Cap</t>
  </si>
  <si>
    <t>aquila_node_s0p5_1</t>
  </si>
  <si>
    <t>Aquila 93-A Node</t>
  </si>
  <si>
    <t>aquila_radiator_fuel_tank_double_srf_2</t>
  </si>
  <si>
    <t>Aquila RFT-D2 Fuel Tank</t>
  </si>
  <si>
    <t>aquila_radiator_fuel_tank_single_srf_2</t>
  </si>
  <si>
    <t>Aquila RFT-S2 Fuel Tank</t>
  </si>
  <si>
    <t>sargas_control_s1p5_1</t>
  </si>
  <si>
    <t>Sargas 18-A "Snutekalkulator" Control Block A</t>
  </si>
  <si>
    <t>sargas_control_s1p5_2</t>
  </si>
  <si>
    <t>Sargas 18-B "Nesekalkulator" Control Block B</t>
  </si>
  <si>
    <t>sargas_docking_mechanism_s1p5_1</t>
  </si>
  <si>
    <t>Sargas Size 1.5 Docking Ring A</t>
  </si>
  <si>
    <t>sargas_docking_mechanism_s1p5_2</t>
  </si>
  <si>
    <t>Sargas Size 1.5 Docking Ring B</t>
  </si>
  <si>
    <t>Ara_Antenna_1</t>
  </si>
  <si>
    <t>Ara DSN5 Relay Antenna</t>
  </si>
  <si>
    <t>none</t>
  </si>
  <si>
    <t>Ara_Avionics_1</t>
  </si>
  <si>
    <t>Ara R25K Avionics Hub</t>
  </si>
  <si>
    <t>Ara_Control_1</t>
  </si>
  <si>
    <t>Ara R89 Control Block</t>
  </si>
  <si>
    <t>Ara_Engine_1</t>
  </si>
  <si>
    <t>Ara 1500N 'SnÃ¸' Monopropellant Thruster</t>
  </si>
  <si>
    <t>Ara_GooExperiment_1</t>
  </si>
  <si>
    <t>Ara PG8 Mystery Gooâ„¢ Containment Unit</t>
  </si>
  <si>
    <t>Ara_MaterialsBay_1</t>
  </si>
  <si>
    <t>Ara 7JR Materials Bay</t>
  </si>
  <si>
    <t>Ara_Mount_1</t>
  </si>
  <si>
    <t>Ara CMS Mounting Plate</t>
  </si>
  <si>
    <t>Ara_SensorAccelerometer_1</t>
  </si>
  <si>
    <t>Ara 15G Accelerometer</t>
  </si>
  <si>
    <t>Ara_SensorBarometer_1</t>
  </si>
  <si>
    <t>Ara 1KP Barometer</t>
  </si>
  <si>
    <t>Ara_SensorGravimeter_1</t>
  </si>
  <si>
    <t>Ara 1MS2 Gravimeter</t>
  </si>
  <si>
    <t>Ara_SensorThermometer_1</t>
  </si>
  <si>
    <t>Ara 35C Thermometer</t>
  </si>
  <si>
    <t>Ara_Solar_1</t>
  </si>
  <si>
    <t>Ara TK14 Solar Array</t>
  </si>
  <si>
    <t>libra_crew_s0p5_1</t>
  </si>
  <si>
    <t>Libra 'MÃ¥neboks' Lander Can</t>
  </si>
  <si>
    <t>libra_engine_s1_1</t>
  </si>
  <si>
    <t>Libra RD-858 "Lynstjerne" Rocket Engine</t>
  </si>
  <si>
    <t>libra_fuel_tank_s1_s0p5_1</t>
  </si>
  <si>
    <t>Libra Size 1 Fuel Tank A</t>
  </si>
  <si>
    <t>libra_fuel_tank_s1_s0p5_2</t>
  </si>
  <si>
    <t>Libra Size 1 Fuel Tank B</t>
  </si>
  <si>
    <t>libra_monopropellant_tank_s0_1</t>
  </si>
  <si>
    <t>Libra Size 0 Monopropellant Tank A</t>
  </si>
  <si>
    <t>libra_monopropellant_tank_s0_2</t>
  </si>
  <si>
    <t>Libra Size 0 Monopropellant Tank B</t>
  </si>
  <si>
    <t>libra_rcs_srf_2</t>
  </si>
  <si>
    <t>Libra AU-2 Attitude Arm</t>
  </si>
  <si>
    <t>libra_structure_s1_1</t>
  </si>
  <si>
    <t>Libra Size 1 Fuselage A</t>
  </si>
  <si>
    <t>Auriga_DrogueParachute_1</t>
  </si>
  <si>
    <t>Auriga MR2 Drogue Parachute</t>
  </si>
  <si>
    <t>Auriga_Engine_1</t>
  </si>
  <si>
    <t>Auriga RB "Svennebrev" Orbital Engine</t>
  </si>
  <si>
    <t>Auriga_Fuselage_1</t>
  </si>
  <si>
    <t>Auriga Size 1.5 Structural Fuselage</t>
  </si>
  <si>
    <t>Auriga_Parachute_1</t>
  </si>
  <si>
    <t>Auriga MR1 Return Parachute</t>
  </si>
  <si>
    <t>aquarius_crew_s1p5_1</t>
  </si>
  <si>
    <t>Aquarius 18-A "MÃ¥neÃ¸yne" Landing Capsule</t>
  </si>
  <si>
    <t>aquarius_drogue_parachute_s0_1</t>
  </si>
  <si>
    <t>Aquarius Size 0 Drogue Parachute</t>
  </si>
  <si>
    <t>aquarius_engine_mount_s1p5_1</t>
  </si>
  <si>
    <t>Aquarius Size 1.5 Engine Mount</t>
  </si>
  <si>
    <t>aquarius_fuselage_s1p5_1</t>
  </si>
  <si>
    <t>Aquarius Size 1.5 Fuselage A</t>
  </si>
  <si>
    <t>aquarius_fuselage_s1p5_2</t>
  </si>
  <si>
    <t>Aquarius Size 1.5 Fuselage B</t>
  </si>
  <si>
    <t>aquarius_heatshield_s1p5_1</t>
  </si>
  <si>
    <t>Aquarius Size 1.5 Heatshield</t>
  </si>
  <si>
    <t>aquarius_parachute_s0p5_1</t>
  </si>
  <si>
    <t>Aquarius Size 0.5 Inline Parachute</t>
  </si>
  <si>
    <t>aquarius_service_module_s1p5_1</t>
  </si>
  <si>
    <t>Aquarius Size 1.5 Service Module A</t>
  </si>
  <si>
    <t>aquarius_service_module_s1p5_2</t>
  </si>
  <si>
    <t>Aquarius Size 1.5 Service Module B</t>
  </si>
  <si>
    <t>virgo_crew_s1_1</t>
  </si>
  <si>
    <t>Virgo 12-A "MÃ¥nelampe" Crew Capsule</t>
  </si>
  <si>
    <t>virgo_engine_s1_1</t>
  </si>
  <si>
    <t>Virgo S5.62 "MÃ¥nekanin" Service Module</t>
  </si>
  <si>
    <t>virgo_fuel_tank_s1_1</t>
  </si>
  <si>
    <t>Virgo Size 1 Monopropellant Tank A</t>
  </si>
  <si>
    <t>virgo_fuel_tank_s1_2</t>
  </si>
  <si>
    <t>Virgo Size 1 Monopropellant Tank B</t>
  </si>
  <si>
    <t>virgo_orbital_module_s1_1</t>
  </si>
  <si>
    <t>Virgo 93-A "MÃ¥nekuppola" Orbital Module</t>
  </si>
  <si>
    <t>virgo_radiator_fuel_tank_s1_1</t>
  </si>
  <si>
    <t>Virgo Size 1 Radiator Monopropellant Tank A</t>
  </si>
  <si>
    <t>virgo_radiator_fuel_tank_s1_2</t>
  </si>
  <si>
    <t>Virgo Size 1 Radiator Monopropellant Tank B</t>
  </si>
  <si>
    <t>dalim_adapter_s0p5_s0_1</t>
  </si>
  <si>
    <t>Dalim Size 0.5 to Size 0 Adapter</t>
  </si>
  <si>
    <t>dalim_control_s0p5_1</t>
  </si>
  <si>
    <t>Dalim TK313 Automated Control Block</t>
  </si>
  <si>
    <t>dalim_materials_bay_s0p5_1</t>
  </si>
  <si>
    <t>Dalim MSU15 Materials Science Bay</t>
  </si>
  <si>
    <t>dalim_sensor_radiometer_s0_1</t>
  </si>
  <si>
    <t>Dalim Ã†R Wide Spectrum Radiometer</t>
  </si>
  <si>
    <t>dalim_solar_srf_1_1</t>
  </si>
  <si>
    <t>Dalim SV1 Solar Array</t>
  </si>
  <si>
    <t>dalim_solar_srf_1_2</t>
  </si>
  <si>
    <t>Dalim SV2 Solar Array</t>
  </si>
  <si>
    <t>eridani_crew_s1p5_1</t>
  </si>
  <si>
    <t>Eridani 18-A "Kloden" Crew Compartment</t>
  </si>
  <si>
    <t>eridani_crew_s2_1</t>
  </si>
  <si>
    <t>Eridani 25-A "Verdenshus" Crew Compartment</t>
  </si>
  <si>
    <t>eridani_crew_s2_s1p5_1</t>
  </si>
  <si>
    <t>Eridani Size 2 to Size 1.5 Adapter</t>
  </si>
  <si>
    <t>eridani_node_adapter_s1p5_s0p5_1</t>
  </si>
  <si>
    <t>Eridani Size 1.5 to Size 0.5 Adapter</t>
  </si>
  <si>
    <t>eridani_node_s0p5_1</t>
  </si>
  <si>
    <t>Eridani Size 0.5 Node</t>
  </si>
  <si>
    <t>acamar_adapter_s2_s0p5_1</t>
  </si>
  <si>
    <t>Acamar Size 2 to Size 0.5 Adapter</t>
  </si>
  <si>
    <t>acamar_adapter_s2_s0p5_2</t>
  </si>
  <si>
    <t>Acamar Size 2 to Size 0.5 Battery Adapter</t>
  </si>
  <si>
    <t>acamar_adapter_s2_s1_1</t>
  </si>
  <si>
    <t>Acamar Size 2 to Size1 1 Adapter</t>
  </si>
  <si>
    <t>acamar_adapter_s2_s1_2</t>
  </si>
  <si>
    <t>Acamar Size 2 to Size 1 Battery Adapter</t>
  </si>
  <si>
    <t>acamar_adapter_s2_s1p5_1</t>
  </si>
  <si>
    <t>Acamar Size 2 to Size 1.5 Adapter</t>
  </si>
  <si>
    <t>acamar_adapter_s2_s1p5_2</t>
  </si>
  <si>
    <t>Acamar Size 2 to Size 1.5 Battery Adapter</t>
  </si>
  <si>
    <t>acamar_crew_s2_1</t>
  </si>
  <si>
    <t>Acamar 25-A "Fokushus" Crew Compartment A</t>
  </si>
  <si>
    <t>acamar_crew_s2_2</t>
  </si>
  <si>
    <t>Acamar 25-B "Beskyttelsesbriller" Crew Compartment B</t>
  </si>
  <si>
    <t>acamar_science_processor_s2_1</t>
  </si>
  <si>
    <t>Acamar 25-L "Vitenskapstelt" Lab Compartment</t>
  </si>
  <si>
    <t>nashira_crew_s1_1</t>
  </si>
  <si>
    <t>Nashira Size 1 Crew Truss A</t>
  </si>
  <si>
    <t>nashira_crew_s1_2</t>
  </si>
  <si>
    <t>Nashira Size 1 Crew Truss B</t>
  </si>
  <si>
    <t>nashira_truss_s1_1</t>
  </si>
  <si>
    <t>Nashira Size 1 Truss A</t>
  </si>
  <si>
    <t>nashira_truss_s1_2</t>
  </si>
  <si>
    <t>Nashira Size 1 Truss B</t>
  </si>
  <si>
    <t>hadar_adapter_s1_s0p5_1</t>
  </si>
  <si>
    <t>Hadar Size 1 to Size 0.5 Adapter A</t>
  </si>
  <si>
    <t>hadar_adapter_s1_s0p5_2</t>
  </si>
  <si>
    <t>Hadar Size 1 to Size 0.5 Adapter B</t>
  </si>
  <si>
    <t>hadar_crew_s1_1</t>
  </si>
  <si>
    <t>Hadar Airlock Compartment A</t>
  </si>
  <si>
    <t>hadar_crew_s1_2</t>
  </si>
  <si>
    <t>Hadar Airlock Compartment B</t>
  </si>
  <si>
    <t>hadar_fuselage_s1_1</t>
  </si>
  <si>
    <t>Hadar Size 1 Fuselage</t>
  </si>
  <si>
    <t>mira_crew_s1_1</t>
  </si>
  <si>
    <t>Mira Docking Module</t>
  </si>
  <si>
    <t>rotanev_aeroshell_s2_s1p5_1</t>
  </si>
  <si>
    <t>Rotanev Size 2 Aeroshell A</t>
  </si>
  <si>
    <t>rotanev_aeroshell_s2_s1p5_2</t>
  </si>
  <si>
    <t>Rotanev Size 2 Aeroshell B</t>
  </si>
  <si>
    <t>rotanev_battery_s2_1</t>
  </si>
  <si>
    <t>Rotanev Size 2 Battery Module A</t>
  </si>
  <si>
    <t>rotanev_battery_s2_2</t>
  </si>
  <si>
    <t>Rotanev Size 2 Battery Module B</t>
  </si>
  <si>
    <t>rotanev_cap_s0p5_1</t>
  </si>
  <si>
    <t>Rotanev Size 0.5 Structural Cap</t>
  </si>
  <si>
    <t>rotanev_cap_s1_1</t>
  </si>
  <si>
    <t>Rotanev Size 1 Structural Cap</t>
  </si>
  <si>
    <t>rotanev_cap_s1p5_1</t>
  </si>
  <si>
    <t>Rotanev Size 1.5 Structural Cap</t>
  </si>
  <si>
    <t>rotanev_control_s2_1</t>
  </si>
  <si>
    <t>Rotanev 25-A "Spordress" Control Block</t>
  </si>
  <si>
    <t>rotanev_crew_s2_1_1</t>
  </si>
  <si>
    <t>Rotanev 25-A1 "IllevarslendetÃ¥rn" Crew Compartment A</t>
  </si>
  <si>
    <t>rotanev_crew_s2_1_2</t>
  </si>
  <si>
    <t>Rotanev 25-A2 "IllevarslendetÃ¥rn" Crew Compartment B</t>
  </si>
  <si>
    <t>rotanev_fuel_tank_s0p5_1</t>
  </si>
  <si>
    <t>Rotanev Size 0.5 Fuel Tank A</t>
  </si>
  <si>
    <t>rotanev_fuel_tank_s0p5_2</t>
  </si>
  <si>
    <t>Rotanev Size 0.5 Fuel Tank B</t>
  </si>
  <si>
    <t>rotanev_fuselage_s2_1</t>
  </si>
  <si>
    <t>Rotanev Size 2 Structural Fuselage A</t>
  </si>
  <si>
    <t>rotanev_fuselage_s2_2</t>
  </si>
  <si>
    <t>Rotanev Size 2 Structural Fuselage B</t>
  </si>
  <si>
    <t>rotanev_nose_cone_s0p5_1</t>
  </si>
  <si>
    <t>Rotanev Size 0.5 Nose Cone A</t>
  </si>
  <si>
    <t>rotanev_nose_cone_s0p5_2</t>
  </si>
  <si>
    <t>Rotanev Size 0.5 Nose Cone B</t>
  </si>
  <si>
    <t>rotanev_rcs_block_srf_1</t>
  </si>
  <si>
    <t>Rotanev RCS Block A</t>
  </si>
  <si>
    <t>rotanev_rcs_block_srf_2</t>
  </si>
  <si>
    <t>Rotanev RCS Block B</t>
  </si>
  <si>
    <t>Hamal_Avionics_1</t>
  </si>
  <si>
    <t>Hamal CA1 Avionics Hub</t>
  </si>
  <si>
    <t>Hamal_Battery_1</t>
  </si>
  <si>
    <t>Hamal LI1 Single Block Battery</t>
  </si>
  <si>
    <t>Hamal_Battery_2</t>
  </si>
  <si>
    <t>Hamal LI2 Double Block Battery</t>
  </si>
  <si>
    <t>Hamal_Control_1</t>
  </si>
  <si>
    <t>Hamal PC1 Propellant Control Block</t>
  </si>
  <si>
    <t>Hamal_Control_2</t>
  </si>
  <si>
    <t>Hamal PC2 Propellant Control Block</t>
  </si>
  <si>
    <t>Hamal_Habitation_1</t>
  </si>
  <si>
    <t>Hamal FS1 Forward Section</t>
  </si>
  <si>
    <t>vega_adapter_s1_s0_1</t>
  </si>
  <si>
    <t>Vega Size 1 to Size 0 Inline Adapter</t>
  </si>
  <si>
    <t>vega_adapter_s1_s0p5_1</t>
  </si>
  <si>
    <t>Vega Size 1 to Size 0.5 Inline Adapter</t>
  </si>
  <si>
    <t>vega_adapter_s1p5_s0_1</t>
  </si>
  <si>
    <t>Vega Size 1.5 to Size 0 Inline Adapter</t>
  </si>
  <si>
    <t>vega_adapter_s1p5_s0p5_1</t>
  </si>
  <si>
    <t>Vega Size 1.5 to Size 0.5 Inline Adapter</t>
  </si>
  <si>
    <t>vega_adapter_s1p5_s1_1</t>
  </si>
  <si>
    <t>Vega Size 1.5 to Size 1 Inline Adapter</t>
  </si>
  <si>
    <t>vega_adapter_s2_s1_1</t>
  </si>
  <si>
    <t>Vega Size 2 to Size 1 Inline Adapter</t>
  </si>
  <si>
    <t>vega_adapter_s2_s1p5_1</t>
  </si>
  <si>
    <t>Vega Size 2 to Size 1.5 Inline Adapter</t>
  </si>
  <si>
    <t>vega_crew_s1_1_1</t>
  </si>
  <si>
    <t>Vega 12-A1 "LuftlÃ¥s" Airlock Compartment</t>
  </si>
  <si>
    <t>vega_crew_s1_1_2</t>
  </si>
  <si>
    <t>Vega 12-A2 "LuftlÃ¥s" Airlock Compartment</t>
  </si>
  <si>
    <t>vega_crew_s1_2_1</t>
  </si>
  <si>
    <t>Vega 12-B1 "Utgang" Airlock Compartment</t>
  </si>
  <si>
    <t>vega_crew_s1p5_1_1</t>
  </si>
  <si>
    <t>Vega 18-A1 "Nervesystemet" Command Module</t>
  </si>
  <si>
    <t>vega_crew_s2_1_1</t>
  </si>
  <si>
    <t>Vega 25-A1 "Halehvelv" Tail Compartment</t>
  </si>
  <si>
    <t>vega_engine_srf_1_1</t>
  </si>
  <si>
    <t>Vega OE1 "Spion" Rocket Engine</t>
  </si>
  <si>
    <t>vega_engine_srf_1_2</t>
  </si>
  <si>
    <t>Vega OE2 "Spion" Rocket Engine</t>
  </si>
  <si>
    <t>vega_fuelsphere_srf_1</t>
  </si>
  <si>
    <t>Vega LX25 Small Fuel Tank</t>
  </si>
  <si>
    <t>vega_fuelsphere_srf_2</t>
  </si>
  <si>
    <t>Vega LX50 Small Fuel Tank</t>
  </si>
  <si>
    <t>vega_fuselage_s1p5_1</t>
  </si>
  <si>
    <t>Vega Size 1.5 Inline Fuselage A</t>
  </si>
  <si>
    <t>vega_fuselage_s1p5_2</t>
  </si>
  <si>
    <t>Vega Size 1.5 Inline Fuselage B</t>
  </si>
  <si>
    <t>vega_solar_srf_1_1</t>
  </si>
  <si>
    <t>Vega PVA1 Solar Array</t>
  </si>
  <si>
    <t>tucana_adapter_s1_s0p5_1</t>
  </si>
  <si>
    <t>Tucana Size 1 to Size 0.5 Forward Adapter</t>
  </si>
  <si>
    <t>tucana_adapter_s1_s0_1</t>
  </si>
  <si>
    <t>Tucana Size 1 to Size 0 Forward Adapter</t>
  </si>
  <si>
    <t>tucana_adapter_s1p5_s0_1</t>
  </si>
  <si>
    <t>Tucana Size 1.5 to Size 0 Flat Adapter</t>
  </si>
  <si>
    <t>tucana_adapter_s1p5_s0p5_1</t>
  </si>
  <si>
    <t>Tucana Size 1.5 to Size 0.5 Flat Adapter</t>
  </si>
  <si>
    <t>tucana_adapter_s1p5_s1_1</t>
  </si>
  <si>
    <t>Tucana Size 1.5 to Size 1 Flat Adapter</t>
  </si>
  <si>
    <t>tucana_adapter_s2_s0p5_2</t>
  </si>
  <si>
    <t>Tucana Size 2 to Size 0.5 Flat Adapter</t>
  </si>
  <si>
    <t>tucana_adapter_s2_s1_2</t>
  </si>
  <si>
    <t>Tucana Size 2 to Size 1 Flat Adapter</t>
  </si>
  <si>
    <t>tucana_adapter_s2_s1p5_1</t>
  </si>
  <si>
    <t>Tucana Size 2 to Size 1.5 Inline Adapter</t>
  </si>
  <si>
    <t>tucana_adapter_s2_s1p5_2</t>
  </si>
  <si>
    <t>Tucana Size 2 to Size 1.5 Flat Adapter</t>
  </si>
  <si>
    <t>tucana_crew_s1_1</t>
  </si>
  <si>
    <t>Tucana 12-A1 "Svartboks" Airlock Section</t>
  </si>
  <si>
    <t>tucana_crew_s1p5_1</t>
  </si>
  <si>
    <t>Tucana 18-A1 "Optikerhytte" Command Module</t>
  </si>
  <si>
    <t>tucana_crew_s1p5_2</t>
  </si>
  <si>
    <t>Tucana 18-A2 "VanntÃ¥rn" Command Module</t>
  </si>
  <si>
    <t>tucana_crew_s2_1</t>
  </si>
  <si>
    <t>Tucana 25-A1 "Genserboks" Tail Section</t>
  </si>
  <si>
    <t>tucana_crew_s2_2</t>
  </si>
  <si>
    <t>Tucana 25-A2 "RÃ¸dsokk" Tail Section</t>
  </si>
  <si>
    <t>rana_control_srf_1</t>
  </si>
  <si>
    <t>Rana SRF-A "Datakasse" Control Block</t>
  </si>
  <si>
    <t>rana_mount_srf_1</t>
  </si>
  <si>
    <t>Rana Structural Mount</t>
  </si>
  <si>
    <t>rana_truss_srf_1</t>
  </si>
  <si>
    <t>Rana Structural Truss A</t>
  </si>
  <si>
    <t>rana_truss_srf_2</t>
  </si>
  <si>
    <t>Rana Structural Truss B</t>
  </si>
  <si>
    <t>tantares_adapter_s0p5_s0_1</t>
  </si>
  <si>
    <t>Tantares Size 0.5 to Size 0 Adapter</t>
  </si>
  <si>
    <t>tantares_adapter_s1_s0_1</t>
  </si>
  <si>
    <t>Tantares Size 1 to Size 0 Adapter</t>
  </si>
  <si>
    <t>tantares_adapter_s1_s0p5_1</t>
  </si>
  <si>
    <t>Tantares Size 1 to Size 0.5 Adapter</t>
  </si>
  <si>
    <t>tantares_basic_engine_s1_1</t>
  </si>
  <si>
    <t>Tantares S5.35 "Rullekasse" Propulsion Unit</t>
  </si>
  <si>
    <t>tantares_basic_fuel_tank_s1_1</t>
  </si>
  <si>
    <t>Tantares Size 1 Basic Service Compartment</t>
  </si>
  <si>
    <t>tantares_crew_s1_1</t>
  </si>
  <si>
    <t>Tantares 12-A "Vingleboks" Crew Capsule</t>
  </si>
  <si>
    <t>tantares_decoupler_s1_1</t>
  </si>
  <si>
    <t>Tantares Size 1 Separator</t>
  </si>
  <si>
    <t>tantares_engine_s1_1</t>
  </si>
  <si>
    <t>Tantares S5.80 "Vognkasse" Propulsion Unit</t>
  </si>
  <si>
    <t>tantares_fuel_tank_s1_1</t>
  </si>
  <si>
    <t>Tantares Size 1 Service Compartment</t>
  </si>
  <si>
    <t>tantares_heatshield_s1_1</t>
  </si>
  <si>
    <t>Tantares Size 1 Heatshield</t>
  </si>
  <si>
    <t>tantares_orbital_module_s1_1</t>
  </si>
  <si>
    <t>Tantares 93-A "EldstesfÃ¦re" Orbital Module</t>
  </si>
  <si>
    <t>tantares_orbital_module_s1_2</t>
  </si>
  <si>
    <t>Tantares 93-B "EldresfÃ¦re" Orbital Module</t>
  </si>
  <si>
    <t>tantares_orbital_module_s1_3</t>
  </si>
  <si>
    <t>Tantares 93-C "NysfÃ¦re" Orbital Module</t>
  </si>
  <si>
    <t>tantares_orbital_module_s1_4</t>
  </si>
  <si>
    <t>Tantares 12-D "Kopiboks" Orbital Module</t>
  </si>
  <si>
    <t>tantares_parachute_s0_1</t>
  </si>
  <si>
    <t>Tantares Size 0 Inline Parachute</t>
  </si>
  <si>
    <t>alnair_avionics_s0_1</t>
  </si>
  <si>
    <t>Alnair 62-A "Hjernepille" Control Block</t>
  </si>
  <si>
    <t>alnair_crew_s1p5_1</t>
  </si>
  <si>
    <t>Alnair 18-A "Avansert" Crew Capsule</t>
  </si>
  <si>
    <t>alnair_crew_s2_1</t>
  </si>
  <si>
    <t>Alnair 25-A "Utvidelse" Crew Capsule</t>
  </si>
  <si>
    <t>alnair_engine_s0p5_1</t>
  </si>
  <si>
    <t>#LOC_Tantares_alnair_engine_s0p5_1</t>
  </si>
  <si>
    <t>alnair_heatshield_s1p5_1</t>
  </si>
  <si>
    <t>Alnair Size 1.5 Heatshield</t>
  </si>
  <si>
    <t>alnair_heatshield_s2_1</t>
  </si>
  <si>
    <t>Alnair Size 2 Heatshield</t>
  </si>
  <si>
    <t>alnair_parachute_s0p5_1</t>
  </si>
  <si>
    <t>Alnair Size 0.5 Parachute</t>
  </si>
  <si>
    <t>Andromeda_Antenna_1</t>
  </si>
  <si>
    <t>Andromeda 55Ã… Half-Moon Antenna</t>
  </si>
  <si>
    <t>Andromeda_Antenna_2</t>
  </si>
  <si>
    <t>Andromeda 66Ã… Full-Moon Antenna</t>
  </si>
  <si>
    <t>Andromeda_Avionics_1</t>
  </si>
  <si>
    <t>Andromeda VK3 Avionics Package</t>
  </si>
  <si>
    <t>Andromeda_Crew_1</t>
  </si>
  <si>
    <t>Andromeda 1CS 'Rullendemann' Crew Module</t>
  </si>
  <si>
    <t>Andromeda_Decoupler_1</t>
  </si>
  <si>
    <t>Andromeda D95 Decoupler</t>
  </si>
  <si>
    <t>Andromeda_Engine_1</t>
  </si>
  <si>
    <t>Andromeda S5.4 "Fjellgeit" Orbital Engine</t>
  </si>
  <si>
    <t>Andromeda_FuelSphere_1</t>
  </si>
  <si>
    <t>Andromeda Small Fuel Tank</t>
  </si>
  <si>
    <t>Andromeda_FuelSphere_2</t>
  </si>
  <si>
    <t>Andromeda Large Fuel Tank</t>
  </si>
  <si>
    <t>Andromeda_MonoSphere_1</t>
  </si>
  <si>
    <t>Andromeda Small MonoPropellant Tank</t>
  </si>
  <si>
    <t>Andromeda_MonoSphere_2</t>
  </si>
  <si>
    <t>Andromeda Large MonoPropellant Tank</t>
  </si>
  <si>
    <t>Andromeda_Parachute_1</t>
  </si>
  <si>
    <t>Andromeda RP1 Return Parachute</t>
  </si>
  <si>
    <t>ANY/CONTROL_CORE/_castor_control_s0_1.cfg</t>
  </si>
  <si>
    <t>ANY/CONTROL_CORE/_castor_control_s0p5_1.cfg</t>
  </si>
  <si>
    <t>ANY/CONTROL_CORE/_castor_control_s1_1.cfg</t>
  </si>
  <si>
    <t>ANY/LK_LADDER/_lepus_ladder_srf_1.cfg</t>
  </si>
  <si>
    <t>ANY/LK_LADDER/_lepus_ladder_srf_2.cfg</t>
  </si>
  <si>
    <t>ANY/LK_LEG/_lepus_landing_leg_srf_1.cfg</t>
  </si>
  <si>
    <t>ANY/LK_NESTING_JET/_lepus_rocket_motor_srf_1.cfg</t>
  </si>
  <si>
    <t>ANY/LK_NESTING_JET/_lepus_rocket_motor_srf_2.cfg</t>
  </si>
  <si>
    <t>ANY/LK-700_LEG/_vela_landing_leg_srf_1.cfg</t>
  </si>
  <si>
    <t>ANY/LK-700_LEG/_vela_landing_leg_srf_2.cfg</t>
  </si>
  <si>
    <t>ANY/MIR_GYRODYNE/_cervantes_gyro_srf_2.cfg</t>
  </si>
  <si>
    <t>ANY/MIR_RCS/_eridani_rcs_linear_srf_1.cfg</t>
  </si>
  <si>
    <t>ANY/MIR_RCS/_eridani_rcs_linear_srf_2.cfg</t>
  </si>
  <si>
    <t>ANY/SOYUZ_LIGHT/_octans_light_srf_1.cfg</t>
  </si>
  <si>
    <t>ANY/SOYUZ_LIGHT/_octans_light_srf_2.cfg</t>
  </si>
  <si>
    <t>ANY/SOYUZ_PERISCOPE/_octans_periscope_srf_1.cfg</t>
  </si>
  <si>
    <t>ANY/SOYUZ_RCS/_octans_basic_rcs_srf_1.cfg</t>
  </si>
  <si>
    <t>ANY/SOYUZ_RCS/_octans_basic_rcs_srf_2.cfg</t>
  </si>
  <si>
    <t>ANY/SOYUZ_RCS/_octans_basic_rcs_srf_3.cfg</t>
  </si>
  <si>
    <t>ANY/SOYUZ_RCS/_octans_basic_rcs_srf_4.cfg</t>
  </si>
  <si>
    <t>ANY/SOYUZ_RCS/_octans_moe_linear_srf_1.cfg</t>
  </si>
  <si>
    <t>ANY/SOYUZ_RCS/_octans_moe_srf_1.cfg</t>
  </si>
  <si>
    <t>ANY/SOYUZ_RCS/_octans_moe_srf_1_extended.cfg</t>
  </si>
  <si>
    <t>ANY/SOYUZ_RCS/_octans_moe_srf_2.cfg</t>
  </si>
  <si>
    <t>ANY/SOYUZ_RCS/_octans_moe_srf_2_extended.cfg</t>
  </si>
  <si>
    <t>ANY/SOYUZ_RCS/_octans_moe_srf_3.cfg</t>
  </si>
  <si>
    <t>ANY/SOYUZ_RCS/_octans_moe_srf_3_extended.cfg</t>
  </si>
  <si>
    <t>ANY/SOYUZ_RCS/_octans_moe_srf_4.cfg</t>
  </si>
  <si>
    <t>ANY/SOYUZ_RCS/_octans_moe_srf_4_extended.cfg</t>
  </si>
  <si>
    <t>ANY/SOYUZ_RCS/_octans_rcs_linear_srf_1.cfg</t>
  </si>
  <si>
    <t>ANY/SOYUZ_RCS/_octans_rcs_srf_1.cfg</t>
  </si>
  <si>
    <t>ANY/SOYUZ_RCS/_octans_rcs_srf_1_extended.cfg</t>
  </si>
  <si>
    <t>ANY/SOYUZ_RCS/_octans_rcs_srf_2.cfg</t>
  </si>
  <si>
    <t>ANY/SOYUZ_RCS/_octans_rcs_srf_2_extended.cfg</t>
  </si>
  <si>
    <t>ANY/SOYUZ_RCS/_octans_rcs_srf_3.cfg</t>
  </si>
  <si>
    <t>ANY/SOYUZ_RCS/_octans_rcs_srf_3_extended.cfg</t>
  </si>
  <si>
    <t>ANY/SOYUZ_RCS/_octans_rcs_srf_4.cfg</t>
  </si>
  <si>
    <t>ANY/SOYUZ_RCS/_octans_rcs_srf_4_extended.cfg</t>
  </si>
  <si>
    <t>ANY/SOYUZ_STAR_TRACKER/_octans_star_tracker_srf_1.cfg</t>
  </si>
  <si>
    <t>ANY_ANTENNA/FGB_IGLA_ANTENNA/_atria_antenna_srf_1_1.cfg</t>
  </si>
  <si>
    <t>ANY_ANTENNA/FGB_IGLA_ANTENNA/_atria_antenna_srf_1_2.cfg</t>
  </si>
  <si>
    <t>ANY_ANTENNA/FGB_IGLA_ANTENNA/_atria_antenna_srf_1_3.cfg</t>
  </si>
  <si>
    <t>ANY_ANTENNA/FGB_IGLA_ANTENNA/_atria_antenna_srf_2_1.cfg</t>
  </si>
  <si>
    <t>ANY_ANTENNA/FGB_IGLA_ANTENNA/_atria_antenna_srf_2_2.cfg</t>
  </si>
  <si>
    <t>ANY_ANTENNA/FGB_IGLA_ANTENNA/_atria_antenna_srf_2_3.cfg</t>
  </si>
  <si>
    <t>ANY_ANTENNA/LK_ANTENNA/_lepus_high_gain_antenna_srf_1.cfg</t>
  </si>
  <si>
    <t>ANY_ANTENNA/LK_ANTENNA/_lepus_high_gain_antenna_srf_2.cfg</t>
  </si>
  <si>
    <t>ANY_ANTENNA/LK_ANTENNA/_lepus_low_gain_antenna_srf_1.cfg</t>
  </si>
  <si>
    <t>ANY_ANTENNA/LK_ANTENNA/_lepus_low_gain_antenna_srf_2.cfg</t>
  </si>
  <si>
    <t>ANY_ANTENNA/LK-700_ANTENNA/_vela_high_gain_antenna_srf_1.cfg</t>
  </si>
  <si>
    <t>ANY_ANTENNA/MIR_ANTENNA/_eridani_high_gain_antenna_srf_1.cfg</t>
  </si>
  <si>
    <t>ANY_ANTENNA/MIR_ANTENNA/_eridani_low_gain_antenna_srf_1.cfg</t>
  </si>
  <si>
    <t>ANY_ANTENNA/MIR_ANTENNA/_eridani_low_gain_antenna_srf_2.cfg</t>
  </si>
  <si>
    <t>ANY_ANTENNA/SOYUZ_IGLA_ANTENNA/_octans_basic_high_gain_antenna_srf_2.cfg</t>
  </si>
  <si>
    <t>ANY_ANTENNA/SOYUZ_KURS_ANTENNA/_octans_high_gain_antenna_srf_1.cfg</t>
  </si>
  <si>
    <t>ANY_ANTENNA/SOYUZ_KURS_ANTENNA/_octans_high_gain_antenna_srf_2.cfg</t>
  </si>
  <si>
    <t>ANY_ANTENNA/SOYUZ_WHIP_ANTENNA/_octans_whip_antenna_srf_1.cfg</t>
  </si>
  <si>
    <t>ANY_ANTENNA/SOYUZ_WHIP_ANTENNA/_octans_whip_antenna_srf_2.cfg</t>
  </si>
  <si>
    <t>ANY_DOCKING_PORT/LOK_DOCKING_PORT/_petra_basic_docking_port_s0p5_1_female.cfg</t>
  </si>
  <si>
    <t>ANY_DOCKING_PORT/LOK_DOCKING_PORT/_petra_basic_docking_port_s0p5_1_male.cfg</t>
  </si>
  <si>
    <t>ANY_DOCKING_PORT/SOYUZ_ANDROGYNOUS_DOCKING_PORT/_octans_androgynous_docking_port_s0p5_1.cfg</t>
  </si>
  <si>
    <t>ANY_DOCKING_PORT/SOYUZ_ANDROGYNOUS_DOCKING_PORT/_octans_androgynous_docking_port_s0p5_2.cfg</t>
  </si>
  <si>
    <t>ANY_DOCKING_PORT/SOYUZ_DOCKING_PORT/_octans_basic_docking_port_s0p5_1_female.cfg</t>
  </si>
  <si>
    <t>ANY_DOCKING_PORT/SOYUZ_DOCKING_PORT/_octans_basic_docking_port_s0p5_1_male.cfg</t>
  </si>
  <si>
    <t>ANY_DOCKING_PORT/SOYUZ_DOCKING_PORT/_octans_docking_port_s0p5_1_female.cfg</t>
  </si>
  <si>
    <t>ANY_DOCKING_PORT/SOYUZ_DOCKING_PORT/_octans_docking_port_s0p5_1_male.cfg</t>
  </si>
  <si>
    <t>ANY_DOCKING_PORT/SOYUZ_DOCKING_PORT/_octans_docking_port_s0p5_2_female.cfg</t>
  </si>
  <si>
    <t>ANY_DOCKING_PORT/SOYUZ_DOCKING_PORT/_octans_docking_port_s0p5_2_male.cfg</t>
  </si>
  <si>
    <t>ANY_ENGINE/AEROSPIKE_ENGINE/_castor_aerospike_engine_s0_1.cfg</t>
  </si>
  <si>
    <t>ANY_ENGINE/ION_ENGINE/_castor_ion_engine_s0_1.cfg</t>
  </si>
  <si>
    <t>ANY_ENGINE/MIR_ENGINE/_eridani_engine_s0_1.cfg</t>
  </si>
  <si>
    <t>ANY_LES/SOYUZ_LES/_octans_les_s0_1.cfg</t>
  </si>
  <si>
    <t>ANY_LES/VA_LES/_alnair_les_s0_1.cfg</t>
  </si>
  <si>
    <t>ANY_LES/VA_LES/_alnair_les_s0_2.cfg</t>
  </si>
  <si>
    <t>ANY_SOLAR/FGB_SOLAR_PANEL/_cursa_solar_srf_1_1.cfg</t>
  </si>
  <si>
    <t>ANY_SOLAR/FGB_SOLAR_PANEL/_cursa_solar_srf_1_2.cfg</t>
  </si>
  <si>
    <t>ANY_SOLAR/MIR_37K_SOLAR_PANEL/_acamar_solar_srf_1.cfg</t>
  </si>
  <si>
    <t>ANY_SOLAR/MIR_37K_SOLAR_PANEL/_acamar_solar_srf_2.cfg</t>
  </si>
  <si>
    <t>ANY_SOLAR/MIR_DORSAL_SOLAR_PANEL/_eridani_dorsal_solar_srf_1.cfg</t>
  </si>
  <si>
    <t>ANY_SOLAR/MIR_DORSAL_SOLAR_PANEL/_eridani_dorsal_solar_srf_2.cfg</t>
  </si>
  <si>
    <t>ANY_SOLAR/MIR_SOLAR_PANEL/_eridani_solar_srf_1_1.cfg</t>
  </si>
  <si>
    <t>ANY_SOLAR/MIR_SOLAR_PANEL/_eridani_solar_srf_1_2.cfg</t>
  </si>
  <si>
    <t>ANY_SOLAR/MIR_SOLAR_PANEL/_eridani_solar_srf_2_1.cfg</t>
  </si>
  <si>
    <t>ANY_SOLAR/MIR_SOLAR_PANEL/_eridani_solar_srf_2_2.cfg</t>
  </si>
  <si>
    <t>ANY_SOLAR/MIR_SOLAR_PANEL/_eridani_solar_srf_3_1.cfg</t>
  </si>
  <si>
    <t>ANY_SOLAR/MIR_SOLAR_PANEL/_eridani_solar_srf_3_2.cfg</t>
  </si>
  <si>
    <t>ANY_SOLAR/SOYUZ_SOLAR_PANEL/_octans_basic_solar_srf_1_1.cfg</t>
  </si>
  <si>
    <t>ANY_SOLAR/SOYUZ_SOLAR_PANEL/_octans_basic_solar_srf_1_2.cfg</t>
  </si>
  <si>
    <t>ANY_SOLAR/SOYUZ_SOLAR_PANEL/_octans_solar_srf_1_1.cfg</t>
  </si>
  <si>
    <t>ANY_SOLAR/SOYUZ_SOLAR_PANEL/_octans_solar_srf_1_2.cfg</t>
  </si>
  <si>
    <t>ANY_SOLAR/SOYUZ_SOLAR_PANEL/_pavonis_solar_srf_1_1.cfg</t>
  </si>
  <si>
    <t>ANY_SOLAR/SOYUZ_SOLAR_PANEL/_pavonis_solar_srf_1_2.cfg</t>
  </si>
  <si>
    <t>FGB/_aquila_active_radiator_srf_1.cfg</t>
  </si>
  <si>
    <t>FGB/_aquila_active_radiator_srf_2.cfg</t>
  </si>
  <si>
    <t>FGB/_aquila_adapter_s1p5_s0_1.cfg</t>
  </si>
  <si>
    <t>FGB/_aquila_adapter_s1p5_s0p5_1.cfg</t>
  </si>
  <si>
    <t>FGB/_aquila_adapter_s1p5_s1_1.cfg</t>
  </si>
  <si>
    <t>FGB/_aquila_adapter_s2_s0p5_1.cfg</t>
  </si>
  <si>
    <t>FGB/_aquila_adapter_s2_s1p5_1.cfg</t>
  </si>
  <si>
    <t>FGB/_aquila_cargo_bay_s1p5_2.cfg</t>
  </si>
  <si>
    <t>FGB/_aquila_control_s2_1.cfg</t>
  </si>
  <si>
    <t>FGB/_aquila_crew_s1_1_1.cfg</t>
  </si>
  <si>
    <t>FGB/_aquila_crew_s1_1_2.cfg</t>
  </si>
  <si>
    <t>FGB/_aquila_crew_s1_3_1.cfg</t>
  </si>
  <si>
    <t>FGB/_aquila_crew_s1_3_2.cfg</t>
  </si>
  <si>
    <t>FGB/_aquila_crew_s1p5_1_1.cfg</t>
  </si>
  <si>
    <t>FGB/_aquila_crew_s1p5_1_2.cfg</t>
  </si>
  <si>
    <t>FGB/_aquila_crew_s1p5_2_1.cfg</t>
  </si>
  <si>
    <t>FGB/_aquila_crew_s1p5_2_2.cfg</t>
  </si>
  <si>
    <t>FGB/_aquila_crew_s1p5_3_1.cfg</t>
  </si>
  <si>
    <t>FGB/_aquila_crew_s1p5_3_2.cfg</t>
  </si>
  <si>
    <t>FGB/_aquila_crew_s2_s0p5_1.cfg</t>
  </si>
  <si>
    <t>FGB/_aquila_crew_s2_s1p5_1.cfg</t>
  </si>
  <si>
    <t>FGB/_aquila_fuel_tank_double_srf_2.cfg</t>
  </si>
  <si>
    <t>FGB/_aquila_fuel_tank_single_srf_2.cfg</t>
  </si>
  <si>
    <t>FGB/_aquila_node_adapter_s1_s0p5_1.cfg</t>
  </si>
  <si>
    <t>FGB/_aquila_node_cap_s0p5_1.cfg</t>
  </si>
  <si>
    <t>FGB/_aquila_node_s0p5_1.cfg</t>
  </si>
  <si>
    <t>FGB/_aquila_radiator_fuel_tank_double_srf_2.cfg</t>
  </si>
  <si>
    <t>FGB/_aquila_radiator_fuel_tank_single_srf_2.cfg</t>
  </si>
  <si>
    <t>FGB_TUG/_sargas_control_s1p5_1.cfg</t>
  </si>
  <si>
    <t>FGB_TUG/_sargas_control_s1p5_2.cfg</t>
  </si>
  <si>
    <t>FGB_TUG/_sargas_docking_mechanism_s1p5_1.cfg</t>
  </si>
  <si>
    <t>FGB_TUG/_sargas_docking_mechanism_s1p5_2.cfg</t>
  </si>
  <si>
    <t>FOBOS/_Ara_Antenna_1.cfg</t>
  </si>
  <si>
    <t>FOBOS/_Ara_Avionics_1.cfg</t>
  </si>
  <si>
    <t>FOBOS/_Ara_Control_1.cfg</t>
  </si>
  <si>
    <t>FOBOS/_Ara_Engine_1.cfg</t>
  </si>
  <si>
    <t>FOBOS/_Ara_GooExperiment_1.cfg</t>
  </si>
  <si>
    <t>FOBOS/_Ara_MaterialsBay_1.cfg</t>
  </si>
  <si>
    <t>FOBOS/_Ara_Mount_1.cfg</t>
  </si>
  <si>
    <t>FOBOS/_Ara_SensorAccelerometer_1.cfg</t>
  </si>
  <si>
    <t>FOBOS/_Ara_SensorBarometer_1.cfg</t>
  </si>
  <si>
    <t>FOBOS/_Ara_SensorGravimeter_1.cfg</t>
  </si>
  <si>
    <t>FOBOS/_Ara_SensorThermometer_1.cfg</t>
  </si>
  <si>
    <t>FOBOS/_Ara_Solar_1.cfg</t>
  </si>
  <si>
    <t>LK/_libra_crew_s0p5_1.cfg</t>
  </si>
  <si>
    <t>LK/_libra_engine_s1_1.cfg</t>
  </si>
  <si>
    <t>LK/_libra_fuel_tank_s1_s0p5_1.cfg</t>
  </si>
  <si>
    <t>LK/_libra_fuel_tank_s1_s0p5_2.cfg</t>
  </si>
  <si>
    <t>LK/_libra_monopropellant_tank_s0_1.cfg</t>
  </si>
  <si>
    <t>LK/_libra_monopropellant_tank_s0_2.cfg</t>
  </si>
  <si>
    <t>LK/_libra_rcs_srf_2.cfg</t>
  </si>
  <si>
    <t>LK/_libra_structure_s1_1.cfg</t>
  </si>
  <si>
    <t>LK_1/_Auriga_DrogueParachute_1.cfg</t>
  </si>
  <si>
    <t>LK_1/_Auriga_Engine_1.cfg</t>
  </si>
  <si>
    <t>LK_1/_Auriga_Fuselage_1.cfg</t>
  </si>
  <si>
    <t>LK_1/_Auriga_Parachute_1.cfg</t>
  </si>
  <si>
    <t>LK_700/_aquarius_crew_s1p5_1.cfg</t>
  </si>
  <si>
    <t>LK_700/_aquarius_drogue_parachute_s0_1.cfg</t>
  </si>
  <si>
    <t>LK_700/_aquarius_engine_mount_s1p5_1.cfg</t>
  </si>
  <si>
    <t>LK_700/_aquarius_fuselage_s1p5_1.cfg</t>
  </si>
  <si>
    <t>LK_700/_aquarius_fuselage_s1p5_2.cfg</t>
  </si>
  <si>
    <t>LK_700/_aquarius_heatshield_s1p5_1.cfg</t>
  </si>
  <si>
    <t>LK_700/_aquarius_parachute_s0p5_1.cfg</t>
  </si>
  <si>
    <t>LK_700/_aquarius_service_module_s1p5_1.cfg</t>
  </si>
  <si>
    <t>LK_700/_aquarius_service_module_s1p5_2.cfg</t>
  </si>
  <si>
    <t>LOK/_virgo_crew_s1_1.cfg</t>
  </si>
  <si>
    <t>LOK/_virgo_engine_s1_1.cfg</t>
  </si>
  <si>
    <t>LOK/_virgo_fuel_tank_s1_1.cfg</t>
  </si>
  <si>
    <t>LOK/_virgo_fuel_tank_s1_2.cfg</t>
  </si>
  <si>
    <t>LOK/_virgo_orbital_module_s1_1.cfg</t>
  </si>
  <si>
    <t>LOK/_virgo_radiator_fuel_tank_s1_1.cfg</t>
  </si>
  <si>
    <t>LOK/_virgo_radiator_fuel_tank_s1_2.cfg</t>
  </si>
  <si>
    <t>METEOR/_dalim_adapter_s0p5_s0_1.cfg</t>
  </si>
  <si>
    <t>METEOR/_dalim_control_s0p5_1.cfg</t>
  </si>
  <si>
    <t>METEOR/_dalim_materials_bay_s0p5_1.cfg</t>
  </si>
  <si>
    <t>METEOR/_dalim_sensor_radiometer_s0_1.cfg</t>
  </si>
  <si>
    <t>METEOR/_dalim_solar_srf_1_1.cfg</t>
  </si>
  <si>
    <t>METEOR/_dalim_solar_srf_1_2.cfg</t>
  </si>
  <si>
    <t>MIR/_eridani_crew_s1p5_1.cfg</t>
  </si>
  <si>
    <t>MIR/_eridani_crew_s2_1.cfg</t>
  </si>
  <si>
    <t>MIR/_eridani_crew_s2_s1p5_1.cfg</t>
  </si>
  <si>
    <t>MIR/_eridani_node_adapter_s1p5_s0p5_1.cfg</t>
  </si>
  <si>
    <t>MIR/_eridani_node_s0p5_1.cfg</t>
  </si>
  <si>
    <t>MIR_37K/_acamar_adapter_s2_s0p5_1.cfg</t>
  </si>
  <si>
    <t>MIR_37K/_acamar_adapter_s2_s0p5_2.cfg</t>
  </si>
  <si>
    <t>MIR_37K/_acamar_adapter_s2_s1_1.cfg</t>
  </si>
  <si>
    <t>MIR_37K/_acamar_adapter_s2_s1_2.cfg</t>
  </si>
  <si>
    <t>MIR_37K/_acamar_adapter_s2_s1p5_1.cfg</t>
  </si>
  <si>
    <t>MIR_37K/_acamar_adapter_s2_s1p5_2.cfg</t>
  </si>
  <si>
    <t>MIR_37K/_acamar_crew_s2_1.cfg</t>
  </si>
  <si>
    <t>MIR_37K/_acamar_crew_s2_2.cfg</t>
  </si>
  <si>
    <t>MIR_37K/_acamar_science_processor_s2_1.cfg</t>
  </si>
  <si>
    <t>NEP/_nashira_crew_s1_1.cfg</t>
  </si>
  <si>
    <t>NEP/_nashira_crew_s1_2.cfg</t>
  </si>
  <si>
    <t>NEP/_nashira_truss_s1_1.cfg</t>
  </si>
  <si>
    <t>NEP/_nashira_truss_s1_2.cfg</t>
  </si>
  <si>
    <t>PIRS/_hadar_adapter_s1_s0p5_1.cfg</t>
  </si>
  <si>
    <t>PIRS/_hadar_adapter_s1_s0p5_2.cfg</t>
  </si>
  <si>
    <t>PIRS/_hadar_crew_s1_1.cfg</t>
  </si>
  <si>
    <t>PIRS/_hadar_crew_s1_2.cfg</t>
  </si>
  <si>
    <t>PIRS/_hadar_fuselage_s1_1.cfg</t>
  </si>
  <si>
    <t>PIRS/_mira_crew_s1_1.cfg</t>
  </si>
  <si>
    <t>POLYUS/_rotanev_aeroshell_s2_s1p5_1.cfg</t>
  </si>
  <si>
    <t>POLYUS/_rotanev_aeroshell_s2_s1p5_2.cfg</t>
  </si>
  <si>
    <t>POLYUS/_rotanev_battery_s2_1.cfg</t>
  </si>
  <si>
    <t>POLYUS/_rotanev_battery_s2_2.cfg</t>
  </si>
  <si>
    <t>POLYUS/_rotanev_cap_s0p5_1.cfg</t>
  </si>
  <si>
    <t>POLYUS/_rotanev_cap_s1_1.cfg</t>
  </si>
  <si>
    <t>POLYUS/_rotanev_cap_s1p5_1.cfg</t>
  </si>
  <si>
    <t>POLYUS/_rotanev_control_s2_1.cfg</t>
  </si>
  <si>
    <t>POLYUS/_rotanev_crew_s2_1_1.cfg</t>
  </si>
  <si>
    <t>POLYUS/_rotanev_crew_s2_1_2.cfg</t>
  </si>
  <si>
    <t>POLYUS/_rotanev_fuel_tank_s0p5_1.cfg</t>
  </si>
  <si>
    <t>POLYUS/_rotanev_fuel_tank_s0p5_2.cfg</t>
  </si>
  <si>
    <t>POLYUS/_rotanev_fuselage_s2_1.cfg</t>
  </si>
  <si>
    <t>POLYUS/_rotanev_fuselage_s2_2.cfg</t>
  </si>
  <si>
    <t>POLYUS/_rotanev_nose_cone_s0p5_1.cfg</t>
  </si>
  <si>
    <t>POLYUS/_rotanev_nose_cone_s0p5_2.cfg</t>
  </si>
  <si>
    <t>POLYUS/_rotanev_rcs_block_srf_1.cfg</t>
  </si>
  <si>
    <t>POLYUS/_rotanev_rcs_block_srf_2.cfg</t>
  </si>
  <si>
    <t>PROGRESS/_Hamal_Avionics_1.cfg</t>
  </si>
  <si>
    <t>PROGRESS/_Hamal_Battery_1.cfg</t>
  </si>
  <si>
    <t>PROGRESS/_Hamal_Battery_2.cfg</t>
  </si>
  <si>
    <t>PROGRESS/_Hamal_Control_1.cfg</t>
  </si>
  <si>
    <t>PROGRESS/_Hamal_Control_2.cfg</t>
  </si>
  <si>
    <t>PROGRESS/_Hamal_Habitation_1.cfg</t>
  </si>
  <si>
    <t>SALYUT_EARLY/_vega_adapter_s1_s0_1.cfg</t>
  </si>
  <si>
    <t>SALYUT_EARLY/_vega_adapter_s1_s0p5_1.cfg</t>
  </si>
  <si>
    <t>SALYUT_EARLY/_vega_adapter_s1p5_s0_1.cfg</t>
  </si>
  <si>
    <t>SALYUT_EARLY/_vega_adapter_s1p5_s0p5_1.cfg</t>
  </si>
  <si>
    <t>SALYUT_EARLY/_vega_adapter_s1p5_s1_1.cfg</t>
  </si>
  <si>
    <t>SALYUT_EARLY/_vega_adapter_s2_s1_1.cfg</t>
  </si>
  <si>
    <t>SALYUT_EARLY/_vega_adapter_s2_s1p5_1.cfg</t>
  </si>
  <si>
    <t>SALYUT_EARLY/_vega_crew_s1_1_1.cfg</t>
  </si>
  <si>
    <t>SALYUT_EARLY/_vega_crew_s1_1_2.cfg</t>
  </si>
  <si>
    <t>SALYUT_EARLY/_vega_crew_s1_2_1.cfg</t>
  </si>
  <si>
    <t>SALYUT_EARLY/_vega_crew_s1p5_1_1.cfg</t>
  </si>
  <si>
    <t>SALYUT_EARLY/_vega_crew_s2_1_1.cfg</t>
  </si>
  <si>
    <t>SALYUT_EARLY/_vega_engine_srf_1_1.cfg</t>
  </si>
  <si>
    <t>SALYUT_EARLY/_vega_engine_srf_1_2.cfg</t>
  </si>
  <si>
    <t>SALYUT_EARLY/_vega_fuelsphere_srf_1.cfg</t>
  </si>
  <si>
    <t>SALYUT_EARLY/_vega_fuelsphere_srf_2.cfg</t>
  </si>
  <si>
    <t>SALYUT_EARLY/_vega_fuselage_s1p5_1.cfg</t>
  </si>
  <si>
    <t>SALYUT_EARLY/_vega_fuselage_s1p5_2.cfg</t>
  </si>
  <si>
    <t>SALYUT_EARLY/_vega_solar_srf_1_1.cfg</t>
  </si>
  <si>
    <t>SALYUT_LATER/_tucana_adapter_s1_0p5_1.cfg</t>
  </si>
  <si>
    <t>SALYUT_LATER/_tucana_adapter_s1_s0_1.cfg</t>
  </si>
  <si>
    <t>SALYUT_LATER/_tucana_adapter_s1p5_s0_1.cfg</t>
  </si>
  <si>
    <t>SALYUT_LATER/_tucana_adapter_s1p5_s0p5_1.cfg</t>
  </si>
  <si>
    <t>SALYUT_LATER/_tucana_adapter_s1p5_s1_1.cfg</t>
  </si>
  <si>
    <t>SALYUT_LATER/_tucana_adapter_s2_s0p5_2.cfg</t>
  </si>
  <si>
    <t>SALYUT_LATER/_tucana_adapter_s2_s1_2.cfg</t>
  </si>
  <si>
    <t>SALYUT_LATER/_tucana_adapter_s2_s1p5_1.cfg</t>
  </si>
  <si>
    <t>SALYUT_LATER/_tucana_adapter_s2_s1p5_2.cfg</t>
  </si>
  <si>
    <t>SALYUT_LATER/_tucana_crew_s1_1.cfg</t>
  </si>
  <si>
    <t>SALYUT_LATER/_tucana_crew_s1p5_1.cfg</t>
  </si>
  <si>
    <t>SALYUT_LATER/_tucana_crew_s1p5_2.cfg</t>
  </si>
  <si>
    <t>SALYUT_LATER/_tucana_crew_s2_1.cfg</t>
  </si>
  <si>
    <t>SALYUT_LATER/_tucana_crew_s2_2.cfg</t>
  </si>
  <si>
    <t>SOFORA/_rana_control_srf_1.cfg</t>
  </si>
  <si>
    <t>SOFORA/_rana_mount_srf_1.cfg</t>
  </si>
  <si>
    <t>SOFORA/_rana_truss_srf_1.cfg</t>
  </si>
  <si>
    <t>SOFORA/_rana_truss_srf_2.cfg</t>
  </si>
  <si>
    <t>SOYUZ/_tantares_adapter_s0p5_s0_1.cfg</t>
  </si>
  <si>
    <t>SOYUZ/_tantares_adapter_s1_s0_1.cfg</t>
  </si>
  <si>
    <t>SOYUZ/_tantares_adapter_s1_s0p5_1.cfg</t>
  </si>
  <si>
    <t>SOYUZ/_tantares_basic_engine_s1_1.cfg</t>
  </si>
  <si>
    <t>SOYUZ/_tantares_basic_fuel_tank_s1_1.cfg</t>
  </si>
  <si>
    <t>SOYUZ/_tantares_crew_s1_1.cfg</t>
  </si>
  <si>
    <t>SOYUZ/_tantares_decoupler_s1_1.cfg</t>
  </si>
  <si>
    <t>SOYUZ/_tantares_engine_s1_1.cfg</t>
  </si>
  <si>
    <t>SOYUZ/_tantares_fuel_tank_s1_1.cfg</t>
  </si>
  <si>
    <t>SOYUZ/_tantares_heatshield_s1_1.cfg</t>
  </si>
  <si>
    <t>SOYUZ/_tantares_orbital_module_s1_1.cfg</t>
  </si>
  <si>
    <t>SOYUZ/_tantares_orbital_module_s1_2.cfg</t>
  </si>
  <si>
    <t>SOYUZ/_tantares_orbital_module_s1_3.cfg</t>
  </si>
  <si>
    <t>SOYUZ/_tantares_orbital_module_s1_4.cfg</t>
  </si>
  <si>
    <t>SOYUZ/_tantares_parachute_s0_1.cfg</t>
  </si>
  <si>
    <t>VA/_alnair_avionics_s0_1.cfg</t>
  </si>
  <si>
    <t>VA/_alnair_crew_s1p5_1.cfg</t>
  </si>
  <si>
    <t>VA/_alnair_crew_s2_1.cfg</t>
  </si>
  <si>
    <t>VA/_alnair_engine_s0p5_1.cfg</t>
  </si>
  <si>
    <t>VA/_alnair_heatshield_s1p5_1.cfg</t>
  </si>
  <si>
    <t>VA/_alnair_heatshield_s2_1.cfg</t>
  </si>
  <si>
    <t>VA/_alnair_parachute_s0p5_1.cfg</t>
  </si>
  <si>
    <t>VOSTOK/_Andromeda_Antenna_1.cfg</t>
  </si>
  <si>
    <t>VOSTOK/_Andromeda_Antenna_2.cfg</t>
  </si>
  <si>
    <t>VOSTOK/_Andromeda_Avionics_1.cfg</t>
  </si>
  <si>
    <t>VOSTOK/_Andromeda_Crew_1.cfg</t>
  </si>
  <si>
    <t>VOSTOK/_Andromeda_Decoupler_1.cfg</t>
  </si>
  <si>
    <t>VOSTOK/_Andromeda_Engine_1.cfg</t>
  </si>
  <si>
    <t>VOSTOK/_Andromeda_FuelSphere_1.cfg</t>
  </si>
  <si>
    <t>VOSTOK/_Andromeda_FuelSphere_2.cfg</t>
  </si>
  <si>
    <t>VOSTOK/_Andromeda_MonoSphere_1.cfg</t>
  </si>
  <si>
    <t>VOSTOK/_Andromeda_MonoSphere_2.cfg</t>
  </si>
  <si>
    <t>VOSTOK/_Andromeda_Parachute_1.cfg</t>
  </si>
  <si>
    <t>soyuz</t>
  </si>
  <si>
    <t xml:space="preserve">    // Get the Module SAS config from ca_startrack in Coatl Aerospace!!!!!!!!!!!!!!!!!!!!!!!!!!!!!!!!!!!!!!!!!!!!!!!!!!!!!!</t>
  </si>
  <si>
    <t>0 320</t>
  </si>
  <si>
    <t>1 280</t>
  </si>
  <si>
    <t>4 260</t>
  </si>
  <si>
    <t>10 170</t>
  </si>
  <si>
    <t>20 0.001</t>
  </si>
  <si>
    <t>sprengningsnalUpgrade</t>
  </si>
  <si>
    <t>skogstjerneUpgrade</t>
  </si>
  <si>
    <t>0 285</t>
  </si>
  <si>
    <t>gnistUpgrade</t>
  </si>
  <si>
    <t>Fixed entryCost bug in engine upgrades; added support for global engine upgrade toggle</t>
  </si>
  <si>
    <t>BL-2 Toroidal Aerospike "Sprengningsnal" Liquid Fuel Engine</t>
  </si>
  <si>
    <t>System Long Name</t>
  </si>
  <si>
    <t>Soyuz System</t>
  </si>
  <si>
    <t>BO-12 "Gnist" Hall Thruster</t>
  </si>
  <si>
    <t>S5-79 "Skogstjerne" Liquid Fuel Engine</t>
  </si>
  <si>
    <t>aquila</t>
  </si>
  <si>
    <t>Aquila System</t>
  </si>
  <si>
    <t>Added localization and upgrade toggle switches; Added code to disable Kiwi Fuel Switch without needing to have Liquid Fuel Tank Upgrade type set</t>
  </si>
  <si>
    <t>AR-1500N "Sno" MonoPropellant Thruster</t>
  </si>
  <si>
    <t>snoUpgrade</t>
  </si>
  <si>
    <t>RD-858 "Lynstjerne" Liquid Fuel Engine</t>
  </si>
  <si>
    <t>lynstjerneUpgrade</t>
  </si>
  <si>
    <t>RB-12 "Svennebrev" Liquid Fuel Engine</t>
  </si>
  <si>
    <t>svennebrevUpgrade</t>
  </si>
  <si>
    <t>0 290</t>
  </si>
  <si>
    <t>1 90</t>
  </si>
  <si>
    <t>mk3PodUpgrade</t>
  </si>
  <si>
    <t>aquarius</t>
  </si>
  <si>
    <t>Aquarius System</t>
  </si>
  <si>
    <t>Top</t>
  </si>
  <si>
    <t>virgo</t>
  </si>
  <si>
    <t>Virgo System</t>
  </si>
  <si>
    <t>S5-62 "Manekanin" Service Module</t>
  </si>
  <si>
    <t>1 150</t>
  </si>
  <si>
    <t>manekaninUpgrade</t>
  </si>
  <si>
    <t>eridani</t>
  </si>
  <si>
    <t>Eridani System</t>
  </si>
  <si>
    <t>acamar</t>
  </si>
  <si>
    <t>Acamar System</t>
  </si>
  <si>
    <t>nashira</t>
  </si>
  <si>
    <t>Nashira System</t>
  </si>
  <si>
    <t>rotanev</t>
  </si>
  <si>
    <t>Rotanev System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</si>
  <si>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</si>
  <si>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</si>
  <si>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</si>
  <si>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</si>
  <si>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</si>
  <si>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</si>
  <si>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</si>
  <si>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</si>
  <si>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</si>
  <si>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</si>
  <si>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</si>
  <si>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</si>
  <si>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</si>
  <si>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</si>
  <si>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</si>
  <si>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</si>
  <si>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</si>
  <si>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</si>
  <si>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</si>
  <si>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</si>
  <si>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</si>
  <si>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</si>
  <si>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</si>
  <si>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</si>
  <si>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</si>
  <si>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</si>
  <si>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</si>
  <si>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</si>
  <si>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</si>
  <si>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</si>
  <si>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</si>
  <si>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</si>
  <si>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</si>
  <si>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</si>
  <si>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</si>
  <si>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</si>
  <si>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</si>
  <si>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</si>
  <si>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</si>
  <si>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</si>
  <si>
    <t>hamal</t>
  </si>
  <si>
    <t>Hamal System</t>
  </si>
  <si>
    <t>Added tier 6 to drone cores</t>
  </si>
  <si>
    <t>vega</t>
  </si>
  <si>
    <t>Vega System</t>
  </si>
  <si>
    <t>OE-1 "Spion" Liquid Fuel Engine</t>
  </si>
  <si>
    <t>1 100</t>
  </si>
  <si>
    <t>spionUpgrade</t>
  </si>
  <si>
    <t>OE-1A "Spion" Liquid Fuel Engine</t>
  </si>
  <si>
    <t>spion2Upgrade</t>
  </si>
  <si>
    <t>tucana</t>
  </si>
  <si>
    <t>Tucana System</t>
  </si>
  <si>
    <t>tantares</t>
  </si>
  <si>
    <t>Tantares System</t>
  </si>
  <si>
    <t>S5-35 "Rullekasse" Service Module</t>
  </si>
  <si>
    <t>rullekasseUpgrade</t>
  </si>
  <si>
    <t>0 278</t>
  </si>
  <si>
    <t>1 92</t>
  </si>
  <si>
    <t>S5-80 "Vognkasse" Service Module</t>
  </si>
  <si>
    <t>0 302</t>
  </si>
  <si>
    <t>vognkasseUpgrade</t>
  </si>
  <si>
    <t>alnair</t>
  </si>
  <si>
    <t>Alnair System</t>
  </si>
  <si>
    <t>Alnair Launch Escape System</t>
  </si>
  <si>
    <t>andromeda</t>
  </si>
  <si>
    <t>Andromeda System</t>
  </si>
  <si>
    <t>fjellgeitUpgrade</t>
  </si>
  <si>
    <t>0 250</t>
  </si>
  <si>
    <t>1 120</t>
  </si>
  <si>
    <t>@PART[petra_docking_port_s0p5_1_female]:AFTER[Tantares] // Petra Size 0.5 Docking Port
{
    techBranch = decouplers
    techTier = 4
    @TechRequired = docking
    @entryCost = 2000
    structuralUpgradeType = 3_4
}</t>
  </si>
  <si>
    <t>@PART[petra_docking_port_s0p5_1_male]:AFTER[Tantares] // Petra Size 0.5 Docking Port
{
    techBranch = decouplers
    techTier = 4
    @TechRequired = docking
    @entryCost = 2000
    structuralUpgradeType = 3_4
}</t>
  </si>
  <si>
    <t>@PART[Ara_Antenna_1]:AFTER[Tantares] // Ara DSN5 Relay Antenna
{
    techBranch = antenna
    techTier = 7
    @TechRequired = signalProcessing
    @entryCost = 1500
}</t>
  </si>
  <si>
    <t>@PART[Ara_Avionics_1]:AFTER[Tantares] // Ara R25K Avionics Hub
{
    techBranch = probes
    techTier = 6
    @TechRequired = unmannedTech
    @entryCost = 2500
    fuelTankUpgradeType = standardLiquidFuel
    fuelTankSizeUpgrade = size1
}</t>
  </si>
  <si>
    <t>@PART[Ara_Control_1]:AFTER[Tantares] // Ara R89 Control Block
{
    techBranch = probes
    techTier = 3
    @TechRequired = basicScience
    @entryCost = 2500
    structuralUpgradeType = 3_4
}</t>
  </si>
  <si>
    <t xml:space="preserve"> #LOC_KTT_Tantares_Ara_Engine_1_Title = AR-1500N "Sno" MonoPropellant Thruster
@PART[Ara_Engine_1]:NEEDS[!002_CommunityPartsTitles]:AFTER[Tantares] // AR-1500N "Sno" MonoPropellant Thruster (Ara 1500N 'SnÃ¸' Monopropellant Thruster)
{
    @title = #LOC_KTT_Tantares_Ara_Engine_1_Title // AR-1500N "Sno" MonoPropellant Thruster
}
@PART[Ara_Engine_1]:AFTER[Tantares] // AR-1500N "Sno" MonoPropellant Thruster (Ara 1500N 'SnÃ¸' Monopropellant Thruster)
{
    techBranch = specialtyEngines
    techTier = 3
    @TechRequired = flightControl
    @entryCost = 1500
    engineUpgradeType = standardLFO
    engineNumber = 
    engineNumberUpgrade = 
    engineName = 
    engineNameUpgrade = 
    enginePartUpgradeName = snoUpgrade
}</t>
  </si>
  <si>
    <t>PARTUPGRADE:NEEDS[Tantares]
{
    name = snoUpgrade
    type = engine
    partIcon = Ara_Engine_1
    techRequired = propulsionSystems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@PARTUPGRADE[snoUpgrade]:NEEDS[Tantares]:FOR[zKiwiTechTree]
{
    @entryCost = #$@PART[Ara_Engine_1]/entryCost$
    @entryCost *= #$@KIWI_ENGINE_MULTIPLIERS/KEROLOX/UPGRADE_ENTRYCOST_MULTIPLIER$
    @title ^= #:INSERTPARTTITLE:$@PART[Ara_Engine_1]/title$:
    @description ^= #:INSERTPART:$@PART[Ara_Engine_1]/engineName$:
}
@PART[Ara_Engine_1]:NEEDS[Tantares]:HAS[~engineUpgrade[off]]:AFTER[zzKiwiTechTree]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#:INSERTPARTUPGRADE:$@PARTUPGRADE[snoUpgrade]/techRequired$:
}</t>
  </si>
  <si>
    <t>@PART[Ara_GooExperiment_1]:AFTER[Tantares] // Ara PG8 Mystery Gooâ„¢ Containment Unit
{
    techBranch = science
    techTier = 1
    @TechRequired = engineering101
    @entryCost = 5000
}</t>
  </si>
  <si>
    <t>@PART[Ara_MaterialsBay_1]:AFTER[Tantares] // Ara 7JR Materials Bay
{
    techBranch = science
    techTier = 3
    @TechRequired = basicScience
    @entryCost = 5000
}</t>
  </si>
  <si>
    <t>@PART[Ara_Mount_1]:AFTER[Tantares] // Ara CMS Mounting Plate
{
    techBranch = decouplers
    techTier = 2
    @TechRequired = basicConstruction
    @entryCost = 1500
    structuralUpgradeType = 0_2
}</t>
  </si>
  <si>
    <t>@PART[Ara_SensorAccelerometer_1]:AFTER[Tantares] // Ara 15G Accelerometer
{
    techBranch = science
    techTier = 2
    @TechRequired = science201
    @entryCost = 5000
}</t>
  </si>
  <si>
    <t>@PART[Ara_SensorBarometer_1]:AFTER[Tantares] // Ara 1KP Barometer
{
    techBranch = science
    techTier = 0
    @TechRequired = start
}</t>
  </si>
  <si>
    <t>@PART[Ara_SensorGravimeter_1]:AFTER[Tantares] // Ara 1MS2 Gravimeter
{
    techBranch = science
    techTier = 4
    @TechRequired = appliedScience
    @entryCost = 5000
}</t>
  </si>
  <si>
    <t>@PART[Ara_SensorThermometer_1]:AFTER[Tantares] // Ara 35C Thermometer
{
    techBranch = science
    techTier = 0
    @TechRequired = start
}</t>
  </si>
  <si>
    <t>@PART[Ara_Solar_1]:AFTER[Tantares] // Ara TK14 Solar Array
{
    techBranch = solarPlanels
    techTier = 4
    @TechRequired = electrics
    @entryCost = 3500
    solarPanelUpgradeTier = 4
}</t>
  </si>
  <si>
    <t>@PART[vega_fuelsphere_srf_1]:AFTER[Tantares] // Vega LX25 Small Fuel Tank
{
    techBranch = specialtyFuel
    techTier = 4
    @TechRequired = flexibleFuelSolutions
    @entryCost = 1500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</si>
  <si>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vega_fuelsphere_srf_1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</si>
  <si>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@PART[vega_fuelsphere_srf_2]:AFTER[Tantares] // Vega LX50 Small Fuel Tank
{
    techBranch = specialtyFuel
    techTier = 4
    @TechRequired = flexibleFuelSolutions
    @entryCost = 1500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</si>
  <si>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vega_fuelsphere_srf_2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</si>
  <si>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@PART[tucana_adapter_s2_s1_2]:AFTER[Tantares] // Tucana Size 2 to Size 1 Flat Adapter
{
    techBranch = adaptersEtAl
    techTier = 4
    @TechRequired = advConstruction
    @entryCost = 3500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</si>
  <si>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</si>
  <si>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@PART[Andromeda_Antenna_1]:AFTER[Tantares] // Andromeda 55Ã… Half-Moon Antenna
{
    techBranch = antenna
    techTier = 2
    @TechRequired = science201
    @entryCost = 2000
}</t>
  </si>
  <si>
    <t>@PART[Andromeda_Antenna_2]:AFTER[Tantares] // Andromeda 66Ã… Full-Moon Antenna
{
    techBranch = antenna
    techTier = 2
    @TechRequired = science201
    @entryCost = 2000
}</t>
  </si>
  <si>
    <t>@PART[Andromeda_Avionics_1]:AFTER[Tantares] // Andromeda VK3 Avionics Package
{
    techBranch = probes
    techTier = 5
    @TechRequired = communicationSatellites
    @entryCost = 5000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</si>
  <si>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</si>
  <si>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@PART[Andromeda_Crew_1]:AFTER[Tantares] // Andromeda 1CS 'Rullendemann' Crew Module
{
    techBranch = reentryPods
    techTier = 4
    @TechRequired = reentryModule
    @entryCost = 5200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</si>
  <si>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Andromeda_Crew_1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</si>
  <si>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@PART[Andromeda_Decoupler_1]:AFTER[Tantares] // Andromeda D95 Decoupler
{
    techBranch = decouplers
    techTier = 3
    @TechRequired = decoupling
    @entryCost = 2500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</si>
  <si>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Andromeda_Decoupler_1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</si>
  <si>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@PART[Andromeda_Engine_1]:AFTER[Tantares] // Andromeda S5.4 "Fjellgeit" Orbital Engine
{
    techBranch = keroloxEngines
    techTier = 1
    @TechRequired = basicRocketry
    @entryCost = 1700
    engineUpgradeType = standardLFO
    engineNumber = 
    engineNumberUpgrade = 
    engineName = 
    engineNameUpgrade = 
    enginePartUpgradeName = fjellgeitUpgrade
    @MODULE[ModuleEngines*]
    {
        !atmosphereCurve {}
        atmosphereCurve
        {
            key = 0 250
            key = 1 120
            key = 4 0.001
        }
    }
}</t>
  </si>
  <si>
    <t>PARTUPGRADE:NEEDS[Tantares]
{
    name = fjellgeitUpgrade
    type = engine
    partIcon = Andromeda_Engine_1
    techRequired = advRocketry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@PARTUPGRADE[fjellgeitUpgrade]:NEEDS[Tantares]:FOR[zKiwiTechTree]
{
    @entryCost = #$@PART[Andromeda_Engine_1]/entryCost$
    @entryCost *= #$@KIWI_ENGINE_MULTIPLIERS/KEROLOX/UPGRADE_ENTRYCOST_MULTIPLIER$
    @title ^= #:INSERTPARTTITLE:$@PART[Andromeda_Engine_1]/title$:
    @description ^= #:INSERTPART:$@PART[Andromeda_Engine_1]/engineName$:
}
@PART[Andromeda_Engine_1]:NEEDS[Tantares]:HAS[~engineUpgrade[off]]:AFTER[zzKiwiTechTree]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#:INSERTPARTUPGRADE:$@PARTUPGRADE[fjellgeitUpgrade]/techRequired$: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</si>
  <si>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Andromeda_FuelSphere_1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</si>
  <si>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@PART[Andromeda_FuelSphere_2]:AFTER[Tantares] // Andromeda Large Fuel Tank
{
    techBranch = specialtyFuel
    techTier = 4
    @TechRequired = flexibleFuelSolutions
    @entryCost = 1200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</si>
  <si>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Andromeda_FuelSphere_2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</si>
  <si>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@PART[Andromeda_MonoSphere_1]:AFTER[Tantares] // Andromeda Small MonoPropellant Tank
{
    techBranch = specialtyFuel
    techTier = 4
    @TechRequired = flexibleFuelSolutions
    @entryCost = 1200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</si>
  <si>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Andromeda_MonoSphere_1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</si>
  <si>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@PART[Andromeda_MonoSphere_2]:AFTER[Tantares] // Andromeda Large MonoPropellant Tank
{
    techBranch = monoPropellantTanks
    techTier = 4
    @TechRequired = advFlightControl
    @entryCost = 1200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</si>
  <si>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Andromeda_MonoSphere_2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</si>
  <si>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@PART[Andromeda_Parachute_1]:AFTER[Tantares] // Andromeda RP1 Return Parachute
{
    techBranch = monoPropellantTanks
    techTier = 4
    @TechRequired = advFlightControl
    @entryCost = 1200
    spacePlaneSystemUpgradeType = andromeda
}</t>
  </si>
  <si>
    <t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Andromeda_Parachute_1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t>
  </si>
  <si>
    <t>@PART[castor_control_s0_1]:AFTER[Tantares] // Castor CR-A "Bronse" Control Black
{
    techBranch = probes
    techTier = 5
    @TechRequired = communicationSatellites
    structuralUpgradeType = 5_6
}</t>
  </si>
  <si>
    <t>@PART[castor_control_s0p5_1]:AFTER[Tantares] // Castor CR-B "SÃ¸lv" Control Black
{
    techBranch = probes
    techTier = 6
    @TechRequired = unmannedTech
    structuralUpgradeType = 5_6
}</t>
  </si>
  <si>
    <t>@PART[castor_control_s1_1]:AFTER[Tantares] // Castor CR-C "Gull" Control Black
{
    techBranch = probes
    techTier = 6
    @TechRequired = unmannedTech
    structuralUpgradeType = 5_6
}</t>
  </si>
  <si>
    <t>@PART[lepus_ladder_srf_1]:AFTER[Tantares] // Lepus CL-A1 Folding ladder
{
    techBranch = laddersLights
    techTier = 4
    @TechRequired = spaceExploration
    structuralUpgradeType = 3_4
}</t>
  </si>
  <si>
    <t>@PART[lepus_ladder_srf_2]:AFTER[Tantares] // Lepus CL-A2 Folding Ladder
{
    techBranch = laddersLights
    techTier = 4
    @TechRequired = spaceExploration
    structuralUpgradeType = 3_4
}</t>
  </si>
  <si>
    <t>@PART[lepus_landing_leg_srf_1]:AFTER[Tantares] // Lepus LPU-1 Landing Leg
{
    techBranch = landingGear
    techTier = 5
    @TechRequired = fieldScience
    structuralUpgradeType = 5_6
}</t>
  </si>
  <si>
    <t>@PART[lepus_rocket_motor_srf_1]:AFTER[Tantares] // Lepus "Stoppsnart" Nesting Jet
{
    techBranch = specialtyEngines
    techTier = 5
    @TechRequired = precisionPropulsion
}</t>
  </si>
  <si>
    <t>@PART[lepus_rocket_motor_srf_2]:AFTER[Tantares] // Lepus "StoppnÃ¥" Nesting Jet
{
    techBranch = specialtyEngines
    techTier = 5
    @TechRequired = precisionPropulsion
}</t>
  </si>
  <si>
    <t>@PART[vela_landing_leg_srf_1]:AFTER[Tantares] // Vela WLF-1 Landing Ski
{
    techBranch = landingGear
    techTier = 5
    @TechRequired = fieldScience
    structuralUpgradeType = 5_6
}</t>
  </si>
  <si>
    <t>@PART[vela_landing_leg_srf_2]:AFTER[Tantares] // Vela WLF-2 Landing Ski
{
    techBranch = landingGear
    techTier = 5
    @TechRequired = fieldScience
    structuralUpgradeType = 5_6
}</t>
  </si>
  <si>
    <t>@PART[cervantes_gyro_srf_2]:AFTER[Tantares] // Cervantes Surface Mounted Gyrodyne
{
    techBranch = rcsEtAl
    techTier = 2
    @TechRequired = basicFlightControl
}</t>
  </si>
  <si>
    <t>@PART[eridani_rcs_linear_srf_1]:AFTER[Tantares] // Eridani Linear RCS A
{
    techBranch = rcsEtAl
    techTier = 4
    @TechRequired = advFlightControl
}</t>
  </si>
  <si>
    <t>@PART[eridani_rcs_linear_srf_2]:AFTER[Tantares] // Eridani Linear RCS B
{
    techBranch = rcsEtAl
    techTier = 4
    @TechRequired = advFlightControl
}</t>
  </si>
  <si>
    <t>@PART[octans_basic_rcs_srf_1]:AFTER[Tantares] // Octans Basic Linear RCS Port A
{
    techBranch = rcsEtAl
    techTier = 6
    @TechRequired = experimentalControl
}</t>
  </si>
  <si>
    <t>@PART[octans_basic_rcs_srf_2]:AFTER[Tantares] // Octans Basic Linear RCS Port B
{
    techBranch = rcsEtAl
    techTier = 6
    @TechRequired = experimentalControl
}</t>
  </si>
  <si>
    <t>@PART[octans_basic_rcs_srf_3]:AFTER[Tantares] // Octans Basic Linear RCS Port C
{
    techBranch = rcsEtAl
    techTier = 6
    @TechRequired = experimentalControl
}</t>
  </si>
  <si>
    <t>@PART[octans_basic_rcs_srf_4]:AFTER[Tantares] // Octans Basic Linear RCS Port D
{
    techBranch = rcsEtAl
    techTier = 6
    @TechRequired = experimentalControl
}</t>
  </si>
  <si>
    <t>@PART[octans_moe_linear_srf_1]:AFTER[Tantares] // Octans Linear MOE
{
    techBranch = rcsEtAl
    techTier = 6
    @TechRequired = experimentalControl
}</t>
  </si>
  <si>
    <t>@PART[octans_moe_srf_1]:AFTER[Tantares] // Octans MOE 1A
{
    techBranch = rcsEtAl
    techTier = 6
    @TechRequired = experimentalControl
}</t>
  </si>
  <si>
    <t>@PART[octans_moe_srf_1_extended]:AFTER[Tantares] // Octans MOE 1B
{
    techBranch = rcsEtAl
    techTier = 6
    @TechRequired = experimentalControl
}</t>
  </si>
  <si>
    <t>@PART[octans_moe_srf_2]:AFTER[Tantares] // Octans MOE 2A
{
    techBranch = rcsEtAl
    techTier = 6
    @TechRequired = experimentalControl
}</t>
  </si>
  <si>
    <t>@PART[octans_moe_srf_2_extended]:AFTER[Tantares] // Octans MOE 2B
{
    techBranch = rcsEtAl
    techTier = 6
    @TechRequired = experimentalControl
}</t>
  </si>
  <si>
    <t>@PART[octans_moe_srf_3]:AFTER[Tantares] // Octans MOE 3A
{
    techBranch = rcsEtAl
    techTier = 6
    @TechRequired = experimentalControl
}</t>
  </si>
  <si>
    <t>@PART[octans_moe_srf_3_extended]:AFTER[Tantares] // Octans MOE 3B
{
    techBranch = rcsEtAl
    techTier = 6
    @TechRequired = experimentalControl
}</t>
  </si>
  <si>
    <t>@PART[octans_moe_srf_4]:AFTER[Tantares] // Octans MOE 4A
{
    techBranch = rcsEtAl
    techTier = 6
    @TechRequired = experimentalControl
}</t>
  </si>
  <si>
    <t>@PART[octans_moe_srf_4_extended]:AFTER[Tantares] // Octans MOE 4B
{
    techBranch = rcsEtAl
    techTier = 6
    @TechRequired = experimentalControl
}</t>
  </si>
  <si>
    <t>@PART[octans_rcs_linear_srf_1]:AFTER[Tantares] // Octans Linear RCS
{
    techBranch = rcsEtAl
    techTier = 6
    @TechRequired = experimentalControl
}</t>
  </si>
  <si>
    <t>@PART[octans_rcs_srf_1]:AFTER[Tantares] // Octans RCS 1A
{
    techBranch = rcsEtAl
    techTier = 6
    @TechRequired = experimentalControl
}</t>
  </si>
  <si>
    <t>@PART[octans_rcs_srf_1_extended]:AFTER[Tantares] // Octans RCS 1B
{
    techBranch = rcsEtAl
    techTier = 6
    @TechRequired = experimentalControl
}</t>
  </si>
  <si>
    <t>@PART[octans_rcs_srf_2]:AFTER[Tantares] // Octans RCS 2A
{
    techBranch = rcsEtAl
    techTier = 6
    @TechRequired = experimentalControl
}</t>
  </si>
  <si>
    <t>@PART[octans_rcs_srf_2_extended]:AFTER[Tantares] // Octans RCS 2B
{
    techBranch = rcsEtAl
    techTier = 6
    @TechRequired = experimentalControl
}</t>
  </si>
  <si>
    <t>@PART[octans_rcs_srf_3]:AFTER[Tantares] // Octans RCS 3A
{
    techBranch = rcsEtAl
    techTier = 6
    @TechRequired = experimentalControl
}</t>
  </si>
  <si>
    <t>@PART[octans_rcs_srf_3_extended]:AFTER[Tantares] // Octans RCS 3B
{
    techBranch = rcsEtAl
    techTier = 6
    @TechRequired = experimentalControl
}</t>
  </si>
  <si>
    <t>@PART[octans_rcs_srf_4]:AFTER[Tantares] // Octans RCS 4A
{
    techBranch = rcsEtAl
    techTier = 6
    @TechRequired = experimentalControl
}</t>
  </si>
  <si>
    <t>@PART[octans_rcs_srf_4_extended]:AFTER[Tantares] // Octans RCS 4B
{
    techBranch = rcsEtAl
    techTier = 6
    @TechRequired = experimentalControl
}</t>
  </si>
  <si>
    <t>@PART[octans_star_tracker_srf_1]:AFTER[Tantares] // Octans Star Tracker
{
    techBranch = rcsEtAl
    techTier = 1
    @TechRequired = basicRocketry
    // Get the Module SAS config from ca_startrack in Coatl Aerospace!!!!!!!!!!!!!!!!!!!!!!!!!!!!!!!!!!!!!!!!!!!!!!!!!!!!!!
}</t>
  </si>
  <si>
    <t>@PART[atria_antenna_srf_1_1]:AFTER[Tantares] // Atria Active Antenna (Extending)
{
    techBranch = antenna
    techTier = 4
    @TechRequired = earlyProbes
}</t>
  </si>
  <si>
    <t>@PART[atria_antenna_srf_1_2]:AFTER[Tantares] // Atria Active Antenna (90Â°)
{
    techBranch = antenna
    techTier = 4
    @TechRequired = earlyProbes
}</t>
  </si>
  <si>
    <t>@PART[atria_antenna_srf_1_3]:AFTER[Tantares] // Atria Active Antenna (180Â°)
{
    techBranch = antenna
    techTier = 4
    @TechRequired = earlyProbes
}</t>
  </si>
  <si>
    <t>@PART[atria_antenna_srf_2_1]:AFTER[Tantares] // Atria Passive Antenna (Extending)
{
    techBranch = antenna
    techTier = 4
    @TechRequired = earlyProbes
}</t>
  </si>
  <si>
    <t>@PART[atria_antenna_srf_2_2]:AFTER[Tantares] // Atria Passive Antenna (90Â°)
{
    techBranch = antenna
    techTier = 4
    @TechRequired = earlyProbes
}</t>
  </si>
  <si>
    <t>@PART[atria_antenna_srf_2_3]:AFTER[Tantares] // Atria Passive Antenna (180Â°)
{
    techBranch = antenna
    techTier = 4
    @TechRequired = earlyProbes
}</t>
  </si>
  <si>
    <t>@PART[lepus_high_gain_antenna_srf_1]:AFTER[Tantares] // Lepus High Gain Antenna (Fixed)
{
    techBranch = antenna
    techTier = 5
    @TechRequired = communicationSatellites
    @MODULE[ModuleDataTransmitter]
    {
        @antennaPower *= 0.10
        @packetResourceCost *= 0.2
    }
}</t>
  </si>
  <si>
    <t xml:space="preserve">    @MODULE[ModuleDataTransmitter]
    {
        @antennaPower *= 0.10
        @packetResourceCost *= 0.2
    }</t>
  </si>
  <si>
    <t>@PART[lepus_high_gain_antenna_srf_2]:AFTER[Tantares] // Lepus High Gain Antenna (Folding)
{
    techBranch = antenna
    techTier = 5
    @TechRequired = communicationSatellites
    @MODULE[ModuleDataTransmitter]
    {
        @antennaPower *= 0.10
        @packetResourceCost *= 0.2
    }
}</t>
  </si>
  <si>
    <t>@PART[lepus_low_gain_antenna_srf_1]:AFTER[Tantares] // Lepus Low Gain Antenna (Fixed)
{
    techBranch = antenna
    techTier = 4
    @TechRequired = earlyProbes
}</t>
  </si>
  <si>
    <t>@PART[lepus_low_gain_antenna_srf_2]:AFTER[Tantares] // Lepus Low Gain Antenna (Folding)
{
    techBranch = antenna
    techTier = 4
    @TechRequired = earlyProbes
}</t>
  </si>
  <si>
    <t>@PART[vela_high_gain_antenna_srf_1]:AFTER[Tantares] // Vela High Gain Antenna
{
    techBranch = antenna
    techTier = 6
    @TechRequired = highGainCommunications
    @MODULE[ModuleDataTransmitter]
    {
        @antennaPower *= 0.50
        @packetResourceCost *= 0.5
    }
}</t>
  </si>
  <si>
    <t xml:space="preserve">    @MODULE[ModuleDataTransmitter]
    {
        @antennaPower *= 0.50
        @packetResourceCost *= 0.5
    }</t>
  </si>
  <si>
    <t>@PART[eridani_high_gain_antenna_srf_1]:AFTER[Tantares] // Eridani High Gain Antenna
{
    techBranch = antenna
    techTier = 5
    @TechRequired = communicationSatellites
}</t>
  </si>
  <si>
    <t>@PART[eridani_low_gain_antenna_srf_1]:AFTER[Tantares] // Eridani Low Gain Antenna A
{
    techBranch = antenna
    techTier = 3
    @TechRequired = basicScience
    @MODULE[ModuleDataTransmitter]
    {
        @antennaPower *= 0.50
        @packetResourceCost *= 0.5
    }
}</t>
  </si>
  <si>
    <t>@PART[eridani_low_gain_antenna_srf_2]:AFTER[Tantares] // Eridani Low Gain Antenna B
{
    techBranch = antenna
    techTier = 3
    @TechRequired = basicScience
    @MODULE[ModuleDataTransmitter]
    {
        @antennaPower *= 0.50
        @packetResourceCost *= 0.5
    }
}</t>
  </si>
  <si>
    <t>@PART[octans_basic_high_gain_antenna_srf_2]:AFTER[Tantares] // Atria-Octans Basic High Gain Antenna
{
    techBranch = antenna
    techTier = 4
    @TechRequired = earlyProbes
}</t>
  </si>
  <si>
    <t>@PART[octans_high_gain_antenna_srf_1]:AFTER[Tantares] // Octans High Gain Antenna A
{
    techBranch = antenna
    techTier = 5
    @TechRequired = communicationSatellites
}</t>
  </si>
  <si>
    <t>@PART[octans_high_gain_antenna_srf_2]:AFTER[Tantares] // Octans High Gain Antenna B
{
    techBranch = antenna
    techTier = 5
    @TechRequired = communicationSatellites
}</t>
  </si>
  <si>
    <t>@PART[octans_whip_antenna_srf_1]:AFTER[Tantares] // Octans Whip Antenna A
{
    techBranch = antenna
    techTier = 4
    @TechRequired = earlyProbes
}</t>
  </si>
  <si>
    <t>@PART[octans_whip_antenna_srf_2]:AFTER[Tantares] // Octans Whip Antenna B
{
    techBranch = antenna
    techTier = 4
    @TechRequired = earlyProbes
}</t>
  </si>
  <si>
    <t xml:space="preserve"> #LOC_KTT_Tantares_castor_aerospike_engine_s0_1_Title = BL-2 Toroidal Aerospike "Sprengningsnal" Liquid Fuel Engine
@PART[castor_aerospike_engine_s0_1]:NEEDS[!002_CommunityPartsTitles]:AFTER[Tantares] // BL-2 Toroidal Aerospike "Sprengningsnal" Liquid Fuel Engine (Castor "SprengningsnÃ¥l" Aerospike)
{
    @title = #LOC_KTT_Tantares_castor_aerospike_engine_s0_1_Title // BL-2 Toroidal Aerospike "Sprengningsnal" Liquid Fuel Engine
}
@PART[castor_aerospike_engine_s0_1]:AFTER[Tantares] // BL-2 Toroidal Aerospike "Sprengningsnal" Liquid Fuel Engine (Castor "SprengningsnÃ¥l" Aerospike)
{
    techBranch = specialtyEngines
    techTier = 5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t>
  </si>
  <si>
    <t>PARTUPGRADE:NEEDS[Tantares]
{
    name = sprengningsnalUpgrade
    type = engine
    partIcon = castor_aerospike_engine_s0_1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@PARTUPGRADE[sprengningsnalUpgrade]:NEEDS[Tantares]:FOR[zKiwiTechTree]
{
    @entryCost = #$@PART[castor_aerospike_engine_s0_1]/entryCost$
    @entryCost *= #$@KIWI_ENGINE_MULTIPLIERS/KEROLOX/UPGRADE_ENTRYCOST_MULTIPLIER$
    @title ^= #:INSERTPARTTITLE:$@PART[castor_aerospike_engine_s0_1]/title$:
    @description ^= #:INSERTPART:$@PART[castor_aerospike_engine_s0_1]/engineName$:
}
@PART[castor_aerospike_engine_s0_1]:NEEDS[Tantares]:HAS[~engineUpgrade[off]]:AFTER[zzKiwiTechTree]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#:INSERTPARTUPGRADE:$@PARTUPGRADE[sprengningsnalUpgrade]/techRequired$:
}</t>
  </si>
  <si>
    <t xml:space="preserve"> #LOC_KTT_Tantares_castor_ion_engine_s0_1_Title = BO-12 "Gnist" Hall Thruster
@PART[castor_ion_engine_s0_1]:NEEDS[!002_CommunityPartsTitles]:AFTER[Tantares] // BO-12 "Gnist" Hall Thruster (Castor "Gnist" Hall Effect Thruster)
{
    @title = #LOC_KTT_Tantares_castor_ion_engine_s0_1_Title // BO-12 "Gnist" Hall Thruster
}
@PART[castor_ion_engine_s0_1]:AFTER[Tantares] // BO-12 "Gnist" Hall Thruster (Castor "Gnist" Hall Effect Thruster)
{
    techBranch = ionEngines
    techTier = 8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t>
  </si>
  <si>
    <t>PARTUPGRADE:NEEDS[Tantares]
{
    name = gnistUpgrade
    type = engine
    partIcon = castor_ion_engine_s0_1
    techRequired = advGriddedThrusters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@PARTUPGRADE[gnistUpgrade]:NEEDS[Tantares]:FOR[zKiwiTechTree]
{
    @entryCost = #$@PART[castor_ion_engine_s0_1]/entryCost$
    @entryCost *= #$@KIWI_ENGINE_MULTIPLIERS/ION/UPGRADE_ENTRYCOST_MULTIPLIER$
    @title ^= #:INSERTPARTTITLE:$@PART[castor_ion_engine_s0_1]/title$:
    @description ^= #:INSERTPART:$@PART[castor_ion_engine_s0_1]/engineName$:
}
@PART[castor_ion_engine_s0_1]:NEEDS[Tantares]:HAS[~engineUpgrade[off]]:AFTER[zzKiwiTechTree]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#:INSERTPARTUPGRADE:$@PARTUPGRADE[gnistUpgrade]/techRequired$:
}</t>
  </si>
  <si>
    <t xml:space="preserve"> #LOC_KTT_Tantares_eridani_engine_s0_1_Title = S5-79 "Skogstjerne" Liquid Fuel Engine
@PART[eridani_engine_s0_1]:NEEDS[!002_CommunityPartsTitles]:AFTER[Tantares] // S5-79 "Skogstjerne" Liquid Fuel Engine (Eridani S5.79 "Skogstjerne" Rocket Engine)
{
    @title = #LOC_KTT_Tantares_eridani_engine_s0_1_Title // S5-79 "Skogstjerne" Liquid Fuel Engine
}
@PART[eridani_engine_s0_1]:AFTER[Tantares] // S5-79 "Skogstjerne" Liquid Fuel Engine (Eridani S5.79 "Skogstjerne" Rocket Engine)
{
    techBranch = keroloxEngines
    techTier = 2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t>
  </si>
  <si>
    <t>PARTUPGRADE:NEEDS[Tantares]
{
    name = skogstjerneUpgrade
    type = engine
    partIcon = eridani_engine_s0_1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@PARTUPGRADE[skogstjerneUpgrade]:NEEDS[Tantares]:FOR[zKiwiTechTree]
{
    @entryCost = #$@PART[eridani_engine_s0_1]/entryCost$
    @entryCost *= #$@KIWI_ENGINE_MULTIPLIERS/KEROLOX/UPGRADE_ENTRYCOST_MULTIPLIER$
    @title ^= #:INSERTPARTTITLE:$@PART[eridani_engine_s0_1]/title$:
    @description ^= #:INSERTPART:$@PART[eridani_engine_s0_1]/engineName$:
}
@PART[eridani_engine_s0_1]:NEEDS[Tantares]:HAS[~engineUpgrade[off]]:AFTER[zzKiwiTechTree]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#:INSERTPARTUPGRADE:$@PARTUPGRADE[skogstjerneUpgrade]/techRequired$:
}</t>
  </si>
  <si>
    <t>@PART[octans_les_s0_1]:AFTER[Tantares] // Octans Launch Escape System
{
    techBranch = rcsEtAl
    techTier = 4
    @TechRequired = advFlightControl
}</t>
  </si>
  <si>
    <t>@PART[alnair_les_s0_1]:AFTER[Tantares] // Alnair Launch Escape System A
{
    techBranch = rcsEtAl
    techTier = 4
    @TechRequired = advFlightControl
}</t>
  </si>
  <si>
    <t>@PART[alnair_les_s0_2]:AFTER[Tantares] // Alnair Launch Escape System B
{
    techBranch = rcsEtAl
    techTier = 4
    @TechRequired = advFlightControl
}</t>
  </si>
  <si>
    <t>@PART[cursa_solar_srf_1_1]:AFTER[Tantares] // Cursa Solar Array A
{
    techBranch = solarPlanels
    techTier = 4
    @TechRequired = electrics
    solarPanelUpgradeTier = 4
}</t>
  </si>
  <si>
    <t>@PART[cursa_solar_srf_1_2]:AFTER[Tantares] // Cursa Solar Array B
{
    techBranch = solarPlanels
    techTier = 4
    @TechRequired = electrics
    solarPanelUpgradeTier = 4
}</t>
  </si>
  <si>
    <t>@PART[acamar_solar_srf_1]:AFTER[Tantares] // Acamar Solar Array A
{
    techBranch = solarPlanels
    techTier = 5
    @TechRequired = advElectrics
    @mass = 0.15
    solarPanelUpgradeTier = 5
}</t>
  </si>
  <si>
    <t>@PART[acamar_solar_srf_2]:AFTER[Tantares] // Acamar Solar Array B
{
    techBranch = solarPlanels
    techTier = 5
    @TechRequired = advElectrics
    @mass = 0.22
    solarPanelUpgradeTier = 5
}</t>
  </si>
  <si>
    <t>@PART[eridani_dorsal_solar_srf_1]:AFTER[Tantares] // Eridani Dorsal Solar Array A
{
    techBranch = solarPlanels
    techTier = 5
    @TechRequired = advElectrics
    solarPanelUpgradeTier = 5
}</t>
  </si>
  <si>
    <t>@PART[eridani_dorsal_solar_srf_2]:AFTER[Tantares] // Eridani Dorsal Solar Array B
{
    techBranch = solarPlanels
    techTier = 5
    @TechRequired = advElectrics
    solarPanelUpgradeTier = 5
}</t>
  </si>
  <si>
    <t>@PART[eridani_solar_srf_1_1]:AFTER[Tantares] // Eridani Solar Array A1 (4 Segment)
{
    techBranch = solarPlanels
    techTier = 6
    @TechRequired = largeElectrics
    solarPanelUpgradeTier = 6
}</t>
  </si>
  <si>
    <t>@PART[eridani_solar_srf_1_2]:AFTER[Tantares] // Eridani Solar Array A2 (4 Segment)
{
    techBranch = solarPlanels
    techTier = 6
    @TechRequired = largeElectrics
    solarPanelUpgradeTier = 6
}</t>
  </si>
  <si>
    <t>@PART[eridani_solar_srf_2_1]:AFTER[Tantares] // Eridani Solar Array B1 (5 Segment)
{
    techBranch = solarPlanels
    techTier = 6
    @TechRequired = largeElectrics
    solarPanelUpgradeTier = 6
}</t>
  </si>
  <si>
    <t>@PART[eridani_solar_srf_2_2]:AFTER[Tantares] // Eridani Solar Array B2 (5 Segment)
{
    techBranch = solarPlanels
    techTier = 6
    @TechRequired = largeElectrics
    solarPanelUpgradeTier = 6
}</t>
  </si>
  <si>
    <t>@PART[eridani_solar_srf_3_1]:AFTER[Tantares] // Eridani Solar Array C1 (4 Segment)
{
    techBranch = solarPlanels
    techTier = 6
    @TechRequired = largeElectrics
    solarPanelUpgradeTier = 6
}</t>
  </si>
  <si>
    <t>@PART[eridani_solar_srf_3_2]:AFTER[Tantares] // Eridani Solar Array C2 (4 Segment)
{
    techBranch = solarPlanels
    techTier = 6
    @TechRequired = largeElectrics
    solarPanelUpgradeTier = 6
}</t>
  </si>
  <si>
    <t>@PART[octans_basic_solar_srf_1_1]:AFTER[Tantares] // Octans Basic Solar Panel A
{
    techBranch = solarPlanels
    techTier = 4
    @TechRequired = electrics
    solarPanelUpgradeTier = 4
}</t>
  </si>
  <si>
    <t>@PART[octans_basic_solar_srf_1_2]:AFTER[Tantares] // Octans Basic Solar Panel B
{
    techBranch = solarPlanels
    techTier = 4
    @TechRequired = electrics
    solarPanelUpgradeTier = 4
}</t>
  </si>
  <si>
    <t>@PART[octans_solar_srf_1_1]:AFTER[Tantares] // Octans Solar Panel A
{
    techBranch = solarPlanels
    techTier = 5
    @TechRequired = advElectrics
    solarPanelUpgradeTier = 5
}</t>
  </si>
  <si>
    <t>@PART[octans_solar_srf_1_2]:AFTER[Tantares] // Octans Solar Panel B
{
    techBranch = solarPlanels
    techTier = 5
    @TechRequired = advElectrics
    solarPanelUpgradeTier = 5
}</t>
  </si>
  <si>
    <t>@PART[pavonis_solar_srf_1_1]:AFTER[Tantares] // Pavonis Solar Panel A
{
    techBranch = solarPlanels
    techTier = 4
    @TechRequired = electrics
    solarPanelUpgradeTier = 4
}</t>
  </si>
  <si>
    <t>@PART[pavonis_solar_srf_1_2]:AFTER[Tantares] // Pavonis Solar Panel B
{
    techBranch = solarPlanels
    techTier = 4
    @TechRequired = electrics
    solarPanelUpgradeTier = 4
}</t>
  </si>
  <si>
    <t>@PART[aquila_active_radiator_srf_1]:AFTER[Tantares] // Aquila AR-1 Active Radiator Panel
{
    techBranch = thermalHeatShields
    techTier = 5
    @TechRequired = heatManagementSystems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</si>
  <si>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</si>
  <si>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@PART[aquila_active_radiator_srf_2]:AFTER[Tantares] // Aquila AR-2 Active Radiator Panel
{
    techBranch = thermalHeatShields
    techTier = 5
    @TechRequired = heatManagementSystems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</si>
  <si>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</si>
  <si>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@PART[aquila_adapter_s1p5_s0_1]:AFTER[Tantares] // Aquila Size 1.5 to Size 0 Adapter
{
    techBranch = adaptersEtAl
    techTier = 3
    @TechRequired = generalConstruction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</si>
  <si>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</si>
  <si>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@PART[aquila_adapter_s1p5_s0p5_1]:AFTER[Tantares] // Aquila Size 1.5 to Size 0.5 Adapter
{
    techBranch = adaptersEtAl
    techTier = 3
    @TechRequired = generalConstruction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</si>
  <si>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</si>
  <si>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@PART[aquila_adapter_s1p5_s1_1]:AFTER[Tantares] // Aquila Size 1.5 to Size 1 Adapter
{
    techBranch = adaptersEtAl
    techTier = 3
    @TechRequired = generalConstruction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</si>
  <si>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</si>
  <si>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@PART[aquila_adapter_s2_s0p5_1]:AFTER[Tantares] // Aquila Size 2 to Size 0.5 Adapter
{
    techBranch = adaptersEtAl
    techTier = 4
    @TechRequired = advConstruction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</si>
  <si>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</si>
  <si>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@PART[aquila_adapter_s2_s1p5_1]:AFTER[Tantares] // Aquila Size 2 to Size 1.5 Adapter
{
    techBranch = adaptersEtAl
    techTier = 4
    @TechRequired = advConstruction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</si>
  <si>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</si>
  <si>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@PART[aquila_cargo_bay_s1p5_2]:AFTER[Tantares] // Aquila Size 1.5 Cargo Bay
{
    techBranch = storageResources
    techTier = 4
    @TechRequired = storageTech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</si>
  <si>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aquila_cargo_bay_s1p5_2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</si>
  <si>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@PART[aquila_control_s2_1]:AFTER[Tantares] // Aquila ACU-25 Autonomous Control Block
{
    techBranch = probes
    techTier = 6
    @TechRequired = unmannedTech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</si>
  <si>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</si>
  <si>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@PART[aquila_crew_s1_1_1]:AFTER[Tantares] // Aquila 12-A1 "Banehytte" Crew Compartment A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</si>
  <si>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</si>
  <si>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@PART[aquila_crew_s1_1_2]:AFTER[Tantares] // Aquila 12-A2 "Banehytte" Crew Compartment B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</si>
  <si>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</si>
  <si>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@PART[aquila_crew_s1_3_1]:AFTER[Tantares] // Aquila 12-C1 "Banetelt" Airlock Compartment A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</si>
  <si>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</si>
  <si>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@PART[aquila_crew_s1_3_2]:AFTER[Tantares] // Aquila 12-C2 "Banetelt" Airlock Compartment B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</si>
  <si>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</si>
  <si>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@PART[aquila_crew_s1p5_1_1]:AFTER[Tantares] // Aquila 18-A1 "Banehus" Crew Compartment A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</si>
  <si>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</si>
  <si>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@PART[aquila_crew_s1p5_1_2]:AFTER[Tantares] // Aquila 18-A2 "Banehus" Crew Compartment B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</si>
  <si>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</si>
  <si>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@PART[aquila_crew_s1p5_2_1]:AFTER[Tantares] // Aquila 18-B1 "Banepalass" Crew Compartment A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</si>
  <si>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</si>
  <si>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@PART[aquila_crew_s1p5_2_2]:AFTER[Tantares] // Aquila 18-B2 "Banepalass" Crew Compartment B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</si>
  <si>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</si>
  <si>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@PART[aquila_crew_s1p5_3_1]:AFTER[Tantares] // Aquila 18-C1 "Banekirke" Crew Compartment A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</si>
  <si>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</si>
  <si>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@PART[aquila_crew_s1p5_3_2]:AFTER[Tantares] // Aquila 18-C2 "Banekirke" Crew Compartment B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</si>
  <si>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</si>
  <si>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@PART[aquila_crew_s2_s0p5_1]:AFTER[Tantares] // Aquila Size 2 to Size 0.5 Crew Compartment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</si>
  <si>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</si>
  <si>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@PART[aquila_crew_s2_s1p5_1]:AFTER[Tantares] // Aquila Size 2 to Size 1.5 Crew Compartment
{
    techBranch = stationColony
    techTier = 6
    @TechRequired = earlyStations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</si>
  <si>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</si>
  <si>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@PART[aquila_fuel_tank_double_srf_2]:AFTER[Tantares] // Aquila FT-D2 Fuel Tank
{
    techBranch = specialtyFuel
    techTier = 4
    @TechRequired = flexibleFuelSolutions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</si>
  <si>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</si>
  <si>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@PART[aquila_fuel_tank_single_srf_2]:AFTER[Tantares] // Aquila FT-S2 Fuel Tank
{
    techBranch = specialtyFuel
    techTier = 4
    @TechRequired = flexibleFuelSolutions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</si>
  <si>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</si>
  <si>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</si>
  <si>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</si>
  <si>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</si>
  <si>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@PART[aquila_radiator_fuel_tank_double_srf_2]:AFTER[Tantares] // Aquila RFT-D2 Fuel Tank
{
    techBranch = specialtyFuel
    techTier = 4
    @TechRequired = flexibleFuelSolutions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</si>
  <si>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</si>
  <si>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@PART[aquila_radiator_fuel_tank_single_srf_2]:AFTER[Tantares] // Aquila RFT-S2 Fuel Tank
{
    techBranch = specialtyFuel
    techTier = 4
    @TechRequired = flexibleFuelSolutions
    spacePlaneSystemUpgradeType = aquila
}</t>
  </si>
  <si>
    <t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t>
  </si>
  <si>
    <t>@PART[sargas_control_s1p5_1]:AFTER[Tantares] // Sargas 18-A "Snutekalkulator" Control Block A
{
    techBranch = probes
    techTier = 6
    @TechRequired = unmannedTech
    structuralUpgradeType = 5_6
}</t>
  </si>
  <si>
    <t>@PART[sargas_control_s1p5_2]:AFTER[Tantares] // Sargas 18-B "Nesekalkulator" Control Block B
{
    techBranch = probes
    techTier = 6
    @TechRequired = unmannedTech
    structuralUpgradeType = 5_6
}</t>
  </si>
  <si>
    <t>@PART[sargas_docking_mechanism_s1p5_1]:AFTER[Tantares] // Sargas Size 1.5 Docking Ring A
{
    techBranch = decouplers
    techTier = 5
    @TechRequired = advancedDecoupling
    structuralUpgradeType = 5_6
}</t>
  </si>
  <si>
    <t>@PART[sargas_docking_mechanism_s1p5_2]:AFTER[Tantares] // Sargas Size 1.5 Docking Ring B
{
    techBranch = decouplers
    techTier = 5
    @TechRequired = advancedDecoupling
    structuralUpgradeType = 5_6
}</t>
  </si>
  <si>
    <t>@PART[libra_crew_s0p5_1]:AFTER[Tantares] // Libra 'MÃ¥neboks' Lander Can
{
    techBranch = commandModulesExtensions
    techTier = 4
    @TechRequired = simpleCommandModulesExtensions
    @entryCost = 35000
    @cost = 5000
    KiwiFuelSwitchIgnore = true
    commandUpgradeType = standard
    commandUpgradeName = mk1PodUpgrade
}</t>
  </si>
  <si>
    <t>@PART[libra_crew_s0p5_1]:AFTER[Tantares] // Libra 'MÃ¥neboks' Lander Can
{
    techBranch = commandModulesExtensions
    techTier = 4
    @TechRequired = simpleCommandModulesExtensions
}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t>
  </si>
  <si>
    <t xml:space="preserve"> #LOC_KTT_Tantares_libra_engine_s1_1_Title = RD-858 "Lynstjerne" Liquid Fuel Engine
@PART[libra_engine_s1_1]:NEEDS[!002_CommunityPartsTitles]:AFTER[Tantares] // RD-858 "Lynstjerne" Liquid Fuel Engine (Libra RD-858 "Lynstjerne" Rocket Engine)
{
    @title = #LOC_KTT_Tantares_libra_engine_s1_1_Title // RD-858 "Lynstjerne" Liquid Fuel Engine
}
@PART[libra_engine_s1_1]:AFTER[Tantares] // RD-858 "Lynstjerne" Liquid Fuel Engine (Libra RD-858 "Lynstjerne" Rocket Engine)
{
    techBranch = keroloxEngines
    techTier = 2
    @TechRequired = generalRocketry
    engineUpgradeType = standardLFO
    engineNumber = 
    engineNumberUpgrade = 
    engineName = 
    engineNameUpgrade = 
    enginePartUpgradeName = lynstjerneUpgrade
}</t>
  </si>
  <si>
    <t>PARTUPGRADE:NEEDS[Tantares]
{
    name = lynstjerneUpgrade
    type = engine
    partIcon = libra_engine_s1_1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@PARTUPGRADE[lynstjerneUpgrade]:NEEDS[Tantares]:FOR[zKiwiTechTree]
{
    @entryCost = #$@PART[libra_engine_s1_1]/entryCost$
    @entryCost *= #$@KIWI_ENGINE_MULTIPLIERS/KEROLOX/UPGRADE_ENTRYCOST_MULTIPLIER$
    @title ^= #:INSERTPARTTITLE:$@PART[libra_engine_s1_1]/title$:
    @description ^= #:INSERTPART:$@PART[libra_engine_s1_1]/engineName$:
}
@PART[libra_engine_s1_1]:NEEDS[Tantares]:HAS[~engineUpgrade[off]]:AFTER[zzKiwiTechTree]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#:INSERTPARTUPGRADE:$@PARTUPGRADE[lynstjerneUpgrade]/techRequired$:
}</t>
  </si>
  <si>
    <t>@PART[libra_fuel_tank_s1_s0p5_1]:AFTER[Tantares] // Libra Size 1 Fuel Tank A
{
    techBranch = liquidFuelTanks
    techTier = 3
    @TechRequired = basicFuelSystems
    fuelTankUpgradeType = standardLiquidFuel
    fuelTankSizeUpgrade = size1
}</t>
  </si>
  <si>
    <t>@PART[libra_fuel_tank_s1_s0p5_2]:AFTER[Tantares] // Libra Size 1 Fuel Tank B
{
    techBranch = liquidFuelTanks
    techTier = 3
    @TechRequired = basicFuelSystems
    fuelTankUpgradeType = standardLiquidFuel
    fuelTankSizeUpgrade = size2
}</t>
  </si>
  <si>
    <t>@PART[libra_monopropellant_tank_s0_1]:AFTER[Tantares] // Libra Size 0 Monopropellant Tank A
{
    techBranch = rcsEtAl
    techTier = 3
    @TechRequired = flightControl
    fuelTankUpgradeType = standardMonoPropellant
}</t>
  </si>
  <si>
    <t>@PART[libra_monopropellant_tank_s0_2]:AFTER[Tantares] // Libra Size 0 Monopropellant Tank B
{
    techBranch = rcsEtAl
    techTier = 4
    @TechRequired = advFlightControl
    fuelTankUpgradeType = standardMonoPropellant
}</t>
  </si>
  <si>
    <t>@PART[libra_rcs_srf_2]:AFTER[Tantares] // Libra AU-2 Attitude Arm
{
    techBranch = rcsEtAl
    techTier = 5
    @TechRequired = specializedControl
}</t>
  </si>
  <si>
    <t>@PART[libra_structure_s1_1]:AFTER[Tantares] // Libra Size 1 Fuselage A
{
    techBranch = stationParts
    techTier = 3
    @TechRequired = generalConstruction
    structuralUpgradeType = 3_4
}</t>
  </si>
  <si>
    <t>@PART[Auriga_DrogueParachute_1]:AFTER[Tantares] // Auriga MR2 Drogue Parachute
{
    techBranch = parachutes
    techTier = 5
    @TechRequired = advExploration
    parachuteUpgradeType = standard
}</t>
  </si>
  <si>
    <t xml:space="preserve"> #LOC_KTT_Tantares_Auriga_Engine_1_Title = RB-12 "Svennebrev" Liquid Fuel Engine
@PART[Auriga_Engine_1]:NEEDS[!002_CommunityPartsTitles]:AFTER[Tantares] // RB-12 "Svennebrev" Liquid Fuel Engine (Auriga RB "Svennebrev" Orbital Engine)
{
    @title = #LOC_KTT_Tantares_Auriga_Engine_1_Title // RB-12 "Svennebrev" Liquid Fuel Engine
}
@PART[Auriga_Engine_1]:AFTER[Tantares] // RB-12 "Svennebrev" Liquid Fuel Engine (Auriga RB "Svennebrev" Orbital Engine)
{
    techBranch = keroloxEngines
    techTier = 3
    @TechRequired = advRocketry
    @entryCost = 7500
    engineUpgradeType = standardLFO
    engineNumber = 
    engineNumberUpgrade = 
    engineName = 
    engineNameUpgrade = 
    enginePartUpgradeName = svennebrevUpgrade
    @MODULE[ModuleEngines*]
    {
        !atmosphereCurve {}
        atmosphereCurve
        {
            key = 0 290
            key = 1 90
            key = 4 0.001
        }
    }
}</t>
  </si>
  <si>
    <t>PARTUPGRADE:NEEDS[Tantares]
{
    name = svennebrevUpgrade
    type = engine
    partIcon = Auriga_Engine_1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@PARTUPGRADE[svennebrevUpgrade]:NEEDS[Tantares]:FOR[zKiwiTechTree]
{
    @entryCost = #$@PART[Auriga_Engine_1]/entryCost$
    @entryCost *= #$@KIWI_ENGINE_MULTIPLIERS/KEROLOX/UPGRADE_ENTRYCOST_MULTIPLIER$
    @title ^= #:INSERTPARTTITLE:$@PART[Auriga_Engine_1]/title$:
    @description ^= #:INSERTPART:$@PART[Auriga_Engine_1]/engineName$:
}
@PART[Auriga_Engine_1]:NEEDS[Tantares]:HAS[~engineUpgrade[off]]:AFTER[zzKiwiTechTree]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#:INSERTPARTUPGRADE:$@PARTUPGRADE[svennebrevUpgrade]/techRequired$:
}</t>
  </si>
  <si>
    <t>@PART[Auriga_Fuselage_1]:AFTER[Tantares] // Auriga Size 1.5 Structural Fuselage
{
    techBranch = stationParts
    techTier = 4
    @TechRequired = advConstruction
    structuralUpgradeType = 3_4
}</t>
  </si>
  <si>
    <t>@PART[Auriga_Parachute_1]:AFTER[Tantares] // Auriga MR1 Return Parachute
{
    techBranch = parachutes
    techTier = 4
    @TechRequired = spaceExploration
    parachuteUpgradeType = standard
}</t>
  </si>
  <si>
    <t>@PART[aquarius_crew_s1p5_1]:AFTER[Tantares] // Aquarius 18-A "MÃ¥neÃ¸yne" Landing Capsule
{
    techBranch = commandModules
    techTier = 6
    @TechRequired = heavyCommandModules
    KiwiFuelSwitchIgnore = true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</si>
  <si>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</si>
  <si>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@PART[aquarius_crew_s1p5_1]:AFTER[Tantares] // Aquarius 18-A "MÃ¥neÃ¸yne" Landing Capsule
{
    techBranch = commandModules
    techTier = 6
    @TechRequired = heavyCommandModules
}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t>
  </si>
  <si>
    <t>@PART[aquarius_drogue_parachute_s0_1]:AFTER[Tantares] // Aquarius Size 0 Drogue Parachute
{
    techBranch = parachutes
    techTier = 4
    @TechRequired = spaceExploration
    parachuteUpgradeType = standard
}</t>
  </si>
  <si>
    <t>@PART[aquarius_engine_mount_s1p5_1]:AFTER[Tantares] // Aquarius Size 1.5 Engine Mount
{
    techBranch = decouplers
    techTier = 5
    @TechRequired = advancedDecoupling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</si>
  <si>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aquarius_engine_mount_s1p5_1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</si>
  <si>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@PART[aquarius_fuselage_s1p5_1]:AFTER[Tantares] // Aquarius Size 1.5 Fuselage A
{
    techBranch = stationParts
    techTier = 5
    @TechRequired = specializedConstruction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</si>
  <si>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</si>
  <si>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@PART[aquarius_fuselage_s1p5_2]:AFTER[Tantares] // Aquarius Size 1.5 Fuselage B
{
    techBranch = stationParts
    techTier = 5
    @TechRequired = specializedConstruction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</si>
  <si>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</si>
  <si>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@PART[aquarius_heatshield_s1p5_1]:AFTER[Tantares] // Aquarius Size 1.5 Heatshield
{
    techBranch = thermalHeatShields
    techTier = 4
    @TechRequired = electrics
}</t>
  </si>
  <si>
    <t>@PART[aquarius_parachute_s0p5_1]:AFTER[Tantares] // Aquarius Size 0.5 Inline Parachute
{
    techBranch = parachutes
    techTier = 4
    @TechRequired = spaceExploration
    parachuteUpgradeType = standard
}</t>
  </si>
  <si>
    <t>@PART[aquarius_service_module_s1p5_1]:AFTER[Tantares] // Aquarius Size 1.5 Service Module A
{
    techBranch = storageResources
    techTier = 5
    @TechRequired = earlyLogistics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</si>
  <si>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</si>
  <si>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@PART[aquarius_service_module_s1p5_2]:AFTER[Tantares] // Aquarius Size 1.5 Service Module B
{
    techBranch = storageResources
    techTier = 5
    @TechRequired = earlyLogistics
    spacePlaneSystemUpgradeType = aquarius
}</t>
  </si>
  <si>
    <t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t>
  </si>
  <si>
    <t>@PART[virgo_crew_s1_1]:AFTER[Tantares] // Virgo 12-A "MÃ¥nelampe" Crew Capsule
{
    techBranch = commandModules
    techTier = 5
    @TechRequired = commandModules
    spacePlaneSystemUpgradeType = virgo
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</si>
  <si>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</si>
  <si>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 xml:space="preserve"> #LOC_KTT_Tantares_virgo_engine_s1_1_Title = S5-62 "Manekanin" Service Module
@PART[virgo_engine_s1_1]:NEEDS[!002_CommunityPartsTitles]:AFTER[Tantares] // S5-62 "Manekanin" Service Module (Virgo S5.62 "MÃ¥nekanin" Service Module)
{
    @title = #LOC_KTT_Tantares_virgo_engine_s1_1_Title // S5-62 "Manekanin" Service Module
}
@PART[virgo_engine_s1_1]:AFTER[Tantares] // S5-62 "Manekanin" Service Module (Virgo S5.62 "MÃ¥nekanin" Service Module)
{
    techBranch = specialtyEngines
    techTier = 4
    @TechRequired = propulsionSystems
    @entryCost = 1700
    @cost = 400
    engineUpgradeType = standardMono
    engineNumber = 
    engineNumberUpgrade = 
    engineName = 
    engineNameUpgrade = 
    enginePartUpgradeName = manekaninUpgrade
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
}</t>
  </si>
  <si>
    <t>PARTUPGRADE:NEEDS[Tantares]
{
    name = manekaninUpgrade
    type = engine
    partIcon = virgo_engine_s1_1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@PARTUPGRADE[manekaninUpgrade]:NEEDS[Tantares]:FOR[zKiwiTechTree]
{
    @entryCost = #$@PART[virgo_engine_s1_1]/entryCost$
    @entryCost *= #$@KIWI_ENGINE_MULTIPLIERS/MONOPROPELLANT/UPGRADE_ENTRYCOST_MULTIPLIER$
    @title ^= #:INSERTPARTTITLE:$@PART[virgo_engine_s1_1]/title$:
    @description ^= #:INSERTPART:$@PART[virgo_engine_s1_1]/engineName$:
}
@PART[virgo_engine_s1_1]:NEEDS[Tantares]:HAS[~engineUpgrade[off]]:AFTER[zzKiwiTechTree]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#:INSERTPARTUPGRADE:$@PARTUPGRADE[manekaninUpgrade]/techRequired$:
}</t>
  </si>
  <si>
    <t>@PART[virgo_fuel_tank_s1_1]:AFTER[Tantares] // Virgo Size 1 Monopropellant Tank A
{
    techBranch = rcsEtAl
    techTier = 4
    @TechRequired = advFlightControl
    !RESOURCE,* {}
    RESOURCE
    {
        name = MonoPropellant
        amount = 100
        maxAmount = 100
    }
    spacePlaneSystemUpgradeType = virgo
}</t>
  </si>
  <si>
    <t xml:space="preserve">    !RESOURCE,* {}
    RESOURCE
    {
        name = MonoPropellant
        amount = 100
        maxAmount = 100
    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</si>
  <si>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</si>
  <si>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>@PART[virgo_fuel_tank_s1_2]:AFTER[Tantares] // Virgo Size 1 Monopropellant Tank B
{
    techBranch = rcsEtAl
    techTier = 5
    @TechRequired = specializedControl
    !RESOURCE,* {}
    RESOURCE
    {
        name = MonoPropellant
        amount = 200
        maxAmount = 200
    }
    spacePlaneSystemUpgradeType = virgo
}</t>
  </si>
  <si>
    <t xml:space="preserve">    !RESOURCE,* {}
    RESOURCE
    {
        name = MonoPropellant
        amount = 200
        maxAmount = 200
    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</si>
  <si>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</si>
  <si>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>@PART[virgo_orbital_module_s1_1]:AFTER[Tantares] // Virgo 93-A "MÃ¥nekuppola" Orbital Module
{
    techBranch = stationColony
    techTier = 5
    @TechRequired = hydroponics
    spacePlaneSystemUpgradeType = virgo
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</si>
  <si>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</si>
  <si>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>@PART[virgo_radiator_fuel_tank_s1_1]:AFTER[Tantares] // Virgo Size 1 Radiator Monopropellant Tank A
{
    techBranch = rcsEtAl
    techTier = 4
    @TechRequired = advFlightControl
    !RESOURCE,* {}
    RESOURCE
    {
        name = MonoPropellant
        amount = 100
        maxAmount = 100
    }
    spacePlaneSystemUpgradeType = virgo
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</si>
  <si>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</si>
  <si>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>@PART[virgo_radiator_fuel_tank_s1_2]:AFTER[Tantares] // Virgo Size 1 Radiator Monopropellant Tank B
{
    techBranch = rcsEtAl
    techTier = 5
    @TechRequired = specializedControl
    !RESOURCE,* {}
    RESOURCE
    {
        name = MonoPropellant
        amount = 200
        maxAmount = 200
    }
    spacePlaneSystemUpgradeType = virgo
}</t>
  </si>
  <si>
    <t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t>
  </si>
  <si>
    <t>@PART[dalim_adapter_s0p5_s0_1]:AFTER[Tantares] // Dalim Size 0.5 to Size 0 Adapter
{
    techBranch = adaptersEtAl
    techTier = 2
    @TechRequired = basicConstruction
    structuralUpgradeType = 0_2
}</t>
  </si>
  <si>
    <t>@PART[dalim_control_s0p5_1]:AFTER[Tantares] // Dalim TK313 Automated Control Block
{
    techBranch = probes
    techTier = 6
    @TechRequired = unmannedTech
    structuralUpgradeType = 5_6
}</t>
  </si>
  <si>
    <t>@PART[dalim_materials_bay_s0p5_1]:AFTER[Tantares] // Dalim MSU15 Materials Science Bay
{
    techBranch = science
    techTier = 3
    @TechRequired = basicScience
}</t>
  </si>
  <si>
    <t>@PART[dalim_sensor_radiometer_s0_1]:AFTER[Tantares] // Dalim Ã†R Wide Spectrum Radiometer
{
    techBranch = science
    techTier = 6
    @TechRequired = scienceTech
}</t>
  </si>
  <si>
    <t>@PART[dalim_solar_srf_1_1]:AFTER[Tantares] // Dalim SV1 Solar Array
{
    techBranch = solarPlanels
    techTier = 4
    @TechRequired = electrics
    solarPanelUpgradeTier = 4
}</t>
  </si>
  <si>
    <t>@PART[dalim_solar_srf_1_2]:AFTER[Tantares] // Dalim SV2 Solar Array
{
    techBranch = solarPlanels
    techTier = 4
    @TechRequired = electrics
    solarPanelUpgradeTier = 4
}</t>
  </si>
  <si>
    <t>@PART[eridani_crew_s1p5_1]:AFTER[Tantares] // Eridani 18-A "Kloden" Crew Compartment
{
    techBranch = stationColony
    techTier = 6
    @TechRequired = earlyStations
    spacePlaneSystemUpgradeType = eridani
}</t>
  </si>
  <si>
    <t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t>
  </si>
  <si>
    <t>@PART[eridani_crew_s2_1]:AFTER[Tantares] // Eridani 25-A "Verdenshus" Crew Compartment
{
    techBranch = stationColony
    techTier = 6
    @TechRequired = earlyStations
    spacePlaneSystemUpgradeType = eridani
}</t>
  </si>
  <si>
    <t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t>
  </si>
  <si>
    <t>@PART[eridani_crew_s2_s1p5_1]:AFTER[Tantares] // Eridani Size 2 to Size 1.5 Adapter
{
    techBranch = stationColony
    techTier = 6
    @TechRequired = earlyStations
    spacePlaneSystemUpgradeType = eridani
}</t>
  </si>
  <si>
    <t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t>
  </si>
  <si>
    <t>@PART[eridani_node_adapter_s1p5_s0p5_1]:AFTER[Tantares] // Eridani Size 1.5 to Size 0.5 Adapter
{
    techBranch = stationColony
    techTier = 6
    @TechRequired = earlyStations
    spacePlaneSystemUpgradeType = eridani
}</t>
  </si>
  <si>
    <t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t>
  </si>
  <si>
    <t>@PART[eridani_node_s0p5_1]:AFTER[Tantares] // Eridani Size 0.5 Node
{
    techBranch = stationParts
    techTier = 5
    @TechRequired = specializedConstruction
    spacePlaneSystemUpgradeType = eridani
}</t>
  </si>
  <si>
    <t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t>
  </si>
  <si>
    <t>@PART[acamar_adapter_s2_s0p5_1]:AFTER[Tantares] // Acamar Size 2 to Size 0.5 Adapter
{
    techBranch = adaptersEtAl
    techTier = 5
    @TechRequired = specializedConstruction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</si>
  <si>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</si>
  <si>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@PART[acamar_adapter_s2_s0p5_2]:AFTER[Tantares] // Acamar Size 2 to Size 0.5 Battery Adapter
{
    techBranch = batteries
    techTier = 5
    @TechRequired = advElectrics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</si>
  <si>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</si>
  <si>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@PART[acamar_adapter_s2_s1_1]:AFTER[Tantares] // Acamar Size 2 to Size1 1 Adapter
{
    techBranch = stationParts
    techTier = 5
    @TechRequired = specializedConstruction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</si>
  <si>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</si>
  <si>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@PART[acamar_adapter_s2_s1_2]:AFTER[Tantares] // Acamar Size 2 to Size 1 Battery Adapter
{
    techBranch = batteries
    techTier = 5
    @TechRequired = advElectrics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</si>
  <si>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</si>
  <si>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@PART[acamar_adapter_s2_s1p5_1]:AFTER[Tantares] // Acamar Size 2 to Size 1.5 Adapter
{
    techBranch = stationParts
    techTier = 5
    @TechRequired = specializedConstruction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</si>
  <si>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</si>
  <si>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@PART[acamar_adapter_s2_s1p5_2]:AFTER[Tantares] // Acamar Size 2 to Size 1.5 Battery Adapter
{
    techBranch = batteries
    techTier = 5
    @TechRequired = advElectrics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</si>
  <si>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</si>
  <si>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@PART[acamar_crew_s2_1]:AFTER[Tantares] // Acamar 25-A "Fokushus" Crew Compartment A
{
    techBranch = stationColony
    techTier = 7
    @TechRequired = shortTermHabitation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</si>
  <si>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</si>
  <si>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@PART[acamar_crew_s2_2]:AFTER[Tantares] // Acamar 25-B "Beskyttelsesbriller" Crew Compartment B
{
    techBranch = stationColony
    techTier = 7
    @TechRequired = shortTermHabitation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</si>
  <si>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</si>
  <si>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@PART[acamar_science_processor_s2_1]:AFTER[Tantares] // Acamar 25-L "Vitenskapstelt" Lab Compartment
{
    techBranch = stationColony
    techTier = 7
    @TechRequired = shortTermHabitation
    spacePlaneSystemUpgradeType = acamar
}</t>
  </si>
  <si>
    <t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acamar_science_processor_s2_1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t>
  </si>
  <si>
    <t>@PART[hadar_adapter_s1_s0p5_1]:AFTER[Tantares] // Hadar Size 1 to Size 0.5 Adapter A
{
    techBranch = adaptersEtAl
    techTier = 3
    @TechRequired = generalConstruction
    structuralUpgradeType = 3_4
}</t>
  </si>
  <si>
    <t>@PART[hadar_adapter_s1_s0p5_2]:AFTER[Tantares] // Hadar Size 1 to Size 0.5 Adapter B
{
    techBranch = adaptersEtAl
    techTier = 3
    @TechRequired = generalConstruction
    structuralUpgradeType = 3_4
}</t>
  </si>
  <si>
    <t>@PART[hadar_crew_s1_1]:AFTER[Tantares] // Hadar Airlock Compartment A
{
    techBranch = stationColony
    techTier = 5
    @TechRequired = hydroponics
    KiwiFuelSwitchIgnore = true
    structuralUpgradeType = 5_6
}</t>
  </si>
  <si>
    <t>@PART[hadar_crew_s1_2]:AFTER[Tantares] // Hadar Airlock Compartment B
{
    techBranch = stationColony
    techTier = 5
    @TechRequired = hydroponics
    KiwiFuelSwitchIgnore = true
    structuralUpgradeType = 5_6
}</t>
  </si>
  <si>
    <t>@PART[hadar_fuselage_s1_1]:AFTER[Tantares] // Hadar Size 1 Fuselage
{
    techBranch = stationParts
    techTier = 4
    @TechRequired = advConstruction
    structuralUpgradeType = 3_4
}</t>
  </si>
  <si>
    <t>@PART[mira_crew_s1_1]:AFTER[Tantares] // Mira Docking Module
{
    techBranch = stationColony
    techTier = 5
    @TechRequired = hydroponics
    KiwiFuelSwitchIgnore = true
    structuralUpgradeType = 5_6
}</t>
  </si>
  <si>
    <t>@PART[rotanev_aeroshell_s2_s1p5_1]:AFTER[Tantares] // Rotanev Size 2 Aeroshell A
{
    techBranch = adaptersEtAl
    techTier = 5
    @TechRequired = specializedConstruction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</si>
  <si>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</si>
  <si>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@PART[rotanev_aeroshell_s2_s1p5_2]:AFTER[Tantares] // Rotanev Size 2 Aeroshell B
{
    techBranch = adaptersEtAl
    techTier = 5
    @TechRequired = specializedConstruction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</si>
  <si>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</si>
  <si>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@PART[rotanev_battery_s2_1]:AFTER[Tantares] // Rotanev Size 2 Battery Module A
{
    techBranch = batteries
    techTier = 5
    @TechRequired = advElectrics
    @RESOURCE[ElectricCharge]
    {
        @amount = 2000
        @maxAmount = 2000
    }
    spacePlaneSystemUpgradeType = rotanev
}</t>
  </si>
  <si>
    <t xml:space="preserve">    @RESOURCE[ElectricCharge]
    {
        @amount = 2000
        @maxAmount = 2000
    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</si>
  <si>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</si>
  <si>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@PART[rotanev_battery_s2_2]:AFTER[Tantares] // Rotanev Size 2 Battery Module B
{
    techBranch = batteries
    techTier = 6
    @TechRequired = largeElectrics
    @RESOURCE[ElectricCharge]
    {
        @amount = 4000
        @maxAmount = 4000
    }
    spacePlaneSystemUpgradeType = rotanev
}</t>
  </si>
  <si>
    <t xml:space="preserve">    @RESOURCE[ElectricCharge]
    {
        @amount = 4000
        @maxAmount = 4000
    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</si>
  <si>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</si>
  <si>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@PART[rotanev_cap_s0p5_1]:AFTER[Tantares] // Rotanev Size 0.5 Structural Cap
{
    techBranch = stationParts
    techTier = 2
    @TechRequired = basicConstruction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</si>
  <si>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</si>
  <si>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@PART[rotanev_cap_s1_1]:AFTER[Tantares] // Rotanev Size 1 Structural Cap
{
    techBranch = stationParts
    techTier = 2
    @TechRequired = basicConstruction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</si>
  <si>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</si>
  <si>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@PART[rotanev_cap_s1p5_1]:AFTER[Tantares] // Rotanev Size 1.5 Structural Cap
{
    techBranch = stationParts
    techTier = 3
    @TechRequired = generalConstruction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</si>
  <si>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</si>
  <si>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@PART[rotanev_control_s2_1]:AFTER[Tantares] // Rotanev 25-A "Spordress" Control Block
{
    techBranch = probes
    techTier = 8
    @TechRequired = largeUnmanned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</si>
  <si>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</si>
  <si>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@PART[rotanev_crew_s2_1_1]:AFTER[Tantares] // Rotanev 25-A1 "IllevarslendetÃ¥rn" Crew Compartment A
{
    techBranch = stationColony
    techTier = 7
    @TechRequired = shortTermHabitation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</si>
  <si>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</si>
  <si>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@PART[rotanev_crew_s2_1_2]:AFTER[Tantares] // Rotanev 25-A2 "IllevarslendetÃ¥rn" Crew Compartment B
{
    techBranch = stationColony
    techTier = 7
    @TechRequired = shortTermHabitation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</si>
  <si>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</si>
  <si>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@PART[rotanev_fuselage_s2_1]:AFTER[Tantares] // Rotanev Size 2 Structural Fuselage A
{
    techBranch = stationParts
    techTier = 7
    @TechRequired = metaMaterials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</si>
  <si>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</si>
  <si>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@PART[rotanev_fuselage_s2_2]:AFTER[Tantares] // Rotanev Size 2 Structural Fuselage B
{
    techBranch = stationParts
    techTier = 7
    @TechRequired = metaMaterials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</si>
  <si>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</si>
  <si>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@PART[rotanev_nose_cone_s0p5_1]:AFTER[Tantares] // Rotanev Size 0.5 Nose Cone A
{
    techBranch = adaptersEtAl
    techTier = 2
    @TechRequired = basicConstruction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</si>
  <si>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</si>
  <si>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@PART[rotanev_nose_cone_s0p5_2]:AFTER[Tantares] // Rotanev Size 0.5 Nose Cone B
{
    techBranch = adaptersEtAl
    techTier = 2
    @TechRequired = basicConstruction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</si>
  <si>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</si>
  <si>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@PART[rotanev_rcs_block_srf_1]:AFTER[Tantares] // Rotanev RCS Block A
{
    techBranch = rcsEtAl
    techTier = 6
    @TechRequired = experimentalControl
}</t>
  </si>
  <si>
    <t>@PART[rotanev_rcs_block_srf_2]:AFTER[Tantares] // Rotanev RCS Block B
{
    techBranch = rcsEtAl
    techTier = 6
    @TechRequired = experimentalControl
}</t>
  </si>
  <si>
    <t>@PART[Hamal_Avionics_1]:AFTER[Tantares] // Hamal CA1 Avionics Hub
{
    techBranch = probes
    techTier = 6
    @TechRequired = unmannedTech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</si>
  <si>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</si>
  <si>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@PART[Hamal_Battery_1]:AFTER[Tantares] // Hamal LI1 Single Block Battery
{
    techBranch = batteries
    techTier = 3
    @TechRequired = batteryTech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</si>
  <si>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Hamal_Battery_1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</si>
  <si>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@PART[Hamal_Battery_2]:AFTER[Tantares] // Hamal LI2 Double Block Battery
{
    techBranch = batteries
    techTier = 3
    @TechRequired = batteryTech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</si>
  <si>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Hamal_Battery_2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</si>
  <si>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@PART[Hamal_Control_1]:AFTER[Tantares] // Hamal PC1 Propellant Control Block
{
    techBranch = droneCore
    techTier = 6
    @TechRequired = electronics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</si>
  <si>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Hamal_Control_1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</si>
  <si>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@PART[Hamal_Control_2]:AFTER[Tantares] // Hamal PC2 Propellant Control Block
{
    techBranch = droneCore
    techTier = 7
    @TechRequired = automation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</si>
  <si>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Hamal_Control_2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</si>
  <si>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@PART[Hamal_Habitation_1]:AFTER[Tantares] // Hamal FS1 Forward Section
{
    techBranch = stationColony
    techTier = 5
    @TechRequired = hydroponics
    spacePlaneSystemUpgradeType = hamal
}</t>
  </si>
  <si>
    <t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Hamal_Habitation_1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t>
  </si>
  <si>
    <t>@PART[vega_adapter_s1_s0_1]:AFTER[Tantares] // Vega Size 1 to Size 0 Inline Adapter
{
    techBranch = adaptersEtAl
    techTier = 2
    @TechRequired = basicConstruction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</si>
  <si>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</si>
  <si>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@PART[vega_adapter_s1_s0p5_1]:AFTER[Tantares] // Vega Size 1 to Size 0.5 Inline Adapter
{
    techBranch = adaptersEtAl
    techTier = 2
    @TechRequired = basicConstruction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</si>
  <si>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</si>
  <si>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@PART[vega_adapter_s1p5_s0_1]:AFTER[Tantares] // Vega Size 1.5 to Size 0 Inline Adapter
{
    techBranch = adaptersEtAl
    techTier = 3
    @TechRequired = generalConstruction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</si>
  <si>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</si>
  <si>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@PART[vega_adapter_s1p5_s0p5_1]:AFTER[Tantares] // Vega Size 1.5 to Size 0.5 Inline Adapter
{
    techBranch = adaptersEtAl
    techTier = 3
    @TechRequired = generalConstruction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</si>
  <si>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</si>
  <si>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@PART[vega_adapter_s1p5_s1_1]:AFTER[Tantares] // Vega Size 1.5 to Size 1 Inline Adapter
{
    techBranch = adaptersEtAl
    techTier = 3
    @TechRequired = generalConstruction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</si>
  <si>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</si>
  <si>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@PART[vega_adapter_s2_s1_1]:AFTER[Tantares] // Vega Size 2 to Size 1 Inline Adapter
{
    techBranch = adaptersEtAl
    techTier = 4
    @TechRequired = advConstruction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</si>
  <si>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</si>
  <si>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@PART[vega_adapter_s2_s1p5_1]:AFTER[Tantares] // Vega Size 2 to Size 1.5 Inline Adapter
{
    techBranch = adaptersEtAl
    techTier = 4
    @TechRequired = advConstruction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</si>
  <si>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</si>
  <si>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@PART[vega_crew_s1_1_1]:AFTER[Tantares] // Vega 12-A1 "LuftlÃ¥s" Airlock Compartment
{
    techBranch = stationColony
    techTier = 5
    @TechRequired = hydroponics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</si>
  <si>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</si>
  <si>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@PART[vega_crew_s1_1_2]:AFTER[Tantares] // Vega 12-A2 "LuftlÃ¥s" Airlock Compartment
{
    techBranch = stationColony
    techTier = 5
    @TechRequired = hydroponics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</si>
  <si>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</si>
  <si>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@PART[vega_crew_s1_2_1]:AFTER[Tantares] // Vega 12-B1 "Utgang" Airlock Compartment
{
    techBranch = stationColony
    techTier = 7
    @TechRequired = shortTermHabitation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</si>
  <si>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</si>
  <si>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@PART[vega_crew_s1p5_1_1]:AFTER[Tantares] // Vega 18-A1 "Nervesystemet" Command Module
{
    techBranch = stationColony
    techTier = 6
    @TechRequired = earlyStations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</si>
  <si>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</si>
  <si>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@PART[vega_crew_s2_1_1]:AFTER[Tantares] // Vega 25-A1 "Halehvelv" Tail Compartment
{
    techBranch = stationColony
    techTier = 7
    @TechRequired = shortTermHabitation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</si>
  <si>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</si>
  <si>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 xml:space="preserve"> #LOC_KTT_Tantares_vega_engine_srf_1_1_Title = OE-1 "Spion" Liquid Fuel Engine
@PART[vega_engine_srf_1_1]:NEEDS[!002_CommunityPartsTitles]:AFTER[Tantares] // OE-1 "Spion" Liquid Fuel Engine (Vega OE1 "Spion" Rocket Engine)
{
    @title = #LOC_KTT_Tantares_vega_engine_srf_1_1_Title // OE-1 "Spion" Liquid Fuel Engine
}
@PART[vega_engine_srf_1_1]:AFTER[Tantares] // OE-1 "Spion" Liquid Fuel Engine (Vega OE1 "Spion" Rocket Engine)
{
    techBranch = specialtyEngines
    techTier = 4
    @TechRequired = propulsionSystems
    @entryCost = 1500
    engineUpgradeType = standardLFO
    engineNumber = 
    engineNumberUpgrade = 
    engineName = 
    engineNameUpgrade = 
    enginePartUpgradeName = spionUpgrade
    @MODULE[ModuleEngines*]
    {
        !atmosphereCurve {}
        atmosphereCurve
        {
            key = 0 285
            key = 1 100
            key = 4 0.001
        }
    }
}</t>
  </si>
  <si>
    <t>PARTUPGRADE:NEEDS[Tantares]
{
    name = spionUpgrade
    type = engine
    partIcon = vega_engine_srf_1_1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@PARTUPGRADE[spionUpgrade]:NEEDS[Tantares]:FOR[zKiwiTechTree]
{
    @entryCost = #$@PART[vega_engine_srf_1_1]/entryCost$
    @entryCost *= #$@KIWI_ENGINE_MULTIPLIERS/KEROLOX/UPGRADE_ENTRYCOST_MULTIPLIER$
    @title ^= #:INSERTPARTTITLE:$@PART[vega_engine_srf_1_1]/title$:
    @description ^= #:INSERTPART:$@PART[vega_engine_srf_1_1]/engineName$:
}
@PART[vega_engine_srf_1_1]:NEEDS[Tantares]:HAS[~engineUpgrade[off]]:AFTER[zzKiwiTechTree]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#:INSERTPARTUPGRADE:$@PARTUPGRADE[spionUpgrade]/techRequired$:
}</t>
  </si>
  <si>
    <t xml:space="preserve"> #LOC_KTT_Tantares_vega_engine_srf_1_2_Title = OE-1A "Spion" Liquid Fuel Engine
@PART[vega_engine_srf_1_2]:NEEDS[!002_CommunityPartsTitles]:AFTER[Tantares] // OE-1A "Spion" Liquid Fuel Engine (Vega OE2 "Spion" Rocket Engine)
{
    @title = #LOC_KTT_Tantares_vega_engine_srf_1_2_Title // OE-1A "Spion" Liquid Fuel Engine
}
@PART[vega_engine_srf_1_2]:AFTER[Tantares] // OE-1A "Spion" Liquid Fuel Engine (Vega OE2 "Spion" Rocket Engine)
{
    techBranch = specialtyEngines
    techTier = 4
    @TechRequired = propulsionSystems
    @entryCost = 1500
    engineUpgradeType = standardOther
    engineNumber = 
    engineNumberUpgrade = 
    engineName = 
    engineNameUpgrade = 
    enginePartUpgradeName = spion2Upgrade
    @MODULE[ModuleEngines*]
    {
        !atmosphereCurve {}
        atmosphereCurve
        {
            key = 0 285
            key = 1 100
            key = 4 0.001
        }
    }
}</t>
  </si>
  <si>
    <t>PARTUPGRADE:NEEDS[Tantares]
{
    name = spion2Upgrade
    type = engine
    partIcon = vega_engine_srf_1_2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@PARTUPGRADE[spion2Upgrade]:NEEDS[Tantares]:FOR[zKiwiTechTree]
{
    @entryCost = #$@PART[vega_engine_srf_1_2]/entryCost$
    @entryCost *= #$@KIWI_ENGINE_MULTIPLIERS/OTHER/UPGRADE_ENTRYCOST_MULTIPLIER$
    @title ^= #:INSERTPARTTITLE:$@PART[vega_engine_srf_1_2]/title$:
    @description ^= #:INSERTPART:$@PART[vega_engine_srf_1_2]/engineName$:
}
@PART[vega_engine_srf_1_2]:NEEDS[Tantares]:HAS[~engineUpgrade[off]]:AFTER[zzKiwiTechTree]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#:INSERTPARTUPGRADE:$@PARTUPGRADE[spion2Upgrade]/techRequired$:
}</t>
  </si>
  <si>
    <t>@PART[vega_fuselage_s1p5_1]:AFTER[Tantares] // Vega Size 1.5 Inline Fuselage A
{
    techBranch = stationParts
    techTier = 6
    @TechRequired = composites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</si>
  <si>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</si>
  <si>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@PART[vega_fuselage_s1p5_2]:AFTER[Tantares] // Vega Size 1.5 Inline Fuselage B
{
    techBranch = stationParts
    techTier = 6
    @TechRequired = composites
    spacePlaneSystemUpgradeType = vega
}</t>
  </si>
  <si>
    <t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t>
  </si>
  <si>
    <t>@PART[vega_solar_srf_1_1]:AFTER[Tantares] // Vega PVA1 Solar Array
{
    techBranch = solarPlanels
    techTier = 5
    @TechRequired = advElectrics
    solarPanelUpgradeTier = 5
}</t>
  </si>
  <si>
    <t>@PART[tucana_adapter_s1_s0p5_1]:AFTER[Tantares] // Tucana Size 1 to Size 0.5 Forward Adapter
{
    techBranch = adaptersEtAl
    techTier = 2
    @TechRequired = basicConstruction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</si>
  <si>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</si>
  <si>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@PART[tucana_adapter_s1_s0_1]:AFTER[Tantares] // Tucana Size 1 to Size 0 Forward Adapter
{
    techBranch = adaptersEtAl
    techTier = 2
    @TechRequired = basicConstruction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</si>
  <si>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</si>
  <si>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@PART[tucana_adapter_s1p5_s0_1]:AFTER[Tantares] // Tucana Size 1.5 to Size 0 Flat Adapter
{
    techBranch = adaptersEtAl
    techTier = 3
    @TechRequired = generalConstruction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</si>
  <si>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</si>
  <si>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@PART[tucana_adapter_s1p5_s0p5_1]:AFTER[Tantares] // Tucana Size 1.5 to Size 0.5 Flat Adapter
{
    techBranch = adaptersEtAl
    techTier = 3
    @TechRequired = generalConstruction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</si>
  <si>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</si>
  <si>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@PART[tucana_adapter_s1p5_s1_1]:AFTER[Tantares] // Tucana Size 1.5 to Size 1 Flat Adapter
{
    techBranch = adaptersEtAl
    techTier = 3
    @TechRequired = generalConstruction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</si>
  <si>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</si>
  <si>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@PART[tucana_adapter_s2_s0p5_2]:AFTER[Tantares] // Tucana Size 2 to Size 0.5 Flat Adapter
{
    techBranch = adaptersEtAl
    techTier = 4
    @TechRequired = advConstruction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</si>
  <si>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</si>
  <si>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@PART[tucana_adapter_s2_s1p5_1]:AFTER[Tantares] // Tucana Size 2 to Size 1.5 Inline Adapter
{
    techBranch = adaptersEtAl
    techTier = 4
    @TechRequired = advConstruction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</si>
  <si>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</si>
  <si>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@PART[tucana_adapter_s2_s1p5_2]:AFTER[Tantares] // Tucana Size 2 to Size 1.5 Flat Adapter
{
    techBranch = adaptersEtAl
    techTier = 4
    @TechRequired = advConstruction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</si>
  <si>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</si>
  <si>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@PART[tucana_crew_s1_1]:AFTER[Tantares] // Tucana 12-A1 "Svartboks" Airlock Section
{
    techBranch = stationColony
    techTier = 6
    @TechRequired = earlyStations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</si>
  <si>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</si>
  <si>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@PART[tucana_crew_s1p5_1]:AFTER[Tantares] // Tucana 18-A1 "Optikerhytte" Command Module
{
    techBranch = stationColony
    techTier = 6
    @TechRequired = earlyStations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</si>
  <si>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</si>
  <si>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@PART[tucana_crew_s1p5_2]:AFTER[Tantares] // Tucana 18-A2 "VanntÃ¥rn" Command Module
{
    techBranch = stationColony
    techTier = 6
    @TechRequired = earlyStations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</si>
  <si>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</si>
  <si>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@PART[tucana_crew_s2_1]:AFTER[Tantares] // Tucana 25-A1 "Genserboks" Tail Section
{
    techBranch = stationColony
    techTier = 7
    @TechRequired = shortTermHabitation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</si>
  <si>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</si>
  <si>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@PART[tucana_crew_s2_2]:AFTER[Tantares] // Tucana 25-A2 "RÃ¸dsokk" Tail Section
{
    techBranch = stationColony
    techTier = 7
    @TechRequired = shortTermHabitation
    spacePlaneSystemUpgradeType = tucana
}</t>
  </si>
  <si>
    <t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t>
  </si>
  <si>
    <t>@PART[rana_control_srf_1]:AFTER[Tantares] // Rana SRF-A "Datakasse" Control Block
{
    techBranch = probes
    techTier = 6
    @TechRequired = unmannedTech
}</t>
  </si>
  <si>
    <t>@PART[rana_mount_srf_1]:AFTER[Tantares] // Rana Structural Mount
{
    techBranch = stationParts
    techTier = 3
    @TechRequired = generalConstruction
    @entryCost = 500
    structuralUpgradeType = 3_4
}</t>
  </si>
  <si>
    <t>@PART[rana_truss_srf_1]:AFTER[Tantares] // Rana Structural Truss A
{
    techBranch = stationParts
    techTier = 3
    @TechRequired = generalConstruction
    @entryCost = 1000
    structuralUpgradeType = 3_4
}</t>
  </si>
  <si>
    <t>@PART[rana_truss_srf_2]:AFTER[Tantares] // Rana Structural Truss B
{
    techBranch = stationParts
    techTier = 3
    @TechRequired = generalConstruction
    @entryCost = 1500
    structuralUpgradeType = 3_4
}</t>
  </si>
  <si>
    <t>@PART[tantares_adapter_s0p5_s0_1]:AFTER[Tantares] // Tantares Size 0.5 to Size 0 Adapter
{
    techBranch = adaptersEtAl
    techTier = 3
    @TechRequired = generalConstruction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</si>
  <si>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tantares_adapter_s0p5_s0_1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</si>
  <si>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@PART[tantares_adapter_s1_s0_1]:AFTER[Tantares] // Tantares Size 1 to Size 0 Adapter
{
    techBranch = adaptersEtAl
    techTier = 3
    @TechRequired = generalConstruction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</si>
  <si>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</si>
  <si>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@PART[tantares_adapter_s1_s0p5_1]:AFTER[Tantares] // Tantares Size 1 to Size 0.5 Adapter
{
    techBranch = adaptersEtAl
    techTier = 3
    @TechRequired = generalConstruction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</si>
  <si>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</si>
  <si>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 xml:space="preserve"> #LOC_KTT_Tantares_tantares_basic_engine_s1_1_Title = S5-35 "Rullekasse" Service Module
@PART[tantares_basic_engine_s1_1]:NEEDS[!002_CommunityPartsTitles]:AFTER[Tantares] // S5-35 "Rullekasse" Service Module (Tantares S5.35 "Rullekasse" Propulsion Unit)
{
    @title = #LOC_KTT_Tantares_tantares_basic_engine_s1_1_Title // S5-35 "Rullekasse" Service Module
}
@PART[tantares_basic_engine_s1_1]:AFTER[Tantares] // S5-35 "Rullekasse" Service Module (Tantares S5.35 "Rullekasse" Propulsion Unit)
{
    techBranch = specialtyEngines
    techTier = 4
    @TechRequired = propulsionSystems
    @entryCost = 3500
    @cost = 450
    engineUpgradeType = standardLFO
    engineNumber = 
    engineNumberUpgrade = 
    engineName = 
    engineNameUpgrade = 
    enginePartUpgradeName = rullekasseUpgrade
    @MODULE[ModuleEngines*]
    {
        !atmosphereCurve {}
        atmosphereCurve
        {
            key = 0 278
            key = 1 92
            key = 4 0.001
        }
    }
}</t>
  </si>
  <si>
    <t>PARTUPGRADE:NEEDS[Tantares]
{
    name = rullekasseUpgrade
    type = engine
    partIcon = tantares_basic_engine_s1_1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@PARTUPGRADE[rullekasseUpgrade]:NEEDS[Tantares]:FOR[zKiwiTechTree]
{
    @entryCost = #$@PART[tantares_basic_engine_s1_1]/entryCost$
    @entryCost *= #$@KIWI_ENGINE_MULTIPLIERS/KEROLOX/UPGRADE_ENTRYCOST_MULTIPLIER$
    @title ^= #:INSERTPARTTITLE:$@PART[tantares_basic_engine_s1_1]/title$:
    @description ^= #:INSERTPART:$@PART[tantares_basic_engine_s1_1]/engineName$:
}
@PART[tantares_basic_engine_s1_1]:NEEDS[Tantares]:HAS[~engineUpgrade[off]]:AFTER[zzKiwiTechTree]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#:INSERTPARTUPGRADE:$@PARTUPGRADE[rullekasseUpgrade]/techRequired$:
}</t>
  </si>
  <si>
    <t>@PART[tantares_basic_fuel_tank_s1_1]:AFTER[Tantares] // Tantares Size 1 Basic Service Compartment
{
    techBranch = liquidFuelTanks
    techTier = 2
    @TechRequired = earlyFuelSystems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</si>
  <si>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tantares_basic_fuel_tank_s1_1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</si>
  <si>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@PART[tantares_crew_s1_1]:AFTER[Tantares] // Tantares 12-A "Vingleboks" Crew Capsule
{
    techBranch = commandModules
    techTier = 5
    @TechRequired = commandModules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</si>
  <si>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</si>
  <si>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@PART[tantares_decoupler_s1_1]:AFTER[Tantares] // Tantares Size 1 Separator
{
    techBranch = decouplers
    techTier = 3
    @TechRequired = decoupling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</si>
  <si>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tantares_decoupler_s1_1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</si>
  <si>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 xml:space="preserve"> #LOC_KTT_Tantares_tantares_engine_s1_1_Title = S5-80 "Vognkasse" Service Module
@PART[tantares_engine_s1_1]:NEEDS[!002_CommunityPartsTitles]:AFTER[Tantares] // S5-80 "Vognkasse" Service Module (Tantares S5.80 "Vognkasse" Propulsion Unit)
{
    @title = #LOC_KTT_Tantares_tantares_engine_s1_1_Title // S5-80 "Vognkasse" Service Module
}
@PART[tantares_engine_s1_1]:AFTER[Tantares] // S5-80 "Vognkasse" Service Module (Tantares S5.80 "Vognkasse" Propulsion Unit)
{
    techBranch = specialtyEngines
    techTier = 5
    @TechRequired = precisionPropulsion
    @entryCost = 3500
    @cost = 450
    engineUpgradeType = standardLFO
    engineNumber = 
    engineNumberUpgrade = 
    engineName = 
    engineNameUpgrade = 
    enginePartUpgradeName = vognkasseUpgrade
    @MODULE[ModuleEngines*]
    {
        @maxThrust = 25
        !atmosphereCurve {}
        atmosphereCurve
        {
            key = 0 302
            key = 1 100
            key = 4 0.001
        }
    }
}</t>
  </si>
  <si>
    <t>PARTUPGRADE:NEEDS[Tantares]
{
    name = vognkasseUpgrade
    type = engine
    partIcon = tantares_engine_s1_1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@PARTUPGRADE[vognkasseUpgrade]:NEEDS[Tantares]:FOR[zKiwiTechTree]
{
    @entryCost = #$@PART[tantares_engine_s1_1]/entryCost$
    @entryCost *= #$@KIWI_ENGINE_MULTIPLIERS/KEROLOX/UPGRADE_ENTRYCOST_MULTIPLIER$
    @title ^= #:INSERTPARTTITLE:$@PART[tantares_engine_s1_1]/title$:
    @description ^= #:INSERTPART:$@PART[tantares_engine_s1_1]/engineName$:
}
@PART[tantares_engine_s1_1]:NEEDS[Tantares]:HAS[~engineUpgrade[off]]:AFTER[zzKiwiTechTree]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#:INSERTPARTUPGRADE:$@PARTUPGRADE[vognkasseUpgrade]/techRequired$:
}</t>
  </si>
  <si>
    <t>@PART[tantares_fuel_tank_s1_1]:AFTER[Tantares] // Tantares Size 1 Service Compartment
{
    techBranch = liquidFuelTanks
    techTier = 2
    @TechRequired = earlyFuelSystems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</si>
  <si>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</si>
  <si>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@PART[tantares_heatshield_s1_1]:AFTER[Tantares] // Tantares Size 1 Heatshield
{
    techBranch = thermalHeatShields
    techTier = 3
    @TechRequired = batteryTech
}</t>
  </si>
  <si>
    <t>@PART[tantares_orbital_module_s1_1]:AFTER[Tantares] // Tantares 93-A "EldstesfÃ¦re" Orbital Module
{
    techBranch = stationColony
    techTier = 5
    @TechRequired = hydroponics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</si>
  <si>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</si>
  <si>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@PART[tantares_orbital_module_s1_2]:AFTER[Tantares] // Tantares 93-B "EldresfÃ¦re" Orbital Module
{
    techBranch = stationColony
    techTier = 5
    @TechRequired = hydroponics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</si>
  <si>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</si>
  <si>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@PART[tantares_orbital_module_s1_3]:AFTER[Tantares] // Tantares 93-C "NysfÃ¦re" Orbital Module
{
    techBranch = stationColony
    techTier = 5
    @TechRequired = hydroponics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</si>
  <si>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tantares_orbital_module_s1_3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</si>
  <si>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@PART[tantares_orbital_module_s1_4]:AFTER[Tantares] // Tantares 12-D "Kopiboks" Orbital Module
{
    techBranch = stationColony
    techTier = 5
    @TechRequired = hydroponics
    spacePlaneSystemUpgradeType = tantares
}</t>
  </si>
  <si>
    <t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tantares_orbital_module_s1_4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t>
  </si>
  <si>
    <t>@PART[tantares_parachute_s0_1]:AFTER[Tantares] // Tantares Size 0 Inline Parachute
{
    techBranch = parachutes
    techTier = 4
    @TechRequired = spaceExploration
    parachuteUpgradeType = standard
}</t>
  </si>
  <si>
    <t>@PART[alnair_avionics_s0_1]:AFTER[Tantares] // Alnair 62-A "Hjernepille" Control Block
{
    techBranch = probes
    techTier = 6
    @TechRequired = unmannedTech
    spacePlaneSystemUpgradeType = alnair
}</t>
  </si>
  <si>
    <t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alnair_avionics_s0_1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t>
  </si>
  <si>
    <t>@PART[alnair_crew_s1p5_1]:AFTER[Tantares] // Alnair 18-A "Avansert" Crew Capsule
{
    techBranch = commandModules
    techTier = 6
    @TechRequired = heavyCommandModules
    spacePlaneSystemUpgradeType = alnair
}</t>
  </si>
  <si>
    <t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t>
  </si>
  <si>
    <t>@PART[alnair_crew_s2_1]:AFTER[Tantares] // Alnair 25-A "Utvidelse" Crew Capsule
{
    techBranch = commandModulesExtensions
    techTier = 6
    @TechRequired = heavyCommandModulesExtensions
    spacePlaneSystemUpgradeType = alnair
}</t>
  </si>
  <si>
    <t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t>
  </si>
  <si>
    <t>@PART[alnair_heatshield_s1p5_1]:AFTER[Tantares] // Alnair Size 1.5 Heatshield
{
    techBranch = thermalHeatShields
    techTier = 4
    @TechRequired = electrics
}</t>
  </si>
  <si>
    <t>@PART[alnair_heatshield_s2_1]:AFTER[Tantares] // Alnair Size 2 Heatshield
{
    techBranch = thermalHeatShields
    techTier = 5
    @TechRequired = heatManagementSystems
}</t>
  </si>
  <si>
    <t>@PART[alnair_parachute_s0p5_1]:AFTER[Tantares] // Alnair Size 0.5 Parachute
{
    techBranch = parachutes
    techTier = 5
    @TechRequired = advExploration
    parachuteUpgradeType = standard
}</t>
  </si>
  <si>
    <t>octans</t>
  </si>
  <si>
    <t>Octans System</t>
  </si>
  <si>
    <t>@PART[octans_light_srf_1]:AFTER[Tantares] // Octans Spotlight A
{
    techBranch = laddersLights
    techTier = 4
    @TechRequired = spaceExploration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</si>
  <si>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octans_light_srf_1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</si>
  <si>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@PART[octans_light_srf_2]:AFTER[Tantares] // Octans Spotlight B
{
    techBranch = laddersLights
    techTier = 4
    @TechRequired = spaceExploration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</si>
  <si>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octans_light_srf_2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</si>
  <si>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@PART[octans_periscope_srf_1]:AFTER[Tantares] // Octans Periscope
{
    techBranch = laddersLights
    techTier = 4
    @TechRequired = spaceExploration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</si>
  <si>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octans_periscope_srf_1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</si>
  <si>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@PART[octans_androgynous_docking_port_s0p5_1]:AFTER[Tantares] // Octans Androgynous Size 0.5 Docking Port A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</si>
  <si>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octans_androgynous_docking_port_s0p5_1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</si>
  <si>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@PART[octans_androgynous_docking_port_s0p5_2]:AFTER[Tantares] // Octans Androgynous Size 0.5 Docking Port B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</si>
  <si>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octans_androgynous_docking_port_s0p5_2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</si>
  <si>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@PART[octans_basic_docking_port_s0p5_1_female]:AFTER[Tantares] // Octans Basic Size 0.5 Docking Port (Female)
{
    techBranch = decouplers
    techTier = 4
    @TechRequired = docking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</si>
  <si>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octans_basic_docking_port_s0p5_1_female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</si>
  <si>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@PART[octans_basic_docking_port_s0p5_1_male]:AFTER[Tantares] // Octans Basic Size 0.5 Docking Port (Male)
{
    techBranch = decouplers
    techTier = 4
    @TechRequired = docking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</si>
  <si>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octans_basic_docking_port_s0p5_1_male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</si>
  <si>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@PART[octans_docking_port_s0p5_1_female]:AFTER[Tantares] // Octans Size 0.5 Docking Port A (Female)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</si>
  <si>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octans_docking_port_s0p5_1_female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</si>
  <si>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@PART[octans_docking_port_s0p5_1_male]:AFTER[Tantares] // Octans Size 0.5 Docking Port A (Male)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</si>
  <si>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octans_docking_port_s0p5_1_male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</si>
  <si>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@PART[octans_docking_port_s0p5_2_female]:AFTER[Tantares] // Octans Size 0.5 Docking Port B (Female)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</si>
  <si>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octans_docking_port_s0p5_2_female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</si>
  <si>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@PART[octans_docking_port_s0p5_2_male]:AFTER[Tantares] // Octans Size 0.5 Docking Port B (Male)
{
    techBranch = decouplers
    techTier = 5
    @TechRequired = advancedDecoupling
    spacePlaneSystemUpgradeType = octans
}</t>
  </si>
  <si>
    <t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octans_docking_port_s0p5_2_male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t>
  </si>
  <si>
    <t>@PART[nashira_crew_s1_1]:AFTER[Tantares] // Nashira Size 1 Crew Truss A
{
    techBranch = stationColony
    techTier = 5
    @TechRequired = hydroponics
    spacePlaneSystemUpgradeType = nashira
}</t>
  </si>
  <si>
    <t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t>
  </si>
  <si>
    <t>@PART[nashira_crew_s1_2]:AFTER[Tantares] // Nashira Size 1 Crew Truss B
{
    techBranch = stationColony
    techTier = 5
    @TechRequired = hydroponics
    spacePlaneSystemUpgradeType = nashira
}</t>
  </si>
  <si>
    <t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nashira_crew_s1_2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t>
  </si>
  <si>
    <t>@PART[nashira_truss_s1_1]:AFTER[Tantares] // Nashira Size 1 Truss A
{
    techBranch = stationParts
    techTier = 5
    @TechRequired = specializedConstruction
    spacePlaneSystemUpgradeType = nashira
}</t>
  </si>
  <si>
    <t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nashira_truss_s1_1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t>
  </si>
  <si>
    <t>@PART[nashira_truss_s1_2]:AFTER[Tantares] // Nashira Size 1 Truss B
{
    techBranch = stationParts
    techTier = 5
    @TechRequired = specializedConstruction
    spacePlaneSystemUpgradeType = nashira
}</t>
  </si>
  <si>
    <t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nashira_truss_s1_2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t>
  </si>
  <si>
    <t>@PART[rotanev_fuel_tank_s0p5_1]:AFTER[Tantares] // Rotanev Size 0.5 Fuel Tank A
{
    techBranch = liquidFuelTanks
    techTier = 2
    @TechRequired = earlyFuelSystems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</si>
  <si>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rotanev_fuel_tank_s0p5_1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</si>
  <si>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>@PART[rotanev_fuel_tank_s0p5_2]:AFTER[Tantares] // Rotanev Size 0.5 Fuel Tank B
{
    techBranch = liquidFuelTanks
    techTier = 3
    @TechRequired = basicFuelSystems
    spacePlaneSystemUpgradeType = rotanev
}</t>
  </si>
  <si>
    <t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rotanev_fuel_tank_s0p5_2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t>
  </si>
  <si>
    <t xml:space="preserve"> #LOC_KTT_Tantares_alnair_engine_s0p5_1_Title = Alnair Launch Escape System
@PART[alnair_engine_s0p5_1]:NEEDS[!002_CommunityPartsTitles]:AFTER[Tantares] // Alnair Launch Escape System (#LOC_Tantares_alnair_engine_s0p5_1)
{
    @title = #LOC_KTT_Tantares_alnair_engine_s0p5_1_Title // Alnair Launch Escape System
}
@PART[alnair_engine_s0p5_1]:AFTER[Tantares] // Alnair Launch Escape System (#LOC_Tantares_alnair_engine_s0p5_1)
{
    techBranch = rcsEtAl
    techTier = 5
    @TechRequired = specializedControl
}</t>
  </si>
  <si>
    <t>@PART[Andromeda_FuelSphere_1]:AFTER[Tantares] // Andromeda Small Fuel Tank
{
    techBranch = specialtyFuel
    techTier = 4
    @TechRequired = flexibleFuelSolutions
    @entryCost = 1200
    spacePlaneSystemUpgradeType = andromeda
}</t>
  </si>
  <si>
    <t>Size</t>
  </si>
  <si>
    <t>Deprecate</t>
  </si>
  <si>
    <t>Compare</t>
  </si>
  <si>
    <t>CurrentSupport</t>
  </si>
  <si>
    <t>@PART[aquila_node_adapter_s1_s0p5_1]:AFTER[Tantares] // Aquila Size 1 to Size 0.5 Node Adapter
{
    techBranch = stationParts
    techTier = 5
    @TechRequired = specializedConstruction
    spacePlaneSystemUpgradeType = aquila
}</t>
  </si>
  <si>
    <t>@PART[aquila_node_cap_s0p5_1]:AFTER[Tantares] // Aquila 93-A Node Cap
{
    techBranch = stationParts
    techTier = 5
    @TechRequired = specializedConstruction
    spacePlaneSystemUpgradeType = aquila
}</t>
  </si>
  <si>
    <t>@PART[aquila_node_s0p5_1]:AFTER[Tantares] // Aquila 93-A Node
{
    techBranch = stationParts
    techTier = 5
    @TechRequired = specializedConstruction
    spacePlaneSystemUpgradeType = aquila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</si>
</sst>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U291"/>
  <sheetViews>
    <sheetView tabSelected="1" zoomScale="70" zoomScaleNormal="70" workbookViewId="0">
      <pane xSplit="4" ySplit="1" topLeftCell="E135" activePane="bottomRight" state="frozen"/>
      <selection pane="topRight" activeCell="C1" sqref="C1"/>
      <selection pane="bottomLeft" activeCell="A2" sqref="A2"/>
      <selection pane="bottomRight" activeCell="S140" sqref="S140"/>
    </sheetView>
  </sheetViews>
  <sheetFormatPr defaultRowHeight="14.5" x14ac:dyDescent="0.35"/>
  <cols>
    <col min="2" max="2" width="8" customWidth="1"/>
    <col min="3" max="3" width="13.08984375" customWidth="1"/>
    <col min="4" max="4" width="6" customWidth="1"/>
    <col min="5" max="5" width="24.36328125" customWidth="1"/>
    <col min="6" max="6" width="20.6328125" customWidth="1"/>
    <col min="7" max="7" width="8.453125" customWidth="1"/>
    <col min="8" max="8" width="8.81640625" customWidth="1"/>
    <col min="11" max="11" width="17.08984375" customWidth="1"/>
    <col min="12" max="12" width="1.90625" style="1" customWidth="1"/>
    <col min="13" max="13" width="76.6328125" style="11" customWidth="1"/>
    <col min="14" max="14" width="21.36328125" style="9" bestFit="1" customWidth="1"/>
    <col min="15" max="15" width="24.90625" style="8" customWidth="1"/>
    <col min="16" max="16" width="5" style="8" customWidth="1"/>
    <col min="17" max="17" width="16.26953125" style="8" customWidth="1"/>
    <col min="18" max="18" width="21.36328125" style="10" customWidth="1"/>
    <col min="19" max="19" width="9.1796875" style="10" customWidth="1"/>
    <col min="20" max="20" width="5" style="10" customWidth="1"/>
    <col min="21" max="21" width="13.90625" style="10" customWidth="1"/>
    <col min="22" max="22" width="23.08984375" style="10" customWidth="1"/>
    <col min="23" max="23" width="18" style="10" bestFit="1" customWidth="1"/>
    <col min="24" max="24" width="24.7265625" style="10" bestFit="1" customWidth="1"/>
    <col min="25" max="25" width="26.36328125" style="10" bestFit="1" customWidth="1"/>
    <col min="26" max="28" width="26.36328125" style="10" customWidth="1"/>
    <col min="29" max="29" width="11" style="10" customWidth="1"/>
    <col min="30" max="30" width="3.6328125" customWidth="1"/>
    <col min="31" max="31" width="117.453125" style="11" customWidth="1"/>
    <col min="32" max="32" width="4.1796875" style="13" customWidth="1"/>
    <col min="33" max="33" width="22.7265625" style="17" customWidth="1"/>
    <col min="34" max="34" width="10.81640625" style="17" customWidth="1"/>
    <col min="35" max="39" width="9.08984375" style="17" customWidth="1"/>
    <col min="40" max="40" width="30" style="15" customWidth="1"/>
    <col min="41" max="41" width="4.1796875" style="13" customWidth="1"/>
    <col min="42" max="42" width="49.90625" style="15" customWidth="1"/>
    <col min="43" max="43" width="21.26953125" style="16" customWidth="1"/>
    <col min="44" max="44" width="14.81640625" style="16" customWidth="1"/>
    <col min="45" max="45" width="39" style="16" customWidth="1"/>
    <col min="46" max="46" width="6.81640625" style="10" customWidth="1"/>
    <col min="47" max="47" width="13.90625" style="16" customWidth="1"/>
  </cols>
  <sheetData>
    <row r="1" spans="1:47" x14ac:dyDescent="0.35">
      <c r="A1" t="s">
        <v>1853</v>
      </c>
      <c r="B1" t="s">
        <v>1318</v>
      </c>
      <c r="C1" t="s">
        <v>353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11</v>
      </c>
      <c r="J1" t="s">
        <v>12</v>
      </c>
      <c r="K1" t="s">
        <v>13</v>
      </c>
      <c r="M1" s="11" t="s">
        <v>320</v>
      </c>
      <c r="N1" s="9" t="s">
        <v>13</v>
      </c>
      <c r="O1" s="8" t="s">
        <v>199</v>
      </c>
      <c r="P1" s="8" t="s">
        <v>200</v>
      </c>
      <c r="Q1" s="8" t="s">
        <v>238</v>
      </c>
      <c r="R1" s="10" t="s">
        <v>236</v>
      </c>
      <c r="S1" s="10" t="s">
        <v>234</v>
      </c>
      <c r="T1" s="10" t="s">
        <v>235</v>
      </c>
      <c r="U1" s="10" t="s">
        <v>237</v>
      </c>
      <c r="V1" s="10" t="s">
        <v>388</v>
      </c>
      <c r="W1" s="10" t="s">
        <v>288</v>
      </c>
      <c r="X1" s="10" t="s">
        <v>244</v>
      </c>
      <c r="Y1" s="10" t="s">
        <v>287</v>
      </c>
      <c r="Z1" s="10" t="s">
        <v>1300</v>
      </c>
      <c r="AA1" s="10" t="s">
        <v>309</v>
      </c>
      <c r="AB1" s="10" t="s">
        <v>308</v>
      </c>
      <c r="AC1" s="10" t="s">
        <v>352</v>
      </c>
      <c r="AE1" s="11" t="s">
        <v>321</v>
      </c>
      <c r="AG1" s="17" t="s">
        <v>327</v>
      </c>
      <c r="AH1" s="17" t="s">
        <v>328</v>
      </c>
      <c r="AI1" s="17" t="s">
        <v>322</v>
      </c>
      <c r="AJ1" s="17" t="s">
        <v>323</v>
      </c>
      <c r="AK1" s="17" t="s">
        <v>324</v>
      </c>
      <c r="AL1" s="17" t="s">
        <v>325</v>
      </c>
      <c r="AM1" s="17" t="s">
        <v>326</v>
      </c>
      <c r="AN1" s="15" t="s">
        <v>330</v>
      </c>
      <c r="AP1" s="15" t="s">
        <v>239</v>
      </c>
      <c r="AQ1" s="16" t="s">
        <v>318</v>
      </c>
      <c r="AR1" s="16" t="s">
        <v>311</v>
      </c>
      <c r="AS1" s="16" t="s">
        <v>319</v>
      </c>
      <c r="AT1" s="10" t="s">
        <v>358</v>
      </c>
      <c r="AU1" s="16" t="s">
        <v>312</v>
      </c>
    </row>
    <row r="2" spans="1:47" ht="84.5" x14ac:dyDescent="0.35">
      <c r="A2" t="str">
        <f>VLOOKUP(D2,PartsUpdated!$A$2:$A$289,1,FALSE)</f>
        <v>castor_control_s0_1</v>
      </c>
      <c r="B2" t="s">
        <v>417</v>
      </c>
      <c r="C2" t="s">
        <v>999</v>
      </c>
      <c r="D2" t="s">
        <v>418</v>
      </c>
      <c r="E2" t="s">
        <v>419</v>
      </c>
      <c r="F2" t="s">
        <v>420</v>
      </c>
      <c r="G2" t="s">
        <v>5</v>
      </c>
      <c r="H2">
        <v>3000</v>
      </c>
      <c r="I2">
        <v>830</v>
      </c>
      <c r="J2">
        <v>0.05</v>
      </c>
      <c r="K2" t="s">
        <v>22</v>
      </c>
      <c r="M2" s="12" t="str">
        <f>_xlfn.CONCAT(IF($R2&lt;&gt;"",_xlfn.CONCAT(" #LOC_KTT_",B2,"_",D2,"_Title = ",$R2,CHAR(10),"@PART[",D2,"]:NEEDS[!002_CommunityPartsTitles]:AFTER[",B2,"] // ",IF(R2="",E2,_xlfn.CONCAT(R2," (",E2,")")),CHAR(10),"{",CHAR(10),"    @",$R$1," = #LOC_KTT_",B2,"_",D2,"_Title // ",$R2,CHAR(10),"}",CHAR(10)),""),"@PART[",D2,"]:AFTER[",B2,"] // ",IF(R2="",E2,_xlfn.CONCAT(R2," (",E2,")")),CHAR(10),"{",CHAR(10),"    techBranch = ",VLOOKUP(O2,TechTree!$G$2:$H$43,2,FALSE),CHAR(10),"    techTier = ",P2,CHAR(10),"    @TechRequired = ",N2,IF($S2&lt;&gt;"",_xlfn.CONCAT(CHAR(10),"    @",$S$1," = ",$S2),""),IF($T2&lt;&gt;"",_xlfn.CONCAT(CHAR(10),"    @",$T$1," = ",$T2),""),IF($U2&lt;&gt;"",_xlfn.CONCAT(CHAR(10),"    @",$U$1," = ",$U2),""),IF(AND(AA2="NA/Balloon",Q2&lt;&gt;"Fuel Tank")=TRUE,_xlfn.CONCAT(CHAR(10),"    KiwiFuelSwitchIgnore = true"),""),IF($V2&lt;&gt;"",_xlfn.CONCAT(CHAR(10),V2),""),IF($AP2&lt;&gt;"",IF(Q2="RTG","",_xlfn.CONCAT(CHAR(10),$AP2)),""),IF(AN2&lt;&gt;"",_xlfn.CONCAT(CHAR(10),AN2),""),CHAR(10),"}",IF(AC2="Yes",_xlfn.CONCAT(CHAR(10),"@PART[",D2,"]:NEEDS[KiwiDeprecate]:AFTER[",B2,"]",CHAR(10),"{",CHAR(10),"    kiwiDeprecate = true",CHAR(10),"}"),""),IF(Q2="RTG",AP2,""))</f>
        <v>@PART[castor_control_s0_1]:AFTER[Tantares] // Castor CR-A "Bronse" Control Black
{
    techBranch = probes
    techTier = 5
    @TechRequired = communicationSatellites
    structuralUpgradeType = 5_6
}</v>
      </c>
      <c r="N2" s="9" t="str">
        <f>_xlfn.XLOOKUP(_xlfn.CONCAT(O2,P2),TechTree!$C$2:$C$501,TechTree!$D$2:$D$501,"Not Valid Combination",0,1)</f>
        <v>communicationSatellites</v>
      </c>
      <c r="O2" s="8" t="s">
        <v>217</v>
      </c>
      <c r="P2" s="8">
        <v>5</v>
      </c>
      <c r="Q2" s="8" t="s">
        <v>6</v>
      </c>
      <c r="U2" s="17"/>
      <c r="V2" s="17"/>
      <c r="W2" s="10" t="s">
        <v>243</v>
      </c>
      <c r="X2" s="10" t="s">
        <v>254</v>
      </c>
      <c r="Y2" s="10" t="s">
        <v>1287</v>
      </c>
      <c r="Z2" s="10" t="s">
        <v>1301</v>
      </c>
      <c r="AA2" s="10" t="s">
        <v>294</v>
      </c>
      <c r="AB2" s="10" t="s">
        <v>303</v>
      </c>
      <c r="AC2" s="10" t="s">
        <v>329</v>
      </c>
      <c r="AE2" s="12" t="str">
        <f>IF(Q2="Engine",_xlfn.CONCAT("PARTUPGRADE:NEEDS[",B2,"]",CHAR(10),"{",CHAR(10),"    name = ",Y2,CHAR(10),"    type = engine",CHAR(10),"    partIcon = ",D2,CHAR(10),"    techRequired = ",AU2,CHAR(10),"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so'.",CHAR(10),"}",CHAR(10),"@PARTUPGRADE[",Y2,"]:NEEDS[",B2,"]:FOR[zKiwiTechTree]",CHAR(10),"{",CHAR(10),"    @entryCost = #$@PART[",D2,"]/entryCost$",CHAR(10),"    @entryCost *= #$@KIWI_ENGINE_MULTIPLIERS/",AR2,"/UPGRADE_ENTRYCOST_MULTIPLIER$",CHAR(10),"    @title ^= #:INSERTPARTTITLE:$@PART[",D2,"]/title$:",CHAR(10),"    @description ^= #:INSERTPART:$@PART[",D2,"]/engineName$:",CHAR(10),"}",CHAR(10),"@PART[",D2,"]:NEEDS[",B2,"]:HAS[~engineUpgrade[off]]:AFTER[zzKiwiTechTree]",CHAR(10),"{",CHAR(10),"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#:INSERTPARTUPGRADE:$@PARTUPGRADE[",Y2,"]/techRequired$:",CHAR(10),"}"),IF(OR(Q2="System",Q2="System and Space Capability")=TRUE,_xlfn.CONCAT("// Choose the one with the part that you want to represent the system",CHAR(10),"#LOC_KTT_",B2,"_",Y2,"_SYSTEM_UPGRADE_TITLE = ",Z2,CHAR(10),"PARTUPGRADE:NEEDS[",B2,"]",CHAR(10),"{",CHAR(10),"    name = ",Y2,"Upgrade",CHAR(10),"    type = system",CHAR(10),"    systemUpgradeName = #LOC_KTT_",B2,"_",Y2,"_SYSTEM_UPGRADE_TITLE // ",Z2,CHAR(10),"    partIcon = ",D2,CHAR(10),"    techRequired = INSERT HERE",AU2,CHAR(10),"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INSERTSYSTEM!",CHAR(10),"}",CHAR(10),"@PARTUPGRADE[",Y2,"Upgrade]:FOR[KiwiTechTree]",CHAR(10),"{",CHAR(10),"    @title ^= #:INSERTPARTTITLE:$systemUpgradeName$:",CHAR(10),"    @description ^= #:INSERTSYSTEM:$systemUpgradeName$:",CHAR(10),"}",CHAR(10),"@PART[*]:HAS[#spacePlaneSystemUpgradeType[",Y2,"],~systemUpgrade[off]]:FOR[zzzKiwiTechTree]",CHAR(10),"{",CHAR(10),"    %systemUpgradeName = #LOC_KTT_",B2,"_",Y2,"_SYSTEM_UPGRADE_TITLE // ",Z2,CHAR(10),"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#:INSERTSYSTEMUPGRADENODE:$@PARTUPGRADE[",Y2,"Upgrade]/techRequired$!",CHAR(10),"}"),""))</f>
        <v/>
      </c>
      <c r="AF2" s="14"/>
      <c r="AG2" s="18" t="s">
        <v>329</v>
      </c>
      <c r="AH2" s="18"/>
      <c r="AI2" s="18"/>
      <c r="AJ2" s="18"/>
      <c r="AK2" s="18"/>
      <c r="AL2" s="18"/>
      <c r="AM2" s="18"/>
      <c r="AN2" s="19" t="str">
        <f t="shared" ref="AN2:AN12" si="0">IF(AG2="Yes",_xlfn.CONCAT("    @MODULE[ModuleEngines*]",CHAR(10),"    {",IF(AH2&lt;&gt;"",_xlfn.CONCAT(CHAR(10),"        @maxThrust = ",AH2),""),IF(AI2&lt;&gt;"",_xlfn.CONCAT(CHAR(10),"        !atmosphereCurve {}",CHAR(10),"        atmosphereCurve",CHAR(10),"        {",IF(AI2&lt;&gt;"",_xlfn.CONCAT(CHAR(10),"            key = ",AI2),""),IF(AJ2&lt;&gt;"",_xlfn.CONCAT(CHAR(10),"            key = ",AJ2),""),IF(AK2&lt;&gt;"",_xlfn.CONCAT(CHAR(10),"            key = ",AK2),""),IF(AL2&lt;&gt;"",_xlfn.CONCAT(CHAR(10),"            key = ",AL2),""),IF(AM2&lt;&gt;"",_xlfn.CONCAT(CHAR(10),"            key = ",AM2),""),CHAR(10),"        }"),""),CHAR(10),"    }"),"")</f>
        <v/>
      </c>
      <c r="AO2" s="14"/>
      <c r="AP2" s="15" t="str">
        <f>IF(Q2="Structural",_xlfn.CONCAT("    ","structuralUpgradeType = ",IF(P2&lt;3,"0_2",IF(P2&lt;5,"3_4",IF(P2&lt;7,"5_6",IF(P2&lt;9,"7_8","9Plus"))))),IF(Q2="Command Module",_xlfn.CONCAT("    commandUpgradeType = standard",CHAR(10),"    commandUpgradeName = ",W2),IF(Q2="Engine",_xlfn.CONCAT("    engineUpgradeType = ",X2,CHAR(10),Parts!AS2,CHAR(10),"    enginePartUpgradeName = ",Y2),IF(Q2="Parachute","    parachuteUpgradeType = standard",IF(Q2="Solar",_xlfn.CONCAT("    solarPanelUpgradeTier = ",P2),IF(OR(Q2="System",Q2="System and Space Capability")=TRUE,_xlfn.CONCAT("    spacePlaneSystemUpgradeType = ",Y2,IF(Q2="System and Space Capability",_xlfn.CONCAT(CHAR(10),"    spaceplaneUpgradeType = spaceCapable",CHAR(10),"    baseSkinTemp = ",CHAR(10),"    upgradeSkinTemp = "),"")),IF(Q2="Fuel Tank",IF(AA2="NA/Balloon","    KiwiFuelSwitchIgnore = true",IF(AA2="standardLiquidFuel",_xlfn.CONCAT("    fuelTankUpgradeType = ",AA2,CHAR(10),"    fuelTankSizeUpgrade = ",AB2),_xlfn.CONCAT("    fuelTankUpgradeType = ",AA2))),IF(Q2="RCS","    rcsUpgradeType = coldGas",IF(Q2="RTG",_xlfn.CONCAT(CHAR(10),"@PART[",D2,"]:NEEDS[",B2,",NearFutureElectrical,DecayingRTGs,!FeatureRadiation]",CHAR(10),"{",CHAR(10),"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2" s="16" t="str">
        <f>IF(Q2="Engine",VLOOKUP(X2,EngineUpgrades!$A$2:$C$19,2,FALSE),"")</f>
        <v/>
      </c>
      <c r="AR2" s="16" t="str">
        <f>IF(Q2="Engine",VLOOKUP(X2,EngineUpgrades!$A$2:$C$19,3,FALSE),"")</f>
        <v/>
      </c>
      <c r="AS2" s="15" t="str">
        <f>_xlfn.XLOOKUP(AQ2,EngineUpgrades!$D$1:$J$1,EngineUpgrades!$D$17:$J$17,"",0,1)</f>
        <v/>
      </c>
      <c r="AT2" s="17">
        <v>2</v>
      </c>
      <c r="AU2" s="16" t="str">
        <f>IF(Q2="Engine",_xlfn.XLOOKUP(_xlfn.CONCAT(O2,P2+AT2),TechTree!$C$2:$C$501,TechTree!$D$2:$D$501,"Not Valid Combination",0,1),"")</f>
        <v/>
      </c>
    </row>
    <row r="3" spans="1:47" ht="141.5" customHeight="1" x14ac:dyDescent="0.35">
      <c r="A3" t="str">
        <f>VLOOKUP(D3,PartsUpdated!$A$2:$A$289,1,FALSE)</f>
        <v>castor_control_s0p5_1</v>
      </c>
      <c r="B3" t="s">
        <v>417</v>
      </c>
      <c r="C3" t="s">
        <v>1000</v>
      </c>
      <c r="D3" t="s">
        <v>421</v>
      </c>
      <c r="E3" t="s">
        <v>422</v>
      </c>
      <c r="F3" t="s">
        <v>420</v>
      </c>
      <c r="G3" t="s">
        <v>5</v>
      </c>
      <c r="H3">
        <v>3000</v>
      </c>
      <c r="I3">
        <v>830</v>
      </c>
      <c r="J3">
        <v>7.4999999999999997E-2</v>
      </c>
      <c r="K3" t="s">
        <v>22</v>
      </c>
      <c r="M3" s="12" t="str">
        <f>_xlfn.CONCAT(IF($R3&lt;&gt;"",_xlfn.CONCAT(" #LOC_KTT_",B3,"_",D3,"_Title = ",$R3,CHAR(10),"@PART[",D3,"]:NEEDS[!002_CommunityPartsTitles]:AFTER[",B3,"] // ",IF(R3="",E3,_xlfn.CONCAT(R3," (",E3,")")),CHAR(10),"{",CHAR(10),"    @",$R$1," = #LOC_KTT_",B3,"_",D3,"_Title // ",$R3,CHAR(10),"}",CHAR(10)),""),"@PART[",D3,"]:AFTER[",B3,"] // ",IF(R3="",E3,_xlfn.CONCAT(R3," (",E3,")")),CHAR(10),"{",CHAR(10),"    techBranch = ",VLOOKUP(O3,TechTree!$G$2:$H$43,2,FALSE),CHAR(10),"    techTier = ",P3,CHAR(10),"    @TechRequired = ",N3,IF($S3&lt;&gt;"",_xlfn.CONCAT(CHAR(10),"    @",$S$1," = ",$S3),""),IF($T3&lt;&gt;"",_xlfn.CONCAT(CHAR(10),"    @",$T$1," = ",$T3),""),IF($U3&lt;&gt;"",_xlfn.CONCAT(CHAR(10),"    @",$U$1," = ",$U3),""),IF(AND(AA3="NA/Balloon",Q3&lt;&gt;"Fuel Tank")=TRUE,_xlfn.CONCAT(CHAR(10),"    KiwiFuelSwitchIgnore = true"),""),IF($V3&lt;&gt;"",_xlfn.CONCAT(CHAR(10),V3),""),IF($AP3&lt;&gt;"",IF(Q3="RTG","",_xlfn.CONCAT(CHAR(10),$AP3)),""),IF(AN3&lt;&gt;"",_xlfn.CONCAT(CHAR(10),AN3),""),CHAR(10),"}",IF(AC3="Yes",_xlfn.CONCAT(CHAR(10),"@PART[",D3,"]:NEEDS[KiwiDeprecate]:AFTER[",B3,"]",CHAR(10),"{",CHAR(10),"    kiwiDeprecate = true",CHAR(10),"}"),""),IF(Q3="RTG",AP3,""))</f>
        <v>@PART[castor_control_s0p5_1]:AFTER[Tantares] // Castor CR-B "SÃ¸lv" Control Black
{
    techBranch = probes
    techTier = 6
    @TechRequired = unmannedTech
    structuralUpgradeType = 5_6
}</v>
      </c>
      <c r="N3" s="9" t="str">
        <f>_xlfn.XLOOKUP(_xlfn.CONCAT(O3,P3),TechTree!$C$2:$C$501,TechTree!$D$2:$D$501,"Not Valid Combination",0,1)</f>
        <v>unmannedTech</v>
      </c>
      <c r="O3" s="8" t="s">
        <v>217</v>
      </c>
      <c r="P3" s="8">
        <v>6</v>
      </c>
      <c r="Q3" s="8" t="s">
        <v>6</v>
      </c>
      <c r="V3" s="17"/>
      <c r="W3" s="10" t="s">
        <v>243</v>
      </c>
      <c r="X3" s="10" t="s">
        <v>259</v>
      </c>
      <c r="AA3" s="10" t="s">
        <v>294</v>
      </c>
      <c r="AB3" s="10" t="s">
        <v>303</v>
      </c>
      <c r="AC3" s="10" t="s">
        <v>329</v>
      </c>
      <c r="AE3" s="12" t="str">
        <f t="shared" ref="AE3:AE66" si="1">IF(Q3="Engine",_xlfn.CONCAT("PARTUPGRADE:NEEDS[",B3,"]",CHAR(10),"{",CHAR(10),"    name = ",Y3,CHAR(10),"    type = engine",CHAR(10),"    partIcon = ",D3,CHAR(10),"    techRequired = ",AU3,CHAR(10),"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so'.",CHAR(10),"}",CHAR(10),"@PARTUPGRADE[",Y3,"]:NEEDS[",B3,"]:FOR[zKiwiTechTree]",CHAR(10),"{",CHAR(10),"    @entryCost = #$@PART[",D3,"]/entryCost$",CHAR(10),"    @entryCost *= #$@KIWI_ENGINE_MULTIPLIERS/",AR3,"/UPGRADE_ENTRYCOST_MULTIPLIER$",CHAR(10),"    @title ^= #:INSERTPARTTITLE:$@PART[",D3,"]/title$:",CHAR(10),"    @description ^= #:INSERTPART:$@PART[",D3,"]/engineName$:",CHAR(10),"}",CHAR(10),"@PART[",D3,"]:NEEDS[",B3,"]:HAS[~engineUpgrade[off]]:AFTER[zzKiwiTechTree]",CHAR(10),"{",CHAR(10),"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#:INSERTPARTUPGRADE:$@PARTUPGRADE[",Y3,"]/techRequired$:",CHAR(10),"}"),IF(OR(Q3="System",Q3="System and Space Capability")=TRUE,_xlfn.CONCAT("// Choose the one with the part that you want to represent the system",CHAR(10),"#LOC_KTT_",B3,"_",Y3,"_SYSTEM_UPGRADE_TITLE = ",Z3,CHAR(10),"PARTUPGRADE:NEEDS[",B3,"]",CHAR(10),"{",CHAR(10),"    name = ",Y3,"Upgrade",CHAR(10),"    type = system",CHAR(10),"    systemUpgradeName = #LOC_KTT_",B3,"_",Y3,"_SYSTEM_UPGRADE_TITLE // ",Z3,CHAR(10),"    partIcon = ",D3,CHAR(10),"    techRequired = INSERT HERE",AU3,CHAR(10),"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INSERTSYSTEM!",CHAR(10),"}",CHAR(10),"@PARTUPGRADE[",Y3,"Upgrade]:FOR[KiwiTechTree]",CHAR(10),"{",CHAR(10),"    @title ^= #:INSERTPARTTITLE:$systemUpgradeName$:",CHAR(10),"    @description ^= #:INSERTSYSTEM:$systemUpgradeName$:",CHAR(10),"}",CHAR(10),"@PART[*]:HAS[#spacePlaneSystemUpgradeType[",Y3,"],~systemUpgrade[off]]:FOR[zzzKiwiTechTree]",CHAR(10),"{",CHAR(10),"    %systemUpgradeName = #LOC_KTT_",B3,"_",Y3,"_SYSTEM_UPGRADE_TITLE // ",Z3,CHAR(10),"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#:INSERTSYSTEMUPGRADENODE:$@PARTUPGRADE[",Y3,"Upgrade]/techRequired$!",CHAR(10),"}"),""))</f>
        <v/>
      </c>
      <c r="AF3" s="14"/>
      <c r="AG3" s="18" t="s">
        <v>329</v>
      </c>
      <c r="AH3" s="18"/>
      <c r="AI3" s="18"/>
      <c r="AJ3" s="18"/>
      <c r="AK3" s="18"/>
      <c r="AL3" s="18"/>
      <c r="AM3" s="18"/>
      <c r="AN3" s="19" t="str">
        <f t="shared" si="0"/>
        <v/>
      </c>
      <c r="AO3" s="14"/>
      <c r="AP3" s="15" t="str">
        <f>IF(Q3="Structural",_xlfn.CONCAT("    ","structuralUpgradeType = ",IF(P3&lt;3,"0_2",IF(P3&lt;5,"3_4",IF(P3&lt;7,"5_6",IF(P3&lt;9,"7_8","9Plus"))))),IF(Q3="Command Module",_xlfn.CONCAT("    commandUpgradeType = standard",CHAR(10),"    commandUpgradeName = ",W3),IF(Q3="Engine",_xlfn.CONCAT("    engineUpgradeType = ",X3,CHAR(10),Parts!AS3,CHAR(10),"    enginePartUpgradeName = ",Y3),IF(Q3="Parachute","    parachuteUpgradeType = standard",IF(Q3="Solar",_xlfn.CONCAT("    solarPanelUpgradeTier = ",P3),IF(OR(Q3="System",Q3="System and Space Capability")=TRUE,_xlfn.CONCAT("    spacePlaneSystemUpgradeType = ",Y3,IF(Q3="System and Space Capability",_xlfn.CONCAT(CHAR(10),"    spaceplaneUpgradeType = spaceCapable",CHAR(10),"    baseSkinTemp = ",CHAR(10),"    upgradeSkinTemp = "),"")),IF(Q3="Fuel Tank",IF(AA3="NA/Balloon","    KiwiFuelSwitchIgnore = true",IF(AA3="standardLiquidFuel",_xlfn.CONCAT("    fuelTankUpgradeType = ",AA3,CHAR(10),"    fuelTankSizeUpgrade = ",AB3),_xlfn.CONCAT("    fuelTankUpgradeType = ",AA3))),IF(Q3="RCS","    rcsUpgradeType = coldGas",IF(Q3="RTG",_xlfn.CONCAT(CHAR(10),"@PART[",D3,"]:NEEDS[",B3,",NearFutureElectrical,DecayingRTGs,!FeatureRadiation]",CHAR(10),"{",CHAR(10),"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3" s="16" t="str">
        <f>IF(Q3="Engine",VLOOKUP(X3,EngineUpgrades!$A$2:$C$19,2,FALSE),"")</f>
        <v/>
      </c>
      <c r="AR3" s="16" t="str">
        <f>IF(Q3="Engine",VLOOKUP(X3,EngineUpgrades!$A$2:$C$19,3,FALSE),"")</f>
        <v/>
      </c>
      <c r="AS3" s="15" t="str">
        <f>_xlfn.XLOOKUP(AQ3,EngineUpgrades!$D$1:$J$1,EngineUpgrades!$D$17:$J$17,"",0,1)</f>
        <v/>
      </c>
      <c r="AT3" s="17">
        <v>2</v>
      </c>
      <c r="AU3" s="16" t="str">
        <f>IF(Q3="Engine",_xlfn.XLOOKUP(_xlfn.CONCAT(O3,P3+AT3),TechTree!$C$2:$C$501,TechTree!$D$2:$D$501,"Not Valid Combination",0,1),"")</f>
        <v/>
      </c>
    </row>
    <row r="4" spans="1:47" ht="84.5" x14ac:dyDescent="0.35">
      <c r="A4" t="str">
        <f>VLOOKUP(D4,PartsUpdated!$A$2:$A$289,1,FALSE)</f>
        <v>castor_control_s1_1</v>
      </c>
      <c r="B4" t="s">
        <v>417</v>
      </c>
      <c r="C4" t="s">
        <v>1001</v>
      </c>
      <c r="D4" t="s">
        <v>423</v>
      </c>
      <c r="E4" t="s">
        <v>424</v>
      </c>
      <c r="F4" t="s">
        <v>420</v>
      </c>
      <c r="G4" t="s">
        <v>5</v>
      </c>
      <c r="H4">
        <v>3000</v>
      </c>
      <c r="I4">
        <v>830</v>
      </c>
      <c r="J4">
        <v>0.1</v>
      </c>
      <c r="K4" t="s">
        <v>22</v>
      </c>
      <c r="M4" s="12" t="str">
        <f>_xlfn.CONCAT(IF($R4&lt;&gt;"",_xlfn.CONCAT(" #LOC_KTT_",B4,"_",D4,"_Title = ",$R4,CHAR(10),"@PART[",D4,"]:NEEDS[!002_CommunityPartsTitles]:AFTER[",B4,"] // ",IF(R4="",E4,_xlfn.CONCAT(R4," (",E4,")")),CHAR(10),"{",CHAR(10),"    @",$R$1," = #LOC_KTT_",B4,"_",D4,"_Title // ",$R4,CHAR(10),"}",CHAR(10)),""),"@PART[",D4,"]:AFTER[",B4,"] // ",IF(R4="",E4,_xlfn.CONCAT(R4," (",E4,")")),CHAR(10),"{",CHAR(10),"    techBranch = ",VLOOKUP(O4,TechTree!$G$2:$H$43,2,FALSE),CHAR(10),"    techTier = ",P4,CHAR(10),"    @TechRequired = ",N4,IF($S4&lt;&gt;"",_xlfn.CONCAT(CHAR(10),"    @",$S$1," = ",$S4),""),IF($T4&lt;&gt;"",_xlfn.CONCAT(CHAR(10),"    @",$T$1," = ",$T4),""),IF($U4&lt;&gt;"",_xlfn.CONCAT(CHAR(10),"    @",$U$1," = ",$U4),""),IF(AND(AA4="NA/Balloon",Q4&lt;&gt;"Fuel Tank")=TRUE,_xlfn.CONCAT(CHAR(10),"    KiwiFuelSwitchIgnore = true"),""),IF($V4&lt;&gt;"",_xlfn.CONCAT(CHAR(10),V4),""),IF($AP4&lt;&gt;"",IF(Q4="RTG","",_xlfn.CONCAT(CHAR(10),$AP4)),""),IF(AN4&lt;&gt;"",_xlfn.CONCAT(CHAR(10),AN4),""),CHAR(10),"}",IF(AC4="Yes",_xlfn.CONCAT(CHAR(10),"@PART[",D4,"]:NEEDS[KiwiDeprecate]:AFTER[",B4,"]",CHAR(10),"{",CHAR(10),"    kiwiDeprecate = true",CHAR(10),"}"),""),IF(Q4="RTG",AP4,""))</f>
        <v>@PART[castor_control_s1_1]:AFTER[Tantares] // Castor CR-C "Gull" Control Black
{
    techBranch = probes
    techTier = 6
    @TechRequired = unmannedTech
    structuralUpgradeType = 5_6
}</v>
      </c>
      <c r="N4" s="9" t="str">
        <f>_xlfn.XLOOKUP(_xlfn.CONCAT(O4,P4),TechTree!$C$2:$C$501,TechTree!$D$2:$D$501,"Not Valid Combination",0,1)</f>
        <v>unmannedTech</v>
      </c>
      <c r="O4" s="8" t="s">
        <v>217</v>
      </c>
      <c r="P4" s="8">
        <v>6</v>
      </c>
      <c r="Q4" s="8" t="s">
        <v>6</v>
      </c>
      <c r="V4" s="17"/>
      <c r="W4" s="10" t="s">
        <v>243</v>
      </c>
      <c r="X4" s="10" t="s">
        <v>259</v>
      </c>
      <c r="AA4" s="10" t="s">
        <v>294</v>
      </c>
      <c r="AB4" s="10" t="s">
        <v>303</v>
      </c>
      <c r="AC4" s="10" t="s">
        <v>329</v>
      </c>
      <c r="AE4" s="12" t="str">
        <f t="shared" si="1"/>
        <v/>
      </c>
      <c r="AF4" s="14"/>
      <c r="AG4" s="18" t="s">
        <v>329</v>
      </c>
      <c r="AH4" s="18"/>
      <c r="AI4" s="18"/>
      <c r="AJ4" s="18"/>
      <c r="AK4" s="18"/>
      <c r="AL4" s="18"/>
      <c r="AM4" s="18"/>
      <c r="AN4" s="19" t="str">
        <f t="shared" si="0"/>
        <v/>
      </c>
      <c r="AO4" s="14"/>
      <c r="AP4" s="15" t="str">
        <f>IF(Q4="Structural",_xlfn.CONCAT("    ","structuralUpgradeType = ",IF(P4&lt;3,"0_2",IF(P4&lt;5,"3_4",IF(P4&lt;7,"5_6",IF(P4&lt;9,"7_8","9Plus"))))),IF(Q4="Command Module",_xlfn.CONCAT("    commandUpgradeType = standard",CHAR(10),"    commandUpgradeName = ",W4),IF(Q4="Engine",_xlfn.CONCAT("    engineUpgradeType = ",X4,CHAR(10),Parts!AS4,CHAR(10),"    enginePartUpgradeName = ",Y4),IF(Q4="Parachute","    parachuteUpgradeType = standard",IF(Q4="Solar",_xlfn.CONCAT("    solarPanelUpgradeTier = ",P4),IF(OR(Q4="System",Q4="System and Space Capability")=TRUE,_xlfn.CONCAT("    spacePlaneSystemUpgradeType = ",Y4,IF(Q4="System and Space Capability",_xlfn.CONCAT(CHAR(10),"    spaceplaneUpgradeType = spaceCapable",CHAR(10),"    baseSkinTemp = ",CHAR(10),"    upgradeSkinTemp = "),"")),IF(Q4="Fuel Tank",IF(AA4="NA/Balloon","    KiwiFuelSwitchIgnore = true",IF(AA4="standardLiquidFuel",_xlfn.CONCAT("    fuelTankUpgradeType = ",AA4,CHAR(10),"    fuelTankSizeUpgrade = ",AB4),_xlfn.CONCAT("    fuelTankUpgradeType = ",AA4))),IF(Q4="RCS","    rcsUpgradeType = coldGas",IF(Q4="RTG",_xlfn.CONCAT(CHAR(10),"@PART[",D4,"]:NEEDS[",B4,",NearFutureElectrical,DecayingRTGs,!FeatureRadiation]",CHAR(10),"{",CHAR(10),"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4" s="16" t="str">
        <f>IF(Q4="Engine",VLOOKUP(X4,EngineUpgrades!$A$2:$C$19,2,FALSE),"")</f>
        <v/>
      </c>
      <c r="AR4" s="16" t="str">
        <f>IF(Q4="Engine",VLOOKUP(X4,EngineUpgrades!$A$2:$C$19,3,FALSE),"")</f>
        <v/>
      </c>
      <c r="AS4" s="15" t="str">
        <f>_xlfn.XLOOKUP(AQ4,EngineUpgrades!$D$1:$J$1,EngineUpgrades!$D$17:$J$17,"",0,1)</f>
        <v/>
      </c>
      <c r="AT4" s="17">
        <v>2</v>
      </c>
      <c r="AU4" s="16" t="str">
        <f>IF(Q4="Engine",_xlfn.XLOOKUP(_xlfn.CONCAT(O4,P4+AT4),TechTree!$C$2:$C$501,TechTree!$D$2:$D$501,"Not Valid Combination",0,1),"")</f>
        <v/>
      </c>
    </row>
    <row r="5" spans="1:47" ht="84.5" x14ac:dyDescent="0.35">
      <c r="A5" t="str">
        <f>VLOOKUP(D5,PartsUpdated!$A$2:$A$289,1,FALSE)</f>
        <v>lepus_ladder_srf_1</v>
      </c>
      <c r="B5" t="s">
        <v>417</v>
      </c>
      <c r="C5" t="s">
        <v>1002</v>
      </c>
      <c r="D5" t="s">
        <v>425</v>
      </c>
      <c r="E5" t="s">
        <v>426</v>
      </c>
      <c r="F5" t="s">
        <v>420</v>
      </c>
      <c r="G5" t="s">
        <v>427</v>
      </c>
      <c r="H5">
        <v>200</v>
      </c>
      <c r="I5">
        <v>200</v>
      </c>
      <c r="J5">
        <v>5.0000000000000001E-3</v>
      </c>
      <c r="K5" t="s">
        <v>15</v>
      </c>
      <c r="M5" s="12" t="str">
        <f>_xlfn.CONCAT(IF($R5&lt;&gt;"",_xlfn.CONCAT(" #LOC_KTT_",B5,"_",D5,"_Title = ",$R5,CHAR(10),"@PART[",D5,"]:NEEDS[!002_CommunityPartsTitles]:AFTER[",B5,"] // ",IF(R5="",E5,_xlfn.CONCAT(R5," (",E5,")")),CHAR(10),"{",CHAR(10),"    @",$R$1," = #LOC_KTT_",B5,"_",D5,"_Title // ",$R5,CHAR(10),"}",CHAR(10)),""),"@PART[",D5,"]:AFTER[",B5,"] // ",IF(R5="",E5,_xlfn.CONCAT(R5," (",E5,")")),CHAR(10),"{",CHAR(10),"    techBranch = ",VLOOKUP(O5,TechTree!$G$2:$H$43,2,FALSE),CHAR(10),"    techTier = ",P5,CHAR(10),"    @TechRequired = ",N5,IF($S5&lt;&gt;"",_xlfn.CONCAT(CHAR(10),"    @",$S$1," = ",$S5),""),IF($T5&lt;&gt;"",_xlfn.CONCAT(CHAR(10),"    @",$T$1," = ",$T5),""),IF($U5&lt;&gt;"",_xlfn.CONCAT(CHAR(10),"    @",$U$1," = ",$U5),""),IF(AND(AA5="NA/Balloon",Q5&lt;&gt;"Fuel Tank")=TRUE,_xlfn.CONCAT(CHAR(10),"    KiwiFuelSwitchIgnore = true"),""),IF($V5&lt;&gt;"",_xlfn.CONCAT(CHAR(10),V5),""),IF($AP5&lt;&gt;"",IF(Q5="RTG","",_xlfn.CONCAT(CHAR(10),$AP5)),""),IF(AN5&lt;&gt;"",_xlfn.CONCAT(CHAR(10),AN5),""),CHAR(10),"}",IF(AC5="Yes",_xlfn.CONCAT(CHAR(10),"@PART[",D5,"]:NEEDS[KiwiDeprecate]:AFTER[",B5,"]",CHAR(10),"{",CHAR(10),"    kiwiDeprecate = true",CHAR(10),"}"),""),IF(Q5="RTG",AP5,""))</f>
        <v>@PART[lepus_ladder_srf_1]:AFTER[Tantares] // Lepus CL-A1 Folding ladder
{
    techBranch = laddersLights
    techTier = 4
    @TechRequired = spaceExploration
    structuralUpgradeType = 3_4
}</v>
      </c>
      <c r="N5" s="9" t="str">
        <f>_xlfn.XLOOKUP(_xlfn.CONCAT(O5,P5),TechTree!$C$2:$C$501,TechTree!$D$2:$D$501,"Not Valid Combination",0,1)</f>
        <v>spaceExploration</v>
      </c>
      <c r="O5" s="8" t="s">
        <v>223</v>
      </c>
      <c r="P5" s="8">
        <v>4</v>
      </c>
      <c r="Q5" s="8" t="s">
        <v>6</v>
      </c>
      <c r="W5" s="10" t="s">
        <v>243</v>
      </c>
      <c r="X5" s="10" t="s">
        <v>257</v>
      </c>
      <c r="AA5" s="10" t="s">
        <v>294</v>
      </c>
      <c r="AB5" s="10" t="s">
        <v>303</v>
      </c>
      <c r="AC5" s="10" t="s">
        <v>329</v>
      </c>
      <c r="AE5" s="12" t="str">
        <f t="shared" si="1"/>
        <v/>
      </c>
      <c r="AF5" s="14"/>
      <c r="AG5" s="18" t="s">
        <v>329</v>
      </c>
      <c r="AH5" s="18"/>
      <c r="AI5" s="18"/>
      <c r="AJ5" s="18"/>
      <c r="AK5" s="18"/>
      <c r="AL5" s="18"/>
      <c r="AM5" s="18"/>
      <c r="AN5" s="19" t="str">
        <f t="shared" ref="AN5" si="2">IF(AG5="Yes",_xlfn.CONCAT("    @MODULE[ModuleEngines*]",CHAR(10),"    {",IF(AH5&lt;&gt;"",_xlfn.CONCAT(CHAR(10),"        @maxThrust = ",AH5),""),IF(AI5&lt;&gt;"",_xlfn.CONCAT(CHAR(10),"        !atmosphereCurve {}",CHAR(10),"        atmosphereCurve",CHAR(10),"        {",IF(AI5&lt;&gt;"",_xlfn.CONCAT(CHAR(10),"            key = ",AI5),""),IF(AJ5&lt;&gt;"",_xlfn.CONCAT(CHAR(10),"            key = ",AJ5),""),IF(AK5&lt;&gt;"",_xlfn.CONCAT(CHAR(10),"            key = ",AK5),""),IF(AL5&lt;&gt;"",_xlfn.CONCAT(CHAR(10),"            key = ",AL5),""),IF(AM5&lt;&gt;"",_xlfn.CONCAT(CHAR(10),"            key = ",AM5),""),CHAR(10),"        }"),""),CHAR(10),"    }"),"")</f>
        <v/>
      </c>
      <c r="AO5" s="14"/>
      <c r="AP5" s="15" t="str">
        <f>IF(Q5="Structural",_xlfn.CONCAT("    ","structuralUpgradeType = ",IF(P5&lt;3,"0_2",IF(P5&lt;5,"3_4",IF(P5&lt;7,"5_6",IF(P5&lt;9,"7_8","9Plus"))))),IF(Q5="Command Module",_xlfn.CONCAT("    commandUpgradeType = standard",CHAR(10),"    commandUpgradeName = ",W5),IF(Q5="Engine",_xlfn.CONCAT("    engineUpgradeType = ",X5,CHAR(10),Parts!AS5,CHAR(10),"    enginePartUpgradeName = ",Y5),IF(Q5="Parachute","    parachuteUpgradeType = standard",IF(Q5="Solar",_xlfn.CONCAT("    solarPanelUpgradeTier = ",P5),IF(OR(Q5="System",Q5="System and Space Capability")=TRUE,_xlfn.CONCAT("    spacePlaneSystemUpgradeType = ",Y5,IF(Q5="System and Space Capability",_xlfn.CONCAT(CHAR(10),"    spaceplaneUpgradeType = spaceCapable",CHAR(10),"    baseSkinTemp = ",CHAR(10),"    upgradeSkinTemp = "),"")),IF(Q5="Fuel Tank",IF(AA5="NA/Balloon","    KiwiFuelSwitchIgnore = true",IF(AA5="standardLiquidFuel",_xlfn.CONCAT("    fuelTankUpgradeType = ",AA5,CHAR(10),"    fuelTankSizeUpgrade = ",AB5),_xlfn.CONCAT("    fuelTankUpgradeType = ",AA5))),IF(Q5="RCS","    rcsUpgradeType = coldGas",IF(Q5="RTG",_xlfn.CONCAT(CHAR(10),"@PART[",D5,"]:NEEDS[",B5,",NearFutureElectrical,DecayingRTGs,!FeatureRadiation]",CHAR(10),"{",CHAR(10),"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5" s="16" t="str">
        <f>IF(Q5="Engine",VLOOKUP(X5,EngineUpgrades!$A$2:$C$19,2,FALSE),"")</f>
        <v/>
      </c>
      <c r="AR5" s="16" t="str">
        <f>IF(Q5="Engine",VLOOKUP(X5,EngineUpgrades!$A$2:$C$19,3,FALSE),"")</f>
        <v/>
      </c>
      <c r="AS5" s="15" t="str">
        <f>_xlfn.XLOOKUP(AQ5,EngineUpgrades!$D$1:$J$1,EngineUpgrades!$D$17:$J$17,"",0,1)</f>
        <v/>
      </c>
      <c r="AT5" s="17">
        <v>2</v>
      </c>
      <c r="AU5" s="16" t="str">
        <f>IF(Q5="Engine",_xlfn.XLOOKUP(_xlfn.CONCAT(O5,P5+AT5),TechTree!$C$2:$C$501,TechTree!$D$2:$D$501,"Not Valid Combination",0,1),"")</f>
        <v/>
      </c>
    </row>
    <row r="6" spans="1:47" ht="65" customHeight="1" x14ac:dyDescent="0.35">
      <c r="A6" t="str">
        <f>VLOOKUP(D6,PartsUpdated!$A$2:$A$289,1,FALSE)</f>
        <v>lepus_ladder_srf_2</v>
      </c>
      <c r="B6" t="s">
        <v>417</v>
      </c>
      <c r="C6" t="s">
        <v>1003</v>
      </c>
      <c r="D6" t="s">
        <v>428</v>
      </c>
      <c r="E6" t="s">
        <v>429</v>
      </c>
      <c r="F6" t="s">
        <v>420</v>
      </c>
      <c r="G6" t="s">
        <v>427</v>
      </c>
      <c r="H6">
        <v>400</v>
      </c>
      <c r="I6">
        <v>400</v>
      </c>
      <c r="J6">
        <v>0.01</v>
      </c>
      <c r="K6" t="s">
        <v>15</v>
      </c>
      <c r="M6" s="12" t="str">
        <f>_xlfn.CONCAT(IF($R6&lt;&gt;"",_xlfn.CONCAT(" #LOC_KTT_",B6,"_",D6,"_Title = ",$R6,CHAR(10),"@PART[",D6,"]:NEEDS[!002_CommunityPartsTitles]:AFTER[",B6,"] // ",IF(R6="",E6,_xlfn.CONCAT(R6," (",E6,")")),CHAR(10),"{",CHAR(10),"    @",$R$1," = #LOC_KTT_",B6,"_",D6,"_Title // ",$R6,CHAR(10),"}",CHAR(10)),""),"@PART[",D6,"]:AFTER[",B6,"] // ",IF(R6="",E6,_xlfn.CONCAT(R6," (",E6,")")),CHAR(10),"{",CHAR(10),"    techBranch = ",VLOOKUP(O6,TechTree!$G$2:$H$43,2,FALSE),CHAR(10),"    techTier = ",P6,CHAR(10),"    @TechRequired = ",N6,IF($S6&lt;&gt;"",_xlfn.CONCAT(CHAR(10),"    @",$S$1," = ",$S6),""),IF($T6&lt;&gt;"",_xlfn.CONCAT(CHAR(10),"    @",$T$1," = ",$T6),""),IF($U6&lt;&gt;"",_xlfn.CONCAT(CHAR(10),"    @",$U$1," = ",$U6),""),IF(AND(AA6="NA/Balloon",Q6&lt;&gt;"Fuel Tank")=TRUE,_xlfn.CONCAT(CHAR(10),"    KiwiFuelSwitchIgnore = true"),""),IF($V6&lt;&gt;"",_xlfn.CONCAT(CHAR(10),V6),""),IF($AP6&lt;&gt;"",IF(Q6="RTG","",_xlfn.CONCAT(CHAR(10),$AP6)),""),IF(AN6&lt;&gt;"",_xlfn.CONCAT(CHAR(10),AN6),""),CHAR(10),"}",IF(AC6="Yes",_xlfn.CONCAT(CHAR(10),"@PART[",D6,"]:NEEDS[KiwiDeprecate]:AFTER[",B6,"]",CHAR(10),"{",CHAR(10),"    kiwiDeprecate = true",CHAR(10),"}"),""),IF(Q6="RTG",AP6,""))</f>
        <v>@PART[lepus_ladder_srf_2]:AFTER[Tantares] // Lepus CL-A2 Folding Ladder
{
    techBranch = laddersLights
    techTier = 4
    @TechRequired = spaceExploration
    structuralUpgradeType = 3_4
}</v>
      </c>
      <c r="N6" s="9" t="str">
        <f>_xlfn.XLOOKUP(_xlfn.CONCAT(O6,P6),TechTree!$C$2:$C$501,TechTree!$D$2:$D$501,"Not Valid Combination",0,1)</f>
        <v>spaceExploration</v>
      </c>
      <c r="O6" s="8" t="s">
        <v>223</v>
      </c>
      <c r="P6" s="8">
        <v>4</v>
      </c>
      <c r="Q6" s="8" t="s">
        <v>6</v>
      </c>
      <c r="W6" s="10" t="s">
        <v>243</v>
      </c>
      <c r="X6" s="10" t="s">
        <v>259</v>
      </c>
      <c r="AA6" s="10" t="s">
        <v>294</v>
      </c>
      <c r="AB6" s="10" t="s">
        <v>303</v>
      </c>
      <c r="AC6" s="10" t="s">
        <v>329</v>
      </c>
      <c r="AE6" s="12" t="str">
        <f t="shared" si="1"/>
        <v/>
      </c>
      <c r="AF6" s="14"/>
      <c r="AG6" s="18" t="s">
        <v>329</v>
      </c>
      <c r="AH6" s="18"/>
      <c r="AI6" s="18"/>
      <c r="AJ6" s="18"/>
      <c r="AK6" s="18"/>
      <c r="AL6" s="18"/>
      <c r="AM6" s="18"/>
      <c r="AN6" s="19" t="str">
        <f t="shared" si="0"/>
        <v/>
      </c>
      <c r="AO6" s="14"/>
      <c r="AP6" s="15" t="str">
        <f>IF(Q6="Structural",_xlfn.CONCAT("    ","structuralUpgradeType = ",IF(P6&lt;3,"0_2",IF(P6&lt;5,"3_4",IF(P6&lt;7,"5_6",IF(P6&lt;9,"7_8","9Plus"))))),IF(Q6="Command Module",_xlfn.CONCAT("    commandUpgradeType = standard",CHAR(10),"    commandUpgradeName = ",W6),IF(Q6="Engine",_xlfn.CONCAT("    engineUpgradeType = ",X6,CHAR(10),Parts!AS6,CHAR(10),"    enginePartUpgradeName = ",Y6),IF(Q6="Parachute","    parachuteUpgradeType = standard",IF(Q6="Solar",_xlfn.CONCAT("    solarPanelUpgradeTier = ",P6),IF(OR(Q6="System",Q6="System and Space Capability")=TRUE,_xlfn.CONCAT("    spacePlaneSystemUpgradeType = ",Y6,IF(Q6="System and Space Capability",_xlfn.CONCAT(CHAR(10),"    spaceplaneUpgradeType = spaceCapable",CHAR(10),"    baseSkinTemp = ",CHAR(10),"    upgradeSkinTemp = "),"")),IF(Q6="Fuel Tank",IF(AA6="NA/Balloon","    KiwiFuelSwitchIgnore = true",IF(AA6="standardLiquidFuel",_xlfn.CONCAT("    fuelTankUpgradeType = ",AA6,CHAR(10),"    fuelTankSizeUpgrade = ",AB6),_xlfn.CONCAT("    fuelTankUpgradeType = ",AA6))),IF(Q6="RCS","    rcsUpgradeType = coldGas",IF(Q6="RTG",_xlfn.CONCAT(CHAR(10),"@PART[",D6,"]:NEEDS[",B6,",NearFutureElectrical,DecayingRTGs,!FeatureRadiation]",CHAR(10),"{",CHAR(10),"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6" s="16" t="str">
        <f>IF(Q6="Engine",VLOOKUP(X6,EngineUpgrades!$A$2:$C$19,2,FALSE),"")</f>
        <v/>
      </c>
      <c r="AR6" s="16" t="str">
        <f>IF(Q6="Engine",VLOOKUP(X6,EngineUpgrades!$A$2:$C$19,3,FALSE),"")</f>
        <v/>
      </c>
      <c r="AS6" s="15" t="str">
        <f>_xlfn.XLOOKUP(AQ6,EngineUpgrades!$D$1:$J$1,EngineUpgrades!$D$17:$J$17,"",0,1)</f>
        <v/>
      </c>
      <c r="AT6" s="17">
        <v>2</v>
      </c>
      <c r="AU6" s="16" t="str">
        <f>IF(Q6="Engine",_xlfn.XLOOKUP(_xlfn.CONCAT(O6,P6+AT6),TechTree!$C$2:$C$501,TechTree!$D$2:$D$501,"Not Valid Combination",0,1),"")</f>
        <v/>
      </c>
    </row>
    <row r="7" spans="1:47" ht="84.5" x14ac:dyDescent="0.35">
      <c r="A7" t="str">
        <f>VLOOKUP(D7,PartsUpdated!$A$2:$A$289,1,FALSE)</f>
        <v>lepus_landing_leg_srf_1</v>
      </c>
      <c r="B7" t="s">
        <v>417</v>
      </c>
      <c r="C7" t="s">
        <v>1004</v>
      </c>
      <c r="D7" t="s">
        <v>430</v>
      </c>
      <c r="E7" t="s">
        <v>431</v>
      </c>
      <c r="F7" t="s">
        <v>420</v>
      </c>
      <c r="G7" t="s">
        <v>432</v>
      </c>
      <c r="H7">
        <v>1000</v>
      </c>
      <c r="I7">
        <v>200</v>
      </c>
      <c r="J7">
        <v>1.4999999999999999E-2</v>
      </c>
      <c r="K7" t="s">
        <v>15</v>
      </c>
      <c r="M7" s="12" t="str">
        <f>_xlfn.CONCAT(IF($R7&lt;&gt;"",_xlfn.CONCAT(" #LOC_KTT_",B7,"_",D7,"_Title = ",$R7,CHAR(10),"@PART[",D7,"]:NEEDS[!002_CommunityPartsTitles]:AFTER[",B7,"] // ",IF(R7="",E7,_xlfn.CONCAT(R7," (",E7,")")),CHAR(10),"{",CHAR(10),"    @",$R$1," = #LOC_KTT_",B7,"_",D7,"_Title // ",$R7,CHAR(10),"}",CHAR(10)),""),"@PART[",D7,"]:AFTER[",B7,"] // ",IF(R7="",E7,_xlfn.CONCAT(R7," (",E7,")")),CHAR(10),"{",CHAR(10),"    techBranch = ",VLOOKUP(O7,TechTree!$G$2:$H$43,2,FALSE),CHAR(10),"    techTier = ",P7,CHAR(10),"    @TechRequired = ",N7,IF($S7&lt;&gt;"",_xlfn.CONCAT(CHAR(10),"    @",$S$1," = ",$S7),""),IF($T7&lt;&gt;"",_xlfn.CONCAT(CHAR(10),"    @",$T$1," = ",$T7),""),IF($U7&lt;&gt;"",_xlfn.CONCAT(CHAR(10),"    @",$U$1," = ",$U7),""),IF(AND(AA7="NA/Balloon",Q7&lt;&gt;"Fuel Tank")=TRUE,_xlfn.CONCAT(CHAR(10),"    KiwiFuelSwitchIgnore = true"),""),IF($V7&lt;&gt;"",_xlfn.CONCAT(CHAR(10),V7),""),IF($AP7&lt;&gt;"",IF(Q7="RTG","",_xlfn.CONCAT(CHAR(10),$AP7)),""),IF(AN7&lt;&gt;"",_xlfn.CONCAT(CHAR(10),AN7),""),CHAR(10),"}",IF(AC7="Yes",_xlfn.CONCAT(CHAR(10),"@PART[",D7,"]:NEEDS[KiwiDeprecate]:AFTER[",B7,"]",CHAR(10),"{",CHAR(10),"    kiwiDeprecate = true",CHAR(10),"}"),""),IF(Q7="RTG",AP7,""))</f>
        <v>@PART[lepus_landing_leg_srf_1]:AFTER[Tantares] // Lepus LPU-1 Landing Leg
{
    techBranch = landingGear
    techTier = 5
    @TechRequired = fieldScience
    structuralUpgradeType = 5_6
}</v>
      </c>
      <c r="N7" s="9" t="str">
        <f>_xlfn.XLOOKUP(_xlfn.CONCAT(O7,P7),TechTree!$C$2:$C$501,TechTree!$D$2:$D$501,"Not Valid Combination",0,1)</f>
        <v>fieldScience</v>
      </c>
      <c r="O7" s="8" t="s">
        <v>220</v>
      </c>
      <c r="P7" s="8">
        <v>5</v>
      </c>
      <c r="Q7" s="8" t="s">
        <v>6</v>
      </c>
      <c r="W7" s="10" t="s">
        <v>243</v>
      </c>
      <c r="X7" s="10" t="s">
        <v>378</v>
      </c>
      <c r="AA7" s="10" t="s">
        <v>294</v>
      </c>
      <c r="AB7" s="10" t="s">
        <v>303</v>
      </c>
      <c r="AC7" s="10" t="s">
        <v>329</v>
      </c>
      <c r="AE7" s="12" t="str">
        <f t="shared" si="1"/>
        <v/>
      </c>
      <c r="AF7" s="14"/>
      <c r="AG7" s="18" t="s">
        <v>329</v>
      </c>
      <c r="AH7" s="18"/>
      <c r="AI7" s="18"/>
      <c r="AJ7" s="18"/>
      <c r="AK7" s="18"/>
      <c r="AL7" s="18"/>
      <c r="AM7" s="18"/>
      <c r="AN7" s="19" t="str">
        <f t="shared" si="0"/>
        <v/>
      </c>
      <c r="AO7" s="14"/>
      <c r="AP7" s="15" t="str">
        <f>IF(Q7="Structural",_xlfn.CONCAT("    ","structuralUpgradeType = ",IF(P7&lt;3,"0_2",IF(P7&lt;5,"3_4",IF(P7&lt;7,"5_6",IF(P7&lt;9,"7_8","9Plus"))))),IF(Q7="Command Module",_xlfn.CONCAT("    commandUpgradeType = standard",CHAR(10),"    commandUpgradeName = ",W7),IF(Q7="Engine",_xlfn.CONCAT("    engineUpgradeType = ",X7,CHAR(10),Parts!AS7,CHAR(10),"    enginePartUpgradeName = ",Y7),IF(Q7="Parachute","    parachuteUpgradeType = standard",IF(Q7="Solar",_xlfn.CONCAT("    solarPanelUpgradeTier = ",P7),IF(OR(Q7="System",Q7="System and Space Capability")=TRUE,_xlfn.CONCAT("    spacePlaneSystemUpgradeType = ",Y7,IF(Q7="System and Space Capability",_xlfn.CONCAT(CHAR(10),"    spaceplaneUpgradeType = spaceCapable",CHAR(10),"    baseSkinTemp = ",CHAR(10),"    upgradeSkinTemp = "),"")),IF(Q7="Fuel Tank",IF(AA7="NA/Balloon","    KiwiFuelSwitchIgnore = true",IF(AA7="standardLiquidFuel",_xlfn.CONCAT("    fuelTankUpgradeType = ",AA7,CHAR(10),"    fuelTankSizeUpgrade = ",AB7),_xlfn.CONCAT("    fuelTankUpgradeType = ",AA7))),IF(Q7="RCS","    rcsUpgradeType = coldGas",IF(Q7="RTG",_xlfn.CONCAT(CHAR(10),"@PART[",D7,"]:NEEDS[",B7,",NearFutureElectrical,DecayingRTGs,!FeatureRadiation]",CHAR(10),"{",CHAR(10),"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7" s="16" t="str">
        <f>IF(Q7="Engine",VLOOKUP(X7,EngineUpgrades!$A$2:$C$19,2,FALSE),"")</f>
        <v/>
      </c>
      <c r="AR7" s="16" t="str">
        <f>IF(Q7="Engine",VLOOKUP(X7,EngineUpgrades!$A$2:$C$19,3,FALSE),"")</f>
        <v/>
      </c>
      <c r="AS7" s="15" t="str">
        <f>_xlfn.XLOOKUP(AQ7,EngineUpgrades!$D$1:$J$1,EngineUpgrades!$D$17:$J$17,"",0,1)</f>
        <v/>
      </c>
      <c r="AT7" s="17">
        <v>2</v>
      </c>
      <c r="AU7" s="16" t="str">
        <f>IF(Q7="Engine",_xlfn.XLOOKUP(_xlfn.CONCAT(O7,P7+AT7),TechTree!$C$2:$C$501,TechTree!$D$2:$D$501,"Not Valid Combination",0,1),"")</f>
        <v/>
      </c>
    </row>
    <row r="8" spans="1:47" ht="72.5" x14ac:dyDescent="0.35">
      <c r="A8" t="str">
        <f>VLOOKUP(D8,PartsUpdated!$A$2:$A$289,1,FALSE)</f>
        <v>lepus_rocket_motor_srf_1</v>
      </c>
      <c r="B8" t="s">
        <v>417</v>
      </c>
      <c r="C8" t="s">
        <v>1005</v>
      </c>
      <c r="D8" t="s">
        <v>433</v>
      </c>
      <c r="E8" t="s">
        <v>434</v>
      </c>
      <c r="F8" t="s">
        <v>420</v>
      </c>
      <c r="G8" t="s">
        <v>10</v>
      </c>
      <c r="H8">
        <v>250</v>
      </c>
      <c r="I8">
        <v>50</v>
      </c>
      <c r="J8">
        <v>0.01</v>
      </c>
      <c r="K8" t="s">
        <v>15</v>
      </c>
      <c r="M8" s="12" t="str">
        <f>_xlfn.CONCAT(IF($R8&lt;&gt;"",_xlfn.CONCAT(" #LOC_KTT_",B8,"_",D8,"_Title = ",$R8,CHAR(10),"@PART[",D8,"]:NEEDS[!002_CommunityPartsTitles]:AFTER[",B8,"] // ",IF(R8="",E8,_xlfn.CONCAT(R8," (",E8,")")),CHAR(10),"{",CHAR(10),"    @",$R$1," = #LOC_KTT_",B8,"_",D8,"_Title // ",$R8,CHAR(10),"}",CHAR(10)),""),"@PART[",D8,"]:AFTER[",B8,"] // ",IF(R8="",E8,_xlfn.CONCAT(R8," (",E8,")")),CHAR(10),"{",CHAR(10),"    techBranch = ",VLOOKUP(O8,TechTree!$G$2:$H$43,2,FALSE),CHAR(10),"    techTier = ",P8,CHAR(10),"    @TechRequired = ",N8,IF($S8&lt;&gt;"",_xlfn.CONCAT(CHAR(10),"    @",$S$1," = ",$S8),""),IF($T8&lt;&gt;"",_xlfn.CONCAT(CHAR(10),"    @",$T$1," = ",$T8),""),IF($U8&lt;&gt;"",_xlfn.CONCAT(CHAR(10),"    @",$U$1," = ",$U8),""),IF(AND(AA8="NA/Balloon",Q8&lt;&gt;"Fuel Tank")=TRUE,_xlfn.CONCAT(CHAR(10),"    KiwiFuelSwitchIgnore = true"),""),IF($V8&lt;&gt;"",_xlfn.CONCAT(CHAR(10),V8),""),IF($AP8&lt;&gt;"",IF(Q8="RTG","",_xlfn.CONCAT(CHAR(10),$AP8)),""),IF(AN8&lt;&gt;"",_xlfn.CONCAT(CHAR(10),AN8),""),CHAR(10),"}",IF(AC8="Yes",_xlfn.CONCAT(CHAR(10),"@PART[",D8,"]:NEEDS[KiwiDeprecate]:AFTER[",B8,"]",CHAR(10),"{",CHAR(10),"    kiwiDeprecate = true",CHAR(10),"}"),""),IF(Q8="RTG",AP8,""))</f>
        <v>@PART[lepus_rocket_motor_srf_1]:AFTER[Tantares] // Lepus "Stoppsnart" Nesting Jet
{
    techBranch = specialtyEngines
    techTier = 5
    @TechRequired = precisionPropulsion
}</v>
      </c>
      <c r="N8" s="9" t="str">
        <f>_xlfn.XLOOKUP(_xlfn.CONCAT(O8,P8),TechTree!$C$2:$C$501,TechTree!$D$2:$D$501,"Not Valid Combination",0,1)</f>
        <v>precisionPropulsion</v>
      </c>
      <c r="O8" s="8" t="s">
        <v>215</v>
      </c>
      <c r="P8" s="8">
        <v>5</v>
      </c>
      <c r="Q8" s="8" t="s">
        <v>242</v>
      </c>
      <c r="W8" s="10" t="s">
        <v>243</v>
      </c>
      <c r="X8" s="10" t="s">
        <v>259</v>
      </c>
      <c r="AA8" s="10" t="s">
        <v>294</v>
      </c>
      <c r="AB8" s="10" t="s">
        <v>303</v>
      </c>
      <c r="AC8" s="10" t="s">
        <v>329</v>
      </c>
      <c r="AE8" s="12" t="str">
        <f t="shared" si="1"/>
        <v/>
      </c>
      <c r="AF8" s="14"/>
      <c r="AG8" s="18" t="s">
        <v>329</v>
      </c>
      <c r="AH8" s="18"/>
      <c r="AI8" s="18"/>
      <c r="AJ8" s="18"/>
      <c r="AK8" s="18"/>
      <c r="AL8" s="18"/>
      <c r="AM8" s="18"/>
      <c r="AN8" s="19" t="str">
        <f t="shared" si="0"/>
        <v/>
      </c>
      <c r="AO8" s="14"/>
      <c r="AP8" s="15" t="str">
        <f>IF(Q8="Structural",_xlfn.CONCAT("    ","structuralUpgradeType = ",IF(P8&lt;3,"0_2",IF(P8&lt;5,"3_4",IF(P8&lt;7,"5_6",IF(P8&lt;9,"7_8","9Plus"))))),IF(Q8="Command Module",_xlfn.CONCAT("    commandUpgradeType = standard",CHAR(10),"    commandUpgradeName = ",W8),IF(Q8="Engine",_xlfn.CONCAT("    engineUpgradeType = ",X8,CHAR(10),Parts!AS8,CHAR(10),"    enginePartUpgradeName = ",Y8),IF(Q8="Parachute","    parachuteUpgradeType = standard",IF(Q8="Solar",_xlfn.CONCAT("    solarPanelUpgradeTier = ",P8),IF(OR(Q8="System",Q8="System and Space Capability")=TRUE,_xlfn.CONCAT("    spacePlaneSystemUpgradeType = ",Y8,IF(Q8="System and Space Capability",_xlfn.CONCAT(CHAR(10),"    spaceplaneUpgradeType = spaceCapable",CHAR(10),"    baseSkinTemp = ",CHAR(10),"    upgradeSkinTemp = "),"")),IF(Q8="Fuel Tank",IF(AA8="NA/Balloon","    KiwiFuelSwitchIgnore = true",IF(AA8="standardLiquidFuel",_xlfn.CONCAT("    fuelTankUpgradeType = ",AA8,CHAR(10),"    fuelTankSizeUpgrade = ",AB8),_xlfn.CONCAT("    fuelTankUpgradeType = ",AA8))),IF(Q8="RCS","    rcsUpgradeType = coldGas",IF(Q8="RTG",_xlfn.CONCAT(CHAR(10),"@PART[",D8,"]:NEEDS[",B8,",NearFutureElectrical,DecayingRTGs,!FeatureRadiation]",CHAR(10),"{",CHAR(10),"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8" s="16" t="str">
        <f>IF(Q8="Engine",VLOOKUP(X8,EngineUpgrades!$A$2:$C$19,2,FALSE),"")</f>
        <v/>
      </c>
      <c r="AR8" s="16" t="str">
        <f>IF(Q8="Engine",VLOOKUP(X8,EngineUpgrades!$A$2:$C$19,3,FALSE),"")</f>
        <v/>
      </c>
      <c r="AS8" s="15" t="str">
        <f>_xlfn.XLOOKUP(AQ8,EngineUpgrades!$D$1:$J$1,EngineUpgrades!$D$17:$J$17,"",0,1)</f>
        <v/>
      </c>
      <c r="AT8" s="17">
        <v>2</v>
      </c>
      <c r="AU8" s="16" t="str">
        <f>IF(Q8="Engine",_xlfn.XLOOKUP(_xlfn.CONCAT(O8,P8+AT8),TechTree!$C$2:$C$501,TechTree!$D$2:$D$501,"Not Valid Combination",0,1),"")</f>
        <v/>
      </c>
    </row>
    <row r="9" spans="1:47" ht="72.5" x14ac:dyDescent="0.35">
      <c r="A9" t="str">
        <f>VLOOKUP(D9,PartsUpdated!$A$2:$A$289,1,FALSE)</f>
        <v>lepus_rocket_motor_srf_2</v>
      </c>
      <c r="B9" t="s">
        <v>417</v>
      </c>
      <c r="C9" t="s">
        <v>1006</v>
      </c>
      <c r="D9" t="s">
        <v>435</v>
      </c>
      <c r="E9" t="s">
        <v>436</v>
      </c>
      <c r="F9" t="s">
        <v>420</v>
      </c>
      <c r="G9" t="s">
        <v>10</v>
      </c>
      <c r="H9">
        <v>250</v>
      </c>
      <c r="I9">
        <v>50</v>
      </c>
      <c r="J9">
        <v>0.02</v>
      </c>
      <c r="K9" t="s">
        <v>15</v>
      </c>
      <c r="M9" s="12" t="str">
        <f>_xlfn.CONCAT(IF($R9&lt;&gt;"",_xlfn.CONCAT(" #LOC_KTT_",B9,"_",D9,"_Title = ",$R9,CHAR(10),"@PART[",D9,"]:NEEDS[!002_CommunityPartsTitles]:AFTER[",B9,"] // ",IF(R9="",E9,_xlfn.CONCAT(R9," (",E9,")")),CHAR(10),"{",CHAR(10),"    @",$R$1," = #LOC_KTT_",B9,"_",D9,"_Title // ",$R9,CHAR(10),"}",CHAR(10)),""),"@PART[",D9,"]:AFTER[",B9,"] // ",IF(R9="",E9,_xlfn.CONCAT(R9," (",E9,")")),CHAR(10),"{",CHAR(10),"    techBranch = ",VLOOKUP(O9,TechTree!$G$2:$H$43,2,FALSE),CHAR(10),"    techTier = ",P9,CHAR(10),"    @TechRequired = ",N9,IF($S9&lt;&gt;"",_xlfn.CONCAT(CHAR(10),"    @",$S$1," = ",$S9),""),IF($T9&lt;&gt;"",_xlfn.CONCAT(CHAR(10),"    @",$T$1," = ",$T9),""),IF($U9&lt;&gt;"",_xlfn.CONCAT(CHAR(10),"    @",$U$1," = ",$U9),""),IF(AND(AA9="NA/Balloon",Q9&lt;&gt;"Fuel Tank")=TRUE,_xlfn.CONCAT(CHAR(10),"    KiwiFuelSwitchIgnore = true"),""),IF($V9&lt;&gt;"",_xlfn.CONCAT(CHAR(10),V9),""),IF($AP9&lt;&gt;"",IF(Q9="RTG","",_xlfn.CONCAT(CHAR(10),$AP9)),""),IF(AN9&lt;&gt;"",_xlfn.CONCAT(CHAR(10),AN9),""),CHAR(10),"}",IF(AC9="Yes",_xlfn.CONCAT(CHAR(10),"@PART[",D9,"]:NEEDS[KiwiDeprecate]:AFTER[",B9,"]",CHAR(10),"{",CHAR(10),"    kiwiDeprecate = true",CHAR(10),"}"),""),IF(Q9="RTG",AP9,""))</f>
        <v>@PART[lepus_rocket_motor_srf_2]:AFTER[Tantares] // Lepus "StoppnÃ¥" Nesting Jet
{
    techBranch = specialtyEngines
    techTier = 5
    @TechRequired = precisionPropulsion
}</v>
      </c>
      <c r="N9" s="9" t="str">
        <f>_xlfn.XLOOKUP(_xlfn.CONCAT(O9,P9),TechTree!$C$2:$C$501,TechTree!$D$2:$D$501,"Not Valid Combination",0,1)</f>
        <v>precisionPropulsion</v>
      </c>
      <c r="O9" s="8" t="s">
        <v>215</v>
      </c>
      <c r="P9" s="8">
        <v>5</v>
      </c>
      <c r="Q9" s="8" t="s">
        <v>242</v>
      </c>
      <c r="W9" s="10" t="s">
        <v>243</v>
      </c>
      <c r="X9" s="10" t="s">
        <v>259</v>
      </c>
      <c r="AA9" s="10" t="s">
        <v>294</v>
      </c>
      <c r="AB9" s="10" t="s">
        <v>303</v>
      </c>
      <c r="AC9" s="10" t="s">
        <v>329</v>
      </c>
      <c r="AE9" s="12" t="str">
        <f t="shared" si="1"/>
        <v/>
      </c>
      <c r="AF9" s="14"/>
      <c r="AG9" s="18" t="s">
        <v>329</v>
      </c>
      <c r="AH9" s="18"/>
      <c r="AI9" s="18"/>
      <c r="AJ9" s="18"/>
      <c r="AK9" s="18"/>
      <c r="AL9" s="18"/>
      <c r="AM9" s="18"/>
      <c r="AN9" s="19" t="str">
        <f t="shared" si="0"/>
        <v/>
      </c>
      <c r="AO9" s="14"/>
      <c r="AP9" s="15" t="str">
        <f>IF(Q9="Structural",_xlfn.CONCAT("    ","structuralUpgradeType = ",IF(P9&lt;3,"0_2",IF(P9&lt;5,"3_4",IF(P9&lt;7,"5_6",IF(P9&lt;9,"7_8","9Plus"))))),IF(Q9="Command Module",_xlfn.CONCAT("    commandUpgradeType = standard",CHAR(10),"    commandUpgradeName = ",W9),IF(Q9="Engine",_xlfn.CONCAT("    engineUpgradeType = ",X9,CHAR(10),Parts!AS9,CHAR(10),"    enginePartUpgradeName = ",Y9),IF(Q9="Parachute","    parachuteUpgradeType = standard",IF(Q9="Solar",_xlfn.CONCAT("    solarPanelUpgradeTier = ",P9),IF(OR(Q9="System",Q9="System and Space Capability")=TRUE,_xlfn.CONCAT("    spacePlaneSystemUpgradeType = ",Y9,IF(Q9="System and Space Capability",_xlfn.CONCAT(CHAR(10),"    spaceplaneUpgradeType = spaceCapable",CHAR(10),"    baseSkinTemp = ",CHAR(10),"    upgradeSkinTemp = "),"")),IF(Q9="Fuel Tank",IF(AA9="NA/Balloon","    KiwiFuelSwitchIgnore = true",IF(AA9="standardLiquidFuel",_xlfn.CONCAT("    fuelTankUpgradeType = ",AA9,CHAR(10),"    fuelTankSizeUpgrade = ",AB9),_xlfn.CONCAT("    fuelTankUpgradeType = ",AA9))),IF(Q9="RCS","    rcsUpgradeType = coldGas",IF(Q9="RTG",_xlfn.CONCAT(CHAR(10),"@PART[",D9,"]:NEEDS[",B9,",NearFutureElectrical,DecayingRTGs,!FeatureRadiation]",CHAR(10),"{",CHAR(10),"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9" s="16" t="str">
        <f>IF(Q9="Engine",VLOOKUP(X9,EngineUpgrades!$A$2:$C$19,2,FALSE),"")</f>
        <v/>
      </c>
      <c r="AR9" s="16" t="str">
        <f>IF(Q9="Engine",VLOOKUP(X9,EngineUpgrades!$A$2:$C$19,3,FALSE),"")</f>
        <v/>
      </c>
      <c r="AS9" s="15" t="str">
        <f>_xlfn.XLOOKUP(AQ9,EngineUpgrades!$D$1:$J$1,EngineUpgrades!$D$17:$J$17,"",0,1)</f>
        <v/>
      </c>
      <c r="AT9" s="17">
        <v>2</v>
      </c>
      <c r="AU9" s="16" t="str">
        <f>IF(Q9="Engine",_xlfn.XLOOKUP(_xlfn.CONCAT(O9,P9+AT9),TechTree!$C$2:$C$501,TechTree!$D$2:$D$501,"Not Valid Combination",0,1),"")</f>
        <v/>
      </c>
    </row>
    <row r="10" spans="1:47" ht="84.5" x14ac:dyDescent="0.35">
      <c r="A10" t="str">
        <f>VLOOKUP(D10,PartsUpdated!$A$2:$A$289,1,FALSE)</f>
        <v>vela_landing_leg_srf_1</v>
      </c>
      <c r="B10" t="s">
        <v>417</v>
      </c>
      <c r="C10" t="s">
        <v>1007</v>
      </c>
      <c r="D10" t="s">
        <v>437</v>
      </c>
      <c r="E10" t="s">
        <v>438</v>
      </c>
      <c r="F10" t="s">
        <v>439</v>
      </c>
      <c r="G10" t="s">
        <v>432</v>
      </c>
      <c r="H10">
        <v>1700</v>
      </c>
      <c r="I10">
        <v>340</v>
      </c>
      <c r="J10">
        <v>0.1</v>
      </c>
      <c r="K10" t="s">
        <v>57</v>
      </c>
      <c r="M10" s="12" t="str">
        <f>_xlfn.CONCAT(IF($R10&lt;&gt;"",_xlfn.CONCAT(" #LOC_KTT_",B10,"_",D10,"_Title = ",$R10,CHAR(10),"@PART[",D10,"]:NEEDS[!002_CommunityPartsTitles]:AFTER[",B10,"] // ",IF(R10="",E10,_xlfn.CONCAT(R10," (",E10,")")),CHAR(10),"{",CHAR(10),"    @",$R$1," = #LOC_KTT_",B10,"_",D10,"_Title // ",$R10,CHAR(10),"}",CHAR(10)),""),"@PART[",D10,"]:AFTER[",B10,"] // ",IF(R10="",E10,_xlfn.CONCAT(R10," (",E10,")")),CHAR(10),"{",CHAR(10),"    techBranch = ",VLOOKUP(O10,TechTree!$G$2:$H$43,2,FALSE),CHAR(10),"    techTier = ",P10,CHAR(10),"    @TechRequired = ",N10,IF($S10&lt;&gt;"",_xlfn.CONCAT(CHAR(10),"    @",$S$1," = ",$S10),""),IF($T10&lt;&gt;"",_xlfn.CONCAT(CHAR(10),"    @",$T$1," = ",$T10),""),IF($U10&lt;&gt;"",_xlfn.CONCAT(CHAR(10),"    @",$U$1," = ",$U10),""),IF(AND(AA10="NA/Balloon",Q10&lt;&gt;"Fuel Tank")=TRUE,_xlfn.CONCAT(CHAR(10),"    KiwiFuelSwitchIgnore = true"),""),IF($V10&lt;&gt;"",_xlfn.CONCAT(CHAR(10),V10),""),IF($AP10&lt;&gt;"",IF(Q10="RTG","",_xlfn.CONCAT(CHAR(10),$AP10)),""),IF(AN10&lt;&gt;"",_xlfn.CONCAT(CHAR(10),AN10),""),CHAR(10),"}",IF(AC10="Yes",_xlfn.CONCAT(CHAR(10),"@PART[",D10,"]:NEEDS[KiwiDeprecate]:AFTER[",B10,"]",CHAR(10),"{",CHAR(10),"    kiwiDeprecate = true",CHAR(10),"}"),""),IF(Q10="RTG",AP10,""))</f>
        <v>@PART[vela_landing_leg_srf_1]:AFTER[Tantares] // Vela WLF-1 Landing Ski
{
    techBranch = landingGear
    techTier = 5
    @TechRequired = fieldScience
    structuralUpgradeType = 5_6
}</v>
      </c>
      <c r="N10" s="9" t="str">
        <f>_xlfn.XLOOKUP(_xlfn.CONCAT(O10,P10),TechTree!$C$2:$C$501,TechTree!$D$2:$D$501,"Not Valid Combination",0,1)</f>
        <v>fieldScience</v>
      </c>
      <c r="O10" s="8" t="s">
        <v>220</v>
      </c>
      <c r="P10" s="8">
        <v>5</v>
      </c>
      <c r="Q10" s="8" t="s">
        <v>6</v>
      </c>
      <c r="W10" s="10" t="s">
        <v>243</v>
      </c>
      <c r="X10" s="10" t="s">
        <v>259</v>
      </c>
      <c r="AA10" s="10" t="s">
        <v>294</v>
      </c>
      <c r="AB10" s="10" t="s">
        <v>303</v>
      </c>
      <c r="AC10" s="10" t="s">
        <v>329</v>
      </c>
      <c r="AE10" s="12" t="str">
        <f t="shared" si="1"/>
        <v/>
      </c>
      <c r="AF10" s="14"/>
      <c r="AG10" s="18" t="s">
        <v>329</v>
      </c>
      <c r="AH10" s="18"/>
      <c r="AI10" s="18"/>
      <c r="AJ10" s="18"/>
      <c r="AK10" s="18"/>
      <c r="AL10" s="18"/>
      <c r="AM10" s="18"/>
      <c r="AN10" s="19" t="str">
        <f t="shared" si="0"/>
        <v/>
      </c>
      <c r="AO10" s="14"/>
      <c r="AP10" s="15" t="str">
        <f>IF(Q10="Structural",_xlfn.CONCAT("    ","structuralUpgradeType = ",IF(P10&lt;3,"0_2",IF(P10&lt;5,"3_4",IF(P10&lt;7,"5_6",IF(P10&lt;9,"7_8","9Plus"))))),IF(Q10="Command Module",_xlfn.CONCAT("    commandUpgradeType = standard",CHAR(10),"    commandUpgradeName = ",W10),IF(Q10="Engine",_xlfn.CONCAT("    engineUpgradeType = ",X10,CHAR(10),Parts!AS10,CHAR(10),"    enginePartUpgradeName = ",Y10),IF(Q10="Parachute","    parachuteUpgradeType = standard",IF(Q10="Solar",_xlfn.CONCAT("    solarPanelUpgradeTier = ",P10),IF(OR(Q10="System",Q10="System and Space Capability")=TRUE,_xlfn.CONCAT("    spacePlaneSystemUpgradeType = ",Y10,IF(Q10="System and Space Capability",_xlfn.CONCAT(CHAR(10),"    spaceplaneUpgradeType = spaceCapable",CHAR(10),"    baseSkinTemp = ",CHAR(10),"    upgradeSkinTemp = "),"")),IF(Q10="Fuel Tank",IF(AA10="NA/Balloon","    KiwiFuelSwitchIgnore = true",IF(AA10="standardLiquidFuel",_xlfn.CONCAT("    fuelTankUpgradeType = ",AA10,CHAR(10),"    fuelTankSizeUpgrade = ",AB10),_xlfn.CONCAT("    fuelTankUpgradeType = ",AA10))),IF(Q10="RCS","    rcsUpgradeType = coldGas",IF(Q10="RTG",_xlfn.CONCAT(CHAR(10),"@PART[",D10,"]:NEEDS[",B10,",NearFutureElectrical,DecayingRTGs,!FeatureRadiation]",CHAR(10),"{",CHAR(10),"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10" s="16" t="str">
        <f>IF(Q10="Engine",VLOOKUP(X10,EngineUpgrades!$A$2:$C$19,2,FALSE),"")</f>
        <v/>
      </c>
      <c r="AR10" s="16" t="str">
        <f>IF(Q10="Engine",VLOOKUP(X10,EngineUpgrades!$A$2:$C$19,3,FALSE),"")</f>
        <v/>
      </c>
      <c r="AS10" s="15" t="str">
        <f>_xlfn.XLOOKUP(AQ10,EngineUpgrades!$D$1:$J$1,EngineUpgrades!$D$17:$J$17,"",0,1)</f>
        <v/>
      </c>
      <c r="AT10" s="17">
        <v>2</v>
      </c>
      <c r="AU10" s="16" t="str">
        <f>IF(Q10="Engine",_xlfn.XLOOKUP(_xlfn.CONCAT(O10,P10+AT10),TechTree!$C$2:$C$501,TechTree!$D$2:$D$501,"Not Valid Combination",0,1),"")</f>
        <v/>
      </c>
    </row>
    <row r="11" spans="1:47" ht="84.5" x14ac:dyDescent="0.35">
      <c r="A11" t="str">
        <f>VLOOKUP(D11,PartsUpdated!$A$2:$A$289,1,FALSE)</f>
        <v>vela_landing_leg_srf_2</v>
      </c>
      <c r="B11" t="s">
        <v>417</v>
      </c>
      <c r="C11" t="s">
        <v>1008</v>
      </c>
      <c r="D11" t="s">
        <v>440</v>
      </c>
      <c r="E11" t="s">
        <v>441</v>
      </c>
      <c r="F11" t="s">
        <v>439</v>
      </c>
      <c r="G11" t="s">
        <v>432</v>
      </c>
      <c r="H11">
        <v>1700</v>
      </c>
      <c r="I11">
        <v>340</v>
      </c>
      <c r="J11">
        <v>0.1</v>
      </c>
      <c r="K11" t="s">
        <v>57</v>
      </c>
      <c r="M11" s="12" t="str">
        <f>_xlfn.CONCAT(IF($R11&lt;&gt;"",_xlfn.CONCAT(" #LOC_KTT_",B11,"_",D11,"_Title = ",$R11,CHAR(10),"@PART[",D11,"]:NEEDS[!002_CommunityPartsTitles]:AFTER[",B11,"] // ",IF(R11="",E11,_xlfn.CONCAT(R11," (",E11,")")),CHAR(10),"{",CHAR(10),"    @",$R$1," = #LOC_KTT_",B11,"_",D11,"_Title // ",$R11,CHAR(10),"}",CHAR(10)),""),"@PART[",D11,"]:AFTER[",B11,"] // ",IF(R11="",E11,_xlfn.CONCAT(R11," (",E11,")")),CHAR(10),"{",CHAR(10),"    techBranch = ",VLOOKUP(O11,TechTree!$G$2:$H$43,2,FALSE),CHAR(10),"    techTier = ",P11,CHAR(10),"    @TechRequired = ",N11,IF($S11&lt;&gt;"",_xlfn.CONCAT(CHAR(10),"    @",$S$1," = ",$S11),""),IF($T11&lt;&gt;"",_xlfn.CONCAT(CHAR(10),"    @",$T$1," = ",$T11),""),IF($U11&lt;&gt;"",_xlfn.CONCAT(CHAR(10),"    @",$U$1," = ",$U11),""),IF(AND(AA11="NA/Balloon",Q11&lt;&gt;"Fuel Tank")=TRUE,_xlfn.CONCAT(CHAR(10),"    KiwiFuelSwitchIgnore = true"),""),IF($V11&lt;&gt;"",_xlfn.CONCAT(CHAR(10),V11),""),IF($AP11&lt;&gt;"",IF(Q11="RTG","",_xlfn.CONCAT(CHAR(10),$AP11)),""),IF(AN11&lt;&gt;"",_xlfn.CONCAT(CHAR(10),AN11),""),CHAR(10),"}",IF(AC11="Yes",_xlfn.CONCAT(CHAR(10),"@PART[",D11,"]:NEEDS[KiwiDeprecate]:AFTER[",B11,"]",CHAR(10),"{",CHAR(10),"    kiwiDeprecate = true",CHAR(10),"}"),""),IF(Q11="RTG",AP11,""))</f>
        <v>@PART[vela_landing_leg_srf_2]:AFTER[Tantares] // Vela WLF-2 Landing Ski
{
    techBranch = landingGear
    techTier = 5
    @TechRequired = fieldScience
    structuralUpgradeType = 5_6
}</v>
      </c>
      <c r="N11" s="9" t="str">
        <f>_xlfn.XLOOKUP(_xlfn.CONCAT(O11,P11),TechTree!$C$2:$C$501,TechTree!$D$2:$D$501,"Not Valid Combination",0,1)</f>
        <v>fieldScience</v>
      </c>
      <c r="O11" s="8" t="s">
        <v>220</v>
      </c>
      <c r="P11" s="8">
        <v>5</v>
      </c>
      <c r="Q11" s="8" t="s">
        <v>6</v>
      </c>
      <c r="W11" s="10" t="s">
        <v>243</v>
      </c>
      <c r="X11" s="10" t="s">
        <v>259</v>
      </c>
      <c r="AA11" s="10" t="s">
        <v>294</v>
      </c>
      <c r="AB11" s="10" t="s">
        <v>303</v>
      </c>
      <c r="AC11" s="10" t="s">
        <v>329</v>
      </c>
      <c r="AE11" s="12" t="str">
        <f t="shared" si="1"/>
        <v/>
      </c>
      <c r="AF11" s="14"/>
      <c r="AG11" s="18" t="s">
        <v>329</v>
      </c>
      <c r="AH11" s="18"/>
      <c r="AI11" s="18"/>
      <c r="AJ11" s="18"/>
      <c r="AK11" s="18"/>
      <c r="AL11" s="18"/>
      <c r="AM11" s="18"/>
      <c r="AN11" s="19" t="str">
        <f t="shared" si="0"/>
        <v/>
      </c>
      <c r="AO11" s="14"/>
      <c r="AP11" s="15" t="str">
        <f>IF(Q11="Structural",_xlfn.CONCAT("    ","structuralUpgradeType = ",IF(P11&lt;3,"0_2",IF(P11&lt;5,"3_4",IF(P11&lt;7,"5_6",IF(P11&lt;9,"7_8","9Plus"))))),IF(Q11="Command Module",_xlfn.CONCAT("    commandUpgradeType = standard",CHAR(10),"    commandUpgradeName = ",W11),IF(Q11="Engine",_xlfn.CONCAT("    engineUpgradeType = ",X11,CHAR(10),Parts!AS11,CHAR(10),"    enginePartUpgradeName = ",Y11),IF(Q11="Parachute","    parachuteUpgradeType = standard",IF(Q11="Solar",_xlfn.CONCAT("    solarPanelUpgradeTier = ",P11),IF(OR(Q11="System",Q11="System and Space Capability")=TRUE,_xlfn.CONCAT("    spacePlaneSystemUpgradeType = ",Y11,IF(Q11="System and Space Capability",_xlfn.CONCAT(CHAR(10),"    spaceplaneUpgradeType = spaceCapable",CHAR(10),"    baseSkinTemp = ",CHAR(10),"    upgradeSkinTemp = "),"")),IF(Q11="Fuel Tank",IF(AA11="NA/Balloon","    KiwiFuelSwitchIgnore = true",IF(AA11="standardLiquidFuel",_xlfn.CONCAT("    fuelTankUpgradeType = ",AA11,CHAR(10),"    fuelTankSizeUpgrade = ",AB11),_xlfn.CONCAT("    fuelTankUpgradeType = ",AA11))),IF(Q11="RCS","    rcsUpgradeType = coldGas",IF(Q11="RTG",_xlfn.CONCAT(CHAR(10),"@PART[",D11,"]:NEEDS[",B11,",NearFutureElectrical,DecayingRTGs,!FeatureRadiation]",CHAR(10),"{",CHAR(10),"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11" s="16" t="str">
        <f>IF(Q11="Engine",VLOOKUP(X11,EngineUpgrades!$A$2:$C$19,2,FALSE),"")</f>
        <v/>
      </c>
      <c r="AR11" s="16" t="str">
        <f>IF(Q11="Engine",VLOOKUP(X11,EngineUpgrades!$A$2:$C$19,3,FALSE),"")</f>
        <v/>
      </c>
      <c r="AS11" s="15" t="str">
        <f>_xlfn.XLOOKUP(AQ11,EngineUpgrades!$D$1:$J$1,EngineUpgrades!$D$17:$J$17,"",0,1)</f>
        <v/>
      </c>
      <c r="AT11" s="17">
        <v>2</v>
      </c>
      <c r="AU11" s="16" t="str">
        <f>IF(Q11="Engine",_xlfn.XLOOKUP(_xlfn.CONCAT(O11,P11+AT11),TechTree!$C$2:$C$501,TechTree!$D$2:$D$501,"Not Valid Combination",0,1),"")</f>
        <v/>
      </c>
    </row>
    <row r="12" spans="1:47" ht="148.5" customHeight="1" x14ac:dyDescent="0.35">
      <c r="A12" t="str">
        <f>VLOOKUP(D12,PartsUpdated!$A$2:$A$289,1,FALSE)</f>
        <v>cervantes_gyro_srf_2</v>
      </c>
      <c r="B12" t="s">
        <v>417</v>
      </c>
      <c r="C12" t="s">
        <v>1009</v>
      </c>
      <c r="D12" t="s">
        <v>442</v>
      </c>
      <c r="E12" t="s">
        <v>443</v>
      </c>
      <c r="F12" t="s">
        <v>420</v>
      </c>
      <c r="G12" t="s">
        <v>7</v>
      </c>
      <c r="H12">
        <v>1000</v>
      </c>
      <c r="I12">
        <v>200</v>
      </c>
      <c r="J12">
        <v>2.5000000000000001E-2</v>
      </c>
      <c r="K12" t="s">
        <v>44</v>
      </c>
      <c r="M12" s="12" t="str">
        <f>_xlfn.CONCAT(IF($R12&lt;&gt;"",_xlfn.CONCAT(" #LOC_KTT_",B12,"_",D12,"_Title = ",$R12,CHAR(10),"@PART[",D12,"]:NEEDS[!002_CommunityPartsTitles]:AFTER[",B12,"] // ",IF(R12="",E12,_xlfn.CONCAT(R12," (",E12,")")),CHAR(10),"{",CHAR(10),"    @",$R$1," = #LOC_KTT_",B12,"_",D12,"_Title // ",$R12,CHAR(10),"}",CHAR(10)),""),"@PART[",D12,"]:AFTER[",B12,"] // ",IF(R12="",E12,_xlfn.CONCAT(R12," (",E12,")")),CHAR(10),"{",CHAR(10),"    techBranch = ",VLOOKUP(O12,TechTree!$G$2:$H$43,2,FALSE),CHAR(10),"    techTier = ",P12,CHAR(10),"    @TechRequired = ",N12,IF($S12&lt;&gt;"",_xlfn.CONCAT(CHAR(10),"    @",$S$1," = ",$S12),""),IF($T12&lt;&gt;"",_xlfn.CONCAT(CHAR(10),"    @",$T$1," = ",$T12),""),IF($U12&lt;&gt;"",_xlfn.CONCAT(CHAR(10),"    @",$U$1," = ",$U12),""),IF(AND(AA12="NA/Balloon",Q12&lt;&gt;"Fuel Tank")=TRUE,_xlfn.CONCAT(CHAR(10),"    KiwiFuelSwitchIgnore = true"),""),IF($V12&lt;&gt;"",_xlfn.CONCAT(CHAR(10),V12),""),IF($AP12&lt;&gt;"",IF(Q12="RTG","",_xlfn.CONCAT(CHAR(10),$AP12)),""),IF(AN12&lt;&gt;"",_xlfn.CONCAT(CHAR(10),AN12),""),CHAR(10),"}",IF(AC12="Yes",_xlfn.CONCAT(CHAR(10),"@PART[",D12,"]:NEEDS[KiwiDeprecate]:AFTER[",B12,"]",CHAR(10),"{",CHAR(10),"    kiwiDeprecate = true",CHAR(10),"}"),""),IF(Q12="RTG",AP12,""))</f>
        <v>@PART[cervantes_gyro_srf_2]:AFTER[Tantares] // Cervantes Surface Mounted Gyrodyne
{
    techBranch = rcsEtAl
    techTier = 2
    @TechRequired = basicFlightControl
}</v>
      </c>
      <c r="N12" s="9" t="str">
        <f>_xlfn.XLOOKUP(_xlfn.CONCAT(O12,P12),TechTree!$C$2:$C$501,TechTree!$D$2:$D$501,"Not Valid Combination",0,1)</f>
        <v>basicFlightControl</v>
      </c>
      <c r="O12" s="8" t="s">
        <v>221</v>
      </c>
      <c r="P12" s="8">
        <v>2</v>
      </c>
      <c r="Q12" s="8" t="s">
        <v>242</v>
      </c>
      <c r="W12" s="10" t="s">
        <v>243</v>
      </c>
      <c r="X12" s="10" t="s">
        <v>259</v>
      </c>
      <c r="AA12" s="10" t="s">
        <v>294</v>
      </c>
      <c r="AB12" s="10" t="s">
        <v>303</v>
      </c>
      <c r="AC12" s="10" t="s">
        <v>329</v>
      </c>
      <c r="AE12" s="12" t="str">
        <f t="shared" si="1"/>
        <v/>
      </c>
      <c r="AF12" s="14"/>
      <c r="AG12" s="18" t="s">
        <v>329</v>
      </c>
      <c r="AH12" s="18"/>
      <c r="AI12" s="18"/>
      <c r="AJ12" s="18"/>
      <c r="AK12" s="18"/>
      <c r="AL12" s="18"/>
      <c r="AM12" s="18"/>
      <c r="AN12" s="19" t="str">
        <f t="shared" si="0"/>
        <v/>
      </c>
      <c r="AO12" s="14"/>
      <c r="AP12" s="15" t="str">
        <f>IF(Q12="Structural",_xlfn.CONCAT("    ","structuralUpgradeType = ",IF(P12&lt;3,"0_2",IF(P12&lt;5,"3_4",IF(P12&lt;7,"5_6",IF(P12&lt;9,"7_8","9Plus"))))),IF(Q12="Command Module",_xlfn.CONCAT("    commandUpgradeType = standard",CHAR(10),"    commandUpgradeName = ",W12),IF(Q12="Engine",_xlfn.CONCAT("    engineUpgradeType = ",X12,CHAR(10),Parts!AS12,CHAR(10),"    enginePartUpgradeName = ",Y12),IF(Q12="Parachute","    parachuteUpgradeType = standard",IF(Q12="Solar",_xlfn.CONCAT("    solarPanelUpgradeTier = ",P12),IF(OR(Q12="System",Q12="System and Space Capability")=TRUE,_xlfn.CONCAT("    spacePlaneSystemUpgradeType = ",Y12,IF(Q12="System and Space Capability",_xlfn.CONCAT(CHAR(10),"    spaceplaneUpgradeType = spaceCapable",CHAR(10),"    baseSkinTemp = ",CHAR(10),"    upgradeSkinTemp = "),"")),IF(Q12="Fuel Tank",IF(AA12="NA/Balloon","    KiwiFuelSwitchIgnore = true",IF(AA12="standardLiquidFuel",_xlfn.CONCAT("    fuelTankUpgradeType = ",AA12,CHAR(10),"    fuelTankSizeUpgrade = ",AB12),_xlfn.CONCAT("    fuelTankUpgradeType = ",AA12))),IF(Q12="RCS","    rcsUpgradeType = coldGas",IF(Q12="RTG",_xlfn.CONCAT(CHAR(10),"@PART[",D12,"]:NEEDS[",B12,",NearFutureElectrical,DecayingRTGs,!FeatureRadiation]",CHAR(10),"{",CHAR(10),"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2" s="16" t="str">
        <f>IF(Q12="Engine",VLOOKUP(X12,EngineUpgrades!$A$2:$C$19,2,FALSE),"")</f>
        <v/>
      </c>
      <c r="AR12" s="16" t="str">
        <f>IF(Q12="Engine",VLOOKUP(X12,EngineUpgrades!$A$2:$C$19,3,FALSE),"")</f>
        <v/>
      </c>
      <c r="AS12" s="15" t="str">
        <f>_xlfn.XLOOKUP(AQ12,EngineUpgrades!$D$1:$J$1,EngineUpgrades!$D$17:$J$17,"",0,1)</f>
        <v/>
      </c>
      <c r="AT12" s="17">
        <v>2</v>
      </c>
      <c r="AU12" s="16" t="str">
        <f>IF(Q12="Engine",_xlfn.XLOOKUP(_xlfn.CONCAT(O12,P12+AT12),TechTree!$C$2:$C$501,TechTree!$D$2:$D$501,"Not Valid Combination",0,1),"")</f>
        <v/>
      </c>
    </row>
    <row r="13" spans="1:47" ht="65" customHeight="1" x14ac:dyDescent="0.35">
      <c r="A13" t="str">
        <f>VLOOKUP(D13,PartsUpdated!$A$2:$A$289,1,FALSE)</f>
        <v>eridani_rcs_linear_srf_1</v>
      </c>
      <c r="B13" t="s">
        <v>417</v>
      </c>
      <c r="C13" t="s">
        <v>1010</v>
      </c>
      <c r="D13" t="s">
        <v>444</v>
      </c>
      <c r="E13" t="s">
        <v>445</v>
      </c>
      <c r="F13" t="s">
        <v>420</v>
      </c>
      <c r="G13" t="s">
        <v>7</v>
      </c>
      <c r="H13">
        <v>225</v>
      </c>
      <c r="I13">
        <v>45</v>
      </c>
      <c r="J13">
        <v>0.02</v>
      </c>
      <c r="K13" t="s">
        <v>80</v>
      </c>
      <c r="M13" s="12" t="str">
        <f>_xlfn.CONCAT(IF($R13&lt;&gt;"",_xlfn.CONCAT(" #LOC_KTT_",B13,"_",D13,"_Title = ",$R13,CHAR(10),"@PART[",D13,"]:NEEDS[!002_CommunityPartsTitles]:AFTER[",B13,"] // ",IF(R13="",E13,_xlfn.CONCAT(R13," (",E13,")")),CHAR(10),"{",CHAR(10),"    @",$R$1," = #LOC_KTT_",B13,"_",D13,"_Title // ",$R13,CHAR(10),"}",CHAR(10)),""),"@PART[",D13,"]:AFTER[",B13,"] // ",IF(R13="",E13,_xlfn.CONCAT(R13," (",E13,")")),CHAR(10),"{",CHAR(10),"    techBranch = ",VLOOKUP(O13,TechTree!$G$2:$H$43,2,FALSE),CHAR(10),"    techTier = ",P13,CHAR(10),"    @TechRequired = ",N13,IF($S13&lt;&gt;"",_xlfn.CONCAT(CHAR(10),"    @",$S$1," = ",$S13),""),IF($T13&lt;&gt;"",_xlfn.CONCAT(CHAR(10),"    @",$T$1," = ",$T13),""),IF($U13&lt;&gt;"",_xlfn.CONCAT(CHAR(10),"    @",$U$1," = ",$U13),""),IF(AND(AA13="NA/Balloon",Q13&lt;&gt;"Fuel Tank")=TRUE,_xlfn.CONCAT(CHAR(10),"    KiwiFuelSwitchIgnore = true"),""),IF($V13&lt;&gt;"",_xlfn.CONCAT(CHAR(10),V13),""),IF($AP13&lt;&gt;"",IF(Q13="RTG","",_xlfn.CONCAT(CHAR(10),$AP13)),""),IF(AN13&lt;&gt;"",_xlfn.CONCAT(CHAR(10),AN13),""),CHAR(10),"}",IF(AC13="Yes",_xlfn.CONCAT(CHAR(10),"@PART[",D13,"]:NEEDS[KiwiDeprecate]:AFTER[",B13,"]",CHAR(10),"{",CHAR(10),"    kiwiDeprecate = true",CHAR(10),"}"),""),IF(Q13="RTG",AP13,""))</f>
        <v>@PART[eridani_rcs_linear_srf_1]:AFTER[Tantares] // Eridani Linear RCS A
{
    techBranch = rcsEtAl
    techTier = 4
    @TechRequired = advFlightControl
}</v>
      </c>
      <c r="N13" s="9" t="str">
        <f>_xlfn.XLOOKUP(_xlfn.CONCAT(O13,P13),TechTree!$C$2:$C$501,TechTree!$D$2:$D$501,"Not Valid Combination",0,1)</f>
        <v>advFlightControl</v>
      </c>
      <c r="O13" s="8" t="s">
        <v>221</v>
      </c>
      <c r="P13" s="8">
        <v>4</v>
      </c>
      <c r="Q13" s="8" t="s">
        <v>242</v>
      </c>
      <c r="W13" s="10" t="s">
        <v>243</v>
      </c>
      <c r="X13" s="10" t="s">
        <v>259</v>
      </c>
      <c r="AA13" s="10" t="s">
        <v>294</v>
      </c>
      <c r="AB13" s="10" t="s">
        <v>303</v>
      </c>
      <c r="AC13" s="10" t="s">
        <v>329</v>
      </c>
      <c r="AE13" s="12" t="str">
        <f t="shared" si="1"/>
        <v/>
      </c>
      <c r="AF13" s="14"/>
      <c r="AG13" s="18" t="s">
        <v>329</v>
      </c>
      <c r="AH13" s="18"/>
      <c r="AI13" s="18"/>
      <c r="AJ13" s="18"/>
      <c r="AK13" s="18"/>
      <c r="AL13" s="18"/>
      <c r="AM13" s="18"/>
      <c r="AN13" s="19" t="str">
        <f t="shared" ref="AN13:AN68" si="3">IF(AG13="Yes",_xlfn.CONCAT("    @MODULE[ModuleEngines*]",CHAR(10),"    {",IF(AH13&lt;&gt;"",_xlfn.CONCAT(CHAR(10),"        @maxThrust = ",AH13),""),IF(AI13&lt;&gt;"",_xlfn.CONCAT(CHAR(10),"        !atmosphereCurve {}",CHAR(10),"        atmosphereCurve",CHAR(10),"        {",IF(AI13&lt;&gt;"",_xlfn.CONCAT(CHAR(10),"            key = ",AI13),""),IF(AJ13&lt;&gt;"",_xlfn.CONCAT(CHAR(10),"            key = ",AJ13),""),IF(AK13&lt;&gt;"",_xlfn.CONCAT(CHAR(10),"            key = ",AK13),""),IF(AL13&lt;&gt;"",_xlfn.CONCAT(CHAR(10),"            key = ",AL13),""),IF(AM13&lt;&gt;"",_xlfn.CONCAT(CHAR(10),"            key = ",AM13),""),CHAR(10),"        }"),""),CHAR(10),"    }"),"")</f>
        <v/>
      </c>
      <c r="AO13" s="14"/>
      <c r="AP13" s="15" t="str">
        <f>IF(Q13="Structural",_xlfn.CONCAT("    ","structuralUpgradeType = ",IF(P13&lt;3,"0_2",IF(P13&lt;5,"3_4",IF(P13&lt;7,"5_6",IF(P13&lt;9,"7_8","9Plus"))))),IF(Q13="Command Module",_xlfn.CONCAT("    commandUpgradeType = standard",CHAR(10),"    commandUpgradeName = ",W13),IF(Q13="Engine",_xlfn.CONCAT("    engineUpgradeType = ",X13,CHAR(10),Parts!AS13,CHAR(10),"    enginePartUpgradeName = ",Y13),IF(Q13="Parachute","    parachuteUpgradeType = standard",IF(Q13="Solar",_xlfn.CONCAT("    solarPanelUpgradeTier = ",P13),IF(OR(Q13="System",Q13="System and Space Capability")=TRUE,_xlfn.CONCAT("    spacePlaneSystemUpgradeType = ",Y13,IF(Q13="System and Space Capability",_xlfn.CONCAT(CHAR(10),"    spaceplaneUpgradeType = spaceCapable",CHAR(10),"    baseSkinTemp = ",CHAR(10),"    upgradeSkinTemp = "),"")),IF(Q13="Fuel Tank",IF(AA13="NA/Balloon","    KiwiFuelSwitchIgnore = true",IF(AA13="standardLiquidFuel",_xlfn.CONCAT("    fuelTankUpgradeType = ",AA13,CHAR(10),"    fuelTankSizeUpgrade = ",AB13),_xlfn.CONCAT("    fuelTankUpgradeType = ",AA13))),IF(Q13="RCS","    rcsUpgradeType = coldGas",IF(Q13="RTG",_xlfn.CONCAT(CHAR(10),"@PART[",D13,"]:NEEDS[",B13,",NearFutureElectrical,DecayingRTGs,!FeatureRadiation]",CHAR(10),"{",CHAR(10),"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3" s="16" t="str">
        <f>IF(Q13="Engine",VLOOKUP(X13,EngineUpgrades!$A$2:$C$19,2,FALSE),"")</f>
        <v/>
      </c>
      <c r="AR13" s="16" t="str">
        <f>IF(Q13="Engine",VLOOKUP(X13,EngineUpgrades!$A$2:$C$19,3,FALSE),"")</f>
        <v/>
      </c>
      <c r="AS13" s="15" t="str">
        <f>_xlfn.XLOOKUP(AQ13,EngineUpgrades!$D$1:$J$1,EngineUpgrades!$D$17:$J$17,"",0,1)</f>
        <v/>
      </c>
      <c r="AT13" s="17">
        <v>2</v>
      </c>
      <c r="AU13" s="16" t="str">
        <f>IF(Q13="Engine",_xlfn.XLOOKUP(_xlfn.CONCAT(O13,P13+AT13),TechTree!$C$2:$C$501,TechTree!$D$2:$D$501,"Not Valid Combination",0,1),"")</f>
        <v/>
      </c>
    </row>
    <row r="14" spans="1:47" ht="114" customHeight="1" x14ac:dyDescent="0.35">
      <c r="A14" t="str">
        <f>VLOOKUP(D14,PartsUpdated!$A$2:$A$289,1,FALSE)</f>
        <v>eridani_rcs_linear_srf_2</v>
      </c>
      <c r="B14" t="s">
        <v>417</v>
      </c>
      <c r="C14" t="s">
        <v>1011</v>
      </c>
      <c r="D14" t="s">
        <v>446</v>
      </c>
      <c r="E14" t="s">
        <v>447</v>
      </c>
      <c r="F14" t="s">
        <v>420</v>
      </c>
      <c r="G14" t="s">
        <v>7</v>
      </c>
      <c r="H14">
        <v>225</v>
      </c>
      <c r="I14">
        <v>45</v>
      </c>
      <c r="J14">
        <v>0.02</v>
      </c>
      <c r="K14" t="s">
        <v>80</v>
      </c>
      <c r="M14" s="12" t="str">
        <f>_xlfn.CONCAT(IF($R14&lt;&gt;"",_xlfn.CONCAT(" #LOC_KTT_",B14,"_",D14,"_Title = ",$R14,CHAR(10),"@PART[",D14,"]:NEEDS[!002_CommunityPartsTitles]:AFTER[",B14,"] // ",IF(R14="",E14,_xlfn.CONCAT(R14," (",E14,")")),CHAR(10),"{",CHAR(10),"    @",$R$1," = #LOC_KTT_",B14,"_",D14,"_Title // ",$R14,CHAR(10),"}",CHAR(10)),""),"@PART[",D14,"]:AFTER[",B14,"] // ",IF(R14="",E14,_xlfn.CONCAT(R14," (",E14,")")),CHAR(10),"{",CHAR(10),"    techBranch = ",VLOOKUP(O14,TechTree!$G$2:$H$43,2,FALSE),CHAR(10),"    techTier = ",P14,CHAR(10),"    @TechRequired = ",N14,IF($S14&lt;&gt;"",_xlfn.CONCAT(CHAR(10),"    @",$S$1," = ",$S14),""),IF($T14&lt;&gt;"",_xlfn.CONCAT(CHAR(10),"    @",$T$1," = ",$T14),""),IF($U14&lt;&gt;"",_xlfn.CONCAT(CHAR(10),"    @",$U$1," = ",$U14),""),IF(AND(AA14="NA/Balloon",Q14&lt;&gt;"Fuel Tank")=TRUE,_xlfn.CONCAT(CHAR(10),"    KiwiFuelSwitchIgnore = true"),""),IF($V14&lt;&gt;"",_xlfn.CONCAT(CHAR(10),V14),""),IF($AP14&lt;&gt;"",IF(Q14="RTG","",_xlfn.CONCAT(CHAR(10),$AP14)),""),IF(AN14&lt;&gt;"",_xlfn.CONCAT(CHAR(10),AN14),""),CHAR(10),"}",IF(AC14="Yes",_xlfn.CONCAT(CHAR(10),"@PART[",D14,"]:NEEDS[KiwiDeprecate]:AFTER[",B14,"]",CHAR(10),"{",CHAR(10),"    kiwiDeprecate = true",CHAR(10),"}"),""),IF(Q14="RTG",AP14,""))</f>
        <v>@PART[eridani_rcs_linear_srf_2]:AFTER[Tantares] // Eridani Linear RCS B
{
    techBranch = rcsEtAl
    techTier = 4
    @TechRequired = advFlightControl
}</v>
      </c>
      <c r="N14" s="9" t="str">
        <f>_xlfn.XLOOKUP(_xlfn.CONCAT(O14,P14),TechTree!$C$2:$C$501,TechTree!$D$2:$D$501,"Not Valid Combination",0,1)</f>
        <v>advFlightControl</v>
      </c>
      <c r="O14" s="8" t="s">
        <v>221</v>
      </c>
      <c r="P14" s="8">
        <v>4</v>
      </c>
      <c r="Q14" s="8" t="s">
        <v>242</v>
      </c>
      <c r="W14" s="10" t="s">
        <v>243</v>
      </c>
      <c r="X14" s="10" t="s">
        <v>259</v>
      </c>
      <c r="AA14" s="10" t="s">
        <v>294</v>
      </c>
      <c r="AB14" s="10" t="s">
        <v>303</v>
      </c>
      <c r="AC14" s="10" t="s">
        <v>329</v>
      </c>
      <c r="AE14" s="12" t="str">
        <f t="shared" si="1"/>
        <v/>
      </c>
      <c r="AF14" s="14"/>
      <c r="AG14" s="18" t="s">
        <v>329</v>
      </c>
      <c r="AH14" s="18"/>
      <c r="AI14" s="18"/>
      <c r="AJ14" s="18"/>
      <c r="AK14" s="18"/>
      <c r="AL14" s="18"/>
      <c r="AM14" s="18"/>
      <c r="AN14" s="19" t="str">
        <f t="shared" si="3"/>
        <v/>
      </c>
      <c r="AO14" s="14"/>
      <c r="AP14" s="15" t="str">
        <f>IF(Q14="Structural",_xlfn.CONCAT("    ","structuralUpgradeType = ",IF(P14&lt;3,"0_2",IF(P14&lt;5,"3_4",IF(P14&lt;7,"5_6",IF(P14&lt;9,"7_8","9Plus"))))),IF(Q14="Command Module",_xlfn.CONCAT("    commandUpgradeType = standard",CHAR(10),"    commandUpgradeName = ",W14),IF(Q14="Engine",_xlfn.CONCAT("    engineUpgradeType = ",X14,CHAR(10),Parts!AS14,CHAR(10),"    enginePartUpgradeName = ",Y14),IF(Q14="Parachute","    parachuteUpgradeType = standard",IF(Q14="Solar",_xlfn.CONCAT("    solarPanelUpgradeTier = ",P14),IF(OR(Q14="System",Q14="System and Space Capability")=TRUE,_xlfn.CONCAT("    spacePlaneSystemUpgradeType = ",Y14,IF(Q14="System and Space Capability",_xlfn.CONCAT(CHAR(10),"    spaceplaneUpgradeType = spaceCapable",CHAR(10),"    baseSkinTemp = ",CHAR(10),"    upgradeSkinTemp = "),"")),IF(Q14="Fuel Tank",IF(AA14="NA/Balloon","    KiwiFuelSwitchIgnore = true",IF(AA14="standardLiquidFuel",_xlfn.CONCAT("    fuelTankUpgradeType = ",AA14,CHAR(10),"    fuelTankSizeUpgrade = ",AB14),_xlfn.CONCAT("    fuelTankUpgradeType = ",AA14))),IF(Q14="RCS","    rcsUpgradeType = coldGas",IF(Q14="RTG",_xlfn.CONCAT(CHAR(10),"@PART[",D14,"]:NEEDS[",B14,",NearFutureElectrical,DecayingRTGs,!FeatureRadiation]",CHAR(10),"{",CHAR(10),"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4" s="16" t="str">
        <f>IF(Q14="Engine",VLOOKUP(X14,EngineUpgrades!$A$2:$C$19,2,FALSE),"")</f>
        <v/>
      </c>
      <c r="AR14" s="16" t="str">
        <f>IF(Q14="Engine",VLOOKUP(X14,EngineUpgrades!$A$2:$C$19,3,FALSE),"")</f>
        <v/>
      </c>
      <c r="AS14" s="15" t="str">
        <f>_xlfn.XLOOKUP(AQ14,EngineUpgrades!$D$1:$J$1,EngineUpgrades!$D$17:$J$17,"",0,1)</f>
        <v/>
      </c>
      <c r="AT14" s="17">
        <v>2</v>
      </c>
      <c r="AU14" s="16" t="str">
        <f>IF(Q14="Engine",_xlfn.XLOOKUP(_xlfn.CONCAT(O14,P14+AT14),TechTree!$C$2:$C$501,TechTree!$D$2:$D$501,"Not Valid Combination",0,1),"")</f>
        <v/>
      </c>
    </row>
    <row r="15" spans="1:47" ht="65" customHeight="1" x14ac:dyDescent="0.35">
      <c r="A15" t="str">
        <f>VLOOKUP(D15,PartsUpdated!$A$2:$A$289,1,FALSE)</f>
        <v>octans_light_srf_1</v>
      </c>
      <c r="B15" t="s">
        <v>417</v>
      </c>
      <c r="C15" t="s">
        <v>1012</v>
      </c>
      <c r="D15" t="s">
        <v>448</v>
      </c>
      <c r="E15" t="s">
        <v>449</v>
      </c>
      <c r="F15" t="s">
        <v>420</v>
      </c>
      <c r="G15" t="s">
        <v>427</v>
      </c>
      <c r="H15">
        <v>1000</v>
      </c>
      <c r="I15">
        <v>200</v>
      </c>
      <c r="J15">
        <v>0.01</v>
      </c>
      <c r="K15" t="s">
        <v>38</v>
      </c>
      <c r="M15" s="12" t="str">
        <f>_xlfn.CONCAT(IF($R15&lt;&gt;"",_xlfn.CONCAT(" #LOC_KTT_",B15,"_",D15,"_Title = ",$R15,CHAR(10),"@PART[",D15,"]:NEEDS[!002_CommunityPartsTitles]:AFTER[",B15,"] // ",IF(R15="",E15,_xlfn.CONCAT(R15," (",E15,")")),CHAR(10),"{",CHAR(10),"    @",$R$1," = #LOC_KTT_",B15,"_",D15,"_Title // ",$R15,CHAR(10),"}",CHAR(10)),""),"@PART[",D15,"]:AFTER[",B15,"] // ",IF(R15="",E15,_xlfn.CONCAT(R15," (",E15,")")),CHAR(10),"{",CHAR(10),"    techBranch = ",VLOOKUP(O15,TechTree!$G$2:$H$43,2,FALSE),CHAR(10),"    techTier = ",P15,CHAR(10),"    @TechRequired = ",N15,IF($S15&lt;&gt;"",_xlfn.CONCAT(CHAR(10),"    @",$S$1," = ",$S15),""),IF($T15&lt;&gt;"",_xlfn.CONCAT(CHAR(10),"    @",$T$1," = ",$T15),""),IF($U15&lt;&gt;"",_xlfn.CONCAT(CHAR(10),"    @",$U$1," = ",$U15),""),IF(AND(AA15="NA/Balloon",Q15&lt;&gt;"Fuel Tank")=TRUE,_xlfn.CONCAT(CHAR(10),"    KiwiFuelSwitchIgnore = true"),""),IF($V15&lt;&gt;"",_xlfn.CONCAT(CHAR(10),V15),""),IF($AP15&lt;&gt;"",IF(Q15="RTG","",_xlfn.CONCAT(CHAR(10),$AP15)),""),IF(AN15&lt;&gt;"",_xlfn.CONCAT(CHAR(10),AN15),""),CHAR(10),"}",IF(AC15="Yes",_xlfn.CONCAT(CHAR(10),"@PART[",D15,"]:NEEDS[KiwiDeprecate]:AFTER[",B15,"]",CHAR(10),"{",CHAR(10),"    kiwiDeprecate = true",CHAR(10),"}"),""),IF(Q15="RTG",AP15,""))</f>
        <v>@PART[octans_light_srf_1]:AFTER[Tantares] // Octans Spotlight A
{
    techBranch = laddersLights
    techTier = 4
    @TechRequired = spaceExploration
    spacePlaneSystemUpgradeType = octans
}</v>
      </c>
      <c r="N15" s="9" t="str">
        <f>_xlfn.XLOOKUP(_xlfn.CONCAT(O15,P15),TechTree!$C$2:$C$501,TechTree!$D$2:$D$501,"Not Valid Combination",0,1)</f>
        <v>spaceExploration</v>
      </c>
      <c r="O15" s="8" t="s">
        <v>223</v>
      </c>
      <c r="P15" s="8">
        <v>4</v>
      </c>
      <c r="Q15" s="8" t="s">
        <v>289</v>
      </c>
      <c r="W15" s="10" t="s">
        <v>243</v>
      </c>
      <c r="X15" s="10" t="s">
        <v>259</v>
      </c>
      <c r="Y15" s="10" t="s">
        <v>1813</v>
      </c>
      <c r="Z15" s="10" t="s">
        <v>1814</v>
      </c>
      <c r="AA15" s="10" t="s">
        <v>294</v>
      </c>
      <c r="AB15" s="10" t="s">
        <v>303</v>
      </c>
      <c r="AC15" s="10" t="s">
        <v>329</v>
      </c>
      <c r="AE15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octans_light_srf_1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F15" s="14"/>
      <c r="AG15" s="18" t="s">
        <v>329</v>
      </c>
      <c r="AH15" s="18"/>
      <c r="AI15" s="18"/>
      <c r="AJ15" s="18"/>
      <c r="AK15" s="18"/>
      <c r="AL15" s="18"/>
      <c r="AM15" s="18"/>
      <c r="AN15" s="19" t="str">
        <f t="shared" si="3"/>
        <v/>
      </c>
      <c r="AO15" s="14"/>
      <c r="AP15" s="15" t="str">
        <f>IF(Q15="Structural",_xlfn.CONCAT("    ","structuralUpgradeType = ",IF(P15&lt;3,"0_2",IF(P15&lt;5,"3_4",IF(P15&lt;7,"5_6",IF(P15&lt;9,"7_8","9Plus"))))),IF(Q15="Command Module",_xlfn.CONCAT("    commandUpgradeType = standard",CHAR(10),"    commandUpgradeName = ",W15),IF(Q15="Engine",_xlfn.CONCAT("    engineUpgradeType = ",X15,CHAR(10),Parts!AS15,CHAR(10),"    enginePartUpgradeName = ",Y15),IF(Q15="Parachute","    parachuteUpgradeType = standard",IF(Q15="Solar",_xlfn.CONCAT("    solarPanelUpgradeTier = ",P15),IF(OR(Q15="System",Q15="System and Space Capability")=TRUE,_xlfn.CONCAT("    spacePlaneSystemUpgradeType = ",Y15,IF(Q15="System and Space Capability",_xlfn.CONCAT(CHAR(10),"    spaceplaneUpgradeType = spaceCapable",CHAR(10),"    baseSkinTemp = ",CHAR(10),"    upgradeSkinTemp = "),"")),IF(Q15="Fuel Tank",IF(AA15="NA/Balloon","    KiwiFuelSwitchIgnore = true",IF(AA15="standardLiquidFuel",_xlfn.CONCAT("    fuelTankUpgradeType = ",AA15,CHAR(10),"    fuelTankSizeUpgrade = ",AB15),_xlfn.CONCAT("    fuelTankUpgradeType = ",AA15))),IF(Q15="RCS","    rcsUpgradeType = coldGas",IF(Q15="RTG",_xlfn.CONCAT(CHAR(10),"@PART[",D15,"]:NEEDS[",B15,",NearFutureElectrical,DecayingRTGs,!FeatureRadiation]",CHAR(10),"{",CHAR(10),"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Q15" s="16" t="str">
        <f>IF(Q15="Engine",VLOOKUP(X15,EngineUpgrades!$A$2:$C$19,2,FALSE),"")</f>
        <v/>
      </c>
      <c r="AR15" s="16" t="str">
        <f>IF(Q15="Engine",VLOOKUP(X15,EngineUpgrades!$A$2:$C$19,3,FALSE),"")</f>
        <v/>
      </c>
      <c r="AS15" s="15" t="str">
        <f>_xlfn.XLOOKUP(AQ15,EngineUpgrades!$D$1:$J$1,EngineUpgrades!$D$17:$J$17,"",0,1)</f>
        <v/>
      </c>
      <c r="AT15" s="17">
        <v>2</v>
      </c>
      <c r="AU15" s="16" t="str">
        <f>IF(Q15="Engine",_xlfn.XLOOKUP(_xlfn.CONCAT(O15,P15+AT15),TechTree!$C$2:$C$501,TechTree!$D$2:$D$501,"Not Valid Combination",0,1),"")</f>
        <v/>
      </c>
    </row>
    <row r="16" spans="1:47" ht="348.5" x14ac:dyDescent="0.35">
      <c r="A16" t="str">
        <f>VLOOKUP(D16,PartsUpdated!$A$2:$A$289,1,FALSE)</f>
        <v>octans_light_srf_2</v>
      </c>
      <c r="B16" t="s">
        <v>417</v>
      </c>
      <c r="C16" t="s">
        <v>1013</v>
      </c>
      <c r="D16" t="s">
        <v>450</v>
      </c>
      <c r="E16" t="s">
        <v>451</v>
      </c>
      <c r="F16" t="s">
        <v>420</v>
      </c>
      <c r="G16" t="s">
        <v>427</v>
      </c>
      <c r="H16">
        <v>1250</v>
      </c>
      <c r="I16">
        <v>250</v>
      </c>
      <c r="J16">
        <v>1.4999999999999999E-2</v>
      </c>
      <c r="K16" t="s">
        <v>38</v>
      </c>
      <c r="M16" s="12" t="str">
        <f>_xlfn.CONCAT(IF($R16&lt;&gt;"",_xlfn.CONCAT(" #LOC_KTT_",B16,"_",D16,"_Title = ",$R16,CHAR(10),"@PART[",D16,"]:NEEDS[!002_CommunityPartsTitles]:AFTER[",B16,"] // ",IF(R16="",E16,_xlfn.CONCAT(R16," (",E16,")")),CHAR(10),"{",CHAR(10),"    @",$R$1," = #LOC_KTT_",B16,"_",D16,"_Title // ",$R16,CHAR(10),"}",CHAR(10)),""),"@PART[",D16,"]:AFTER[",B16,"] // ",IF(R16="",E16,_xlfn.CONCAT(R16," (",E16,")")),CHAR(10),"{",CHAR(10),"    techBranch = ",VLOOKUP(O16,TechTree!$G$2:$H$43,2,FALSE),CHAR(10),"    techTier = ",P16,CHAR(10),"    @TechRequired = ",N16,IF($S16&lt;&gt;"",_xlfn.CONCAT(CHAR(10),"    @",$S$1," = ",$S16),""),IF($T16&lt;&gt;"",_xlfn.CONCAT(CHAR(10),"    @",$T$1," = ",$T16),""),IF($U16&lt;&gt;"",_xlfn.CONCAT(CHAR(10),"    @",$U$1," = ",$U16),""),IF(AND(AA16="NA/Balloon",Q16&lt;&gt;"Fuel Tank")=TRUE,_xlfn.CONCAT(CHAR(10),"    KiwiFuelSwitchIgnore = true"),""),IF($V16&lt;&gt;"",_xlfn.CONCAT(CHAR(10),V16),""),IF($AP16&lt;&gt;"",IF(Q16="RTG","",_xlfn.CONCAT(CHAR(10),$AP16)),""),IF(AN16&lt;&gt;"",_xlfn.CONCAT(CHAR(10),AN16),""),CHAR(10),"}",IF(AC16="Yes",_xlfn.CONCAT(CHAR(10),"@PART[",D16,"]:NEEDS[KiwiDeprecate]:AFTER[",B16,"]",CHAR(10),"{",CHAR(10),"    kiwiDeprecate = true",CHAR(10),"}"),""),IF(Q16="RTG",AP16,""))</f>
        <v>@PART[octans_light_srf_2]:AFTER[Tantares] // Octans Spotlight B
{
    techBranch = laddersLights
    techTier = 4
    @TechRequired = spaceExploration
    spacePlaneSystemUpgradeType = octans
}</v>
      </c>
      <c r="N16" s="9" t="str">
        <f>_xlfn.XLOOKUP(_xlfn.CONCAT(O16,P16),TechTree!$C$2:$C$501,TechTree!$D$2:$D$501,"Not Valid Combination",0,1)</f>
        <v>spaceExploration</v>
      </c>
      <c r="O16" s="8" t="s">
        <v>223</v>
      </c>
      <c r="P16" s="8">
        <v>4</v>
      </c>
      <c r="Q16" s="8" t="s">
        <v>289</v>
      </c>
      <c r="W16" s="10" t="s">
        <v>243</v>
      </c>
      <c r="X16" s="10" t="s">
        <v>259</v>
      </c>
      <c r="Y16" s="10" t="s">
        <v>1813</v>
      </c>
      <c r="Z16" s="10" t="s">
        <v>1814</v>
      </c>
      <c r="AA16" s="10" t="s">
        <v>294</v>
      </c>
      <c r="AB16" s="10" t="s">
        <v>303</v>
      </c>
      <c r="AC16" s="10" t="s">
        <v>329</v>
      </c>
      <c r="AE16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octans_light_srf_2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F16" s="14"/>
      <c r="AG16" s="18" t="s">
        <v>329</v>
      </c>
      <c r="AH16" s="18"/>
      <c r="AI16" s="18"/>
      <c r="AJ16" s="18"/>
      <c r="AK16" s="18"/>
      <c r="AL16" s="18"/>
      <c r="AM16" s="18"/>
      <c r="AN16" s="19" t="str">
        <f t="shared" si="3"/>
        <v/>
      </c>
      <c r="AO16" s="14"/>
      <c r="AP16" s="15" t="str">
        <f>IF(Q16="Structural",_xlfn.CONCAT("    ","structuralUpgradeType = ",IF(P16&lt;3,"0_2",IF(P16&lt;5,"3_4",IF(P16&lt;7,"5_6",IF(P16&lt;9,"7_8","9Plus"))))),IF(Q16="Command Module",_xlfn.CONCAT("    commandUpgradeType = standard",CHAR(10),"    commandUpgradeName = ",W16),IF(Q16="Engine",_xlfn.CONCAT("    engineUpgradeType = ",X16,CHAR(10),Parts!AS16,CHAR(10),"    enginePartUpgradeName = ",Y16),IF(Q16="Parachute","    parachuteUpgradeType = standard",IF(Q16="Solar",_xlfn.CONCAT("    solarPanelUpgradeTier = ",P16),IF(OR(Q16="System",Q16="System and Space Capability")=TRUE,_xlfn.CONCAT("    spacePlaneSystemUpgradeType = ",Y16,IF(Q16="System and Space Capability",_xlfn.CONCAT(CHAR(10),"    spaceplaneUpgradeType = spaceCapable",CHAR(10),"    baseSkinTemp = ",CHAR(10),"    upgradeSkinTemp = "),"")),IF(Q16="Fuel Tank",IF(AA16="NA/Balloon","    KiwiFuelSwitchIgnore = true",IF(AA16="standardLiquidFuel",_xlfn.CONCAT("    fuelTankUpgradeType = ",AA16,CHAR(10),"    fuelTankSizeUpgrade = ",AB16),_xlfn.CONCAT("    fuelTankUpgradeType = ",AA16))),IF(Q16="RCS","    rcsUpgradeType = coldGas",IF(Q16="RTG",_xlfn.CONCAT(CHAR(10),"@PART[",D16,"]:NEEDS[",B16,",NearFutureElectrical,DecayingRTGs,!FeatureRadiation]",CHAR(10),"{",CHAR(10),"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Q16" s="16" t="str">
        <f>IF(Q16="Engine",VLOOKUP(X16,EngineUpgrades!$A$2:$C$19,2,FALSE),"")</f>
        <v/>
      </c>
      <c r="AR16" s="16" t="str">
        <f>IF(Q16="Engine",VLOOKUP(X16,EngineUpgrades!$A$2:$C$19,3,FALSE),"")</f>
        <v/>
      </c>
      <c r="AS16" s="15" t="str">
        <f>_xlfn.XLOOKUP(AQ16,EngineUpgrades!$D$1:$J$1,EngineUpgrades!$D$17:$J$17,"",0,1)</f>
        <v/>
      </c>
      <c r="AT16" s="17">
        <v>2</v>
      </c>
      <c r="AU16" s="16" t="str">
        <f>IF(Q16="Engine",_xlfn.XLOOKUP(_xlfn.CONCAT(O16,P16+AT16),TechTree!$C$2:$C$501,TechTree!$D$2:$D$501,"Not Valid Combination",0,1),"")</f>
        <v/>
      </c>
    </row>
    <row r="17" spans="1:47" ht="348.5" x14ac:dyDescent="0.35">
      <c r="A17" t="str">
        <f>VLOOKUP(D17,PartsUpdated!$A$2:$A$289,1,FALSE)</f>
        <v>octans_periscope_srf_1</v>
      </c>
      <c r="B17" t="s">
        <v>417</v>
      </c>
      <c r="C17" t="s">
        <v>1014</v>
      </c>
      <c r="D17" t="s">
        <v>452</v>
      </c>
      <c r="E17" t="s">
        <v>453</v>
      </c>
      <c r="F17" t="s">
        <v>420</v>
      </c>
      <c r="G17" t="s">
        <v>427</v>
      </c>
      <c r="H17">
        <v>1000</v>
      </c>
      <c r="I17">
        <v>200</v>
      </c>
      <c r="J17">
        <v>0.01</v>
      </c>
      <c r="K17" t="s">
        <v>38</v>
      </c>
      <c r="M17" s="12" t="str">
        <f>_xlfn.CONCAT(IF($R17&lt;&gt;"",_xlfn.CONCAT(" #LOC_KTT_",B17,"_",D17,"_Title = ",$R17,CHAR(10),"@PART[",D17,"]:NEEDS[!002_CommunityPartsTitles]:AFTER[",B17,"] // ",IF(R17="",E17,_xlfn.CONCAT(R17," (",E17,")")),CHAR(10),"{",CHAR(10),"    @",$R$1," = #LOC_KTT_",B17,"_",D17,"_Title // ",$R17,CHAR(10),"}",CHAR(10)),""),"@PART[",D17,"]:AFTER[",B17,"] // ",IF(R17="",E17,_xlfn.CONCAT(R17," (",E17,")")),CHAR(10),"{",CHAR(10),"    techBranch = ",VLOOKUP(O17,TechTree!$G$2:$H$43,2,FALSE),CHAR(10),"    techTier = ",P17,CHAR(10),"    @TechRequired = ",N17,IF($S17&lt;&gt;"",_xlfn.CONCAT(CHAR(10),"    @",$S$1," = ",$S17),""),IF($T17&lt;&gt;"",_xlfn.CONCAT(CHAR(10),"    @",$T$1," = ",$T17),""),IF($U17&lt;&gt;"",_xlfn.CONCAT(CHAR(10),"    @",$U$1," = ",$U17),""),IF(AND(AA17="NA/Balloon",Q17&lt;&gt;"Fuel Tank")=TRUE,_xlfn.CONCAT(CHAR(10),"    KiwiFuelSwitchIgnore = true"),""),IF($V17&lt;&gt;"",_xlfn.CONCAT(CHAR(10),V17),""),IF($AP17&lt;&gt;"",IF(Q17="RTG","",_xlfn.CONCAT(CHAR(10),$AP17)),""),IF(AN17&lt;&gt;"",_xlfn.CONCAT(CHAR(10),AN17),""),CHAR(10),"}",IF(AC17="Yes",_xlfn.CONCAT(CHAR(10),"@PART[",D17,"]:NEEDS[KiwiDeprecate]:AFTER[",B17,"]",CHAR(10),"{",CHAR(10),"    kiwiDeprecate = true",CHAR(10),"}"),""),IF(Q17="RTG",AP17,""))</f>
        <v>@PART[octans_periscope_srf_1]:AFTER[Tantares] // Octans Periscope
{
    techBranch = laddersLights
    techTier = 4
    @TechRequired = spaceExploration
    spacePlaneSystemUpgradeType = octans
}</v>
      </c>
      <c r="N17" s="9" t="str">
        <f>_xlfn.XLOOKUP(_xlfn.CONCAT(O17,P17),TechTree!$C$2:$C$501,TechTree!$D$2:$D$501,"Not Valid Combination",0,1)</f>
        <v>spaceExploration</v>
      </c>
      <c r="O17" s="8" t="s">
        <v>223</v>
      </c>
      <c r="P17" s="8">
        <v>4</v>
      </c>
      <c r="Q17" s="8" t="s">
        <v>289</v>
      </c>
      <c r="W17" s="10" t="s">
        <v>243</v>
      </c>
      <c r="X17" s="10" t="s">
        <v>259</v>
      </c>
      <c r="Y17" s="10" t="s">
        <v>1813</v>
      </c>
      <c r="Z17" s="10" t="s">
        <v>1814</v>
      </c>
      <c r="AA17" s="10" t="s">
        <v>294</v>
      </c>
      <c r="AB17" s="10" t="s">
        <v>303</v>
      </c>
      <c r="AC17" s="10" t="s">
        <v>329</v>
      </c>
      <c r="AE17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octans_periscope_srf_1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F17" s="14"/>
      <c r="AG17" s="18" t="s">
        <v>329</v>
      </c>
      <c r="AH17" s="18"/>
      <c r="AI17" s="18"/>
      <c r="AJ17" s="18"/>
      <c r="AK17" s="18"/>
      <c r="AL17" s="18"/>
      <c r="AM17" s="18"/>
      <c r="AN17" s="19" t="str">
        <f t="shared" si="3"/>
        <v/>
      </c>
      <c r="AO17" s="14"/>
      <c r="AP17" s="15" t="str">
        <f>IF(Q17="Structural",_xlfn.CONCAT("    ","structuralUpgradeType = ",IF(P17&lt;3,"0_2",IF(P17&lt;5,"3_4",IF(P17&lt;7,"5_6",IF(P17&lt;9,"7_8","9Plus"))))),IF(Q17="Command Module",_xlfn.CONCAT("    commandUpgradeType = standard",CHAR(10),"    commandUpgradeName = ",W17),IF(Q17="Engine",_xlfn.CONCAT("    engineUpgradeType = ",X17,CHAR(10),Parts!AS17,CHAR(10),"    enginePartUpgradeName = ",Y17),IF(Q17="Parachute","    parachuteUpgradeType = standard",IF(Q17="Solar",_xlfn.CONCAT("    solarPanelUpgradeTier = ",P17),IF(OR(Q17="System",Q17="System and Space Capability")=TRUE,_xlfn.CONCAT("    spacePlaneSystemUpgradeType = ",Y17,IF(Q17="System and Space Capability",_xlfn.CONCAT(CHAR(10),"    spaceplaneUpgradeType = spaceCapable",CHAR(10),"    baseSkinTemp = ",CHAR(10),"    upgradeSkinTemp = "),"")),IF(Q17="Fuel Tank",IF(AA17="NA/Balloon","    KiwiFuelSwitchIgnore = true",IF(AA17="standardLiquidFuel",_xlfn.CONCAT("    fuelTankUpgradeType = ",AA17,CHAR(10),"    fuelTankSizeUpgrade = ",AB17),_xlfn.CONCAT("    fuelTankUpgradeType = ",AA17))),IF(Q17="RCS","    rcsUpgradeType = coldGas",IF(Q17="RTG",_xlfn.CONCAT(CHAR(10),"@PART[",D17,"]:NEEDS[",B17,",NearFutureElectrical,DecayingRTGs,!FeatureRadiation]",CHAR(10),"{",CHAR(10),"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Q17" s="16" t="str">
        <f>IF(Q17="Engine",VLOOKUP(X17,EngineUpgrades!$A$2:$C$19,2,FALSE),"")</f>
        <v/>
      </c>
      <c r="AR17" s="16" t="str">
        <f>IF(Q17="Engine",VLOOKUP(X17,EngineUpgrades!$A$2:$C$19,3,FALSE),"")</f>
        <v/>
      </c>
      <c r="AS17" s="15" t="str">
        <f>_xlfn.XLOOKUP(AQ17,EngineUpgrades!$D$1:$J$1,EngineUpgrades!$D$17:$J$17,"",0,1)</f>
        <v/>
      </c>
      <c r="AT17" s="17">
        <v>2</v>
      </c>
      <c r="AU17" s="16" t="str">
        <f>IF(Q17="Engine",_xlfn.XLOOKUP(_xlfn.CONCAT(O17,P17+AT17),TechTree!$C$2:$C$501,TechTree!$D$2:$D$501,"Not Valid Combination",0,1),"")</f>
        <v/>
      </c>
    </row>
    <row r="18" spans="1:47" ht="65" customHeight="1" x14ac:dyDescent="0.35">
      <c r="A18" t="str">
        <f>VLOOKUP(D18,PartsUpdated!$A$2:$A$289,1,FALSE)</f>
        <v>octans_basic_rcs_srf_1</v>
      </c>
      <c r="B18" t="s">
        <v>417</v>
      </c>
      <c r="C18" t="s">
        <v>1015</v>
      </c>
      <c r="D18" t="s">
        <v>454</v>
      </c>
      <c r="E18" t="s">
        <v>455</v>
      </c>
      <c r="F18" t="s">
        <v>420</v>
      </c>
      <c r="G18" t="s">
        <v>7</v>
      </c>
      <c r="H18">
        <v>225</v>
      </c>
      <c r="I18">
        <v>45</v>
      </c>
      <c r="J18">
        <v>5.0000000000000001E-3</v>
      </c>
      <c r="K18" t="s">
        <v>80</v>
      </c>
      <c r="M18" s="12" t="str">
        <f>_xlfn.CONCAT(IF($R18&lt;&gt;"",_xlfn.CONCAT(" #LOC_KTT_",B18,"_",D18,"_Title = ",$R18,CHAR(10),"@PART[",D18,"]:NEEDS[!002_CommunityPartsTitles]:AFTER[",B18,"] // ",IF(R18="",E18,_xlfn.CONCAT(R18," (",E18,")")),CHAR(10),"{",CHAR(10),"    @",$R$1," = #LOC_KTT_",B18,"_",D18,"_Title // ",$R18,CHAR(10),"}",CHAR(10)),""),"@PART[",D18,"]:AFTER[",B18,"] // ",IF(R18="",E18,_xlfn.CONCAT(R18," (",E18,")")),CHAR(10),"{",CHAR(10),"    techBranch = ",VLOOKUP(O18,TechTree!$G$2:$H$43,2,FALSE),CHAR(10),"    techTier = ",P18,CHAR(10),"    @TechRequired = ",N18,IF($S18&lt;&gt;"",_xlfn.CONCAT(CHAR(10),"    @",$S$1," = ",$S18),""),IF($T18&lt;&gt;"",_xlfn.CONCAT(CHAR(10),"    @",$T$1," = ",$T18),""),IF($U18&lt;&gt;"",_xlfn.CONCAT(CHAR(10),"    @",$U$1," = ",$U18),""),IF(AND(AA18="NA/Balloon",Q18&lt;&gt;"Fuel Tank")=TRUE,_xlfn.CONCAT(CHAR(10),"    KiwiFuelSwitchIgnore = true"),""),IF($V18&lt;&gt;"",_xlfn.CONCAT(CHAR(10),V18),""),IF($AP18&lt;&gt;"",IF(Q18="RTG","",_xlfn.CONCAT(CHAR(10),$AP18)),""),IF(AN18&lt;&gt;"",_xlfn.CONCAT(CHAR(10),AN18),""),CHAR(10),"}",IF(AC18="Yes",_xlfn.CONCAT(CHAR(10),"@PART[",D18,"]:NEEDS[KiwiDeprecate]:AFTER[",B18,"]",CHAR(10),"{",CHAR(10),"    kiwiDeprecate = true",CHAR(10),"}"),""),IF(Q18="RTG",AP18,""))</f>
        <v>@PART[octans_basic_rcs_srf_1]:AFTER[Tantares] // Octans Basic Linear RCS Port A
{
    techBranch = rcsEtAl
    techTier = 6
    @TechRequired = experimentalControl
}</v>
      </c>
      <c r="N18" s="9" t="str">
        <f>_xlfn.XLOOKUP(_xlfn.CONCAT(O18,P18),TechTree!$C$2:$C$501,TechTree!$D$2:$D$501,"Not Valid Combination",0,1)</f>
        <v>experimentalControl</v>
      </c>
      <c r="O18" s="8" t="s">
        <v>221</v>
      </c>
      <c r="P18" s="8">
        <v>6</v>
      </c>
      <c r="Q18" s="8" t="s">
        <v>242</v>
      </c>
      <c r="W18" s="10" t="s">
        <v>243</v>
      </c>
      <c r="X18" s="10" t="s">
        <v>259</v>
      </c>
      <c r="AA18" s="10" t="s">
        <v>294</v>
      </c>
      <c r="AB18" s="10" t="s">
        <v>303</v>
      </c>
      <c r="AC18" s="10" t="s">
        <v>329</v>
      </c>
      <c r="AE18" s="12" t="str">
        <f t="shared" si="1"/>
        <v/>
      </c>
      <c r="AF18" s="14"/>
      <c r="AG18" s="18" t="s">
        <v>329</v>
      </c>
      <c r="AH18" s="18"/>
      <c r="AI18" s="18"/>
      <c r="AJ18" s="18"/>
      <c r="AK18" s="18"/>
      <c r="AL18" s="18"/>
      <c r="AM18" s="18"/>
      <c r="AN18" s="19" t="str">
        <f t="shared" si="3"/>
        <v/>
      </c>
      <c r="AO18" s="14"/>
      <c r="AP18" s="15" t="str">
        <f>IF(Q18="Structural",_xlfn.CONCAT("    ","structuralUpgradeType = ",IF(P18&lt;3,"0_2",IF(P18&lt;5,"3_4",IF(P18&lt;7,"5_6",IF(P18&lt;9,"7_8","9Plus"))))),IF(Q18="Command Module",_xlfn.CONCAT("    commandUpgradeType = standard",CHAR(10),"    commandUpgradeName = ",W18),IF(Q18="Engine",_xlfn.CONCAT("    engineUpgradeType = ",X18,CHAR(10),Parts!AS18,CHAR(10),"    enginePartUpgradeName = ",Y18),IF(Q18="Parachute","    parachuteUpgradeType = standard",IF(Q18="Solar",_xlfn.CONCAT("    solarPanelUpgradeTier = ",P18),IF(OR(Q18="System",Q18="System and Space Capability")=TRUE,_xlfn.CONCAT("    spacePlaneSystemUpgradeType = ",Y18,IF(Q18="System and Space Capability",_xlfn.CONCAT(CHAR(10),"    spaceplaneUpgradeType = spaceCapable",CHAR(10),"    baseSkinTemp = ",CHAR(10),"    upgradeSkinTemp = "),"")),IF(Q18="Fuel Tank",IF(AA18="NA/Balloon","    KiwiFuelSwitchIgnore = true",IF(AA18="standardLiquidFuel",_xlfn.CONCAT("    fuelTankUpgradeType = ",AA18,CHAR(10),"    fuelTankSizeUpgrade = ",AB18),_xlfn.CONCAT("    fuelTankUpgradeType = ",AA18))),IF(Q18="RCS","    rcsUpgradeType = coldGas",IF(Q18="RTG",_xlfn.CONCAT(CHAR(10),"@PART[",D18,"]:NEEDS[",B18,",NearFutureElectrical,DecayingRTGs,!FeatureRadiation]",CHAR(10),"{",CHAR(10),"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8" s="16" t="str">
        <f>IF(Q18="Engine",VLOOKUP(X18,EngineUpgrades!$A$2:$C$19,2,FALSE),"")</f>
        <v/>
      </c>
      <c r="AR18" s="16" t="str">
        <f>IF(Q18="Engine",VLOOKUP(X18,EngineUpgrades!$A$2:$C$19,3,FALSE),"")</f>
        <v/>
      </c>
      <c r="AS18" s="15" t="str">
        <f>_xlfn.XLOOKUP(AQ18,EngineUpgrades!$D$1:$J$1,EngineUpgrades!$D$17:$J$17,"",0,1)</f>
        <v/>
      </c>
      <c r="AT18" s="17">
        <v>2</v>
      </c>
      <c r="AU18" s="16" t="str">
        <f>IF(Q18="Engine",_xlfn.XLOOKUP(_xlfn.CONCAT(O18,P18+AT18),TechTree!$C$2:$C$501,TechTree!$D$2:$D$501,"Not Valid Combination",0,1),"")</f>
        <v/>
      </c>
    </row>
    <row r="19" spans="1:47" ht="65" customHeight="1" x14ac:dyDescent="0.35">
      <c r="A19" t="str">
        <f>VLOOKUP(D19,PartsUpdated!$A$2:$A$289,1,FALSE)</f>
        <v>octans_basic_rcs_srf_2</v>
      </c>
      <c r="B19" t="s">
        <v>417</v>
      </c>
      <c r="C19" t="s">
        <v>1016</v>
      </c>
      <c r="D19" t="s">
        <v>456</v>
      </c>
      <c r="E19" t="s">
        <v>457</v>
      </c>
      <c r="F19" t="s">
        <v>420</v>
      </c>
      <c r="G19" t="s">
        <v>7</v>
      </c>
      <c r="H19">
        <v>225</v>
      </c>
      <c r="I19">
        <v>45</v>
      </c>
      <c r="J19">
        <v>0.01</v>
      </c>
      <c r="K19" t="s">
        <v>80</v>
      </c>
      <c r="M19" s="12" t="str">
        <f>_xlfn.CONCAT(IF($R19&lt;&gt;"",_xlfn.CONCAT(" #LOC_KTT_",B19,"_",D19,"_Title = ",$R19,CHAR(10),"@PART[",D19,"]:NEEDS[!002_CommunityPartsTitles]:AFTER[",B19,"] // ",IF(R19="",E19,_xlfn.CONCAT(R19," (",E19,")")),CHAR(10),"{",CHAR(10),"    @",$R$1," = #LOC_KTT_",B19,"_",D19,"_Title // ",$R19,CHAR(10),"}",CHAR(10)),""),"@PART[",D19,"]:AFTER[",B19,"] // ",IF(R19="",E19,_xlfn.CONCAT(R19," (",E19,")")),CHAR(10),"{",CHAR(10),"    techBranch = ",VLOOKUP(O19,TechTree!$G$2:$H$43,2,FALSE),CHAR(10),"    techTier = ",P19,CHAR(10),"    @TechRequired = ",N19,IF($S19&lt;&gt;"",_xlfn.CONCAT(CHAR(10),"    @",$S$1," = ",$S19),""),IF($T19&lt;&gt;"",_xlfn.CONCAT(CHAR(10),"    @",$T$1," = ",$T19),""),IF($U19&lt;&gt;"",_xlfn.CONCAT(CHAR(10),"    @",$U$1," = ",$U19),""),IF(AND(AA19="NA/Balloon",Q19&lt;&gt;"Fuel Tank")=TRUE,_xlfn.CONCAT(CHAR(10),"    KiwiFuelSwitchIgnore = true"),""),IF($V19&lt;&gt;"",_xlfn.CONCAT(CHAR(10),V19),""),IF($AP19&lt;&gt;"",IF(Q19="RTG","",_xlfn.CONCAT(CHAR(10),$AP19)),""),IF(AN19&lt;&gt;"",_xlfn.CONCAT(CHAR(10),AN19),""),CHAR(10),"}",IF(AC19="Yes",_xlfn.CONCAT(CHAR(10),"@PART[",D19,"]:NEEDS[KiwiDeprecate]:AFTER[",B19,"]",CHAR(10),"{",CHAR(10),"    kiwiDeprecate = true",CHAR(10),"}"),""),IF(Q19="RTG",AP19,""))</f>
        <v>@PART[octans_basic_rcs_srf_2]:AFTER[Tantares] // Octans Basic Linear RCS Port B
{
    techBranch = rcsEtAl
    techTier = 6
    @TechRequired = experimentalControl
}</v>
      </c>
      <c r="N19" s="9" t="str">
        <f>_xlfn.XLOOKUP(_xlfn.CONCAT(O19,P19),TechTree!$C$2:$C$501,TechTree!$D$2:$D$501,"Not Valid Combination",0,1)</f>
        <v>experimentalControl</v>
      </c>
      <c r="O19" s="8" t="s">
        <v>221</v>
      </c>
      <c r="P19" s="8">
        <v>6</v>
      </c>
      <c r="Q19" s="8" t="s">
        <v>242</v>
      </c>
      <c r="W19" s="10" t="s">
        <v>243</v>
      </c>
      <c r="X19" s="10" t="s">
        <v>259</v>
      </c>
      <c r="AA19" s="10" t="s">
        <v>294</v>
      </c>
      <c r="AB19" s="10" t="s">
        <v>303</v>
      </c>
      <c r="AC19" s="10" t="s">
        <v>329</v>
      </c>
      <c r="AE19" s="12" t="str">
        <f t="shared" si="1"/>
        <v/>
      </c>
      <c r="AF19" s="14"/>
      <c r="AG19" s="18" t="s">
        <v>329</v>
      </c>
      <c r="AH19" s="18"/>
      <c r="AI19" s="18"/>
      <c r="AJ19" s="18"/>
      <c r="AK19" s="18"/>
      <c r="AL19" s="18"/>
      <c r="AM19" s="18"/>
      <c r="AN19" s="19" t="str">
        <f t="shared" si="3"/>
        <v/>
      </c>
      <c r="AO19" s="14"/>
      <c r="AP19" s="15" t="str">
        <f>IF(Q19="Structural",_xlfn.CONCAT("    ","structuralUpgradeType = ",IF(P19&lt;3,"0_2",IF(P19&lt;5,"3_4",IF(P19&lt;7,"5_6",IF(P19&lt;9,"7_8","9Plus"))))),IF(Q19="Command Module",_xlfn.CONCAT("    commandUpgradeType = standard",CHAR(10),"    commandUpgradeName = ",W19),IF(Q19="Engine",_xlfn.CONCAT("    engineUpgradeType = ",X19,CHAR(10),Parts!AS19,CHAR(10),"    enginePartUpgradeName = ",Y19),IF(Q19="Parachute","    parachuteUpgradeType = standard",IF(Q19="Solar",_xlfn.CONCAT("    solarPanelUpgradeTier = ",P19),IF(OR(Q19="System",Q19="System and Space Capability")=TRUE,_xlfn.CONCAT("    spacePlaneSystemUpgradeType = ",Y19,IF(Q19="System and Space Capability",_xlfn.CONCAT(CHAR(10),"    spaceplaneUpgradeType = spaceCapable",CHAR(10),"    baseSkinTemp = ",CHAR(10),"    upgradeSkinTemp = "),"")),IF(Q19="Fuel Tank",IF(AA19="NA/Balloon","    KiwiFuelSwitchIgnore = true",IF(AA19="standardLiquidFuel",_xlfn.CONCAT("    fuelTankUpgradeType = ",AA19,CHAR(10),"    fuelTankSizeUpgrade = ",AB19),_xlfn.CONCAT("    fuelTankUpgradeType = ",AA19))),IF(Q19="RCS","    rcsUpgradeType = coldGas",IF(Q19="RTG",_xlfn.CONCAT(CHAR(10),"@PART[",D19,"]:NEEDS[",B19,",NearFutureElectrical,DecayingRTGs,!FeatureRadiation]",CHAR(10),"{",CHAR(10),"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9" s="16" t="str">
        <f>IF(Q19="Engine",VLOOKUP(X19,EngineUpgrades!$A$2:$C$19,2,FALSE),"")</f>
        <v/>
      </c>
      <c r="AR19" s="16" t="str">
        <f>IF(Q19="Engine",VLOOKUP(X19,EngineUpgrades!$A$2:$C$19,3,FALSE),"")</f>
        <v/>
      </c>
      <c r="AS19" s="15" t="str">
        <f>_xlfn.XLOOKUP(AQ19,EngineUpgrades!$D$1:$J$1,EngineUpgrades!$D$17:$J$17,"",0,1)</f>
        <v/>
      </c>
      <c r="AT19" s="17">
        <v>2</v>
      </c>
      <c r="AU19" s="16" t="str">
        <f>IF(Q19="Engine",_xlfn.XLOOKUP(_xlfn.CONCAT(O19,P19+AT19),TechTree!$C$2:$C$501,TechTree!$D$2:$D$501,"Not Valid Combination",0,1),"")</f>
        <v/>
      </c>
    </row>
    <row r="20" spans="1:47" ht="72.5" x14ac:dyDescent="0.35">
      <c r="A20" t="str">
        <f>VLOOKUP(D20,PartsUpdated!$A$2:$A$289,1,FALSE)</f>
        <v>octans_basic_rcs_srf_3</v>
      </c>
      <c r="B20" t="s">
        <v>417</v>
      </c>
      <c r="C20" t="s">
        <v>1017</v>
      </c>
      <c r="D20" t="s">
        <v>458</v>
      </c>
      <c r="E20" t="s">
        <v>459</v>
      </c>
      <c r="F20" t="s">
        <v>420</v>
      </c>
      <c r="G20" t="s">
        <v>7</v>
      </c>
      <c r="H20">
        <v>225</v>
      </c>
      <c r="I20">
        <v>45</v>
      </c>
      <c r="J20">
        <v>0.01</v>
      </c>
      <c r="K20" t="s">
        <v>80</v>
      </c>
      <c r="M20" s="12" t="str">
        <f>_xlfn.CONCAT(IF($R20&lt;&gt;"",_xlfn.CONCAT(" #LOC_KTT_",B20,"_",D20,"_Title = ",$R20,CHAR(10),"@PART[",D20,"]:NEEDS[!002_CommunityPartsTitles]:AFTER[",B20,"] // ",IF(R20="",E20,_xlfn.CONCAT(R20," (",E20,")")),CHAR(10),"{",CHAR(10),"    @",$R$1," = #LOC_KTT_",B20,"_",D20,"_Title // ",$R20,CHAR(10),"}",CHAR(10)),""),"@PART[",D20,"]:AFTER[",B20,"] // ",IF(R20="",E20,_xlfn.CONCAT(R20," (",E20,")")),CHAR(10),"{",CHAR(10),"    techBranch = ",VLOOKUP(O20,TechTree!$G$2:$H$43,2,FALSE),CHAR(10),"    techTier = ",P20,CHAR(10),"    @TechRequired = ",N20,IF($S20&lt;&gt;"",_xlfn.CONCAT(CHAR(10),"    @",$S$1," = ",$S20),""),IF($T20&lt;&gt;"",_xlfn.CONCAT(CHAR(10),"    @",$T$1," = ",$T20),""),IF($U20&lt;&gt;"",_xlfn.CONCAT(CHAR(10),"    @",$U$1," = ",$U20),""),IF(AND(AA20="NA/Balloon",Q20&lt;&gt;"Fuel Tank")=TRUE,_xlfn.CONCAT(CHAR(10),"    KiwiFuelSwitchIgnore = true"),""),IF($V20&lt;&gt;"",_xlfn.CONCAT(CHAR(10),V20),""),IF($AP20&lt;&gt;"",IF(Q20="RTG","",_xlfn.CONCAT(CHAR(10),$AP20)),""),IF(AN20&lt;&gt;"",_xlfn.CONCAT(CHAR(10),AN20),""),CHAR(10),"}",IF(AC20="Yes",_xlfn.CONCAT(CHAR(10),"@PART[",D20,"]:NEEDS[KiwiDeprecate]:AFTER[",B20,"]",CHAR(10),"{",CHAR(10),"    kiwiDeprecate = true",CHAR(10),"}"),""),IF(Q20="RTG",AP20,""))</f>
        <v>@PART[octans_basic_rcs_srf_3]:AFTER[Tantares] // Octans Basic Linear RCS Port C
{
    techBranch = rcsEtAl
    techTier = 6
    @TechRequired = experimentalControl
}</v>
      </c>
      <c r="N20" s="9" t="str">
        <f>_xlfn.XLOOKUP(_xlfn.CONCAT(O20,P20),TechTree!$C$2:$C$501,TechTree!$D$2:$D$501,"Not Valid Combination",0,1)</f>
        <v>experimentalControl</v>
      </c>
      <c r="O20" s="8" t="s">
        <v>221</v>
      </c>
      <c r="P20" s="8">
        <v>6</v>
      </c>
      <c r="Q20" s="8" t="s">
        <v>242</v>
      </c>
      <c r="W20" s="10" t="s">
        <v>243</v>
      </c>
      <c r="X20" s="10" t="s">
        <v>382</v>
      </c>
      <c r="AA20" s="10" t="s">
        <v>294</v>
      </c>
      <c r="AB20" s="10" t="s">
        <v>303</v>
      </c>
      <c r="AC20" s="10" t="s">
        <v>329</v>
      </c>
      <c r="AE20" s="12" t="str">
        <f t="shared" si="1"/>
        <v/>
      </c>
      <c r="AF20" s="14"/>
      <c r="AG20" s="18" t="s">
        <v>329</v>
      </c>
      <c r="AH20" s="18"/>
      <c r="AI20" s="18"/>
      <c r="AJ20" s="18"/>
      <c r="AK20" s="18"/>
      <c r="AL20" s="18"/>
      <c r="AM20" s="18"/>
      <c r="AN20" s="19" t="str">
        <f t="shared" si="3"/>
        <v/>
      </c>
      <c r="AO20" s="14"/>
      <c r="AP20" s="15" t="str">
        <f>IF(Q20="Structural",_xlfn.CONCAT("    ","structuralUpgradeType = ",IF(P20&lt;3,"0_2",IF(P20&lt;5,"3_4",IF(P20&lt;7,"5_6",IF(P20&lt;9,"7_8","9Plus"))))),IF(Q20="Command Module",_xlfn.CONCAT("    commandUpgradeType = standard",CHAR(10),"    commandUpgradeName = ",W20),IF(Q20="Engine",_xlfn.CONCAT("    engineUpgradeType = ",X20,CHAR(10),Parts!AS20,CHAR(10),"    enginePartUpgradeName = ",Y20),IF(Q20="Parachute","    parachuteUpgradeType = standard",IF(Q20="Solar",_xlfn.CONCAT("    solarPanelUpgradeTier = ",P20),IF(OR(Q20="System",Q20="System and Space Capability")=TRUE,_xlfn.CONCAT("    spacePlaneSystemUpgradeType = ",Y20,IF(Q20="System and Space Capability",_xlfn.CONCAT(CHAR(10),"    spaceplaneUpgradeType = spaceCapable",CHAR(10),"    baseSkinTemp = ",CHAR(10),"    upgradeSkinTemp = "),"")),IF(Q20="Fuel Tank",IF(AA20="NA/Balloon","    KiwiFuelSwitchIgnore = true",IF(AA20="standardLiquidFuel",_xlfn.CONCAT("    fuelTankUpgradeType = ",AA20,CHAR(10),"    fuelTankSizeUpgrade = ",AB20),_xlfn.CONCAT("    fuelTankUpgradeType = ",AA20))),IF(Q20="RCS","    rcsUpgradeType = coldGas",IF(Q20="RTG",_xlfn.CONCAT(CHAR(10),"@PART[",D20,"]:NEEDS[",B20,",NearFutureElectrical,DecayingRTGs,!FeatureRadiation]",CHAR(10),"{",CHAR(10),"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0" s="16" t="str">
        <f>IF(Q20="Engine",VLOOKUP(X20,EngineUpgrades!$A$2:$C$19,2,FALSE),"")</f>
        <v/>
      </c>
      <c r="AR20" s="16" t="str">
        <f>IF(Q20="Engine",VLOOKUP(X20,EngineUpgrades!$A$2:$C$19,3,FALSE),"")</f>
        <v/>
      </c>
      <c r="AS20" s="15" t="str">
        <f>_xlfn.XLOOKUP(AQ20,EngineUpgrades!$D$1:$J$1,EngineUpgrades!$D$17:$J$17,"",0,1)</f>
        <v/>
      </c>
      <c r="AT20" s="17">
        <v>2</v>
      </c>
      <c r="AU20" s="16" t="str">
        <f>IF(Q20="Engine",_xlfn.XLOOKUP(_xlfn.CONCAT(O20,P20+AT20),TechTree!$C$2:$C$501,TechTree!$D$2:$D$501,"Not Valid Combination",0,1),"")</f>
        <v/>
      </c>
    </row>
    <row r="21" spans="1:47" ht="72.5" x14ac:dyDescent="0.35">
      <c r="A21" t="str">
        <f>VLOOKUP(D21,PartsUpdated!$A$2:$A$289,1,FALSE)</f>
        <v>octans_basic_rcs_srf_4</v>
      </c>
      <c r="B21" t="s">
        <v>417</v>
      </c>
      <c r="C21" t="s">
        <v>1018</v>
      </c>
      <c r="D21" t="s">
        <v>460</v>
      </c>
      <c r="E21" t="s">
        <v>461</v>
      </c>
      <c r="F21" t="s">
        <v>420</v>
      </c>
      <c r="G21" t="s">
        <v>7</v>
      </c>
      <c r="H21">
        <v>225</v>
      </c>
      <c r="I21">
        <v>45</v>
      </c>
      <c r="J21">
        <v>0.02</v>
      </c>
      <c r="K21" t="s">
        <v>80</v>
      </c>
      <c r="M21" s="12" t="str">
        <f>_xlfn.CONCAT(IF($R21&lt;&gt;"",_xlfn.CONCAT(" #LOC_KTT_",B21,"_",D21,"_Title = ",$R21,CHAR(10),"@PART[",D21,"]:NEEDS[!002_CommunityPartsTitles]:AFTER[",B21,"] // ",IF(R21="",E21,_xlfn.CONCAT(R21," (",E21,")")),CHAR(10),"{",CHAR(10),"    @",$R$1," = #LOC_KTT_",B21,"_",D21,"_Title // ",$R21,CHAR(10),"}",CHAR(10)),""),"@PART[",D21,"]:AFTER[",B21,"] // ",IF(R21="",E21,_xlfn.CONCAT(R21," (",E21,")")),CHAR(10),"{",CHAR(10),"    techBranch = ",VLOOKUP(O21,TechTree!$G$2:$H$43,2,FALSE),CHAR(10),"    techTier = ",P21,CHAR(10),"    @TechRequired = ",N21,IF($S21&lt;&gt;"",_xlfn.CONCAT(CHAR(10),"    @",$S$1," = ",$S21),""),IF($T21&lt;&gt;"",_xlfn.CONCAT(CHAR(10),"    @",$T$1," = ",$T21),""),IF($U21&lt;&gt;"",_xlfn.CONCAT(CHAR(10),"    @",$U$1," = ",$U21),""),IF(AND(AA21="NA/Balloon",Q21&lt;&gt;"Fuel Tank")=TRUE,_xlfn.CONCAT(CHAR(10),"    KiwiFuelSwitchIgnore = true"),""),IF($V21&lt;&gt;"",_xlfn.CONCAT(CHAR(10),V21),""),IF($AP21&lt;&gt;"",IF(Q21="RTG","",_xlfn.CONCAT(CHAR(10),$AP21)),""),IF(AN21&lt;&gt;"",_xlfn.CONCAT(CHAR(10),AN21),""),CHAR(10),"}",IF(AC21="Yes",_xlfn.CONCAT(CHAR(10),"@PART[",D21,"]:NEEDS[KiwiDeprecate]:AFTER[",B21,"]",CHAR(10),"{",CHAR(10),"    kiwiDeprecate = true",CHAR(10),"}"),""),IF(Q21="RTG",AP21,""))</f>
        <v>@PART[octans_basic_rcs_srf_4]:AFTER[Tantares] // Octans Basic Linear RCS Port D
{
    techBranch = rcsEtAl
    techTier = 6
    @TechRequired = experimentalControl
}</v>
      </c>
      <c r="N21" s="9" t="str">
        <f>_xlfn.XLOOKUP(_xlfn.CONCAT(O21,P21),TechTree!$C$2:$C$501,TechTree!$D$2:$D$501,"Not Valid Combination",0,1)</f>
        <v>experimentalControl</v>
      </c>
      <c r="O21" s="8" t="s">
        <v>221</v>
      </c>
      <c r="P21" s="8">
        <v>6</v>
      </c>
      <c r="Q21" s="8" t="s">
        <v>242</v>
      </c>
      <c r="W21" s="10" t="s">
        <v>243</v>
      </c>
      <c r="X21" s="10" t="s">
        <v>378</v>
      </c>
      <c r="AA21" s="10" t="s">
        <v>294</v>
      </c>
      <c r="AB21" s="10" t="s">
        <v>303</v>
      </c>
      <c r="AC21" s="10" t="s">
        <v>329</v>
      </c>
      <c r="AE21" s="12" t="str">
        <f t="shared" si="1"/>
        <v/>
      </c>
      <c r="AF21" s="14"/>
      <c r="AG21" s="18" t="s">
        <v>329</v>
      </c>
      <c r="AH21" s="18"/>
      <c r="AI21" s="18"/>
      <c r="AJ21" s="18"/>
      <c r="AK21" s="18"/>
      <c r="AL21" s="18"/>
      <c r="AM21" s="18"/>
      <c r="AN21" s="19" t="str">
        <f t="shared" si="3"/>
        <v/>
      </c>
      <c r="AO21" s="14"/>
      <c r="AP21" s="15" t="str">
        <f>IF(Q21="Structural",_xlfn.CONCAT("    ","structuralUpgradeType = ",IF(P21&lt;3,"0_2",IF(P21&lt;5,"3_4",IF(P21&lt;7,"5_6",IF(P21&lt;9,"7_8","9Plus"))))),IF(Q21="Command Module",_xlfn.CONCAT("    commandUpgradeType = standard",CHAR(10),"    commandUpgradeName = ",W21),IF(Q21="Engine",_xlfn.CONCAT("    engineUpgradeType = ",X21,CHAR(10),Parts!AS21,CHAR(10),"    enginePartUpgradeName = ",Y21),IF(Q21="Parachute","    parachuteUpgradeType = standard",IF(Q21="Solar",_xlfn.CONCAT("    solarPanelUpgradeTier = ",P21),IF(OR(Q21="System",Q21="System and Space Capability")=TRUE,_xlfn.CONCAT("    spacePlaneSystemUpgradeType = ",Y21,IF(Q21="System and Space Capability",_xlfn.CONCAT(CHAR(10),"    spaceplaneUpgradeType = spaceCapable",CHAR(10),"    baseSkinTemp = ",CHAR(10),"    upgradeSkinTemp = "),"")),IF(Q21="Fuel Tank",IF(AA21="NA/Balloon","    KiwiFuelSwitchIgnore = true",IF(AA21="standardLiquidFuel",_xlfn.CONCAT("    fuelTankUpgradeType = ",AA21,CHAR(10),"    fuelTankSizeUpgrade = ",AB21),_xlfn.CONCAT("    fuelTankUpgradeType = ",AA21))),IF(Q21="RCS","    rcsUpgradeType = coldGas",IF(Q21="RTG",_xlfn.CONCAT(CHAR(10),"@PART[",D21,"]:NEEDS[",B21,",NearFutureElectrical,DecayingRTGs,!FeatureRadiation]",CHAR(10),"{",CHAR(10),"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1" s="16" t="str">
        <f>IF(Q21="Engine",VLOOKUP(X21,EngineUpgrades!$A$2:$C$19,2,FALSE),"")</f>
        <v/>
      </c>
      <c r="AR21" s="16" t="str">
        <f>IF(Q21="Engine",VLOOKUP(X21,EngineUpgrades!$A$2:$C$19,3,FALSE),"")</f>
        <v/>
      </c>
      <c r="AS21" s="15" t="str">
        <f>_xlfn.XLOOKUP(AQ21,EngineUpgrades!$D$1:$J$1,EngineUpgrades!$D$17:$J$17,"",0,1)</f>
        <v/>
      </c>
      <c r="AT21" s="17">
        <v>2</v>
      </c>
      <c r="AU21" s="16" t="str">
        <f>IF(Q21="Engine",_xlfn.XLOOKUP(_xlfn.CONCAT(O21,P21+AT21),TechTree!$C$2:$C$501,TechTree!$D$2:$D$501,"Not Valid Combination",0,1),"")</f>
        <v/>
      </c>
    </row>
    <row r="22" spans="1:47" ht="72.5" x14ac:dyDescent="0.35">
      <c r="A22" t="str">
        <f>VLOOKUP(D22,PartsUpdated!$A$2:$A$289,1,FALSE)</f>
        <v>octans_moe_linear_srf_1</v>
      </c>
      <c r="B22" t="s">
        <v>417</v>
      </c>
      <c r="C22" t="s">
        <v>1019</v>
      </c>
      <c r="D22" t="s">
        <v>462</v>
      </c>
      <c r="E22" t="s">
        <v>463</v>
      </c>
      <c r="F22" t="s">
        <v>420</v>
      </c>
      <c r="G22" t="s">
        <v>7</v>
      </c>
      <c r="H22">
        <v>225</v>
      </c>
      <c r="I22">
        <v>45</v>
      </c>
      <c r="J22">
        <v>0.02</v>
      </c>
      <c r="K22" t="s">
        <v>80</v>
      </c>
      <c r="M22" s="12" t="str">
        <f>_xlfn.CONCAT(IF($R22&lt;&gt;"",_xlfn.CONCAT(" #LOC_KTT_",B22,"_",D22,"_Title = ",$R22,CHAR(10),"@PART[",D22,"]:NEEDS[!002_CommunityPartsTitles]:AFTER[",B22,"] // ",IF(R22="",E22,_xlfn.CONCAT(R22," (",E22,")")),CHAR(10),"{",CHAR(10),"    @",$R$1," = #LOC_KTT_",B22,"_",D22,"_Title // ",$R22,CHAR(10),"}",CHAR(10)),""),"@PART[",D22,"]:AFTER[",B22,"] // ",IF(R22="",E22,_xlfn.CONCAT(R22," (",E22,")")),CHAR(10),"{",CHAR(10),"    techBranch = ",VLOOKUP(O22,TechTree!$G$2:$H$43,2,FALSE),CHAR(10),"    techTier = ",P22,CHAR(10),"    @TechRequired = ",N22,IF($S22&lt;&gt;"",_xlfn.CONCAT(CHAR(10),"    @",$S$1," = ",$S22),""),IF($T22&lt;&gt;"",_xlfn.CONCAT(CHAR(10),"    @",$T$1," = ",$T22),""),IF($U22&lt;&gt;"",_xlfn.CONCAT(CHAR(10),"    @",$U$1," = ",$U22),""),IF(AND(AA22="NA/Balloon",Q22&lt;&gt;"Fuel Tank")=TRUE,_xlfn.CONCAT(CHAR(10),"    KiwiFuelSwitchIgnore = true"),""),IF($V22&lt;&gt;"",_xlfn.CONCAT(CHAR(10),V22),""),IF($AP22&lt;&gt;"",IF(Q22="RTG","",_xlfn.CONCAT(CHAR(10),$AP22)),""),IF(AN22&lt;&gt;"",_xlfn.CONCAT(CHAR(10),AN22),""),CHAR(10),"}",IF(AC22="Yes",_xlfn.CONCAT(CHAR(10),"@PART[",D22,"]:NEEDS[KiwiDeprecate]:AFTER[",B22,"]",CHAR(10),"{",CHAR(10),"    kiwiDeprecate = true",CHAR(10),"}"),""),IF(Q22="RTG",AP22,""))</f>
        <v>@PART[octans_moe_linear_srf_1]:AFTER[Tantares] // Octans Linear MOE
{
    techBranch = rcsEtAl
    techTier = 6
    @TechRequired = experimentalControl
}</v>
      </c>
      <c r="N22" s="9" t="str">
        <f>_xlfn.XLOOKUP(_xlfn.CONCAT(O22,P22),TechTree!$C$2:$C$501,TechTree!$D$2:$D$501,"Not Valid Combination",0,1)</f>
        <v>experimentalControl</v>
      </c>
      <c r="O22" s="8" t="s">
        <v>221</v>
      </c>
      <c r="P22" s="8">
        <v>6</v>
      </c>
      <c r="Q22" s="8" t="s">
        <v>242</v>
      </c>
      <c r="W22" s="10" t="s">
        <v>243</v>
      </c>
      <c r="X22" s="10" t="s">
        <v>259</v>
      </c>
      <c r="AA22" s="10" t="s">
        <v>294</v>
      </c>
      <c r="AB22" s="10" t="s">
        <v>303</v>
      </c>
      <c r="AC22" s="10" t="s">
        <v>329</v>
      </c>
      <c r="AE22" s="12" t="str">
        <f t="shared" si="1"/>
        <v/>
      </c>
      <c r="AF22" s="14"/>
      <c r="AG22" s="18" t="s">
        <v>329</v>
      </c>
      <c r="AH22" s="18"/>
      <c r="AI22" s="18"/>
      <c r="AJ22" s="18"/>
      <c r="AK22" s="18"/>
      <c r="AL22" s="18"/>
      <c r="AM22" s="18"/>
      <c r="AN22" s="19" t="str">
        <f t="shared" si="3"/>
        <v/>
      </c>
      <c r="AO22" s="14"/>
      <c r="AP22" s="15" t="str">
        <f>IF(Q22="Structural",_xlfn.CONCAT("    ","structuralUpgradeType = ",IF(P22&lt;3,"0_2",IF(P22&lt;5,"3_4",IF(P22&lt;7,"5_6",IF(P22&lt;9,"7_8","9Plus"))))),IF(Q22="Command Module",_xlfn.CONCAT("    commandUpgradeType = standard",CHAR(10),"    commandUpgradeName = ",W22),IF(Q22="Engine",_xlfn.CONCAT("    engineUpgradeType = ",X22,CHAR(10),Parts!AS22,CHAR(10),"    enginePartUpgradeName = ",Y22),IF(Q22="Parachute","    parachuteUpgradeType = standard",IF(Q22="Solar",_xlfn.CONCAT("    solarPanelUpgradeTier = ",P22),IF(OR(Q22="System",Q22="System and Space Capability")=TRUE,_xlfn.CONCAT("    spacePlaneSystemUpgradeType = ",Y22,IF(Q22="System and Space Capability",_xlfn.CONCAT(CHAR(10),"    spaceplaneUpgradeType = spaceCapable",CHAR(10),"    baseSkinTemp = ",CHAR(10),"    upgradeSkinTemp = "),"")),IF(Q22="Fuel Tank",IF(AA22="NA/Balloon","    KiwiFuelSwitchIgnore = true",IF(AA22="standardLiquidFuel",_xlfn.CONCAT("    fuelTankUpgradeType = ",AA22,CHAR(10),"    fuelTankSizeUpgrade = ",AB22),_xlfn.CONCAT("    fuelTankUpgradeType = ",AA22))),IF(Q22="RCS","    rcsUpgradeType = coldGas",IF(Q22="RTG",_xlfn.CONCAT(CHAR(10),"@PART[",D22,"]:NEEDS[",B22,",NearFutureElectrical,DecayingRTGs,!FeatureRadiation]",CHAR(10),"{",CHAR(10),"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2" s="16" t="str">
        <f>IF(Q22="Engine",VLOOKUP(X22,EngineUpgrades!$A$2:$C$19,2,FALSE),"")</f>
        <v/>
      </c>
      <c r="AR22" s="16" t="str">
        <f>IF(Q22="Engine",VLOOKUP(X22,EngineUpgrades!$A$2:$C$19,3,FALSE),"")</f>
        <v/>
      </c>
      <c r="AS22" s="15" t="str">
        <f>_xlfn.XLOOKUP(AQ22,EngineUpgrades!$D$1:$J$1,EngineUpgrades!$D$17:$J$17,"",0,1)</f>
        <v/>
      </c>
      <c r="AT22" s="17">
        <v>2</v>
      </c>
      <c r="AU22" s="16" t="str">
        <f>IF(Q22="Engine",_xlfn.XLOOKUP(_xlfn.CONCAT(O22,P22+AT22),TechTree!$C$2:$C$501,TechTree!$D$2:$D$501,"Not Valid Combination",0,1),"")</f>
        <v/>
      </c>
    </row>
    <row r="23" spans="1:47" ht="65" customHeight="1" x14ac:dyDescent="0.35">
      <c r="A23" t="str">
        <f>VLOOKUP(D23,PartsUpdated!$A$2:$A$289,1,FALSE)</f>
        <v>octans_moe_srf_1</v>
      </c>
      <c r="B23" t="s">
        <v>417</v>
      </c>
      <c r="C23" t="s">
        <v>1020</v>
      </c>
      <c r="D23" t="s">
        <v>464</v>
      </c>
      <c r="E23" t="s">
        <v>465</v>
      </c>
      <c r="F23" t="s">
        <v>420</v>
      </c>
      <c r="G23" t="s">
        <v>7</v>
      </c>
      <c r="H23">
        <v>225</v>
      </c>
      <c r="I23">
        <v>45</v>
      </c>
      <c r="J23">
        <v>0.02</v>
      </c>
      <c r="K23" t="s">
        <v>80</v>
      </c>
      <c r="M23" s="12" t="str">
        <f>_xlfn.CONCAT(IF($R23&lt;&gt;"",_xlfn.CONCAT(" #LOC_KTT_",B23,"_",D23,"_Title = ",$R23,CHAR(10),"@PART[",D23,"]:NEEDS[!002_CommunityPartsTitles]:AFTER[",B23,"] // ",IF(R23="",E23,_xlfn.CONCAT(R23," (",E23,")")),CHAR(10),"{",CHAR(10),"    @",$R$1," = #LOC_KTT_",B23,"_",D23,"_Title // ",$R23,CHAR(10),"}",CHAR(10)),""),"@PART[",D23,"]:AFTER[",B23,"] // ",IF(R23="",E23,_xlfn.CONCAT(R23," (",E23,")")),CHAR(10),"{",CHAR(10),"    techBranch = ",VLOOKUP(O23,TechTree!$G$2:$H$43,2,FALSE),CHAR(10),"    techTier = ",P23,CHAR(10),"    @TechRequired = ",N23,IF($S23&lt;&gt;"",_xlfn.CONCAT(CHAR(10),"    @",$S$1," = ",$S23),""),IF($T23&lt;&gt;"",_xlfn.CONCAT(CHAR(10),"    @",$T$1," = ",$T23),""),IF($U23&lt;&gt;"",_xlfn.CONCAT(CHAR(10),"    @",$U$1," = ",$U23),""),IF(AND(AA23="NA/Balloon",Q23&lt;&gt;"Fuel Tank")=TRUE,_xlfn.CONCAT(CHAR(10),"    KiwiFuelSwitchIgnore = true"),""),IF($V23&lt;&gt;"",_xlfn.CONCAT(CHAR(10),V23),""),IF($AP23&lt;&gt;"",IF(Q23="RTG","",_xlfn.CONCAT(CHAR(10),$AP23)),""),IF(AN23&lt;&gt;"",_xlfn.CONCAT(CHAR(10),AN23),""),CHAR(10),"}",IF(AC23="Yes",_xlfn.CONCAT(CHAR(10),"@PART[",D23,"]:NEEDS[KiwiDeprecate]:AFTER[",B23,"]",CHAR(10),"{",CHAR(10),"    kiwiDeprecate = true",CHAR(10),"}"),""),IF(Q23="RTG",AP23,""))</f>
        <v>@PART[octans_moe_srf_1]:AFTER[Tantares] // Octans MOE 1A
{
    techBranch = rcsEtAl
    techTier = 6
    @TechRequired = experimentalControl
}</v>
      </c>
      <c r="N23" s="9" t="str">
        <f>_xlfn.XLOOKUP(_xlfn.CONCAT(O23,P23),TechTree!$C$2:$C$501,TechTree!$D$2:$D$501,"Not Valid Combination",0,1)</f>
        <v>experimentalControl</v>
      </c>
      <c r="O23" s="8" t="s">
        <v>221</v>
      </c>
      <c r="P23" s="8">
        <v>6</v>
      </c>
      <c r="Q23" s="8" t="s">
        <v>242</v>
      </c>
      <c r="W23" s="10" t="s">
        <v>243</v>
      </c>
      <c r="X23" s="10" t="s">
        <v>259</v>
      </c>
      <c r="AA23" s="10" t="s">
        <v>294</v>
      </c>
      <c r="AB23" s="10" t="s">
        <v>303</v>
      </c>
      <c r="AC23" s="10" t="s">
        <v>329</v>
      </c>
      <c r="AE23" s="12" t="str">
        <f t="shared" si="1"/>
        <v/>
      </c>
      <c r="AF23" s="14"/>
      <c r="AG23" s="18" t="s">
        <v>329</v>
      </c>
      <c r="AH23" s="18"/>
      <c r="AI23" s="18"/>
      <c r="AJ23" s="18"/>
      <c r="AK23" s="18"/>
      <c r="AL23" s="18"/>
      <c r="AM23" s="18"/>
      <c r="AN23" s="19" t="str">
        <f t="shared" si="3"/>
        <v/>
      </c>
      <c r="AO23" s="14"/>
      <c r="AP23" s="15" t="str">
        <f>IF(Q23="Structural",_xlfn.CONCAT("    ","structuralUpgradeType = ",IF(P23&lt;3,"0_2",IF(P23&lt;5,"3_4",IF(P23&lt;7,"5_6",IF(P23&lt;9,"7_8","9Plus"))))),IF(Q23="Command Module",_xlfn.CONCAT("    commandUpgradeType = standard",CHAR(10),"    commandUpgradeName = ",W23),IF(Q23="Engine",_xlfn.CONCAT("    engineUpgradeType = ",X23,CHAR(10),Parts!AS23,CHAR(10),"    enginePartUpgradeName = ",Y23),IF(Q23="Parachute","    parachuteUpgradeType = standard",IF(Q23="Solar",_xlfn.CONCAT("    solarPanelUpgradeTier = ",P23),IF(OR(Q23="System",Q23="System and Space Capability")=TRUE,_xlfn.CONCAT("    spacePlaneSystemUpgradeType = ",Y23,IF(Q23="System and Space Capability",_xlfn.CONCAT(CHAR(10),"    spaceplaneUpgradeType = spaceCapable",CHAR(10),"    baseSkinTemp = ",CHAR(10),"    upgradeSkinTemp = "),"")),IF(Q23="Fuel Tank",IF(AA23="NA/Balloon","    KiwiFuelSwitchIgnore = true",IF(AA23="standardLiquidFuel",_xlfn.CONCAT("    fuelTankUpgradeType = ",AA23,CHAR(10),"    fuelTankSizeUpgrade = ",AB23),_xlfn.CONCAT("    fuelTankUpgradeType = ",AA23))),IF(Q23="RCS","    rcsUpgradeType = coldGas",IF(Q23="RTG",_xlfn.CONCAT(CHAR(10),"@PART[",D23,"]:NEEDS[",B23,",NearFutureElectrical,DecayingRTGs,!FeatureRadiation]",CHAR(10),"{",CHAR(10),"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3" s="16" t="str">
        <f>IF(Q23="Engine",VLOOKUP(X23,EngineUpgrades!$A$2:$C$19,2,FALSE),"")</f>
        <v/>
      </c>
      <c r="AR23" s="16" t="str">
        <f>IF(Q23="Engine",VLOOKUP(X23,EngineUpgrades!$A$2:$C$19,3,FALSE),"")</f>
        <v/>
      </c>
      <c r="AS23" s="15" t="str">
        <f>_xlfn.XLOOKUP(AQ23,EngineUpgrades!$D$1:$J$1,EngineUpgrades!$D$17:$J$17,"",0,1)</f>
        <v/>
      </c>
      <c r="AT23" s="17">
        <v>2</v>
      </c>
      <c r="AU23" s="16" t="str">
        <f>IF(Q23="Engine",_xlfn.XLOOKUP(_xlfn.CONCAT(O23,P23+AT23),TechTree!$C$2:$C$501,TechTree!$D$2:$D$501,"Not Valid Combination",0,1),"")</f>
        <v/>
      </c>
    </row>
    <row r="24" spans="1:47" ht="65" customHeight="1" x14ac:dyDescent="0.35">
      <c r="A24" t="str">
        <f>VLOOKUP(D24,PartsUpdated!$A$2:$A$289,1,FALSE)</f>
        <v>octans_moe_srf_1_extended</v>
      </c>
      <c r="B24" t="s">
        <v>417</v>
      </c>
      <c r="C24" t="s">
        <v>1021</v>
      </c>
      <c r="D24" t="s">
        <v>466</v>
      </c>
      <c r="E24" t="s">
        <v>467</v>
      </c>
      <c r="F24" t="s">
        <v>420</v>
      </c>
      <c r="G24" t="s">
        <v>7</v>
      </c>
      <c r="H24">
        <v>225</v>
      </c>
      <c r="I24">
        <v>45</v>
      </c>
      <c r="J24">
        <v>0.02</v>
      </c>
      <c r="K24" t="s">
        <v>80</v>
      </c>
      <c r="M24" s="12" t="str">
        <f>_xlfn.CONCAT(IF($R24&lt;&gt;"",_xlfn.CONCAT(" #LOC_KTT_",B24,"_",D24,"_Title = ",$R24,CHAR(10),"@PART[",D24,"]:NEEDS[!002_CommunityPartsTitles]:AFTER[",B24,"] // ",IF(R24="",E24,_xlfn.CONCAT(R24," (",E24,")")),CHAR(10),"{",CHAR(10),"    @",$R$1," = #LOC_KTT_",B24,"_",D24,"_Title // ",$R24,CHAR(10),"}",CHAR(10)),""),"@PART[",D24,"]:AFTER[",B24,"] // ",IF(R24="",E24,_xlfn.CONCAT(R24," (",E24,")")),CHAR(10),"{",CHAR(10),"    techBranch = ",VLOOKUP(O24,TechTree!$G$2:$H$43,2,FALSE),CHAR(10),"    techTier = ",P24,CHAR(10),"    @TechRequired = ",N24,IF($S24&lt;&gt;"",_xlfn.CONCAT(CHAR(10),"    @",$S$1," = ",$S24),""),IF($T24&lt;&gt;"",_xlfn.CONCAT(CHAR(10),"    @",$T$1," = ",$T24),""),IF($U24&lt;&gt;"",_xlfn.CONCAT(CHAR(10),"    @",$U$1," = ",$U24),""),IF(AND(AA24="NA/Balloon",Q24&lt;&gt;"Fuel Tank")=TRUE,_xlfn.CONCAT(CHAR(10),"    KiwiFuelSwitchIgnore = true"),""),IF($V24&lt;&gt;"",_xlfn.CONCAT(CHAR(10),V24),""),IF($AP24&lt;&gt;"",IF(Q24="RTG","",_xlfn.CONCAT(CHAR(10),$AP24)),""),IF(AN24&lt;&gt;"",_xlfn.CONCAT(CHAR(10),AN24),""),CHAR(10),"}",IF(AC24="Yes",_xlfn.CONCAT(CHAR(10),"@PART[",D24,"]:NEEDS[KiwiDeprecate]:AFTER[",B24,"]",CHAR(10),"{",CHAR(10),"    kiwiDeprecate = true",CHAR(10),"}"),""),IF(Q24="RTG",AP24,""))</f>
        <v>@PART[octans_moe_srf_1_extended]:AFTER[Tantares] // Octans MOE 1B
{
    techBranch = rcsEtAl
    techTier = 6
    @TechRequired = experimentalControl
}</v>
      </c>
      <c r="N24" s="9" t="str">
        <f>_xlfn.XLOOKUP(_xlfn.CONCAT(O24,P24),TechTree!$C$2:$C$501,TechTree!$D$2:$D$501,"Not Valid Combination",0,1)</f>
        <v>experimentalControl</v>
      </c>
      <c r="O24" s="8" t="s">
        <v>221</v>
      </c>
      <c r="P24" s="8">
        <v>6</v>
      </c>
      <c r="Q24" s="8" t="s">
        <v>242</v>
      </c>
      <c r="W24" s="10" t="s">
        <v>243</v>
      </c>
      <c r="X24" s="10" t="s">
        <v>259</v>
      </c>
      <c r="AA24" s="10" t="s">
        <v>294</v>
      </c>
      <c r="AB24" s="10" t="s">
        <v>303</v>
      </c>
      <c r="AC24" s="10" t="s">
        <v>329</v>
      </c>
      <c r="AE24" s="12" t="str">
        <f t="shared" si="1"/>
        <v/>
      </c>
      <c r="AF24" s="14"/>
      <c r="AG24" s="18" t="s">
        <v>329</v>
      </c>
      <c r="AH24" s="18"/>
      <c r="AI24" s="18"/>
      <c r="AJ24" s="18"/>
      <c r="AK24" s="18"/>
      <c r="AL24" s="18"/>
      <c r="AM24" s="18"/>
      <c r="AN24" s="19" t="str">
        <f t="shared" si="3"/>
        <v/>
      </c>
      <c r="AO24" s="14"/>
      <c r="AP24" s="15" t="str">
        <f>IF(Q24="Structural",_xlfn.CONCAT("    ","structuralUpgradeType = ",IF(P24&lt;3,"0_2",IF(P24&lt;5,"3_4",IF(P24&lt;7,"5_6",IF(P24&lt;9,"7_8","9Plus"))))),IF(Q24="Command Module",_xlfn.CONCAT("    commandUpgradeType = standard",CHAR(10),"    commandUpgradeName = ",W24),IF(Q24="Engine",_xlfn.CONCAT("    engineUpgradeType = ",X24,CHAR(10),Parts!AS24,CHAR(10),"    enginePartUpgradeName = ",Y24),IF(Q24="Parachute","    parachuteUpgradeType = standard",IF(Q24="Solar",_xlfn.CONCAT("    solarPanelUpgradeTier = ",P24),IF(OR(Q24="System",Q24="System and Space Capability")=TRUE,_xlfn.CONCAT("    spacePlaneSystemUpgradeType = ",Y24,IF(Q24="System and Space Capability",_xlfn.CONCAT(CHAR(10),"    spaceplaneUpgradeType = spaceCapable",CHAR(10),"    baseSkinTemp = ",CHAR(10),"    upgradeSkinTemp = "),"")),IF(Q24="Fuel Tank",IF(AA24="NA/Balloon","    KiwiFuelSwitchIgnore = true",IF(AA24="standardLiquidFuel",_xlfn.CONCAT("    fuelTankUpgradeType = ",AA24,CHAR(10),"    fuelTankSizeUpgrade = ",AB24),_xlfn.CONCAT("    fuelTankUpgradeType = ",AA24))),IF(Q24="RCS","    rcsUpgradeType = coldGas",IF(Q24="RTG",_xlfn.CONCAT(CHAR(10),"@PART[",D24,"]:NEEDS[",B24,",NearFutureElectrical,DecayingRTGs,!FeatureRadiation]",CHAR(10),"{",CHAR(10),"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4" s="16" t="str">
        <f>IF(Q24="Engine",VLOOKUP(X24,EngineUpgrades!$A$2:$C$19,2,FALSE),"")</f>
        <v/>
      </c>
      <c r="AR24" s="16" t="str">
        <f>IF(Q24="Engine",VLOOKUP(X24,EngineUpgrades!$A$2:$C$19,3,FALSE),"")</f>
        <v/>
      </c>
      <c r="AS24" s="15" t="str">
        <f>_xlfn.XLOOKUP(AQ24,EngineUpgrades!$D$1:$J$1,EngineUpgrades!$D$17:$J$17,"",0,1)</f>
        <v/>
      </c>
      <c r="AT24" s="17">
        <v>2</v>
      </c>
      <c r="AU24" s="16" t="str">
        <f>IF(Q24="Engine",_xlfn.XLOOKUP(_xlfn.CONCAT(O24,P24+AT24),TechTree!$C$2:$C$501,TechTree!$D$2:$D$501,"Not Valid Combination",0,1),"")</f>
        <v/>
      </c>
    </row>
    <row r="25" spans="1:47" ht="65" customHeight="1" x14ac:dyDescent="0.35">
      <c r="A25" t="str">
        <f>VLOOKUP(D25,PartsUpdated!$A$2:$A$289,1,FALSE)</f>
        <v>octans_moe_srf_2</v>
      </c>
      <c r="B25" t="s">
        <v>417</v>
      </c>
      <c r="C25" t="s">
        <v>1022</v>
      </c>
      <c r="D25" t="s">
        <v>468</v>
      </c>
      <c r="E25" t="s">
        <v>469</v>
      </c>
      <c r="F25" t="s">
        <v>420</v>
      </c>
      <c r="G25" t="s">
        <v>7</v>
      </c>
      <c r="H25">
        <v>225</v>
      </c>
      <c r="I25">
        <v>45</v>
      </c>
      <c r="J25">
        <v>0.02</v>
      </c>
      <c r="K25" t="s">
        <v>80</v>
      </c>
      <c r="M25" s="12" t="str">
        <f>_xlfn.CONCAT(IF($R25&lt;&gt;"",_xlfn.CONCAT(" #LOC_KTT_",B25,"_",D25,"_Title = ",$R25,CHAR(10),"@PART[",D25,"]:NEEDS[!002_CommunityPartsTitles]:AFTER[",B25,"] // ",IF(R25="",E25,_xlfn.CONCAT(R25," (",E25,")")),CHAR(10),"{",CHAR(10),"    @",$R$1," = #LOC_KTT_",B25,"_",D25,"_Title // ",$R25,CHAR(10),"}",CHAR(10)),""),"@PART[",D25,"]:AFTER[",B25,"] // ",IF(R25="",E25,_xlfn.CONCAT(R25," (",E25,")")),CHAR(10),"{",CHAR(10),"    techBranch = ",VLOOKUP(O25,TechTree!$G$2:$H$43,2,FALSE),CHAR(10),"    techTier = ",P25,CHAR(10),"    @TechRequired = ",N25,IF($S25&lt;&gt;"",_xlfn.CONCAT(CHAR(10),"    @",$S$1," = ",$S25),""),IF($T25&lt;&gt;"",_xlfn.CONCAT(CHAR(10),"    @",$T$1," = ",$T25),""),IF($U25&lt;&gt;"",_xlfn.CONCAT(CHAR(10),"    @",$U$1," = ",$U25),""),IF(AND(AA25="NA/Balloon",Q25&lt;&gt;"Fuel Tank")=TRUE,_xlfn.CONCAT(CHAR(10),"    KiwiFuelSwitchIgnore = true"),""),IF($V25&lt;&gt;"",_xlfn.CONCAT(CHAR(10),V25),""),IF($AP25&lt;&gt;"",IF(Q25="RTG","",_xlfn.CONCAT(CHAR(10),$AP25)),""),IF(AN25&lt;&gt;"",_xlfn.CONCAT(CHAR(10),AN25),""),CHAR(10),"}",IF(AC25="Yes",_xlfn.CONCAT(CHAR(10),"@PART[",D25,"]:NEEDS[KiwiDeprecate]:AFTER[",B25,"]",CHAR(10),"{",CHAR(10),"    kiwiDeprecate = true",CHAR(10),"}"),""),IF(Q25="RTG",AP25,""))</f>
        <v>@PART[octans_moe_srf_2]:AFTER[Tantares] // Octans MOE 2A
{
    techBranch = rcsEtAl
    techTier = 6
    @TechRequired = experimentalControl
}</v>
      </c>
      <c r="N25" s="9" t="str">
        <f>_xlfn.XLOOKUP(_xlfn.CONCAT(O25,P25),TechTree!$C$2:$C$501,TechTree!$D$2:$D$501,"Not Valid Combination",0,1)</f>
        <v>experimentalControl</v>
      </c>
      <c r="O25" s="8" t="s">
        <v>221</v>
      </c>
      <c r="P25" s="8">
        <v>6</v>
      </c>
      <c r="Q25" s="8" t="s">
        <v>242</v>
      </c>
      <c r="W25" s="10" t="s">
        <v>243</v>
      </c>
      <c r="X25" s="10" t="s">
        <v>259</v>
      </c>
      <c r="AA25" s="10" t="s">
        <v>294</v>
      </c>
      <c r="AB25" s="10" t="s">
        <v>303</v>
      </c>
      <c r="AC25" s="10" t="s">
        <v>329</v>
      </c>
      <c r="AE25" s="12" t="str">
        <f t="shared" si="1"/>
        <v/>
      </c>
      <c r="AF25" s="14"/>
      <c r="AG25" s="18" t="s">
        <v>329</v>
      </c>
      <c r="AH25" s="18"/>
      <c r="AI25" s="18"/>
      <c r="AJ25" s="18"/>
      <c r="AK25" s="18"/>
      <c r="AL25" s="18"/>
      <c r="AM25" s="18"/>
      <c r="AN25" s="19" t="str">
        <f t="shared" si="3"/>
        <v/>
      </c>
      <c r="AO25" s="14"/>
      <c r="AP25" s="15" t="str">
        <f>IF(Q25="Structural",_xlfn.CONCAT("    ","structuralUpgradeType = ",IF(P25&lt;3,"0_2",IF(P25&lt;5,"3_4",IF(P25&lt;7,"5_6",IF(P25&lt;9,"7_8","9Plus"))))),IF(Q25="Command Module",_xlfn.CONCAT("    commandUpgradeType = standard",CHAR(10),"    commandUpgradeName = ",W25),IF(Q25="Engine",_xlfn.CONCAT("    engineUpgradeType = ",X25,CHAR(10),Parts!AS25,CHAR(10),"    enginePartUpgradeName = ",Y25),IF(Q25="Parachute","    parachuteUpgradeType = standard",IF(Q25="Solar",_xlfn.CONCAT("    solarPanelUpgradeTier = ",P25),IF(OR(Q25="System",Q25="System and Space Capability")=TRUE,_xlfn.CONCAT("    spacePlaneSystemUpgradeType = ",Y25,IF(Q25="System and Space Capability",_xlfn.CONCAT(CHAR(10),"    spaceplaneUpgradeType = spaceCapable",CHAR(10),"    baseSkinTemp = ",CHAR(10),"    upgradeSkinTemp = "),"")),IF(Q25="Fuel Tank",IF(AA25="NA/Balloon","    KiwiFuelSwitchIgnore = true",IF(AA25="standardLiquidFuel",_xlfn.CONCAT("    fuelTankUpgradeType = ",AA25,CHAR(10),"    fuelTankSizeUpgrade = ",AB25),_xlfn.CONCAT("    fuelTankUpgradeType = ",AA25))),IF(Q25="RCS","    rcsUpgradeType = coldGas",IF(Q25="RTG",_xlfn.CONCAT(CHAR(10),"@PART[",D25,"]:NEEDS[",B25,",NearFutureElectrical,DecayingRTGs,!FeatureRadiation]",CHAR(10),"{",CHAR(10),"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5" s="16" t="str">
        <f>IF(Q25="Engine",VLOOKUP(X25,EngineUpgrades!$A$2:$C$19,2,FALSE),"")</f>
        <v/>
      </c>
      <c r="AR25" s="16" t="str">
        <f>IF(Q25="Engine",VLOOKUP(X25,EngineUpgrades!$A$2:$C$19,3,FALSE),"")</f>
        <v/>
      </c>
      <c r="AS25" s="15" t="str">
        <f>_xlfn.XLOOKUP(AQ25,EngineUpgrades!$D$1:$J$1,EngineUpgrades!$D$17:$J$17,"",0,1)</f>
        <v/>
      </c>
      <c r="AT25" s="17">
        <v>2</v>
      </c>
      <c r="AU25" s="16" t="str">
        <f>IF(Q25="Engine",_xlfn.XLOOKUP(_xlfn.CONCAT(O25,P25+AT25),TechTree!$C$2:$C$501,TechTree!$D$2:$D$501,"Not Valid Combination",0,1),"")</f>
        <v/>
      </c>
    </row>
    <row r="26" spans="1:47" ht="72.5" x14ac:dyDescent="0.35">
      <c r="A26" t="str">
        <f>VLOOKUP(D26,PartsUpdated!$A$2:$A$289,1,FALSE)</f>
        <v>octans_moe_srf_2_extended</v>
      </c>
      <c r="B26" t="s">
        <v>417</v>
      </c>
      <c r="C26" t="s">
        <v>1023</v>
      </c>
      <c r="D26" t="s">
        <v>470</v>
      </c>
      <c r="E26" t="s">
        <v>471</v>
      </c>
      <c r="F26" t="s">
        <v>420</v>
      </c>
      <c r="G26" t="s">
        <v>7</v>
      </c>
      <c r="H26">
        <v>225</v>
      </c>
      <c r="I26">
        <v>45</v>
      </c>
      <c r="J26">
        <v>0.02</v>
      </c>
      <c r="K26" t="s">
        <v>80</v>
      </c>
      <c r="M26" s="12" t="str">
        <f>_xlfn.CONCAT(IF($R26&lt;&gt;"",_xlfn.CONCAT(" #LOC_KTT_",B26,"_",D26,"_Title = ",$R26,CHAR(10),"@PART[",D26,"]:NEEDS[!002_CommunityPartsTitles]:AFTER[",B26,"] // ",IF(R26="",E26,_xlfn.CONCAT(R26," (",E26,")")),CHAR(10),"{",CHAR(10),"    @",$R$1," = #LOC_KTT_",B26,"_",D26,"_Title // ",$R26,CHAR(10),"}",CHAR(10)),""),"@PART[",D26,"]:AFTER[",B26,"] // ",IF(R26="",E26,_xlfn.CONCAT(R26," (",E26,")")),CHAR(10),"{",CHAR(10),"    techBranch = ",VLOOKUP(O26,TechTree!$G$2:$H$43,2,FALSE),CHAR(10),"    techTier = ",P26,CHAR(10),"    @TechRequired = ",N26,IF($S26&lt;&gt;"",_xlfn.CONCAT(CHAR(10),"    @",$S$1," = ",$S26),""),IF($T26&lt;&gt;"",_xlfn.CONCAT(CHAR(10),"    @",$T$1," = ",$T26),""),IF($U26&lt;&gt;"",_xlfn.CONCAT(CHAR(10),"    @",$U$1," = ",$U26),""),IF(AND(AA26="NA/Balloon",Q26&lt;&gt;"Fuel Tank")=TRUE,_xlfn.CONCAT(CHAR(10),"    KiwiFuelSwitchIgnore = true"),""),IF($V26&lt;&gt;"",_xlfn.CONCAT(CHAR(10),V26),""),IF($AP26&lt;&gt;"",IF(Q26="RTG","",_xlfn.CONCAT(CHAR(10),$AP26)),""),IF(AN26&lt;&gt;"",_xlfn.CONCAT(CHAR(10),AN26),""),CHAR(10),"}",IF(AC26="Yes",_xlfn.CONCAT(CHAR(10),"@PART[",D26,"]:NEEDS[KiwiDeprecate]:AFTER[",B26,"]",CHAR(10),"{",CHAR(10),"    kiwiDeprecate = true",CHAR(10),"}"),""),IF(Q26="RTG",AP26,""))</f>
        <v>@PART[octans_moe_srf_2_extended]:AFTER[Tantares] // Octans MOE 2B
{
    techBranch = rcsEtAl
    techTier = 6
    @TechRequired = experimentalControl
}</v>
      </c>
      <c r="N26" s="9" t="str">
        <f>_xlfn.XLOOKUP(_xlfn.CONCAT(O26,P26),TechTree!$C$2:$C$501,TechTree!$D$2:$D$501,"Not Valid Combination",0,1)</f>
        <v>experimentalControl</v>
      </c>
      <c r="O26" s="8" t="s">
        <v>221</v>
      </c>
      <c r="P26" s="8">
        <v>6</v>
      </c>
      <c r="Q26" s="8" t="s">
        <v>242</v>
      </c>
      <c r="W26" s="10" t="s">
        <v>243</v>
      </c>
      <c r="X26" s="10" t="s">
        <v>378</v>
      </c>
      <c r="AA26" s="10" t="s">
        <v>294</v>
      </c>
      <c r="AB26" s="10" t="s">
        <v>303</v>
      </c>
      <c r="AC26" s="10" t="s">
        <v>329</v>
      </c>
      <c r="AE26" s="12" t="str">
        <f t="shared" si="1"/>
        <v/>
      </c>
      <c r="AF26" s="14"/>
      <c r="AG26" s="18" t="s">
        <v>329</v>
      </c>
      <c r="AH26" s="18"/>
      <c r="AI26" s="18"/>
      <c r="AJ26" s="18"/>
      <c r="AK26" s="18"/>
      <c r="AL26" s="18"/>
      <c r="AM26" s="18"/>
      <c r="AN26" s="19" t="str">
        <f t="shared" si="3"/>
        <v/>
      </c>
      <c r="AO26" s="14"/>
      <c r="AP26" s="15" t="str">
        <f>IF(Q26="Structural",_xlfn.CONCAT("    ","structuralUpgradeType = ",IF(P26&lt;3,"0_2",IF(P26&lt;5,"3_4",IF(P26&lt;7,"5_6",IF(P26&lt;9,"7_8","9Plus"))))),IF(Q26="Command Module",_xlfn.CONCAT("    commandUpgradeType = standard",CHAR(10),"    commandUpgradeName = ",W26),IF(Q26="Engine",_xlfn.CONCAT("    engineUpgradeType = ",X26,CHAR(10),Parts!AS26,CHAR(10),"    enginePartUpgradeName = ",Y26),IF(Q26="Parachute","    parachuteUpgradeType = standard",IF(Q26="Solar",_xlfn.CONCAT("    solarPanelUpgradeTier = ",P26),IF(OR(Q26="System",Q26="System and Space Capability")=TRUE,_xlfn.CONCAT("    spacePlaneSystemUpgradeType = ",Y26,IF(Q26="System and Space Capability",_xlfn.CONCAT(CHAR(10),"    spaceplaneUpgradeType = spaceCapable",CHAR(10),"    baseSkinTemp = ",CHAR(10),"    upgradeSkinTemp = "),"")),IF(Q26="Fuel Tank",IF(AA26="NA/Balloon","    KiwiFuelSwitchIgnore = true",IF(AA26="standardLiquidFuel",_xlfn.CONCAT("    fuelTankUpgradeType = ",AA26,CHAR(10),"    fuelTankSizeUpgrade = ",AB26),_xlfn.CONCAT("    fuelTankUpgradeType = ",AA26))),IF(Q26="RCS","    rcsUpgradeType = coldGas",IF(Q26="RTG",_xlfn.CONCAT(CHAR(10),"@PART[",D26,"]:NEEDS[",B26,",NearFutureElectrical,DecayingRTGs,!FeatureRadiation]",CHAR(10),"{",CHAR(10),"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6" s="16" t="str">
        <f>IF(Q26="Engine",VLOOKUP(X26,EngineUpgrades!$A$2:$C$19,2,FALSE),"")</f>
        <v/>
      </c>
      <c r="AR26" s="16" t="str">
        <f>IF(Q26="Engine",VLOOKUP(X26,EngineUpgrades!$A$2:$C$19,3,FALSE),"")</f>
        <v/>
      </c>
      <c r="AS26" s="15" t="str">
        <f>_xlfn.XLOOKUP(AQ26,EngineUpgrades!$D$1:$J$1,EngineUpgrades!$D$17:$J$17,"",0,1)</f>
        <v/>
      </c>
      <c r="AT26" s="17">
        <v>2</v>
      </c>
      <c r="AU26" s="16" t="str">
        <f>IF(Q26="Engine",_xlfn.XLOOKUP(_xlfn.CONCAT(O26,P26+AT26),TechTree!$C$2:$C$501,TechTree!$D$2:$D$501,"Not Valid Combination",0,1),"")</f>
        <v/>
      </c>
    </row>
    <row r="27" spans="1:47" ht="72.5" x14ac:dyDescent="0.35">
      <c r="A27" t="str">
        <f>VLOOKUP(D27,PartsUpdated!$A$2:$A$289,1,FALSE)</f>
        <v>octans_moe_srf_3</v>
      </c>
      <c r="B27" t="s">
        <v>417</v>
      </c>
      <c r="C27" t="s">
        <v>1024</v>
      </c>
      <c r="D27" t="s">
        <v>472</v>
      </c>
      <c r="E27" t="s">
        <v>473</v>
      </c>
      <c r="F27" t="s">
        <v>420</v>
      </c>
      <c r="G27" t="s">
        <v>7</v>
      </c>
      <c r="H27">
        <v>225</v>
      </c>
      <c r="I27">
        <v>45</v>
      </c>
      <c r="J27">
        <v>0.02</v>
      </c>
      <c r="K27" t="s">
        <v>80</v>
      </c>
      <c r="M27" s="12" t="str">
        <f>_xlfn.CONCAT(IF($R27&lt;&gt;"",_xlfn.CONCAT(" #LOC_KTT_",B27,"_",D27,"_Title = ",$R27,CHAR(10),"@PART[",D27,"]:NEEDS[!002_CommunityPartsTitles]:AFTER[",B27,"] // ",IF(R27="",E27,_xlfn.CONCAT(R27," (",E27,")")),CHAR(10),"{",CHAR(10),"    @",$R$1," = #LOC_KTT_",B27,"_",D27,"_Title // ",$R27,CHAR(10),"}",CHAR(10)),""),"@PART[",D27,"]:AFTER[",B27,"] // ",IF(R27="",E27,_xlfn.CONCAT(R27," (",E27,")")),CHAR(10),"{",CHAR(10),"    techBranch = ",VLOOKUP(O27,TechTree!$G$2:$H$43,2,FALSE),CHAR(10),"    techTier = ",P27,CHAR(10),"    @TechRequired = ",N27,IF($S27&lt;&gt;"",_xlfn.CONCAT(CHAR(10),"    @",$S$1," = ",$S27),""),IF($T27&lt;&gt;"",_xlfn.CONCAT(CHAR(10),"    @",$T$1," = ",$T27),""),IF($U27&lt;&gt;"",_xlfn.CONCAT(CHAR(10),"    @",$U$1," = ",$U27),""),IF(AND(AA27="NA/Balloon",Q27&lt;&gt;"Fuel Tank")=TRUE,_xlfn.CONCAT(CHAR(10),"    KiwiFuelSwitchIgnore = true"),""),IF($V27&lt;&gt;"",_xlfn.CONCAT(CHAR(10),V27),""),IF($AP27&lt;&gt;"",IF(Q27="RTG","",_xlfn.CONCAT(CHAR(10),$AP27)),""),IF(AN27&lt;&gt;"",_xlfn.CONCAT(CHAR(10),AN27),""),CHAR(10),"}",IF(AC27="Yes",_xlfn.CONCAT(CHAR(10),"@PART[",D27,"]:NEEDS[KiwiDeprecate]:AFTER[",B27,"]",CHAR(10),"{",CHAR(10),"    kiwiDeprecate = true",CHAR(10),"}"),""),IF(Q27="RTG",AP27,""))</f>
        <v>@PART[octans_moe_srf_3]:AFTER[Tantares] // Octans MOE 3A
{
    techBranch = rcsEtAl
    techTier = 6
    @TechRequired = experimentalControl
}</v>
      </c>
      <c r="N27" s="9" t="str">
        <f>_xlfn.XLOOKUP(_xlfn.CONCAT(O27,P27),TechTree!$C$2:$C$501,TechTree!$D$2:$D$501,"Not Valid Combination",0,1)</f>
        <v>experimentalControl</v>
      </c>
      <c r="O27" s="8" t="s">
        <v>221</v>
      </c>
      <c r="P27" s="8">
        <v>6</v>
      </c>
      <c r="Q27" s="8" t="s">
        <v>242</v>
      </c>
      <c r="W27" s="10" t="s">
        <v>243</v>
      </c>
      <c r="X27" s="10" t="s">
        <v>259</v>
      </c>
      <c r="AA27" s="10" t="s">
        <v>294</v>
      </c>
      <c r="AB27" s="10" t="s">
        <v>303</v>
      </c>
      <c r="AC27" s="10" t="s">
        <v>329</v>
      </c>
      <c r="AE27" s="12" t="str">
        <f t="shared" si="1"/>
        <v/>
      </c>
      <c r="AF27" s="14"/>
      <c r="AG27" s="18" t="s">
        <v>329</v>
      </c>
      <c r="AH27" s="18"/>
      <c r="AI27" s="18"/>
      <c r="AJ27" s="18"/>
      <c r="AK27" s="18"/>
      <c r="AL27" s="18"/>
      <c r="AM27" s="18"/>
      <c r="AN27" s="19" t="str">
        <f t="shared" si="3"/>
        <v/>
      </c>
      <c r="AO27" s="14"/>
      <c r="AP27" s="15" t="str">
        <f>IF(Q27="Structural",_xlfn.CONCAT("    ","structuralUpgradeType = ",IF(P27&lt;3,"0_2",IF(P27&lt;5,"3_4",IF(P27&lt;7,"5_6",IF(P27&lt;9,"7_8","9Plus"))))),IF(Q27="Command Module",_xlfn.CONCAT("    commandUpgradeType = standard",CHAR(10),"    commandUpgradeName = ",W27),IF(Q27="Engine",_xlfn.CONCAT("    engineUpgradeType = ",X27,CHAR(10),Parts!AS27,CHAR(10),"    enginePartUpgradeName = ",Y27),IF(Q27="Parachute","    parachuteUpgradeType = standard",IF(Q27="Solar",_xlfn.CONCAT("    solarPanelUpgradeTier = ",P27),IF(OR(Q27="System",Q27="System and Space Capability")=TRUE,_xlfn.CONCAT("    spacePlaneSystemUpgradeType = ",Y27,IF(Q27="System and Space Capability",_xlfn.CONCAT(CHAR(10),"    spaceplaneUpgradeType = spaceCapable",CHAR(10),"    baseSkinTemp = ",CHAR(10),"    upgradeSkinTemp = "),"")),IF(Q27="Fuel Tank",IF(AA27="NA/Balloon","    KiwiFuelSwitchIgnore = true",IF(AA27="standardLiquidFuel",_xlfn.CONCAT("    fuelTankUpgradeType = ",AA27,CHAR(10),"    fuelTankSizeUpgrade = ",AB27),_xlfn.CONCAT("    fuelTankUpgradeType = ",AA27))),IF(Q27="RCS","    rcsUpgradeType = coldGas",IF(Q27="RTG",_xlfn.CONCAT(CHAR(10),"@PART[",D27,"]:NEEDS[",B27,",NearFutureElectrical,DecayingRTGs,!FeatureRadiation]",CHAR(10),"{",CHAR(10),"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7" s="16" t="str">
        <f>IF(Q27="Engine",VLOOKUP(X27,EngineUpgrades!$A$2:$C$19,2,FALSE),"")</f>
        <v/>
      </c>
      <c r="AR27" s="16" t="str">
        <f>IF(Q27="Engine",VLOOKUP(X27,EngineUpgrades!$A$2:$C$19,3,FALSE),"")</f>
        <v/>
      </c>
      <c r="AS27" s="15" t="str">
        <f>_xlfn.XLOOKUP(AQ27,EngineUpgrades!$D$1:$J$1,EngineUpgrades!$D$17:$J$17,"",0,1)</f>
        <v/>
      </c>
      <c r="AT27" s="17">
        <v>2</v>
      </c>
      <c r="AU27" s="16" t="str">
        <f>IF(Q27="Engine",_xlfn.XLOOKUP(_xlfn.CONCAT(O27,P27+AT27),TechTree!$C$2:$C$501,TechTree!$D$2:$D$501,"Not Valid Combination",0,1),"")</f>
        <v/>
      </c>
    </row>
    <row r="28" spans="1:47" ht="72.5" x14ac:dyDescent="0.35">
      <c r="A28" t="str">
        <f>VLOOKUP(D28,PartsUpdated!$A$2:$A$289,1,FALSE)</f>
        <v>octans_moe_srf_3_extended</v>
      </c>
      <c r="B28" t="s">
        <v>417</v>
      </c>
      <c r="C28" t="s">
        <v>1025</v>
      </c>
      <c r="D28" t="s">
        <v>474</v>
      </c>
      <c r="E28" t="s">
        <v>475</v>
      </c>
      <c r="F28" t="s">
        <v>420</v>
      </c>
      <c r="G28" t="s">
        <v>7</v>
      </c>
      <c r="H28">
        <v>225</v>
      </c>
      <c r="I28">
        <v>45</v>
      </c>
      <c r="J28">
        <v>0.02</v>
      </c>
      <c r="K28" t="s">
        <v>80</v>
      </c>
      <c r="M28" s="12" t="str">
        <f>_xlfn.CONCAT(IF($R28&lt;&gt;"",_xlfn.CONCAT(" #LOC_KTT_",B28,"_",D28,"_Title = ",$R28,CHAR(10),"@PART[",D28,"]:NEEDS[!002_CommunityPartsTitles]:AFTER[",B28,"] // ",IF(R28="",E28,_xlfn.CONCAT(R28," (",E28,")")),CHAR(10),"{",CHAR(10),"    @",$R$1," = #LOC_KTT_",B28,"_",D28,"_Title // ",$R28,CHAR(10),"}",CHAR(10)),""),"@PART[",D28,"]:AFTER[",B28,"] // ",IF(R28="",E28,_xlfn.CONCAT(R28," (",E28,")")),CHAR(10),"{",CHAR(10),"    techBranch = ",VLOOKUP(O28,TechTree!$G$2:$H$43,2,FALSE),CHAR(10),"    techTier = ",P28,CHAR(10),"    @TechRequired = ",N28,IF($S28&lt;&gt;"",_xlfn.CONCAT(CHAR(10),"    @",$S$1," = ",$S28),""),IF($T28&lt;&gt;"",_xlfn.CONCAT(CHAR(10),"    @",$T$1," = ",$T28),""),IF($U28&lt;&gt;"",_xlfn.CONCAT(CHAR(10),"    @",$U$1," = ",$U28),""),IF(AND(AA28="NA/Balloon",Q28&lt;&gt;"Fuel Tank")=TRUE,_xlfn.CONCAT(CHAR(10),"    KiwiFuelSwitchIgnore = true"),""),IF($V28&lt;&gt;"",_xlfn.CONCAT(CHAR(10),V28),""),IF($AP28&lt;&gt;"",IF(Q28="RTG","",_xlfn.CONCAT(CHAR(10),$AP28)),""),IF(AN28&lt;&gt;"",_xlfn.CONCAT(CHAR(10),AN28),""),CHAR(10),"}",IF(AC28="Yes",_xlfn.CONCAT(CHAR(10),"@PART[",D28,"]:NEEDS[KiwiDeprecate]:AFTER[",B28,"]",CHAR(10),"{",CHAR(10),"    kiwiDeprecate = true",CHAR(10),"}"),""),IF(Q28="RTG",AP28,""))</f>
        <v>@PART[octans_moe_srf_3_extended]:AFTER[Tantares] // Octans MOE 3B
{
    techBranch = rcsEtAl
    techTier = 6
    @TechRequired = experimentalControl
}</v>
      </c>
      <c r="N28" s="9" t="str">
        <f>_xlfn.XLOOKUP(_xlfn.CONCAT(O28,P28),TechTree!$C$2:$C$501,TechTree!$D$2:$D$501,"Not Valid Combination",0,1)</f>
        <v>experimentalControl</v>
      </c>
      <c r="O28" s="8" t="s">
        <v>221</v>
      </c>
      <c r="P28" s="8">
        <v>6</v>
      </c>
      <c r="Q28" s="8" t="s">
        <v>242</v>
      </c>
      <c r="W28" s="10" t="s">
        <v>243</v>
      </c>
      <c r="X28" s="10" t="s">
        <v>259</v>
      </c>
      <c r="AA28" s="10" t="s">
        <v>294</v>
      </c>
      <c r="AB28" s="10" t="s">
        <v>303</v>
      </c>
      <c r="AC28" s="10" t="s">
        <v>329</v>
      </c>
      <c r="AE28" s="12" t="str">
        <f t="shared" si="1"/>
        <v/>
      </c>
      <c r="AF28" s="14"/>
      <c r="AG28" s="18" t="s">
        <v>329</v>
      </c>
      <c r="AH28" s="18"/>
      <c r="AI28" s="18"/>
      <c r="AJ28" s="18"/>
      <c r="AK28" s="18"/>
      <c r="AL28" s="18"/>
      <c r="AM28" s="18"/>
      <c r="AN28" s="19" t="str">
        <f t="shared" si="3"/>
        <v/>
      </c>
      <c r="AO28" s="14"/>
      <c r="AP28" s="15" t="str">
        <f>IF(Q28="Structural",_xlfn.CONCAT("    ","structuralUpgradeType = ",IF(P28&lt;3,"0_2",IF(P28&lt;5,"3_4",IF(P28&lt;7,"5_6",IF(P28&lt;9,"7_8","9Plus"))))),IF(Q28="Command Module",_xlfn.CONCAT("    commandUpgradeType = standard",CHAR(10),"    commandUpgradeName = ",W28),IF(Q28="Engine",_xlfn.CONCAT("    engineUpgradeType = ",X28,CHAR(10),Parts!AS28,CHAR(10),"    enginePartUpgradeName = ",Y28),IF(Q28="Parachute","    parachuteUpgradeType = standard",IF(Q28="Solar",_xlfn.CONCAT("    solarPanelUpgradeTier = ",P28),IF(OR(Q28="System",Q28="System and Space Capability")=TRUE,_xlfn.CONCAT("    spacePlaneSystemUpgradeType = ",Y28,IF(Q28="System and Space Capability",_xlfn.CONCAT(CHAR(10),"    spaceplaneUpgradeType = spaceCapable",CHAR(10),"    baseSkinTemp = ",CHAR(10),"    upgradeSkinTemp = "),"")),IF(Q28="Fuel Tank",IF(AA28="NA/Balloon","    KiwiFuelSwitchIgnore = true",IF(AA28="standardLiquidFuel",_xlfn.CONCAT("    fuelTankUpgradeType = ",AA28,CHAR(10),"    fuelTankSizeUpgrade = ",AB28),_xlfn.CONCAT("    fuelTankUpgradeType = ",AA28))),IF(Q28="RCS","    rcsUpgradeType = coldGas",IF(Q28="RTG",_xlfn.CONCAT(CHAR(10),"@PART[",D28,"]:NEEDS[",B28,",NearFutureElectrical,DecayingRTGs,!FeatureRadiation]",CHAR(10),"{",CHAR(10),"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8" s="16" t="str">
        <f>IF(Q28="Engine",VLOOKUP(X28,EngineUpgrades!$A$2:$C$19,2,FALSE),"")</f>
        <v/>
      </c>
      <c r="AR28" s="16" t="str">
        <f>IF(Q28="Engine",VLOOKUP(X28,EngineUpgrades!$A$2:$C$19,3,FALSE),"")</f>
        <v/>
      </c>
      <c r="AS28" s="15" t="str">
        <f>_xlfn.XLOOKUP(AQ28,EngineUpgrades!$D$1:$J$1,EngineUpgrades!$D$17:$J$17,"",0,1)</f>
        <v/>
      </c>
      <c r="AT28" s="17">
        <v>2</v>
      </c>
      <c r="AU28" s="16" t="str">
        <f>IF(Q28="Engine",_xlfn.XLOOKUP(_xlfn.CONCAT(O28,P28+AT28),TechTree!$C$2:$C$501,TechTree!$D$2:$D$501,"Not Valid Combination",0,1),"")</f>
        <v/>
      </c>
    </row>
    <row r="29" spans="1:47" ht="72.5" x14ac:dyDescent="0.35">
      <c r="A29" t="str">
        <f>VLOOKUP(D29,PartsUpdated!$A$2:$A$289,1,FALSE)</f>
        <v>octans_moe_srf_4</v>
      </c>
      <c r="B29" t="s">
        <v>417</v>
      </c>
      <c r="C29" t="s">
        <v>1026</v>
      </c>
      <c r="D29" t="s">
        <v>476</v>
      </c>
      <c r="E29" t="s">
        <v>477</v>
      </c>
      <c r="F29" t="s">
        <v>420</v>
      </c>
      <c r="G29" t="s">
        <v>7</v>
      </c>
      <c r="H29">
        <v>225</v>
      </c>
      <c r="I29">
        <v>45</v>
      </c>
      <c r="J29">
        <v>0.02</v>
      </c>
      <c r="K29" t="s">
        <v>80</v>
      </c>
      <c r="M29" s="12" t="str">
        <f>_xlfn.CONCAT(IF($R29&lt;&gt;"",_xlfn.CONCAT(" #LOC_KTT_",B29,"_",D29,"_Title = ",$R29,CHAR(10),"@PART[",D29,"]:NEEDS[!002_CommunityPartsTitles]:AFTER[",B29,"] // ",IF(R29="",E29,_xlfn.CONCAT(R29," (",E29,")")),CHAR(10),"{",CHAR(10),"    @",$R$1," = #LOC_KTT_",B29,"_",D29,"_Title // ",$R29,CHAR(10),"}",CHAR(10)),""),"@PART[",D29,"]:AFTER[",B29,"] // ",IF(R29="",E29,_xlfn.CONCAT(R29," (",E29,")")),CHAR(10),"{",CHAR(10),"    techBranch = ",VLOOKUP(O29,TechTree!$G$2:$H$43,2,FALSE),CHAR(10),"    techTier = ",P29,CHAR(10),"    @TechRequired = ",N29,IF($S29&lt;&gt;"",_xlfn.CONCAT(CHAR(10),"    @",$S$1," = ",$S29),""),IF($T29&lt;&gt;"",_xlfn.CONCAT(CHAR(10),"    @",$T$1," = ",$T29),""),IF($U29&lt;&gt;"",_xlfn.CONCAT(CHAR(10),"    @",$U$1," = ",$U29),""),IF(AND(AA29="NA/Balloon",Q29&lt;&gt;"Fuel Tank")=TRUE,_xlfn.CONCAT(CHAR(10),"    KiwiFuelSwitchIgnore = true"),""),IF($V29&lt;&gt;"",_xlfn.CONCAT(CHAR(10),V29),""),IF($AP29&lt;&gt;"",IF(Q29="RTG","",_xlfn.CONCAT(CHAR(10),$AP29)),""),IF(AN29&lt;&gt;"",_xlfn.CONCAT(CHAR(10),AN29),""),CHAR(10),"}",IF(AC29="Yes",_xlfn.CONCAT(CHAR(10),"@PART[",D29,"]:NEEDS[KiwiDeprecate]:AFTER[",B29,"]",CHAR(10),"{",CHAR(10),"    kiwiDeprecate = true",CHAR(10),"}"),""),IF(Q29="RTG",AP29,""))</f>
        <v>@PART[octans_moe_srf_4]:AFTER[Tantares] // Octans MOE 4A
{
    techBranch = rcsEtAl
    techTier = 6
    @TechRequired = experimentalControl
}</v>
      </c>
      <c r="N29" s="9" t="str">
        <f>_xlfn.XLOOKUP(_xlfn.CONCAT(O29,P29),TechTree!$C$2:$C$501,TechTree!$D$2:$D$501,"Not Valid Combination",0,1)</f>
        <v>experimentalControl</v>
      </c>
      <c r="O29" s="8" t="s">
        <v>221</v>
      </c>
      <c r="P29" s="8">
        <v>6</v>
      </c>
      <c r="Q29" s="8" t="s">
        <v>242</v>
      </c>
      <c r="W29" s="10" t="s">
        <v>243</v>
      </c>
      <c r="X29" s="10" t="s">
        <v>259</v>
      </c>
      <c r="AA29" s="10" t="s">
        <v>294</v>
      </c>
      <c r="AB29" s="10" t="s">
        <v>303</v>
      </c>
      <c r="AC29" s="10" t="s">
        <v>329</v>
      </c>
      <c r="AE29" s="12" t="str">
        <f t="shared" si="1"/>
        <v/>
      </c>
      <c r="AF29" s="14"/>
      <c r="AG29" s="18" t="s">
        <v>329</v>
      </c>
      <c r="AH29" s="18"/>
      <c r="AI29" s="18"/>
      <c r="AJ29" s="18"/>
      <c r="AK29" s="18"/>
      <c r="AL29" s="18"/>
      <c r="AM29" s="18"/>
      <c r="AN29" s="19" t="str">
        <f t="shared" si="3"/>
        <v/>
      </c>
      <c r="AO29" s="14"/>
      <c r="AP29" s="15" t="str">
        <f>IF(Q29="Structural",_xlfn.CONCAT("    ","structuralUpgradeType = ",IF(P29&lt;3,"0_2",IF(P29&lt;5,"3_4",IF(P29&lt;7,"5_6",IF(P29&lt;9,"7_8","9Plus"))))),IF(Q29="Command Module",_xlfn.CONCAT("    commandUpgradeType = standard",CHAR(10),"    commandUpgradeName = ",W29),IF(Q29="Engine",_xlfn.CONCAT("    engineUpgradeType = ",X29,CHAR(10),Parts!AS29,CHAR(10),"    enginePartUpgradeName = ",Y29),IF(Q29="Parachute","    parachuteUpgradeType = standard",IF(Q29="Solar",_xlfn.CONCAT("    solarPanelUpgradeTier = ",P29),IF(OR(Q29="System",Q29="System and Space Capability")=TRUE,_xlfn.CONCAT("    spacePlaneSystemUpgradeType = ",Y29,IF(Q29="System and Space Capability",_xlfn.CONCAT(CHAR(10),"    spaceplaneUpgradeType = spaceCapable",CHAR(10),"    baseSkinTemp = ",CHAR(10),"    upgradeSkinTemp = "),"")),IF(Q29="Fuel Tank",IF(AA29="NA/Balloon","    KiwiFuelSwitchIgnore = true",IF(AA29="standardLiquidFuel",_xlfn.CONCAT("    fuelTankUpgradeType = ",AA29,CHAR(10),"    fuelTankSizeUpgrade = ",AB29),_xlfn.CONCAT("    fuelTankUpgradeType = ",AA29))),IF(Q29="RCS","    rcsUpgradeType = coldGas",IF(Q29="RTG",_xlfn.CONCAT(CHAR(10),"@PART[",D29,"]:NEEDS[",B29,",NearFutureElectrical,DecayingRTGs,!FeatureRadiation]",CHAR(10),"{",CHAR(10),"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9" s="16" t="str">
        <f>IF(Q29="Engine",VLOOKUP(X29,EngineUpgrades!$A$2:$C$19,2,FALSE),"")</f>
        <v/>
      </c>
      <c r="AR29" s="16" t="str">
        <f>IF(Q29="Engine",VLOOKUP(X29,EngineUpgrades!$A$2:$C$19,3,FALSE),"")</f>
        <v/>
      </c>
      <c r="AS29" s="15" t="str">
        <f>_xlfn.XLOOKUP(AQ29,EngineUpgrades!$D$1:$J$1,EngineUpgrades!$D$17:$J$17,"",0,1)</f>
        <v/>
      </c>
      <c r="AT29" s="17">
        <v>2</v>
      </c>
      <c r="AU29" s="16" t="str">
        <f>IF(Q29="Engine",_xlfn.XLOOKUP(_xlfn.CONCAT(O29,P29+AT29),TechTree!$C$2:$C$501,TechTree!$D$2:$D$501,"Not Valid Combination",0,1),"")</f>
        <v/>
      </c>
    </row>
    <row r="30" spans="1:47" ht="72.5" x14ac:dyDescent="0.35">
      <c r="A30" t="str">
        <f>VLOOKUP(D30,PartsUpdated!$A$2:$A$289,1,FALSE)</f>
        <v>octans_moe_srf_4_extended</v>
      </c>
      <c r="B30" t="s">
        <v>417</v>
      </c>
      <c r="C30" t="s">
        <v>1027</v>
      </c>
      <c r="D30" t="s">
        <v>478</v>
      </c>
      <c r="E30" t="s">
        <v>479</v>
      </c>
      <c r="F30" t="s">
        <v>420</v>
      </c>
      <c r="G30" t="s">
        <v>7</v>
      </c>
      <c r="H30">
        <v>225</v>
      </c>
      <c r="I30">
        <v>45</v>
      </c>
      <c r="J30">
        <v>0.02</v>
      </c>
      <c r="K30" t="s">
        <v>80</v>
      </c>
      <c r="M30" s="12" t="str">
        <f>_xlfn.CONCAT(IF($R30&lt;&gt;"",_xlfn.CONCAT(" #LOC_KTT_",B30,"_",D30,"_Title = ",$R30,CHAR(10),"@PART[",D30,"]:NEEDS[!002_CommunityPartsTitles]:AFTER[",B30,"] // ",IF(R30="",E30,_xlfn.CONCAT(R30," (",E30,")")),CHAR(10),"{",CHAR(10),"    @",$R$1," = #LOC_KTT_",B30,"_",D30,"_Title // ",$R30,CHAR(10),"}",CHAR(10)),""),"@PART[",D30,"]:AFTER[",B30,"] // ",IF(R30="",E30,_xlfn.CONCAT(R30," (",E30,")")),CHAR(10),"{",CHAR(10),"    techBranch = ",VLOOKUP(O30,TechTree!$G$2:$H$43,2,FALSE),CHAR(10),"    techTier = ",P30,CHAR(10),"    @TechRequired = ",N30,IF($S30&lt;&gt;"",_xlfn.CONCAT(CHAR(10),"    @",$S$1," = ",$S30),""),IF($T30&lt;&gt;"",_xlfn.CONCAT(CHAR(10),"    @",$T$1," = ",$T30),""),IF($U30&lt;&gt;"",_xlfn.CONCAT(CHAR(10),"    @",$U$1," = ",$U30),""),IF(AND(AA30="NA/Balloon",Q30&lt;&gt;"Fuel Tank")=TRUE,_xlfn.CONCAT(CHAR(10),"    KiwiFuelSwitchIgnore = true"),""),IF($V30&lt;&gt;"",_xlfn.CONCAT(CHAR(10),V30),""),IF($AP30&lt;&gt;"",IF(Q30="RTG","",_xlfn.CONCAT(CHAR(10),$AP30)),""),IF(AN30&lt;&gt;"",_xlfn.CONCAT(CHAR(10),AN30),""),CHAR(10),"}",IF(AC30="Yes",_xlfn.CONCAT(CHAR(10),"@PART[",D30,"]:NEEDS[KiwiDeprecate]:AFTER[",B30,"]",CHAR(10),"{",CHAR(10),"    kiwiDeprecate = true",CHAR(10),"}"),""),IF(Q30="RTG",AP30,""))</f>
        <v>@PART[octans_moe_srf_4_extended]:AFTER[Tantares] // Octans MOE 4B
{
    techBranch = rcsEtAl
    techTier = 6
    @TechRequired = experimentalControl
}</v>
      </c>
      <c r="N30" s="9" t="str">
        <f>_xlfn.XLOOKUP(_xlfn.CONCAT(O30,P30),TechTree!$C$2:$C$501,TechTree!$D$2:$D$501,"Not Valid Combination",0,1)</f>
        <v>experimentalControl</v>
      </c>
      <c r="O30" s="8" t="s">
        <v>221</v>
      </c>
      <c r="P30" s="8">
        <v>6</v>
      </c>
      <c r="Q30" s="8" t="s">
        <v>242</v>
      </c>
      <c r="W30" s="10" t="s">
        <v>243</v>
      </c>
      <c r="X30" s="10" t="s">
        <v>259</v>
      </c>
      <c r="AA30" s="10" t="s">
        <v>294</v>
      </c>
      <c r="AB30" s="10" t="s">
        <v>303</v>
      </c>
      <c r="AC30" s="10" t="s">
        <v>329</v>
      </c>
      <c r="AE30" s="12" t="str">
        <f t="shared" si="1"/>
        <v/>
      </c>
      <c r="AF30" s="14"/>
      <c r="AG30" s="18" t="s">
        <v>329</v>
      </c>
      <c r="AH30" s="18"/>
      <c r="AI30" s="18"/>
      <c r="AJ30" s="18"/>
      <c r="AK30" s="18"/>
      <c r="AL30" s="18"/>
      <c r="AM30" s="18"/>
      <c r="AN30" s="19" t="str">
        <f t="shared" si="3"/>
        <v/>
      </c>
      <c r="AO30" s="14"/>
      <c r="AP30" s="15" t="str">
        <f>IF(Q30="Structural",_xlfn.CONCAT("    ","structuralUpgradeType = ",IF(P30&lt;3,"0_2",IF(P30&lt;5,"3_4",IF(P30&lt;7,"5_6",IF(P30&lt;9,"7_8","9Plus"))))),IF(Q30="Command Module",_xlfn.CONCAT("    commandUpgradeType = standard",CHAR(10),"    commandUpgradeName = ",W30),IF(Q30="Engine",_xlfn.CONCAT("    engineUpgradeType = ",X30,CHAR(10),Parts!AS30,CHAR(10),"    enginePartUpgradeName = ",Y30),IF(Q30="Parachute","    parachuteUpgradeType = standard",IF(Q30="Solar",_xlfn.CONCAT("    solarPanelUpgradeTier = ",P30),IF(OR(Q30="System",Q30="System and Space Capability")=TRUE,_xlfn.CONCAT("    spacePlaneSystemUpgradeType = ",Y30,IF(Q30="System and Space Capability",_xlfn.CONCAT(CHAR(10),"    spaceplaneUpgradeType = spaceCapable",CHAR(10),"    baseSkinTemp = ",CHAR(10),"    upgradeSkinTemp = "),"")),IF(Q30="Fuel Tank",IF(AA30="NA/Balloon","    KiwiFuelSwitchIgnore = true",IF(AA30="standardLiquidFuel",_xlfn.CONCAT("    fuelTankUpgradeType = ",AA30,CHAR(10),"    fuelTankSizeUpgrade = ",AB30),_xlfn.CONCAT("    fuelTankUpgradeType = ",AA30))),IF(Q30="RCS","    rcsUpgradeType = coldGas",IF(Q30="RTG",_xlfn.CONCAT(CHAR(10),"@PART[",D30,"]:NEEDS[",B30,",NearFutureElectrical,DecayingRTGs,!FeatureRadiation]",CHAR(10),"{",CHAR(10),"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30" s="16" t="str">
        <f>IF(Q30="Engine",VLOOKUP(X30,EngineUpgrades!$A$2:$C$19,2,FALSE),"")</f>
        <v/>
      </c>
      <c r="AR30" s="16" t="str">
        <f>IF(Q30="Engine",VLOOKUP(X30,EngineUpgrades!$A$2:$C$19,3,FALSE),"")</f>
        <v/>
      </c>
      <c r="AS30" s="15" t="str">
        <f>_xlfn.XLOOKUP(AQ30,EngineUpgrades!$D$1:$J$1,EngineUpgrades!$D$17:$J$17,"",0,1)</f>
        <v/>
      </c>
      <c r="AT30" s="17">
        <v>2</v>
      </c>
      <c r="AU30" s="16" t="str">
        <f>IF(Q30="Engine",_xlfn.XLOOKUP(_xlfn.CONCAT(O30,P30+AT30),TechTree!$C$2:$C$501,TechTree!$D$2:$D$501,"Not Valid Combination",0,1),"")</f>
        <v/>
      </c>
    </row>
    <row r="31" spans="1:47" ht="72.5" x14ac:dyDescent="0.35">
      <c r="A31" t="str">
        <f>VLOOKUP(D31,PartsUpdated!$A$2:$A$289,1,FALSE)</f>
        <v>octans_rcs_linear_srf_1</v>
      </c>
      <c r="B31" t="s">
        <v>417</v>
      </c>
      <c r="C31" t="s">
        <v>1028</v>
      </c>
      <c r="D31" t="s">
        <v>480</v>
      </c>
      <c r="E31" t="s">
        <v>481</v>
      </c>
      <c r="F31" t="s">
        <v>420</v>
      </c>
      <c r="G31" t="s">
        <v>7</v>
      </c>
      <c r="H31">
        <v>225</v>
      </c>
      <c r="I31">
        <v>45</v>
      </c>
      <c r="J31">
        <v>0.02</v>
      </c>
      <c r="K31" t="s">
        <v>80</v>
      </c>
      <c r="M31" s="12" t="str">
        <f>_xlfn.CONCAT(IF($R31&lt;&gt;"",_xlfn.CONCAT(" #LOC_KTT_",B31,"_",D31,"_Title = ",$R31,CHAR(10),"@PART[",D31,"]:NEEDS[!002_CommunityPartsTitles]:AFTER[",B31,"] // ",IF(R31="",E31,_xlfn.CONCAT(R31," (",E31,")")),CHAR(10),"{",CHAR(10),"    @",$R$1," = #LOC_KTT_",B31,"_",D31,"_Title // ",$R31,CHAR(10),"}",CHAR(10)),""),"@PART[",D31,"]:AFTER[",B31,"] // ",IF(R31="",E31,_xlfn.CONCAT(R31," (",E31,")")),CHAR(10),"{",CHAR(10),"    techBranch = ",VLOOKUP(O31,TechTree!$G$2:$H$43,2,FALSE),CHAR(10),"    techTier = ",P31,CHAR(10),"    @TechRequired = ",N31,IF($S31&lt;&gt;"",_xlfn.CONCAT(CHAR(10),"    @",$S$1," = ",$S31),""),IF($T31&lt;&gt;"",_xlfn.CONCAT(CHAR(10),"    @",$T$1," = ",$T31),""),IF($U31&lt;&gt;"",_xlfn.CONCAT(CHAR(10),"    @",$U$1," = ",$U31),""),IF(AND(AA31="NA/Balloon",Q31&lt;&gt;"Fuel Tank")=TRUE,_xlfn.CONCAT(CHAR(10),"    KiwiFuelSwitchIgnore = true"),""),IF($V31&lt;&gt;"",_xlfn.CONCAT(CHAR(10),V31),""),IF($AP31&lt;&gt;"",IF(Q31="RTG","",_xlfn.CONCAT(CHAR(10),$AP31)),""),IF(AN31&lt;&gt;"",_xlfn.CONCAT(CHAR(10),AN31),""),CHAR(10),"}",IF(AC31="Yes",_xlfn.CONCAT(CHAR(10),"@PART[",D31,"]:NEEDS[KiwiDeprecate]:AFTER[",B31,"]",CHAR(10),"{",CHAR(10),"    kiwiDeprecate = true",CHAR(10),"}"),""),IF(Q31="RTG",AP31,""))</f>
        <v>@PART[octans_rcs_linear_srf_1]:AFTER[Tantares] // Octans Linear RCS
{
    techBranch = rcsEtAl
    techTier = 6
    @TechRequired = experimentalControl
}</v>
      </c>
      <c r="N31" s="9" t="str">
        <f>_xlfn.XLOOKUP(_xlfn.CONCAT(O31,P31),TechTree!$C$2:$C$501,TechTree!$D$2:$D$501,"Not Valid Combination",0,1)</f>
        <v>experimentalControl</v>
      </c>
      <c r="O31" s="8" t="s">
        <v>221</v>
      </c>
      <c r="P31" s="8">
        <v>6</v>
      </c>
      <c r="Q31" s="8" t="s">
        <v>242</v>
      </c>
      <c r="W31" s="10" t="s">
        <v>243</v>
      </c>
      <c r="X31" s="10" t="s">
        <v>259</v>
      </c>
      <c r="AA31" s="10" t="s">
        <v>294</v>
      </c>
      <c r="AB31" s="10" t="s">
        <v>303</v>
      </c>
      <c r="AC31" s="10" t="s">
        <v>329</v>
      </c>
      <c r="AE31" s="12" t="str">
        <f t="shared" si="1"/>
        <v/>
      </c>
      <c r="AF31" s="14"/>
      <c r="AG31" s="18" t="s">
        <v>329</v>
      </c>
      <c r="AH31" s="18"/>
      <c r="AI31" s="18"/>
      <c r="AJ31" s="18"/>
      <c r="AK31" s="18"/>
      <c r="AL31" s="18"/>
      <c r="AM31" s="18"/>
      <c r="AN31" s="19" t="str">
        <f t="shared" si="3"/>
        <v/>
      </c>
      <c r="AO31" s="14"/>
      <c r="AP31" s="15" t="str">
        <f>IF(Q31="Structural",_xlfn.CONCAT("    ","structuralUpgradeType = ",IF(P31&lt;3,"0_2",IF(P31&lt;5,"3_4",IF(P31&lt;7,"5_6",IF(P31&lt;9,"7_8","9Plus"))))),IF(Q31="Command Module",_xlfn.CONCAT("    commandUpgradeType = standard",CHAR(10),"    commandUpgradeName = ",W31),IF(Q31="Engine",_xlfn.CONCAT("    engineUpgradeType = ",X31,CHAR(10),Parts!AS31,CHAR(10),"    enginePartUpgradeName = ",Y31),IF(Q31="Parachute","    parachuteUpgradeType = standard",IF(Q31="Solar",_xlfn.CONCAT("    solarPanelUpgradeTier = ",P31),IF(OR(Q31="System",Q31="System and Space Capability")=TRUE,_xlfn.CONCAT("    spacePlaneSystemUpgradeType = ",Y31,IF(Q31="System and Space Capability",_xlfn.CONCAT(CHAR(10),"    spaceplaneUpgradeType = spaceCapable",CHAR(10),"    baseSkinTemp = ",CHAR(10),"    upgradeSkinTemp = "),"")),IF(Q31="Fuel Tank",IF(AA31="NA/Balloon","    KiwiFuelSwitchIgnore = true",IF(AA31="standardLiquidFuel",_xlfn.CONCAT("    fuelTankUpgradeType = ",AA31,CHAR(10),"    fuelTankSizeUpgrade = ",AB31),_xlfn.CONCAT("    fuelTankUpgradeType = ",AA31))),IF(Q31="RCS","    rcsUpgradeType = coldGas",IF(Q31="RTG",_xlfn.CONCAT(CHAR(10),"@PART[",D31,"]:NEEDS[",B31,",NearFutureElectrical,DecayingRTGs,!FeatureRadiation]",CHAR(10),"{",CHAR(10),"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31" s="16" t="str">
        <f>IF(Q31="Engine",VLOOKUP(X31,EngineUpgrades!$A$2:$C$19,2,FALSE),"")</f>
        <v/>
      </c>
      <c r="AR31" s="16" t="str">
        <f>IF(Q31="Engine",VLOOKUP(X31,EngineUpgrades!$A$2:$C$19,3,FALSE),"")</f>
        <v/>
      </c>
      <c r="AS31" s="15" t="str">
        <f>_xlfn.XLOOKUP(AQ31,EngineUpgrades!$D$1:$J$1,EngineUpgrades!$D$17:$J$17,"",0,1)</f>
        <v/>
      </c>
      <c r="AT31" s="17">
        <v>2</v>
      </c>
      <c r="AU31" s="16" t="str">
        <f>IF(Q31="Engine",_xlfn.XLOOKUP(_xlfn.CONCAT(O31,P31+AT31),TechTree!$C$2:$C$501,TechTree!$D$2:$D$501,"Not Valid Combination",0,1),"")</f>
        <v/>
      </c>
    </row>
    <row r="32" spans="1:47" ht="72.5" x14ac:dyDescent="0.35">
      <c r="A32" t="str">
        <f>VLOOKUP(D32,PartsUpdated!$A$2:$A$289,1,FALSE)</f>
        <v>octans_rcs_srf_1</v>
      </c>
      <c r="B32" t="s">
        <v>417</v>
      </c>
      <c r="C32" t="s">
        <v>1029</v>
      </c>
      <c r="D32" t="s">
        <v>482</v>
      </c>
      <c r="E32" t="s">
        <v>483</v>
      </c>
      <c r="F32" t="s">
        <v>420</v>
      </c>
      <c r="G32" t="s">
        <v>7</v>
      </c>
      <c r="H32">
        <v>225</v>
      </c>
      <c r="I32">
        <v>45</v>
      </c>
      <c r="J32">
        <v>0.02</v>
      </c>
      <c r="K32" t="s">
        <v>80</v>
      </c>
      <c r="M32" s="12" t="str">
        <f>_xlfn.CONCAT(IF($R32&lt;&gt;"",_xlfn.CONCAT(" #LOC_KTT_",B32,"_",D32,"_Title = ",$R32,CHAR(10),"@PART[",D32,"]:NEEDS[!002_CommunityPartsTitles]:AFTER[",B32,"] // ",IF(R32="",E32,_xlfn.CONCAT(R32," (",E32,")")),CHAR(10),"{",CHAR(10),"    @",$R$1," = #LOC_KTT_",B32,"_",D32,"_Title // ",$R32,CHAR(10),"}",CHAR(10)),""),"@PART[",D32,"]:AFTER[",B32,"] // ",IF(R32="",E32,_xlfn.CONCAT(R32," (",E32,")")),CHAR(10),"{",CHAR(10),"    techBranch = ",VLOOKUP(O32,TechTree!$G$2:$H$43,2,FALSE),CHAR(10),"    techTier = ",P32,CHAR(10),"    @TechRequired = ",N32,IF($S32&lt;&gt;"",_xlfn.CONCAT(CHAR(10),"    @",$S$1," = ",$S32),""),IF($T32&lt;&gt;"",_xlfn.CONCAT(CHAR(10),"    @",$T$1," = ",$T32),""),IF($U32&lt;&gt;"",_xlfn.CONCAT(CHAR(10),"    @",$U$1," = ",$U32),""),IF(AND(AA32="NA/Balloon",Q32&lt;&gt;"Fuel Tank")=TRUE,_xlfn.CONCAT(CHAR(10),"    KiwiFuelSwitchIgnore = true"),""),IF($V32&lt;&gt;"",_xlfn.CONCAT(CHAR(10),V32),""),IF($AP32&lt;&gt;"",IF(Q32="RTG","",_xlfn.CONCAT(CHAR(10),$AP32)),""),IF(AN32&lt;&gt;"",_xlfn.CONCAT(CHAR(10),AN32),""),CHAR(10),"}",IF(AC32="Yes",_xlfn.CONCAT(CHAR(10),"@PART[",D32,"]:NEEDS[KiwiDeprecate]:AFTER[",B32,"]",CHAR(10),"{",CHAR(10),"    kiwiDeprecate = true",CHAR(10),"}"),""),IF(Q32="RTG",AP32,""))</f>
        <v>@PART[octans_rcs_srf_1]:AFTER[Tantares] // Octans RCS 1A
{
    techBranch = rcsEtAl
    techTier = 6
    @TechRequired = experimentalControl
}</v>
      </c>
      <c r="N32" s="9" t="str">
        <f>_xlfn.XLOOKUP(_xlfn.CONCAT(O32,P32),TechTree!$C$2:$C$501,TechTree!$D$2:$D$501,"Not Valid Combination",0,1)</f>
        <v>experimentalControl</v>
      </c>
      <c r="O32" s="8" t="s">
        <v>221</v>
      </c>
      <c r="P32" s="8">
        <v>6</v>
      </c>
      <c r="Q32" s="8" t="s">
        <v>242</v>
      </c>
      <c r="W32" s="10" t="s">
        <v>243</v>
      </c>
      <c r="X32" s="10" t="s">
        <v>259</v>
      </c>
      <c r="AA32" s="10" t="s">
        <v>294</v>
      </c>
      <c r="AB32" s="10" t="s">
        <v>303</v>
      </c>
      <c r="AC32" s="10" t="s">
        <v>329</v>
      </c>
      <c r="AE32" s="12" t="str">
        <f t="shared" si="1"/>
        <v/>
      </c>
      <c r="AF32" s="14"/>
      <c r="AG32" s="18" t="s">
        <v>329</v>
      </c>
      <c r="AH32" s="18"/>
      <c r="AI32" s="18"/>
      <c r="AJ32" s="18"/>
      <c r="AK32" s="18"/>
      <c r="AL32" s="18"/>
      <c r="AM32" s="18"/>
      <c r="AN32" s="19" t="str">
        <f t="shared" si="3"/>
        <v/>
      </c>
      <c r="AO32" s="14"/>
      <c r="AP32" s="15" t="str">
        <f>IF(Q32="Structural",_xlfn.CONCAT("    ","structuralUpgradeType = ",IF(P32&lt;3,"0_2",IF(P32&lt;5,"3_4",IF(P32&lt;7,"5_6",IF(P32&lt;9,"7_8","9Plus"))))),IF(Q32="Command Module",_xlfn.CONCAT("    commandUpgradeType = standard",CHAR(10),"    commandUpgradeName = ",W32),IF(Q32="Engine",_xlfn.CONCAT("    engineUpgradeType = ",X32,CHAR(10),Parts!AS32,CHAR(10),"    enginePartUpgradeName = ",Y32),IF(Q32="Parachute","    parachuteUpgradeType = standard",IF(Q32="Solar",_xlfn.CONCAT("    solarPanelUpgradeTier = ",P32),IF(OR(Q32="System",Q32="System and Space Capability")=TRUE,_xlfn.CONCAT("    spacePlaneSystemUpgradeType = ",Y32,IF(Q32="System and Space Capability",_xlfn.CONCAT(CHAR(10),"    spaceplaneUpgradeType = spaceCapable",CHAR(10),"    baseSkinTemp = ",CHAR(10),"    upgradeSkinTemp = "),"")),IF(Q32="Fuel Tank",IF(AA32="NA/Balloon","    KiwiFuelSwitchIgnore = true",IF(AA32="standardLiquidFuel",_xlfn.CONCAT("    fuelTankUpgradeType = ",AA32,CHAR(10),"    fuelTankSizeUpgrade = ",AB32),_xlfn.CONCAT("    fuelTankUpgradeType = ",AA32))),IF(Q32="RCS","    rcsUpgradeType = coldGas",IF(Q32="RTG",_xlfn.CONCAT(CHAR(10),"@PART[",D32,"]:NEEDS[",B32,",NearFutureElectrical,DecayingRTGs,!FeatureRadiation]",CHAR(10),"{",CHAR(10),"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32" s="16" t="str">
        <f>IF(Q32="Engine",VLOOKUP(X32,EngineUpgrades!$A$2:$C$19,2,FALSE),"")</f>
        <v/>
      </c>
      <c r="AR32" s="16" t="str">
        <f>IF(Q32="Engine",VLOOKUP(X32,EngineUpgrades!$A$2:$C$19,3,FALSE),"")</f>
        <v/>
      </c>
      <c r="AS32" s="15" t="str">
        <f>_xlfn.XLOOKUP(AQ32,EngineUpgrades!$D$1:$J$1,EngineUpgrades!$D$17:$J$17,"",0,1)</f>
        <v/>
      </c>
      <c r="AT32" s="17">
        <v>2</v>
      </c>
      <c r="AU32" s="16" t="str">
        <f>IF(Q32="Engine",_xlfn.XLOOKUP(_xlfn.CONCAT(O32,P32+AT32),TechTree!$C$2:$C$501,TechTree!$D$2:$D$501,"Not Valid Combination",0,1),"")</f>
        <v/>
      </c>
    </row>
    <row r="33" spans="1:47" ht="127" customHeight="1" x14ac:dyDescent="0.35">
      <c r="A33" t="str">
        <f>VLOOKUP(D33,PartsUpdated!$A$2:$A$289,1,FALSE)</f>
        <v>octans_rcs_srf_1_extended</v>
      </c>
      <c r="B33" t="s">
        <v>417</v>
      </c>
      <c r="C33" t="s">
        <v>1030</v>
      </c>
      <c r="D33" t="s">
        <v>484</v>
      </c>
      <c r="E33" t="s">
        <v>485</v>
      </c>
      <c r="F33" t="s">
        <v>420</v>
      </c>
      <c r="G33" t="s">
        <v>7</v>
      </c>
      <c r="H33">
        <v>225</v>
      </c>
      <c r="I33">
        <v>45</v>
      </c>
      <c r="J33">
        <v>0.02</v>
      </c>
      <c r="K33" t="s">
        <v>80</v>
      </c>
      <c r="M33" s="12" t="str">
        <f>_xlfn.CONCAT(IF($R33&lt;&gt;"",_xlfn.CONCAT(" #LOC_KTT_",B33,"_",D33,"_Title = ",$R33,CHAR(10),"@PART[",D33,"]:NEEDS[!002_CommunityPartsTitles]:AFTER[",B33,"] // ",IF(R33="",E33,_xlfn.CONCAT(R33," (",E33,")")),CHAR(10),"{",CHAR(10),"    @",$R$1," = #LOC_KTT_",B33,"_",D33,"_Title // ",$R33,CHAR(10),"}",CHAR(10)),""),"@PART[",D33,"]:AFTER[",B33,"] // ",IF(R33="",E33,_xlfn.CONCAT(R33," (",E33,")")),CHAR(10),"{",CHAR(10),"    techBranch = ",VLOOKUP(O33,TechTree!$G$2:$H$43,2,FALSE),CHAR(10),"    techTier = ",P33,CHAR(10),"    @TechRequired = ",N33,IF($S33&lt;&gt;"",_xlfn.CONCAT(CHAR(10),"    @",$S$1," = ",$S33),""),IF($T33&lt;&gt;"",_xlfn.CONCAT(CHAR(10),"    @",$T$1," = ",$T33),""),IF($U33&lt;&gt;"",_xlfn.CONCAT(CHAR(10),"    @",$U$1," = ",$U33),""),IF(AND(AA33="NA/Balloon",Q33&lt;&gt;"Fuel Tank")=TRUE,_xlfn.CONCAT(CHAR(10),"    KiwiFuelSwitchIgnore = true"),""),IF($V33&lt;&gt;"",_xlfn.CONCAT(CHAR(10),V33),""),IF($AP33&lt;&gt;"",IF(Q33="RTG","",_xlfn.CONCAT(CHAR(10),$AP33)),""),IF(AN33&lt;&gt;"",_xlfn.CONCAT(CHAR(10),AN33),""),CHAR(10),"}",IF(AC33="Yes",_xlfn.CONCAT(CHAR(10),"@PART[",D33,"]:NEEDS[KiwiDeprecate]:AFTER[",B33,"]",CHAR(10),"{",CHAR(10),"    kiwiDeprecate = true",CHAR(10),"}"),""),IF(Q33="RTG",AP33,""))</f>
        <v>@PART[octans_rcs_srf_1_extended]:AFTER[Tantares] // Octans RCS 1B
{
    techBranch = rcsEtAl
    techTier = 6
    @TechRequired = experimentalControl
}</v>
      </c>
      <c r="N33" s="9" t="str">
        <f>_xlfn.XLOOKUP(_xlfn.CONCAT(O33,P33),TechTree!$C$2:$C$501,TechTree!$D$2:$D$501,"Not Valid Combination",0,1)</f>
        <v>experimentalControl</v>
      </c>
      <c r="O33" s="8" t="s">
        <v>221</v>
      </c>
      <c r="P33" s="8">
        <v>6</v>
      </c>
      <c r="Q33" s="8" t="s">
        <v>242</v>
      </c>
      <c r="W33" s="10" t="s">
        <v>243</v>
      </c>
      <c r="X33" s="10" t="s">
        <v>259</v>
      </c>
      <c r="AA33" s="10" t="s">
        <v>294</v>
      </c>
      <c r="AB33" s="10" t="s">
        <v>303</v>
      </c>
      <c r="AC33" s="10" t="s">
        <v>329</v>
      </c>
      <c r="AE33" s="12" t="str">
        <f t="shared" si="1"/>
        <v/>
      </c>
      <c r="AF33" s="14"/>
      <c r="AG33" s="18" t="s">
        <v>329</v>
      </c>
      <c r="AH33" s="18"/>
      <c r="AI33" s="18"/>
      <c r="AJ33" s="18"/>
      <c r="AK33" s="18"/>
      <c r="AL33" s="18"/>
      <c r="AM33" s="18"/>
      <c r="AN33" s="19" t="str">
        <f t="shared" si="3"/>
        <v/>
      </c>
      <c r="AO33" s="14"/>
      <c r="AP33" s="15" t="str">
        <f>IF(Q33="Structural",_xlfn.CONCAT("    ","structuralUpgradeType = ",IF(P33&lt;3,"0_2",IF(P33&lt;5,"3_4",IF(P33&lt;7,"5_6",IF(P33&lt;9,"7_8","9Plus"))))),IF(Q33="Command Module",_xlfn.CONCAT("    commandUpgradeType = standard",CHAR(10),"    commandUpgradeName = ",W33),IF(Q33="Engine",_xlfn.CONCAT("    engineUpgradeType = ",X33,CHAR(10),Parts!AS33,CHAR(10),"    enginePartUpgradeName = ",Y33),IF(Q33="Parachute","    parachuteUpgradeType = standard",IF(Q33="Solar",_xlfn.CONCAT("    solarPanelUpgradeTier = ",P33),IF(OR(Q33="System",Q33="System and Space Capability")=TRUE,_xlfn.CONCAT("    spacePlaneSystemUpgradeType = ",Y33,IF(Q33="System and Space Capability",_xlfn.CONCAT(CHAR(10),"    spaceplaneUpgradeType = spaceCapable",CHAR(10),"    baseSkinTemp = ",CHAR(10),"    upgradeSkinTemp = "),"")),IF(Q33="Fuel Tank",IF(AA33="NA/Balloon","    KiwiFuelSwitchIgnore = true",IF(AA33="standardLiquidFuel",_xlfn.CONCAT("    fuelTankUpgradeType = ",AA33,CHAR(10),"    fuelTankSizeUpgrade = ",AB33),_xlfn.CONCAT("    fuelTankUpgradeType = ",AA33))),IF(Q33="RCS","    rcsUpgradeType = coldGas",IF(Q33="RTG",_xlfn.CONCAT(CHAR(10),"@PART[",D33,"]:NEEDS[",B33,",NearFutureElectrical,DecayingRTGs,!FeatureRadiation]",CHAR(10),"{",CHAR(10),"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33" s="16" t="str">
        <f>IF(Q33="Engine",VLOOKUP(X33,EngineUpgrades!$A$2:$C$19,2,FALSE),"")</f>
        <v/>
      </c>
      <c r="AR33" s="16" t="str">
        <f>IF(Q33="Engine",VLOOKUP(X33,EngineUpgrades!$A$2:$C$19,3,FALSE),"")</f>
        <v/>
      </c>
      <c r="AS33" s="15" t="str">
        <f>_xlfn.XLOOKUP(AQ33,EngineUpgrades!$D$1:$J$1,EngineUpgrades!$D$17:$J$17,"",0,1)</f>
        <v/>
      </c>
      <c r="AT33" s="17">
        <v>2</v>
      </c>
      <c r="AU33" s="16" t="str">
        <f>IF(Q33="Engine",_xlfn.XLOOKUP(_xlfn.CONCAT(O33,P33+AT33),TechTree!$C$2:$C$501,TechTree!$D$2:$D$501,"Not Valid Combination",0,1),"")</f>
        <v/>
      </c>
    </row>
    <row r="34" spans="1:47" ht="65" customHeight="1" x14ac:dyDescent="0.35">
      <c r="A34" t="str">
        <f>VLOOKUP(D34,PartsUpdated!$A$2:$A$289,1,FALSE)</f>
        <v>octans_rcs_srf_2</v>
      </c>
      <c r="B34" t="s">
        <v>417</v>
      </c>
      <c r="C34" t="s">
        <v>1031</v>
      </c>
      <c r="D34" t="s">
        <v>486</v>
      </c>
      <c r="E34" t="s">
        <v>487</v>
      </c>
      <c r="F34" t="s">
        <v>420</v>
      </c>
      <c r="G34" t="s">
        <v>7</v>
      </c>
      <c r="H34">
        <v>225</v>
      </c>
      <c r="I34">
        <v>45</v>
      </c>
      <c r="J34">
        <v>0.02</v>
      </c>
      <c r="K34" t="s">
        <v>80</v>
      </c>
      <c r="M34" s="12" t="str">
        <f>_xlfn.CONCAT(IF($R34&lt;&gt;"",_xlfn.CONCAT(" #LOC_KTT_",B34,"_",D34,"_Title = ",$R34,CHAR(10),"@PART[",D34,"]:NEEDS[!002_CommunityPartsTitles]:AFTER[",B34,"] // ",IF(R34="",E34,_xlfn.CONCAT(R34," (",E34,")")),CHAR(10),"{",CHAR(10),"    @",$R$1," = #LOC_KTT_",B34,"_",D34,"_Title // ",$R34,CHAR(10),"}",CHAR(10)),""),"@PART[",D34,"]:AFTER[",B34,"] // ",IF(R34="",E34,_xlfn.CONCAT(R34," (",E34,")")),CHAR(10),"{",CHAR(10),"    techBranch = ",VLOOKUP(O34,TechTree!$G$2:$H$43,2,FALSE),CHAR(10),"    techTier = ",P34,CHAR(10),"    @TechRequired = ",N34,IF($S34&lt;&gt;"",_xlfn.CONCAT(CHAR(10),"    @",$S$1," = ",$S34),""),IF($T34&lt;&gt;"",_xlfn.CONCAT(CHAR(10),"    @",$T$1," = ",$T34),""),IF($U34&lt;&gt;"",_xlfn.CONCAT(CHAR(10),"    @",$U$1," = ",$U34),""),IF(AND(AA34="NA/Balloon",Q34&lt;&gt;"Fuel Tank")=TRUE,_xlfn.CONCAT(CHAR(10),"    KiwiFuelSwitchIgnore = true"),""),IF($V34&lt;&gt;"",_xlfn.CONCAT(CHAR(10),V34),""),IF($AP34&lt;&gt;"",IF(Q34="RTG","",_xlfn.CONCAT(CHAR(10),$AP34)),""),IF(AN34&lt;&gt;"",_xlfn.CONCAT(CHAR(10),AN34),""),CHAR(10),"}",IF(AC34="Yes",_xlfn.CONCAT(CHAR(10),"@PART[",D34,"]:NEEDS[KiwiDeprecate]:AFTER[",B34,"]",CHAR(10),"{",CHAR(10),"    kiwiDeprecate = true",CHAR(10),"}"),""),IF(Q34="RTG",AP34,""))</f>
        <v>@PART[octans_rcs_srf_2]:AFTER[Tantares] // Octans RCS 2A
{
    techBranch = rcsEtAl
    techTier = 6
    @TechRequired = experimentalControl
}</v>
      </c>
      <c r="N34" s="9" t="str">
        <f>_xlfn.XLOOKUP(_xlfn.CONCAT(O34,P34),TechTree!$C$2:$C$501,TechTree!$D$2:$D$501,"Not Valid Combination",0,1)</f>
        <v>experimentalControl</v>
      </c>
      <c r="O34" s="8" t="s">
        <v>221</v>
      </c>
      <c r="P34" s="8">
        <v>6</v>
      </c>
      <c r="Q34" s="8" t="s">
        <v>242</v>
      </c>
      <c r="W34" s="10" t="s">
        <v>243</v>
      </c>
      <c r="X34" s="10" t="s">
        <v>259</v>
      </c>
      <c r="AA34" s="10" t="s">
        <v>294</v>
      </c>
      <c r="AB34" s="10" t="s">
        <v>303</v>
      </c>
      <c r="AC34" s="10" t="s">
        <v>329</v>
      </c>
      <c r="AE34" s="12" t="str">
        <f t="shared" si="1"/>
        <v/>
      </c>
      <c r="AF34" s="14"/>
      <c r="AG34" s="18" t="s">
        <v>329</v>
      </c>
      <c r="AH34" s="18"/>
      <c r="AI34" s="18"/>
      <c r="AJ34" s="18"/>
      <c r="AK34" s="18"/>
      <c r="AL34" s="18"/>
      <c r="AM34" s="18"/>
      <c r="AN34" s="19" t="str">
        <f t="shared" si="3"/>
        <v/>
      </c>
      <c r="AO34" s="14"/>
      <c r="AP34" s="15" t="str">
        <f>IF(Q34="Structural",_xlfn.CONCAT("    ","structuralUpgradeType = ",IF(P34&lt;3,"0_2",IF(P34&lt;5,"3_4",IF(P34&lt;7,"5_6",IF(P34&lt;9,"7_8","9Plus"))))),IF(Q34="Command Module",_xlfn.CONCAT("    commandUpgradeType = standard",CHAR(10),"    commandUpgradeName = ",W34),IF(Q34="Engine",_xlfn.CONCAT("    engineUpgradeType = ",X34,CHAR(10),Parts!AS34,CHAR(10),"    enginePartUpgradeName = ",Y34),IF(Q34="Parachute","    parachuteUpgradeType = standard",IF(Q34="Solar",_xlfn.CONCAT("    solarPanelUpgradeTier = ",P34),IF(OR(Q34="System",Q34="System and Space Capability")=TRUE,_xlfn.CONCAT("    spacePlaneSystemUpgradeType = ",Y34,IF(Q34="System and Space Capability",_xlfn.CONCAT(CHAR(10),"    spaceplaneUpgradeType = spaceCapable",CHAR(10),"    baseSkinTemp = ",CHAR(10),"    upgradeSkinTemp = "),"")),IF(Q34="Fuel Tank",IF(AA34="NA/Balloon","    KiwiFuelSwitchIgnore = true",IF(AA34="standardLiquidFuel",_xlfn.CONCAT("    fuelTankUpgradeType = ",AA34,CHAR(10),"    fuelTankSizeUpgrade = ",AB34),_xlfn.CONCAT("    fuelTankUpgradeType = ",AA34))),IF(Q34="RCS","    rcsUpgradeType = coldGas",IF(Q34="RTG",_xlfn.CONCAT(CHAR(10),"@PART[",D34,"]:NEEDS[",B34,",NearFutureElectrical,DecayingRTGs,!FeatureRadiation]",CHAR(10),"{",CHAR(10),"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34" s="16" t="str">
        <f>IF(Q34="Engine",VLOOKUP(X34,EngineUpgrades!$A$2:$C$19,2,FALSE),"")</f>
        <v/>
      </c>
      <c r="AR34" s="16" t="str">
        <f>IF(Q34="Engine",VLOOKUP(X34,EngineUpgrades!$A$2:$C$19,3,FALSE),"")</f>
        <v/>
      </c>
      <c r="AS34" s="15" t="str">
        <f>_xlfn.XLOOKUP(AQ34,EngineUpgrades!$D$1:$J$1,EngineUpgrades!$D$17:$J$17,"",0,1)</f>
        <v/>
      </c>
      <c r="AT34" s="17">
        <v>2</v>
      </c>
      <c r="AU34" s="16" t="str">
        <f>IF(Q34="Engine",_xlfn.XLOOKUP(_xlfn.CONCAT(O34,P34+AT34),TechTree!$C$2:$C$501,TechTree!$D$2:$D$501,"Not Valid Combination",0,1),"")</f>
        <v/>
      </c>
    </row>
    <row r="35" spans="1:47" ht="72.5" x14ac:dyDescent="0.35">
      <c r="A35" t="str">
        <f>VLOOKUP(D35,PartsUpdated!$A$2:$A$289,1,FALSE)</f>
        <v>octans_rcs_srf_2_extended</v>
      </c>
      <c r="B35" t="s">
        <v>417</v>
      </c>
      <c r="C35" t="s">
        <v>1032</v>
      </c>
      <c r="D35" t="s">
        <v>488</v>
      </c>
      <c r="E35" t="s">
        <v>489</v>
      </c>
      <c r="F35" t="s">
        <v>420</v>
      </c>
      <c r="G35" t="s">
        <v>7</v>
      </c>
      <c r="H35">
        <v>225</v>
      </c>
      <c r="I35">
        <v>45</v>
      </c>
      <c r="J35">
        <v>0.02</v>
      </c>
      <c r="K35" t="s">
        <v>80</v>
      </c>
      <c r="M35" s="12" t="str">
        <f>_xlfn.CONCAT(IF($R35&lt;&gt;"",_xlfn.CONCAT(" #LOC_KTT_",B35,"_",D35,"_Title = ",$R35,CHAR(10),"@PART[",D35,"]:NEEDS[!002_CommunityPartsTitles]:AFTER[",B35,"] // ",IF(R35="",E35,_xlfn.CONCAT(R35," (",E35,")")),CHAR(10),"{",CHAR(10),"    @",$R$1," = #LOC_KTT_",B35,"_",D35,"_Title // ",$R35,CHAR(10),"}",CHAR(10)),""),"@PART[",D35,"]:AFTER[",B35,"] // ",IF(R35="",E35,_xlfn.CONCAT(R35," (",E35,")")),CHAR(10),"{",CHAR(10),"    techBranch = ",VLOOKUP(O35,TechTree!$G$2:$H$43,2,FALSE),CHAR(10),"    techTier = ",P35,CHAR(10),"    @TechRequired = ",N35,IF($S35&lt;&gt;"",_xlfn.CONCAT(CHAR(10),"    @",$S$1," = ",$S35),""),IF($T35&lt;&gt;"",_xlfn.CONCAT(CHAR(10),"    @",$T$1," = ",$T35),""),IF($U35&lt;&gt;"",_xlfn.CONCAT(CHAR(10),"    @",$U$1," = ",$U35),""),IF(AND(AA35="NA/Balloon",Q35&lt;&gt;"Fuel Tank")=TRUE,_xlfn.CONCAT(CHAR(10),"    KiwiFuelSwitchIgnore = true"),""),IF($V35&lt;&gt;"",_xlfn.CONCAT(CHAR(10),V35),""),IF($AP35&lt;&gt;"",IF(Q35="RTG","",_xlfn.CONCAT(CHAR(10),$AP35)),""),IF(AN35&lt;&gt;"",_xlfn.CONCAT(CHAR(10),AN35),""),CHAR(10),"}",IF(AC35="Yes",_xlfn.CONCAT(CHAR(10),"@PART[",D35,"]:NEEDS[KiwiDeprecate]:AFTER[",B35,"]",CHAR(10),"{",CHAR(10),"    kiwiDeprecate = true",CHAR(10),"}"),""),IF(Q35="RTG",AP35,""))</f>
        <v>@PART[octans_rcs_srf_2_extended]:AFTER[Tantares] // Octans RCS 2B
{
    techBranch = rcsEtAl
    techTier = 6
    @TechRequired = experimentalControl
}</v>
      </c>
      <c r="N35" s="9" t="str">
        <f>_xlfn.XLOOKUP(_xlfn.CONCAT(O35,P35),TechTree!$C$2:$C$501,TechTree!$D$2:$D$501,"Not Valid Combination",0,1)</f>
        <v>experimentalControl</v>
      </c>
      <c r="O35" s="8" t="s">
        <v>221</v>
      </c>
      <c r="P35" s="8">
        <v>6</v>
      </c>
      <c r="Q35" s="8" t="s">
        <v>242</v>
      </c>
      <c r="W35" s="10" t="s">
        <v>243</v>
      </c>
      <c r="X35" s="10" t="s">
        <v>259</v>
      </c>
      <c r="AA35" s="10" t="s">
        <v>294</v>
      </c>
      <c r="AB35" s="10" t="s">
        <v>303</v>
      </c>
      <c r="AC35" s="10" t="s">
        <v>329</v>
      </c>
      <c r="AE35" s="12" t="str">
        <f t="shared" si="1"/>
        <v/>
      </c>
      <c r="AF35" s="14"/>
      <c r="AG35" s="18" t="s">
        <v>329</v>
      </c>
      <c r="AH35" s="18"/>
      <c r="AI35" s="18"/>
      <c r="AJ35" s="18"/>
      <c r="AK35" s="18"/>
      <c r="AL35" s="18"/>
      <c r="AM35" s="18"/>
      <c r="AN35" s="19" t="str">
        <f t="shared" si="3"/>
        <v/>
      </c>
      <c r="AO35" s="14"/>
      <c r="AP35" s="15" t="str">
        <f>IF(Q35="Structural",_xlfn.CONCAT("    ","structuralUpgradeType = ",IF(P35&lt;3,"0_2",IF(P35&lt;5,"3_4",IF(P35&lt;7,"5_6",IF(P35&lt;9,"7_8","9Plus"))))),IF(Q35="Command Module",_xlfn.CONCAT("    commandUpgradeType = standard",CHAR(10),"    commandUpgradeName = ",W35),IF(Q35="Engine",_xlfn.CONCAT("    engineUpgradeType = ",X35,CHAR(10),Parts!AS35,CHAR(10),"    enginePartUpgradeName = ",Y35),IF(Q35="Parachute","    parachuteUpgradeType = standard",IF(Q35="Solar",_xlfn.CONCAT("    solarPanelUpgradeTier = ",P35),IF(OR(Q35="System",Q35="System and Space Capability")=TRUE,_xlfn.CONCAT("    spacePlaneSystemUpgradeType = ",Y35,IF(Q35="System and Space Capability",_xlfn.CONCAT(CHAR(10),"    spaceplaneUpgradeType = spaceCapable",CHAR(10),"    baseSkinTemp = ",CHAR(10),"    upgradeSkinTemp = "),"")),IF(Q35="Fuel Tank",IF(AA35="NA/Balloon","    KiwiFuelSwitchIgnore = true",IF(AA35="standardLiquidFuel",_xlfn.CONCAT("    fuelTankUpgradeType = ",AA35,CHAR(10),"    fuelTankSizeUpgrade = ",AB35),_xlfn.CONCAT("    fuelTankUpgradeType = ",AA35))),IF(Q35="RCS","    rcsUpgradeType = coldGas",IF(Q35="RTG",_xlfn.CONCAT(CHAR(10),"@PART[",D35,"]:NEEDS[",B35,",NearFutureElectrical,DecayingRTGs,!FeatureRadiation]",CHAR(10),"{",CHAR(10),"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35" s="16" t="str">
        <f>IF(Q35="Engine",VLOOKUP(X35,EngineUpgrades!$A$2:$C$19,2,FALSE),"")</f>
        <v/>
      </c>
      <c r="AR35" s="16" t="str">
        <f>IF(Q35="Engine",VLOOKUP(X35,EngineUpgrades!$A$2:$C$19,3,FALSE),"")</f>
        <v/>
      </c>
      <c r="AS35" s="15" t="str">
        <f>_xlfn.XLOOKUP(AQ35,EngineUpgrades!$D$1:$J$1,EngineUpgrades!$D$17:$J$17,"",0,1)</f>
        <v/>
      </c>
      <c r="AT35" s="17">
        <v>2</v>
      </c>
      <c r="AU35" s="16" t="str">
        <f>IF(Q35="Engine",_xlfn.XLOOKUP(_xlfn.CONCAT(O35,P35+AT35),TechTree!$C$2:$C$501,TechTree!$D$2:$D$501,"Not Valid Combination",0,1),"")</f>
        <v/>
      </c>
    </row>
    <row r="36" spans="1:47" ht="72.5" x14ac:dyDescent="0.35">
      <c r="A36" t="str">
        <f>VLOOKUP(D36,PartsUpdated!$A$2:$A$289,1,FALSE)</f>
        <v>octans_rcs_srf_3</v>
      </c>
      <c r="B36" t="s">
        <v>417</v>
      </c>
      <c r="C36" t="s">
        <v>1033</v>
      </c>
      <c r="D36" t="s">
        <v>490</v>
      </c>
      <c r="E36" t="s">
        <v>491</v>
      </c>
      <c r="F36" t="s">
        <v>420</v>
      </c>
      <c r="G36" t="s">
        <v>7</v>
      </c>
      <c r="H36">
        <v>225</v>
      </c>
      <c r="I36">
        <v>45</v>
      </c>
      <c r="J36">
        <v>0.02</v>
      </c>
      <c r="K36" t="s">
        <v>80</v>
      </c>
      <c r="M36" s="12" t="str">
        <f>_xlfn.CONCAT(IF($R36&lt;&gt;"",_xlfn.CONCAT(" #LOC_KTT_",B36,"_",D36,"_Title = ",$R36,CHAR(10),"@PART[",D36,"]:NEEDS[!002_CommunityPartsTitles]:AFTER[",B36,"] // ",IF(R36="",E36,_xlfn.CONCAT(R36," (",E36,")")),CHAR(10),"{",CHAR(10),"    @",$R$1," = #LOC_KTT_",B36,"_",D36,"_Title // ",$R36,CHAR(10),"}",CHAR(10)),""),"@PART[",D36,"]:AFTER[",B36,"] // ",IF(R36="",E36,_xlfn.CONCAT(R36," (",E36,")")),CHAR(10),"{",CHAR(10),"    techBranch = ",VLOOKUP(O36,TechTree!$G$2:$H$43,2,FALSE),CHAR(10),"    techTier = ",P36,CHAR(10),"    @TechRequired = ",N36,IF($S36&lt;&gt;"",_xlfn.CONCAT(CHAR(10),"    @",$S$1," = ",$S36),""),IF($T36&lt;&gt;"",_xlfn.CONCAT(CHAR(10),"    @",$T$1," = ",$T36),""),IF($U36&lt;&gt;"",_xlfn.CONCAT(CHAR(10),"    @",$U$1," = ",$U36),""),IF(AND(AA36="NA/Balloon",Q36&lt;&gt;"Fuel Tank")=TRUE,_xlfn.CONCAT(CHAR(10),"    KiwiFuelSwitchIgnore = true"),""),IF($V36&lt;&gt;"",_xlfn.CONCAT(CHAR(10),V36),""),IF($AP36&lt;&gt;"",IF(Q36="RTG","",_xlfn.CONCAT(CHAR(10),$AP36)),""),IF(AN36&lt;&gt;"",_xlfn.CONCAT(CHAR(10),AN36),""),CHAR(10),"}",IF(AC36="Yes",_xlfn.CONCAT(CHAR(10),"@PART[",D36,"]:NEEDS[KiwiDeprecate]:AFTER[",B36,"]",CHAR(10),"{",CHAR(10),"    kiwiDeprecate = true",CHAR(10),"}"),""),IF(Q36="RTG",AP36,""))</f>
        <v>@PART[octans_rcs_srf_3]:AFTER[Tantares] // Octans RCS 3A
{
    techBranch = rcsEtAl
    techTier = 6
    @TechRequired = experimentalControl
}</v>
      </c>
      <c r="N36" s="9" t="str">
        <f>_xlfn.XLOOKUP(_xlfn.CONCAT(O36,P36),TechTree!$C$2:$C$501,TechTree!$D$2:$D$501,"Not Valid Combination",0,1)</f>
        <v>experimentalControl</v>
      </c>
      <c r="O36" s="8" t="s">
        <v>221</v>
      </c>
      <c r="P36" s="8">
        <v>6</v>
      </c>
      <c r="Q36" s="8" t="s">
        <v>242</v>
      </c>
      <c r="W36" s="10" t="s">
        <v>243</v>
      </c>
      <c r="X36" s="10" t="s">
        <v>382</v>
      </c>
      <c r="AA36" s="10" t="s">
        <v>294</v>
      </c>
      <c r="AB36" s="10" t="s">
        <v>303</v>
      </c>
      <c r="AC36" s="10" t="s">
        <v>329</v>
      </c>
      <c r="AE36" s="12" t="str">
        <f t="shared" si="1"/>
        <v/>
      </c>
      <c r="AF36" s="14"/>
      <c r="AG36" s="18" t="s">
        <v>329</v>
      </c>
      <c r="AH36" s="18"/>
      <c r="AI36" s="18"/>
      <c r="AJ36" s="18"/>
      <c r="AK36" s="18"/>
      <c r="AL36" s="18"/>
      <c r="AM36" s="18"/>
      <c r="AN36" s="19" t="str">
        <f t="shared" si="3"/>
        <v/>
      </c>
      <c r="AO36" s="14"/>
      <c r="AP36" s="15" t="str">
        <f>IF(Q36="Structural",_xlfn.CONCAT("    ","structuralUpgradeType = ",IF(P36&lt;3,"0_2",IF(P36&lt;5,"3_4",IF(P36&lt;7,"5_6",IF(P36&lt;9,"7_8","9Plus"))))),IF(Q36="Command Module",_xlfn.CONCAT("    commandUpgradeType = standard",CHAR(10),"    commandUpgradeName = ",W36),IF(Q36="Engine",_xlfn.CONCAT("    engineUpgradeType = ",X36,CHAR(10),Parts!AS36,CHAR(10),"    enginePartUpgradeName = ",Y36),IF(Q36="Parachute","    parachuteUpgradeType = standard",IF(Q36="Solar",_xlfn.CONCAT("    solarPanelUpgradeTier = ",P36),IF(OR(Q36="System",Q36="System and Space Capability")=TRUE,_xlfn.CONCAT("    spacePlaneSystemUpgradeType = ",Y36,IF(Q36="System and Space Capability",_xlfn.CONCAT(CHAR(10),"    spaceplaneUpgradeType = spaceCapable",CHAR(10),"    baseSkinTemp = ",CHAR(10),"    upgradeSkinTemp = "),"")),IF(Q36="Fuel Tank",IF(AA36="NA/Balloon","    KiwiFuelSwitchIgnore = true",IF(AA36="standardLiquidFuel",_xlfn.CONCAT("    fuelTankUpgradeType = ",AA36,CHAR(10),"    fuelTankSizeUpgrade = ",AB36),_xlfn.CONCAT("    fuelTankUpgradeType = ",AA36))),IF(Q36="RCS","    rcsUpgradeType = coldGas",IF(Q36="RTG",_xlfn.CONCAT(CHAR(10),"@PART[",D36,"]:NEEDS[",B36,",NearFutureElectrical,DecayingRTGs,!FeatureRadiation]",CHAR(10),"{",CHAR(10),"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36" s="16" t="str">
        <f>IF(Q36="Engine",VLOOKUP(X36,EngineUpgrades!$A$2:$C$19,2,FALSE),"")</f>
        <v/>
      </c>
      <c r="AR36" s="16" t="str">
        <f>IF(Q36="Engine",VLOOKUP(X36,EngineUpgrades!$A$2:$C$19,3,FALSE),"")</f>
        <v/>
      </c>
      <c r="AS36" s="15" t="str">
        <f>_xlfn.XLOOKUP(AQ36,EngineUpgrades!$D$1:$J$1,EngineUpgrades!$D$17:$J$17,"",0,1)</f>
        <v/>
      </c>
      <c r="AT36" s="17">
        <v>2</v>
      </c>
      <c r="AU36" s="16" t="str">
        <f>IF(Q36="Engine",_xlfn.XLOOKUP(_xlfn.CONCAT(O36,P36+AT36),TechTree!$C$2:$C$501,TechTree!$D$2:$D$501,"Not Valid Combination",0,1),"")</f>
        <v/>
      </c>
    </row>
    <row r="37" spans="1:47" ht="65" customHeight="1" x14ac:dyDescent="0.35">
      <c r="A37" t="str">
        <f>VLOOKUP(D37,PartsUpdated!$A$2:$A$289,1,FALSE)</f>
        <v>octans_rcs_srf_3_extended</v>
      </c>
      <c r="B37" t="s">
        <v>417</v>
      </c>
      <c r="C37" t="s">
        <v>1034</v>
      </c>
      <c r="D37" t="s">
        <v>492</v>
      </c>
      <c r="E37" t="s">
        <v>493</v>
      </c>
      <c r="F37" t="s">
        <v>420</v>
      </c>
      <c r="G37" t="s">
        <v>7</v>
      </c>
      <c r="H37">
        <v>225</v>
      </c>
      <c r="I37">
        <v>45</v>
      </c>
      <c r="J37">
        <v>0.02</v>
      </c>
      <c r="K37" t="s">
        <v>80</v>
      </c>
      <c r="M37" s="12" t="str">
        <f>_xlfn.CONCAT(IF($R37&lt;&gt;"",_xlfn.CONCAT(" #LOC_KTT_",B37,"_",D37,"_Title = ",$R37,CHAR(10),"@PART[",D37,"]:NEEDS[!002_CommunityPartsTitles]:AFTER[",B37,"] // ",IF(R37="",E37,_xlfn.CONCAT(R37," (",E37,")")),CHAR(10),"{",CHAR(10),"    @",$R$1," = #LOC_KTT_",B37,"_",D37,"_Title // ",$R37,CHAR(10),"}",CHAR(10)),""),"@PART[",D37,"]:AFTER[",B37,"] // ",IF(R37="",E37,_xlfn.CONCAT(R37," (",E37,")")),CHAR(10),"{",CHAR(10),"    techBranch = ",VLOOKUP(O37,TechTree!$G$2:$H$43,2,FALSE),CHAR(10),"    techTier = ",P37,CHAR(10),"    @TechRequired = ",N37,IF($S37&lt;&gt;"",_xlfn.CONCAT(CHAR(10),"    @",$S$1," = ",$S37),""),IF($T37&lt;&gt;"",_xlfn.CONCAT(CHAR(10),"    @",$T$1," = ",$T37),""),IF($U37&lt;&gt;"",_xlfn.CONCAT(CHAR(10),"    @",$U$1," = ",$U37),""),IF(AND(AA37="NA/Balloon",Q37&lt;&gt;"Fuel Tank")=TRUE,_xlfn.CONCAT(CHAR(10),"    KiwiFuelSwitchIgnore = true"),""),IF($V37&lt;&gt;"",_xlfn.CONCAT(CHAR(10),V37),""),IF($AP37&lt;&gt;"",IF(Q37="RTG","",_xlfn.CONCAT(CHAR(10),$AP37)),""),IF(AN37&lt;&gt;"",_xlfn.CONCAT(CHAR(10),AN37),""),CHAR(10),"}",IF(AC37="Yes",_xlfn.CONCAT(CHAR(10),"@PART[",D37,"]:NEEDS[KiwiDeprecate]:AFTER[",B37,"]",CHAR(10),"{",CHAR(10),"    kiwiDeprecate = true",CHAR(10),"}"),""),IF(Q37="RTG",AP37,""))</f>
        <v>@PART[octans_rcs_srf_3_extended]:AFTER[Tantares] // Octans RCS 3B
{
    techBranch = rcsEtAl
    techTier = 6
    @TechRequired = experimentalControl
}</v>
      </c>
      <c r="N37" s="9" t="str">
        <f>_xlfn.XLOOKUP(_xlfn.CONCAT(O37,P37),TechTree!$C$2:$C$501,TechTree!$D$2:$D$501,"Not Valid Combination",0,1)</f>
        <v>experimentalControl</v>
      </c>
      <c r="O37" s="8" t="s">
        <v>221</v>
      </c>
      <c r="P37" s="8">
        <v>6</v>
      </c>
      <c r="Q37" s="8" t="s">
        <v>242</v>
      </c>
      <c r="W37" s="10" t="s">
        <v>243</v>
      </c>
      <c r="X37" s="10" t="s">
        <v>259</v>
      </c>
      <c r="AA37" s="10" t="s">
        <v>294</v>
      </c>
      <c r="AB37" s="10" t="s">
        <v>303</v>
      </c>
      <c r="AC37" s="10" t="s">
        <v>329</v>
      </c>
      <c r="AE37" s="12" t="str">
        <f t="shared" si="1"/>
        <v/>
      </c>
      <c r="AF37" s="14"/>
      <c r="AG37" s="18" t="s">
        <v>329</v>
      </c>
      <c r="AH37" s="18"/>
      <c r="AI37" s="18"/>
      <c r="AJ37" s="18"/>
      <c r="AK37" s="18"/>
      <c r="AL37" s="18"/>
      <c r="AM37" s="18"/>
      <c r="AN37" s="19" t="str">
        <f t="shared" si="3"/>
        <v/>
      </c>
      <c r="AO37" s="14"/>
      <c r="AP37" s="15" t="str">
        <f>IF(Q37="Structural",_xlfn.CONCAT("    ","structuralUpgradeType = ",IF(P37&lt;3,"0_2",IF(P37&lt;5,"3_4",IF(P37&lt;7,"5_6",IF(P37&lt;9,"7_8","9Plus"))))),IF(Q37="Command Module",_xlfn.CONCAT("    commandUpgradeType = standard",CHAR(10),"    commandUpgradeName = ",W37),IF(Q37="Engine",_xlfn.CONCAT("    engineUpgradeType = ",X37,CHAR(10),Parts!AS37,CHAR(10),"    enginePartUpgradeName = ",Y37),IF(Q37="Parachute","    parachuteUpgradeType = standard",IF(Q37="Solar",_xlfn.CONCAT("    solarPanelUpgradeTier = ",P37),IF(OR(Q37="System",Q37="System and Space Capability")=TRUE,_xlfn.CONCAT("    spacePlaneSystemUpgradeType = ",Y37,IF(Q37="System and Space Capability",_xlfn.CONCAT(CHAR(10),"    spaceplaneUpgradeType = spaceCapable",CHAR(10),"    baseSkinTemp = ",CHAR(10),"    upgradeSkinTemp = "),"")),IF(Q37="Fuel Tank",IF(AA37="NA/Balloon","    KiwiFuelSwitchIgnore = true",IF(AA37="standardLiquidFuel",_xlfn.CONCAT("    fuelTankUpgradeType = ",AA37,CHAR(10),"    fuelTankSizeUpgrade = ",AB37),_xlfn.CONCAT("    fuelTankUpgradeType = ",AA37))),IF(Q37="RCS","    rcsUpgradeType = coldGas",IF(Q37="RTG",_xlfn.CONCAT(CHAR(10),"@PART[",D37,"]:NEEDS[",B37,",NearFutureElectrical,DecayingRTGs,!FeatureRadiation]",CHAR(10),"{",CHAR(10),"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37" s="16" t="str">
        <f>IF(Q37="Engine",VLOOKUP(X37,EngineUpgrades!$A$2:$C$19,2,FALSE),"")</f>
        <v/>
      </c>
      <c r="AR37" s="16" t="str">
        <f>IF(Q37="Engine",VLOOKUP(X37,EngineUpgrades!$A$2:$C$19,3,FALSE),"")</f>
        <v/>
      </c>
      <c r="AS37" s="15" t="str">
        <f>_xlfn.XLOOKUP(AQ37,EngineUpgrades!$D$1:$J$1,EngineUpgrades!$D$17:$J$17,"",0,1)</f>
        <v/>
      </c>
      <c r="AT37" s="17">
        <v>2</v>
      </c>
      <c r="AU37" s="16" t="str">
        <f>IF(Q37="Engine",_xlfn.XLOOKUP(_xlfn.CONCAT(O37,P37+AT37),TechTree!$C$2:$C$501,TechTree!$D$2:$D$501,"Not Valid Combination",0,1),"")</f>
        <v/>
      </c>
    </row>
    <row r="38" spans="1:47" ht="65" customHeight="1" x14ac:dyDescent="0.35">
      <c r="A38" t="str">
        <f>VLOOKUP(D38,PartsUpdated!$A$2:$A$289,1,FALSE)</f>
        <v>octans_rcs_srf_4</v>
      </c>
      <c r="B38" t="s">
        <v>417</v>
      </c>
      <c r="C38" t="s">
        <v>1035</v>
      </c>
      <c r="D38" t="s">
        <v>494</v>
      </c>
      <c r="E38" t="s">
        <v>495</v>
      </c>
      <c r="F38" t="s">
        <v>420</v>
      </c>
      <c r="G38" t="s">
        <v>7</v>
      </c>
      <c r="H38">
        <v>225</v>
      </c>
      <c r="I38">
        <v>45</v>
      </c>
      <c r="J38">
        <v>0.02</v>
      </c>
      <c r="K38" t="s">
        <v>80</v>
      </c>
      <c r="M38" s="12" t="str">
        <f>_xlfn.CONCAT(IF($R38&lt;&gt;"",_xlfn.CONCAT(" #LOC_KTT_",B38,"_",D38,"_Title = ",$R38,CHAR(10),"@PART[",D38,"]:NEEDS[!002_CommunityPartsTitles]:AFTER[",B38,"] // ",IF(R38="",E38,_xlfn.CONCAT(R38," (",E38,")")),CHAR(10),"{",CHAR(10),"    @",$R$1," = #LOC_KTT_",B38,"_",D38,"_Title // ",$R38,CHAR(10),"}",CHAR(10)),""),"@PART[",D38,"]:AFTER[",B38,"] // ",IF(R38="",E38,_xlfn.CONCAT(R38," (",E38,")")),CHAR(10),"{",CHAR(10),"    techBranch = ",VLOOKUP(O38,TechTree!$G$2:$H$43,2,FALSE),CHAR(10),"    techTier = ",P38,CHAR(10),"    @TechRequired = ",N38,IF($S38&lt;&gt;"",_xlfn.CONCAT(CHAR(10),"    @",$S$1," = ",$S38),""),IF($T38&lt;&gt;"",_xlfn.CONCAT(CHAR(10),"    @",$T$1," = ",$T38),""),IF($U38&lt;&gt;"",_xlfn.CONCAT(CHAR(10),"    @",$U$1," = ",$U38),""),IF(AND(AA38="NA/Balloon",Q38&lt;&gt;"Fuel Tank")=TRUE,_xlfn.CONCAT(CHAR(10),"    KiwiFuelSwitchIgnore = true"),""),IF($V38&lt;&gt;"",_xlfn.CONCAT(CHAR(10),V38),""),IF($AP38&lt;&gt;"",IF(Q38="RTG","",_xlfn.CONCAT(CHAR(10),$AP38)),""),IF(AN38&lt;&gt;"",_xlfn.CONCAT(CHAR(10),AN38),""),CHAR(10),"}",IF(AC38="Yes",_xlfn.CONCAT(CHAR(10),"@PART[",D38,"]:NEEDS[KiwiDeprecate]:AFTER[",B38,"]",CHAR(10),"{",CHAR(10),"    kiwiDeprecate = true",CHAR(10),"}"),""),IF(Q38="RTG",AP38,""))</f>
        <v>@PART[octans_rcs_srf_4]:AFTER[Tantares] // Octans RCS 4A
{
    techBranch = rcsEtAl
    techTier = 6
    @TechRequired = experimentalControl
}</v>
      </c>
      <c r="N38" s="9" t="str">
        <f>_xlfn.XLOOKUP(_xlfn.CONCAT(O38,P38),TechTree!$C$2:$C$501,TechTree!$D$2:$D$501,"Not Valid Combination",0,1)</f>
        <v>experimentalControl</v>
      </c>
      <c r="O38" s="8" t="s">
        <v>221</v>
      </c>
      <c r="P38" s="8">
        <v>6</v>
      </c>
      <c r="Q38" s="8" t="s">
        <v>242</v>
      </c>
      <c r="W38" s="10" t="s">
        <v>243</v>
      </c>
      <c r="X38" s="10" t="s">
        <v>259</v>
      </c>
      <c r="AA38" s="10" t="s">
        <v>294</v>
      </c>
      <c r="AB38" s="10" t="s">
        <v>303</v>
      </c>
      <c r="AC38" s="10" t="s">
        <v>329</v>
      </c>
      <c r="AE38" s="12" t="str">
        <f t="shared" si="1"/>
        <v/>
      </c>
      <c r="AF38" s="14"/>
      <c r="AG38" s="18" t="s">
        <v>329</v>
      </c>
      <c r="AH38" s="18"/>
      <c r="AI38" s="18"/>
      <c r="AJ38" s="18"/>
      <c r="AK38" s="18"/>
      <c r="AL38" s="18"/>
      <c r="AM38" s="18"/>
      <c r="AN38" s="19" t="str">
        <f t="shared" si="3"/>
        <v/>
      </c>
      <c r="AO38" s="14"/>
      <c r="AP38" s="15" t="str">
        <f>IF(Q38="Structural",_xlfn.CONCAT("    ","structuralUpgradeType = ",IF(P38&lt;3,"0_2",IF(P38&lt;5,"3_4",IF(P38&lt;7,"5_6",IF(P38&lt;9,"7_8","9Plus"))))),IF(Q38="Command Module",_xlfn.CONCAT("    commandUpgradeType = standard",CHAR(10),"    commandUpgradeName = ",W38),IF(Q38="Engine",_xlfn.CONCAT("    engineUpgradeType = ",X38,CHAR(10),Parts!AS38,CHAR(10),"    enginePartUpgradeName = ",Y38),IF(Q38="Parachute","    parachuteUpgradeType = standard",IF(Q38="Solar",_xlfn.CONCAT("    solarPanelUpgradeTier = ",P38),IF(OR(Q38="System",Q38="System and Space Capability")=TRUE,_xlfn.CONCAT("    spacePlaneSystemUpgradeType = ",Y38,IF(Q38="System and Space Capability",_xlfn.CONCAT(CHAR(10),"    spaceplaneUpgradeType = spaceCapable",CHAR(10),"    baseSkinTemp = ",CHAR(10),"    upgradeSkinTemp = "),"")),IF(Q38="Fuel Tank",IF(AA38="NA/Balloon","    KiwiFuelSwitchIgnore = true",IF(AA38="standardLiquidFuel",_xlfn.CONCAT("    fuelTankUpgradeType = ",AA38,CHAR(10),"    fuelTankSizeUpgrade = ",AB38),_xlfn.CONCAT("    fuelTankUpgradeType = ",AA38))),IF(Q38="RCS","    rcsUpgradeType = coldGas",IF(Q38="RTG",_xlfn.CONCAT(CHAR(10),"@PART[",D38,"]:NEEDS[",B38,",NearFutureElectrical,DecayingRTGs,!FeatureRadiation]",CHAR(10),"{",CHAR(10),"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38" s="16" t="str">
        <f>IF(Q38="Engine",VLOOKUP(X38,EngineUpgrades!$A$2:$C$19,2,FALSE),"")</f>
        <v/>
      </c>
      <c r="AR38" s="16" t="str">
        <f>IF(Q38="Engine",VLOOKUP(X38,EngineUpgrades!$A$2:$C$19,3,FALSE),"")</f>
        <v/>
      </c>
      <c r="AS38" s="15" t="str">
        <f>_xlfn.XLOOKUP(AQ38,EngineUpgrades!$D$1:$J$1,EngineUpgrades!$D$17:$J$17,"",0,1)</f>
        <v/>
      </c>
      <c r="AT38" s="17">
        <v>2</v>
      </c>
      <c r="AU38" s="16" t="str">
        <f>IF(Q38="Engine",_xlfn.XLOOKUP(_xlfn.CONCAT(O38,P38+AT38),TechTree!$C$2:$C$501,TechTree!$D$2:$D$501,"Not Valid Combination",0,1),"")</f>
        <v/>
      </c>
    </row>
    <row r="39" spans="1:47" ht="65" customHeight="1" x14ac:dyDescent="0.35">
      <c r="A39" t="str">
        <f>VLOOKUP(D39,PartsUpdated!$A$2:$A$289,1,FALSE)</f>
        <v>octans_rcs_srf_4_extended</v>
      </c>
      <c r="B39" t="s">
        <v>417</v>
      </c>
      <c r="C39" t="s">
        <v>1036</v>
      </c>
      <c r="D39" t="s">
        <v>496</v>
      </c>
      <c r="E39" t="s">
        <v>497</v>
      </c>
      <c r="F39" t="s">
        <v>420</v>
      </c>
      <c r="G39" t="s">
        <v>7</v>
      </c>
      <c r="H39">
        <v>225</v>
      </c>
      <c r="I39">
        <v>45</v>
      </c>
      <c r="J39">
        <v>0.02</v>
      </c>
      <c r="K39" t="s">
        <v>80</v>
      </c>
      <c r="M39" s="12" t="str">
        <f>_xlfn.CONCAT(IF($R39&lt;&gt;"",_xlfn.CONCAT(" #LOC_KTT_",B39,"_",D39,"_Title = ",$R39,CHAR(10),"@PART[",D39,"]:NEEDS[!002_CommunityPartsTitles]:AFTER[",B39,"] // ",IF(R39="",E39,_xlfn.CONCAT(R39," (",E39,")")),CHAR(10),"{",CHAR(10),"    @",$R$1," = #LOC_KTT_",B39,"_",D39,"_Title // ",$R39,CHAR(10),"}",CHAR(10)),""),"@PART[",D39,"]:AFTER[",B39,"] // ",IF(R39="",E39,_xlfn.CONCAT(R39," (",E39,")")),CHAR(10),"{",CHAR(10),"    techBranch = ",VLOOKUP(O39,TechTree!$G$2:$H$43,2,FALSE),CHAR(10),"    techTier = ",P39,CHAR(10),"    @TechRequired = ",N39,IF($S39&lt;&gt;"",_xlfn.CONCAT(CHAR(10),"    @",$S$1," = ",$S39),""),IF($T39&lt;&gt;"",_xlfn.CONCAT(CHAR(10),"    @",$T$1," = ",$T39),""),IF($U39&lt;&gt;"",_xlfn.CONCAT(CHAR(10),"    @",$U$1," = ",$U39),""),IF(AND(AA39="NA/Balloon",Q39&lt;&gt;"Fuel Tank")=TRUE,_xlfn.CONCAT(CHAR(10),"    KiwiFuelSwitchIgnore = true"),""),IF($V39&lt;&gt;"",_xlfn.CONCAT(CHAR(10),V39),""),IF($AP39&lt;&gt;"",IF(Q39="RTG","",_xlfn.CONCAT(CHAR(10),$AP39)),""),IF(AN39&lt;&gt;"",_xlfn.CONCAT(CHAR(10),AN39),""),CHAR(10),"}",IF(AC39="Yes",_xlfn.CONCAT(CHAR(10),"@PART[",D39,"]:NEEDS[KiwiDeprecate]:AFTER[",B39,"]",CHAR(10),"{",CHAR(10),"    kiwiDeprecate = true",CHAR(10),"}"),""),IF(Q39="RTG",AP39,""))</f>
        <v>@PART[octans_rcs_srf_4_extended]:AFTER[Tantares] // Octans RCS 4B
{
    techBranch = rcsEtAl
    techTier = 6
    @TechRequired = experimentalControl
}</v>
      </c>
      <c r="N39" s="9" t="str">
        <f>_xlfn.XLOOKUP(_xlfn.CONCAT(O39,P39),TechTree!$C$2:$C$501,TechTree!$D$2:$D$501,"Not Valid Combination",0,1)</f>
        <v>experimentalControl</v>
      </c>
      <c r="O39" s="8" t="s">
        <v>221</v>
      </c>
      <c r="P39" s="8">
        <v>6</v>
      </c>
      <c r="Q39" s="8" t="s">
        <v>242</v>
      </c>
      <c r="W39" s="10" t="s">
        <v>243</v>
      </c>
      <c r="X39" s="10" t="s">
        <v>259</v>
      </c>
      <c r="AA39" s="10" t="s">
        <v>294</v>
      </c>
      <c r="AB39" s="10" t="s">
        <v>303</v>
      </c>
      <c r="AC39" s="10" t="s">
        <v>329</v>
      </c>
      <c r="AE39" s="12" t="str">
        <f t="shared" si="1"/>
        <v/>
      </c>
      <c r="AF39" s="14"/>
      <c r="AG39" s="18" t="s">
        <v>329</v>
      </c>
      <c r="AH39" s="18"/>
      <c r="AI39" s="18"/>
      <c r="AJ39" s="18"/>
      <c r="AK39" s="18"/>
      <c r="AL39" s="18"/>
      <c r="AM39" s="18"/>
      <c r="AN39" s="19" t="str">
        <f t="shared" si="3"/>
        <v/>
      </c>
      <c r="AO39" s="14"/>
      <c r="AP39" s="15" t="str">
        <f>IF(Q39="Structural",_xlfn.CONCAT("    ","structuralUpgradeType = ",IF(P39&lt;3,"0_2",IF(P39&lt;5,"3_4",IF(P39&lt;7,"5_6",IF(P39&lt;9,"7_8","9Plus"))))),IF(Q39="Command Module",_xlfn.CONCAT("    commandUpgradeType = standard",CHAR(10),"    commandUpgradeName = ",W39),IF(Q39="Engine",_xlfn.CONCAT("    engineUpgradeType = ",X39,CHAR(10),Parts!AS39,CHAR(10),"    enginePartUpgradeName = ",Y39),IF(Q39="Parachute","    parachuteUpgradeType = standard",IF(Q39="Solar",_xlfn.CONCAT("    solarPanelUpgradeTier = ",P39),IF(OR(Q39="System",Q39="System and Space Capability")=TRUE,_xlfn.CONCAT("    spacePlaneSystemUpgradeType = ",Y39,IF(Q39="System and Space Capability",_xlfn.CONCAT(CHAR(10),"    spaceplaneUpgradeType = spaceCapable",CHAR(10),"    baseSkinTemp = ",CHAR(10),"    upgradeSkinTemp = "),"")),IF(Q39="Fuel Tank",IF(AA39="NA/Balloon","    KiwiFuelSwitchIgnore = true",IF(AA39="standardLiquidFuel",_xlfn.CONCAT("    fuelTankUpgradeType = ",AA39,CHAR(10),"    fuelTankSizeUpgrade = ",AB39),_xlfn.CONCAT("    fuelTankUpgradeType = ",AA39))),IF(Q39="RCS","    rcsUpgradeType = coldGas",IF(Q39="RTG",_xlfn.CONCAT(CHAR(10),"@PART[",D39,"]:NEEDS[",B39,",NearFutureElectrical,DecayingRTGs,!FeatureRadiation]",CHAR(10),"{",CHAR(10),"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39" s="16" t="str">
        <f>IF(Q39="Engine",VLOOKUP(X39,EngineUpgrades!$A$2:$C$19,2,FALSE),"")</f>
        <v/>
      </c>
      <c r="AR39" s="16" t="str">
        <f>IF(Q39="Engine",VLOOKUP(X39,EngineUpgrades!$A$2:$C$19,3,FALSE),"")</f>
        <v/>
      </c>
      <c r="AS39" s="15" t="str">
        <f>_xlfn.XLOOKUP(AQ39,EngineUpgrades!$D$1:$J$1,EngineUpgrades!$D$17:$J$17,"",0,1)</f>
        <v/>
      </c>
      <c r="AT39" s="17">
        <v>2</v>
      </c>
      <c r="AU39" s="16" t="str">
        <f>IF(Q39="Engine",_xlfn.XLOOKUP(_xlfn.CONCAT(O39,P39+AT39),TechTree!$C$2:$C$501,TechTree!$D$2:$D$501,"Not Valid Combination",0,1),"")</f>
        <v/>
      </c>
    </row>
    <row r="40" spans="1:47" ht="96.5" x14ac:dyDescent="0.35">
      <c r="A40" t="str">
        <f>VLOOKUP(D40,PartsUpdated!$A$2:$A$289,1,FALSE)</f>
        <v>octans_star_tracker_srf_1</v>
      </c>
      <c r="B40" t="s">
        <v>417</v>
      </c>
      <c r="C40" t="s">
        <v>1037</v>
      </c>
      <c r="D40" t="s">
        <v>498</v>
      </c>
      <c r="E40" t="s">
        <v>499</v>
      </c>
      <c r="F40" t="s">
        <v>420</v>
      </c>
      <c r="G40" t="s">
        <v>427</v>
      </c>
      <c r="H40">
        <v>1000</v>
      </c>
      <c r="I40">
        <v>200</v>
      </c>
      <c r="J40">
        <v>0.01</v>
      </c>
      <c r="K40" t="s">
        <v>38</v>
      </c>
      <c r="M40" s="12" t="str">
        <f>_xlfn.CONCAT(IF($R40&lt;&gt;"",_xlfn.CONCAT(" #LOC_KTT_",B40,"_",D40,"_Title = ",$R40,CHAR(10),"@PART[",D40,"]:NEEDS[!002_CommunityPartsTitles]:AFTER[",B40,"] // ",IF(R40="",E40,_xlfn.CONCAT(R40," (",E40,")")),CHAR(10),"{",CHAR(10),"    @",$R$1," = #LOC_KTT_",B40,"_",D40,"_Title // ",$R40,CHAR(10),"}",CHAR(10)),""),"@PART[",D40,"]:AFTER[",B40,"] // ",IF(R40="",E40,_xlfn.CONCAT(R40," (",E40,")")),CHAR(10),"{",CHAR(10),"    techBranch = ",VLOOKUP(O40,TechTree!$G$2:$H$43,2,FALSE),CHAR(10),"    techTier = ",P40,CHAR(10),"    @TechRequired = ",N40,IF($S40&lt;&gt;"",_xlfn.CONCAT(CHAR(10),"    @",$S$1," = ",$S40),""),IF($T40&lt;&gt;"",_xlfn.CONCAT(CHAR(10),"    @",$T$1," = ",$T40),""),IF($U40&lt;&gt;"",_xlfn.CONCAT(CHAR(10),"    @",$U$1," = ",$U40),""),IF(AND(AA40="NA/Balloon",Q40&lt;&gt;"Fuel Tank")=TRUE,_xlfn.CONCAT(CHAR(10),"    KiwiFuelSwitchIgnore = true"),""),IF($V40&lt;&gt;"",_xlfn.CONCAT(CHAR(10),V40),""),IF($AP40&lt;&gt;"",IF(Q40="RTG","",_xlfn.CONCAT(CHAR(10),$AP40)),""),IF(AN40&lt;&gt;"",_xlfn.CONCAT(CHAR(10),AN40),""),CHAR(10),"}",IF(AC40="Yes",_xlfn.CONCAT(CHAR(10),"@PART[",D40,"]:NEEDS[KiwiDeprecate]:AFTER[",B40,"]",CHAR(10),"{",CHAR(10),"    kiwiDeprecate = true",CHAR(10),"}"),""),IF(Q40="RTG",AP40,""))</f>
        <v>@PART[octans_star_tracker_srf_1]:AFTER[Tantares] // Octans Star Tracker
{
    techBranch = rcsEtAl
    techTier = 1
    @TechRequired = basicRocketry
    // Get the Module SAS config from ca_startrack in Coatl Aerospace!!!!!!!!!!!!!!!!!!!!!!!!!!!!!!!!!!!!!!!!!!!!!!!!!!!!!!
}</v>
      </c>
      <c r="N40" s="9" t="str">
        <f>_xlfn.XLOOKUP(_xlfn.CONCAT(O40,P40),TechTree!$C$2:$C$501,TechTree!$D$2:$D$501,"Not Valid Combination",0,1)</f>
        <v>basicRocketry</v>
      </c>
      <c r="O40" s="8" t="s">
        <v>221</v>
      </c>
      <c r="P40" s="8">
        <v>1</v>
      </c>
      <c r="Q40" s="8" t="s">
        <v>242</v>
      </c>
      <c r="V40" s="22" t="s">
        <v>1288</v>
      </c>
      <c r="W40" s="10" t="s">
        <v>243</v>
      </c>
      <c r="X40" s="10" t="s">
        <v>259</v>
      </c>
      <c r="AA40" s="10" t="s">
        <v>294</v>
      </c>
      <c r="AB40" s="10" t="s">
        <v>303</v>
      </c>
      <c r="AC40" s="10" t="s">
        <v>329</v>
      </c>
      <c r="AE40" s="12" t="str">
        <f t="shared" si="1"/>
        <v/>
      </c>
      <c r="AF40" s="14"/>
      <c r="AG40" s="18" t="s">
        <v>329</v>
      </c>
      <c r="AH40" s="18"/>
      <c r="AI40" s="18"/>
      <c r="AJ40" s="18"/>
      <c r="AK40" s="18"/>
      <c r="AL40" s="18"/>
      <c r="AM40" s="18"/>
      <c r="AN40" s="19" t="str">
        <f t="shared" si="3"/>
        <v/>
      </c>
      <c r="AO40" s="14"/>
      <c r="AP40" s="15" t="str">
        <f>IF(Q40="Structural",_xlfn.CONCAT("    ","structuralUpgradeType = ",IF(P40&lt;3,"0_2",IF(P40&lt;5,"3_4",IF(P40&lt;7,"5_6",IF(P40&lt;9,"7_8","9Plus"))))),IF(Q40="Command Module",_xlfn.CONCAT("    commandUpgradeType = standard",CHAR(10),"    commandUpgradeName = ",W40),IF(Q40="Engine",_xlfn.CONCAT("    engineUpgradeType = ",X40,CHAR(10),Parts!AS40,CHAR(10),"    enginePartUpgradeName = ",Y40),IF(Q40="Parachute","    parachuteUpgradeType = standard",IF(Q40="Solar",_xlfn.CONCAT("    solarPanelUpgradeTier = ",P40),IF(OR(Q40="System",Q40="System and Space Capability")=TRUE,_xlfn.CONCAT("    spacePlaneSystemUpgradeType = ",Y40,IF(Q40="System and Space Capability",_xlfn.CONCAT(CHAR(10),"    spaceplaneUpgradeType = spaceCapable",CHAR(10),"    baseSkinTemp = ",CHAR(10),"    upgradeSkinTemp = "),"")),IF(Q40="Fuel Tank",IF(AA40="NA/Balloon","    KiwiFuelSwitchIgnore = true",IF(AA40="standardLiquidFuel",_xlfn.CONCAT("    fuelTankUpgradeType = ",AA40,CHAR(10),"    fuelTankSizeUpgrade = ",AB40),_xlfn.CONCAT("    fuelTankUpgradeType = ",AA40))),IF(Q40="RCS","    rcsUpgradeType = coldGas",IF(Q40="RTG",_xlfn.CONCAT(CHAR(10),"@PART[",D40,"]:NEEDS[",B40,",NearFutureElectrical,DecayingRTGs,!FeatureRadiation]",CHAR(10),"{",CHAR(10),"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40" s="16" t="str">
        <f>IF(Q40="Engine",VLOOKUP(X40,EngineUpgrades!$A$2:$C$19,2,FALSE),"")</f>
        <v/>
      </c>
      <c r="AR40" s="16" t="str">
        <f>IF(Q40="Engine",VLOOKUP(X40,EngineUpgrades!$A$2:$C$19,3,FALSE),"")</f>
        <v/>
      </c>
      <c r="AS40" s="15" t="str">
        <f>_xlfn.XLOOKUP(AQ40,EngineUpgrades!$D$1:$J$1,EngineUpgrades!$D$17:$J$17,"",0,1)</f>
        <v/>
      </c>
      <c r="AT40" s="17">
        <v>2</v>
      </c>
      <c r="AU40" s="16" t="str">
        <f>IF(Q40="Engine",_xlfn.XLOOKUP(_xlfn.CONCAT(O40,P40+AT40),TechTree!$C$2:$C$501,TechTree!$D$2:$D$501,"Not Valid Combination",0,1),"")</f>
        <v/>
      </c>
    </row>
    <row r="41" spans="1:47" ht="72.5" x14ac:dyDescent="0.35">
      <c r="A41" t="str">
        <f>VLOOKUP(D41,PartsUpdated!$A$2:$A$289,1,FALSE)</f>
        <v>atria_antenna_srf_1_1</v>
      </c>
      <c r="B41" t="s">
        <v>417</v>
      </c>
      <c r="C41" t="s">
        <v>1038</v>
      </c>
      <c r="D41" t="s">
        <v>500</v>
      </c>
      <c r="E41" t="s">
        <v>501</v>
      </c>
      <c r="F41" t="s">
        <v>420</v>
      </c>
      <c r="G41" t="s">
        <v>502</v>
      </c>
      <c r="H41">
        <v>1500</v>
      </c>
      <c r="I41">
        <v>300</v>
      </c>
      <c r="J41">
        <v>0.01</v>
      </c>
      <c r="K41" t="s">
        <v>38</v>
      </c>
      <c r="M41" s="12" t="str">
        <f>_xlfn.CONCAT(IF($R41&lt;&gt;"",_xlfn.CONCAT(" #LOC_KTT_",B41,"_",D41,"_Title = ",$R41,CHAR(10),"@PART[",D41,"]:NEEDS[!002_CommunityPartsTitles]:AFTER[",B41,"] // ",IF(R41="",E41,_xlfn.CONCAT(R41," (",E41,")")),CHAR(10),"{",CHAR(10),"    @",$R$1," = #LOC_KTT_",B41,"_",D41,"_Title // ",$R41,CHAR(10),"}",CHAR(10)),""),"@PART[",D41,"]:AFTER[",B41,"] // ",IF(R41="",E41,_xlfn.CONCAT(R41," (",E41,")")),CHAR(10),"{",CHAR(10),"    techBranch = ",VLOOKUP(O41,TechTree!$G$2:$H$43,2,FALSE),CHAR(10),"    techTier = ",P41,CHAR(10),"    @TechRequired = ",N41,IF($S41&lt;&gt;"",_xlfn.CONCAT(CHAR(10),"    @",$S$1," = ",$S41),""),IF($T41&lt;&gt;"",_xlfn.CONCAT(CHAR(10),"    @",$T$1," = ",$T41),""),IF($U41&lt;&gt;"",_xlfn.CONCAT(CHAR(10),"    @",$U$1," = ",$U41),""),IF(AND(AA41="NA/Balloon",Q41&lt;&gt;"Fuel Tank")=TRUE,_xlfn.CONCAT(CHAR(10),"    KiwiFuelSwitchIgnore = true"),""),IF($V41&lt;&gt;"",_xlfn.CONCAT(CHAR(10),V41),""),IF($AP41&lt;&gt;"",IF(Q41="RTG","",_xlfn.CONCAT(CHAR(10),$AP41)),""),IF(AN41&lt;&gt;"",_xlfn.CONCAT(CHAR(10),AN41),""),CHAR(10),"}",IF(AC41="Yes",_xlfn.CONCAT(CHAR(10),"@PART[",D41,"]:NEEDS[KiwiDeprecate]:AFTER[",B41,"]",CHAR(10),"{",CHAR(10),"    kiwiDeprecate = true",CHAR(10),"}"),""),IF(Q41="RTG",AP41,""))</f>
        <v>@PART[atria_antenna_srf_1_1]:AFTER[Tantares] // Atria Active Antenna (Extending)
{
    techBranch = antenna
    techTier = 4
    @TechRequired = earlyProbes
}</v>
      </c>
      <c r="N41" s="9" t="str">
        <f>_xlfn.XLOOKUP(_xlfn.CONCAT(O41,P41),TechTree!$C$2:$C$501,TechTree!$D$2:$D$501,"Not Valid Combination",0,1)</f>
        <v>earlyProbes</v>
      </c>
      <c r="O41" s="8" t="s">
        <v>218</v>
      </c>
      <c r="P41" s="8">
        <v>4</v>
      </c>
      <c r="Q41" s="8" t="s">
        <v>242</v>
      </c>
      <c r="W41" s="10" t="s">
        <v>243</v>
      </c>
      <c r="X41" s="10" t="s">
        <v>259</v>
      </c>
      <c r="AA41" s="10" t="s">
        <v>294</v>
      </c>
      <c r="AB41" s="10" t="s">
        <v>303</v>
      </c>
      <c r="AC41" s="10" t="s">
        <v>329</v>
      </c>
      <c r="AE41" s="12" t="str">
        <f t="shared" si="1"/>
        <v/>
      </c>
      <c r="AF41" s="14"/>
      <c r="AG41" s="18" t="s">
        <v>329</v>
      </c>
      <c r="AH41" s="18"/>
      <c r="AI41" s="18"/>
      <c r="AJ41" s="18"/>
      <c r="AK41" s="18"/>
      <c r="AL41" s="18"/>
      <c r="AM41" s="18"/>
      <c r="AN41" s="19" t="str">
        <f t="shared" si="3"/>
        <v/>
      </c>
      <c r="AO41" s="14"/>
      <c r="AP41" s="15" t="str">
        <f>IF(Q41="Structural",_xlfn.CONCAT("    ","structuralUpgradeType = ",IF(P41&lt;3,"0_2",IF(P41&lt;5,"3_4",IF(P41&lt;7,"5_6",IF(P41&lt;9,"7_8","9Plus"))))),IF(Q41="Command Module",_xlfn.CONCAT("    commandUpgradeType = standard",CHAR(10),"    commandUpgradeName = ",W41),IF(Q41="Engine",_xlfn.CONCAT("    engineUpgradeType = ",X41,CHAR(10),Parts!AS41,CHAR(10),"    enginePartUpgradeName = ",Y41),IF(Q41="Parachute","    parachuteUpgradeType = standard",IF(Q41="Solar",_xlfn.CONCAT("    solarPanelUpgradeTier = ",P41),IF(OR(Q41="System",Q41="System and Space Capability")=TRUE,_xlfn.CONCAT("    spacePlaneSystemUpgradeType = ",Y41,IF(Q41="System and Space Capability",_xlfn.CONCAT(CHAR(10),"    spaceplaneUpgradeType = spaceCapable",CHAR(10),"    baseSkinTemp = ",CHAR(10),"    upgradeSkinTemp = "),"")),IF(Q41="Fuel Tank",IF(AA41="NA/Balloon","    KiwiFuelSwitchIgnore = true",IF(AA41="standardLiquidFuel",_xlfn.CONCAT("    fuelTankUpgradeType = ",AA41,CHAR(10),"    fuelTankSizeUpgrade = ",AB41),_xlfn.CONCAT("    fuelTankUpgradeType = ",AA41))),IF(Q41="RCS","    rcsUpgradeType = coldGas",IF(Q41="RTG",_xlfn.CONCAT(CHAR(10),"@PART[",D41,"]:NEEDS[",B41,",NearFutureElectrical,DecayingRTGs,!FeatureRadiation]",CHAR(10),"{",CHAR(10),"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41" s="16" t="str">
        <f>IF(Q41="Engine",VLOOKUP(X41,EngineUpgrades!$A$2:$C$19,2,FALSE),"")</f>
        <v/>
      </c>
      <c r="AR41" s="16" t="str">
        <f>IF(Q41="Engine",VLOOKUP(X41,EngineUpgrades!$A$2:$C$19,3,FALSE),"")</f>
        <v/>
      </c>
      <c r="AS41" s="15" t="str">
        <f>_xlfn.XLOOKUP(AQ41,EngineUpgrades!$D$1:$J$1,EngineUpgrades!$D$17:$J$17,"",0,1)</f>
        <v/>
      </c>
      <c r="AT41" s="17">
        <v>2</v>
      </c>
      <c r="AU41" s="16" t="str">
        <f>IF(Q41="Engine",_xlfn.XLOOKUP(_xlfn.CONCAT(O41,P41+AT41),TechTree!$C$2:$C$501,TechTree!$D$2:$D$501,"Not Valid Combination",0,1),"")</f>
        <v/>
      </c>
    </row>
    <row r="42" spans="1:47" ht="72.5" x14ac:dyDescent="0.35">
      <c r="A42" t="str">
        <f>VLOOKUP(D42,PartsUpdated!$A$2:$A$289,1,FALSE)</f>
        <v>atria_antenna_srf_1_2</v>
      </c>
      <c r="B42" t="s">
        <v>417</v>
      </c>
      <c r="C42" t="s">
        <v>1039</v>
      </c>
      <c r="D42" t="s">
        <v>503</v>
      </c>
      <c r="E42" t="s">
        <v>504</v>
      </c>
      <c r="F42" t="s">
        <v>420</v>
      </c>
      <c r="G42" t="s">
        <v>502</v>
      </c>
      <c r="H42">
        <v>1500</v>
      </c>
      <c r="I42">
        <v>300</v>
      </c>
      <c r="J42">
        <v>0.01</v>
      </c>
      <c r="K42" t="s">
        <v>38</v>
      </c>
      <c r="M42" s="12" t="str">
        <f>_xlfn.CONCAT(IF($R42&lt;&gt;"",_xlfn.CONCAT(" #LOC_KTT_",B42,"_",D42,"_Title = ",$R42,CHAR(10),"@PART[",D42,"]:NEEDS[!002_CommunityPartsTitles]:AFTER[",B42,"] // ",IF(R42="",E42,_xlfn.CONCAT(R42," (",E42,")")),CHAR(10),"{",CHAR(10),"    @",$R$1," = #LOC_KTT_",B42,"_",D42,"_Title // ",$R42,CHAR(10),"}",CHAR(10)),""),"@PART[",D42,"]:AFTER[",B42,"] // ",IF(R42="",E42,_xlfn.CONCAT(R42," (",E42,")")),CHAR(10),"{",CHAR(10),"    techBranch = ",VLOOKUP(O42,TechTree!$G$2:$H$43,2,FALSE),CHAR(10),"    techTier = ",P42,CHAR(10),"    @TechRequired = ",N42,IF($S42&lt;&gt;"",_xlfn.CONCAT(CHAR(10),"    @",$S$1," = ",$S42),""),IF($T42&lt;&gt;"",_xlfn.CONCAT(CHAR(10),"    @",$T$1," = ",$T42),""),IF($U42&lt;&gt;"",_xlfn.CONCAT(CHAR(10),"    @",$U$1," = ",$U42),""),IF(AND(AA42="NA/Balloon",Q42&lt;&gt;"Fuel Tank")=TRUE,_xlfn.CONCAT(CHAR(10),"    KiwiFuelSwitchIgnore = true"),""),IF($V42&lt;&gt;"",_xlfn.CONCAT(CHAR(10),V42),""),IF($AP42&lt;&gt;"",IF(Q42="RTG","",_xlfn.CONCAT(CHAR(10),$AP42)),""),IF(AN42&lt;&gt;"",_xlfn.CONCAT(CHAR(10),AN42),""),CHAR(10),"}",IF(AC42="Yes",_xlfn.CONCAT(CHAR(10),"@PART[",D42,"]:NEEDS[KiwiDeprecate]:AFTER[",B42,"]",CHAR(10),"{",CHAR(10),"    kiwiDeprecate = true",CHAR(10),"}"),""),IF(Q42="RTG",AP42,""))</f>
        <v>@PART[atria_antenna_srf_1_2]:AFTER[Tantares] // Atria Active Antenna (90Â°)
{
    techBranch = antenna
    techTier = 4
    @TechRequired = earlyProbes
}</v>
      </c>
      <c r="N42" s="9" t="str">
        <f>_xlfn.XLOOKUP(_xlfn.CONCAT(O42,P42),TechTree!$C$2:$C$501,TechTree!$D$2:$D$501,"Not Valid Combination",0,1)</f>
        <v>earlyProbes</v>
      </c>
      <c r="O42" s="8" t="s">
        <v>218</v>
      </c>
      <c r="P42" s="8">
        <v>4</v>
      </c>
      <c r="Q42" s="8" t="s">
        <v>242</v>
      </c>
      <c r="W42" s="10" t="s">
        <v>243</v>
      </c>
      <c r="X42" s="10" t="s">
        <v>259</v>
      </c>
      <c r="AA42" s="10" t="s">
        <v>294</v>
      </c>
      <c r="AB42" s="10" t="s">
        <v>303</v>
      </c>
      <c r="AC42" s="10" t="s">
        <v>329</v>
      </c>
      <c r="AE42" s="12" t="str">
        <f t="shared" si="1"/>
        <v/>
      </c>
      <c r="AF42" s="14"/>
      <c r="AG42" s="18" t="s">
        <v>329</v>
      </c>
      <c r="AH42" s="18"/>
      <c r="AI42" s="18"/>
      <c r="AJ42" s="18"/>
      <c r="AK42" s="18"/>
      <c r="AL42" s="18"/>
      <c r="AM42" s="18"/>
      <c r="AN42" s="19" t="str">
        <f t="shared" si="3"/>
        <v/>
      </c>
      <c r="AO42" s="14"/>
      <c r="AP42" s="15" t="str">
        <f>IF(Q42="Structural",_xlfn.CONCAT("    ","structuralUpgradeType = ",IF(P42&lt;3,"0_2",IF(P42&lt;5,"3_4",IF(P42&lt;7,"5_6",IF(P42&lt;9,"7_8","9Plus"))))),IF(Q42="Command Module",_xlfn.CONCAT("    commandUpgradeType = standard",CHAR(10),"    commandUpgradeName = ",W42),IF(Q42="Engine",_xlfn.CONCAT("    engineUpgradeType = ",X42,CHAR(10),Parts!AS42,CHAR(10),"    enginePartUpgradeName = ",Y42),IF(Q42="Parachute","    parachuteUpgradeType = standard",IF(Q42="Solar",_xlfn.CONCAT("    solarPanelUpgradeTier = ",P42),IF(OR(Q42="System",Q42="System and Space Capability")=TRUE,_xlfn.CONCAT("    spacePlaneSystemUpgradeType = ",Y42,IF(Q42="System and Space Capability",_xlfn.CONCAT(CHAR(10),"    spaceplaneUpgradeType = spaceCapable",CHAR(10),"    baseSkinTemp = ",CHAR(10),"    upgradeSkinTemp = "),"")),IF(Q42="Fuel Tank",IF(AA42="NA/Balloon","    KiwiFuelSwitchIgnore = true",IF(AA42="standardLiquidFuel",_xlfn.CONCAT("    fuelTankUpgradeType = ",AA42,CHAR(10),"    fuelTankSizeUpgrade = ",AB42),_xlfn.CONCAT("    fuelTankUpgradeType = ",AA42))),IF(Q42="RCS","    rcsUpgradeType = coldGas",IF(Q42="RTG",_xlfn.CONCAT(CHAR(10),"@PART[",D42,"]:NEEDS[",B42,",NearFutureElectrical,DecayingRTGs,!FeatureRadiation]",CHAR(10),"{",CHAR(10),"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42" s="16" t="str">
        <f>IF(Q42="Engine",VLOOKUP(X42,EngineUpgrades!$A$2:$C$19,2,FALSE),"")</f>
        <v/>
      </c>
      <c r="AR42" s="16" t="str">
        <f>IF(Q42="Engine",VLOOKUP(X42,EngineUpgrades!$A$2:$C$19,3,FALSE),"")</f>
        <v/>
      </c>
      <c r="AS42" s="15" t="str">
        <f>_xlfn.XLOOKUP(AQ42,EngineUpgrades!$D$1:$J$1,EngineUpgrades!$D$17:$J$17,"",0,1)</f>
        <v/>
      </c>
      <c r="AT42" s="17">
        <v>2</v>
      </c>
      <c r="AU42" s="16" t="str">
        <f>IF(Q42="Engine",_xlfn.XLOOKUP(_xlfn.CONCAT(O42,P42+AT42),TechTree!$C$2:$C$501,TechTree!$D$2:$D$501,"Not Valid Combination",0,1),"")</f>
        <v/>
      </c>
    </row>
    <row r="43" spans="1:47" ht="72.5" x14ac:dyDescent="0.35">
      <c r="A43" t="str">
        <f>VLOOKUP(D43,PartsUpdated!$A$2:$A$289,1,FALSE)</f>
        <v>atria_antenna_srf_1_3</v>
      </c>
      <c r="B43" t="s">
        <v>417</v>
      </c>
      <c r="C43" t="s">
        <v>1040</v>
      </c>
      <c r="D43" t="s">
        <v>505</v>
      </c>
      <c r="E43" t="s">
        <v>506</v>
      </c>
      <c r="F43" t="s">
        <v>420</v>
      </c>
      <c r="G43" t="s">
        <v>502</v>
      </c>
      <c r="H43">
        <v>1500</v>
      </c>
      <c r="I43">
        <v>300</v>
      </c>
      <c r="J43">
        <v>0.01</v>
      </c>
      <c r="K43" t="s">
        <v>38</v>
      </c>
      <c r="M43" s="12" t="str">
        <f>_xlfn.CONCAT(IF($R43&lt;&gt;"",_xlfn.CONCAT(" #LOC_KTT_",B43,"_",D43,"_Title = ",$R43,CHAR(10),"@PART[",D43,"]:NEEDS[!002_CommunityPartsTitles]:AFTER[",B43,"] // ",IF(R43="",E43,_xlfn.CONCAT(R43," (",E43,")")),CHAR(10),"{",CHAR(10),"    @",$R$1," = #LOC_KTT_",B43,"_",D43,"_Title // ",$R43,CHAR(10),"}",CHAR(10)),""),"@PART[",D43,"]:AFTER[",B43,"] // ",IF(R43="",E43,_xlfn.CONCAT(R43," (",E43,")")),CHAR(10),"{",CHAR(10),"    techBranch = ",VLOOKUP(O43,TechTree!$G$2:$H$43,2,FALSE),CHAR(10),"    techTier = ",P43,CHAR(10),"    @TechRequired = ",N43,IF($S43&lt;&gt;"",_xlfn.CONCAT(CHAR(10),"    @",$S$1," = ",$S43),""),IF($T43&lt;&gt;"",_xlfn.CONCAT(CHAR(10),"    @",$T$1," = ",$T43),""),IF($U43&lt;&gt;"",_xlfn.CONCAT(CHAR(10),"    @",$U$1," = ",$U43),""),IF(AND(AA43="NA/Balloon",Q43&lt;&gt;"Fuel Tank")=TRUE,_xlfn.CONCAT(CHAR(10),"    KiwiFuelSwitchIgnore = true"),""),IF($V43&lt;&gt;"",_xlfn.CONCAT(CHAR(10),V43),""),IF($AP43&lt;&gt;"",IF(Q43="RTG","",_xlfn.CONCAT(CHAR(10),$AP43)),""),IF(AN43&lt;&gt;"",_xlfn.CONCAT(CHAR(10),AN43),""),CHAR(10),"}",IF(AC43="Yes",_xlfn.CONCAT(CHAR(10),"@PART[",D43,"]:NEEDS[KiwiDeprecate]:AFTER[",B43,"]",CHAR(10),"{",CHAR(10),"    kiwiDeprecate = true",CHAR(10),"}"),""),IF(Q43="RTG",AP43,""))</f>
        <v>@PART[atria_antenna_srf_1_3]:AFTER[Tantares] // Atria Active Antenna (180Â°)
{
    techBranch = antenna
    techTier = 4
    @TechRequired = earlyProbes
}</v>
      </c>
      <c r="N43" s="9" t="str">
        <f>_xlfn.XLOOKUP(_xlfn.CONCAT(O43,P43),TechTree!$C$2:$C$501,TechTree!$D$2:$D$501,"Not Valid Combination",0,1)</f>
        <v>earlyProbes</v>
      </c>
      <c r="O43" s="8" t="s">
        <v>218</v>
      </c>
      <c r="P43" s="8">
        <v>4</v>
      </c>
      <c r="Q43" s="8" t="s">
        <v>242</v>
      </c>
      <c r="W43" s="10" t="s">
        <v>243</v>
      </c>
      <c r="X43" s="10" t="s">
        <v>259</v>
      </c>
      <c r="AA43" s="10" t="s">
        <v>294</v>
      </c>
      <c r="AB43" s="10" t="s">
        <v>303</v>
      </c>
      <c r="AC43" s="10" t="s">
        <v>329</v>
      </c>
      <c r="AE43" s="12" t="str">
        <f t="shared" si="1"/>
        <v/>
      </c>
      <c r="AF43" s="14"/>
      <c r="AG43" s="18" t="s">
        <v>329</v>
      </c>
      <c r="AH43" s="18"/>
      <c r="AI43" s="18"/>
      <c r="AJ43" s="18"/>
      <c r="AK43" s="18"/>
      <c r="AL43" s="18"/>
      <c r="AM43" s="18"/>
      <c r="AN43" s="19" t="str">
        <f t="shared" si="3"/>
        <v/>
      </c>
      <c r="AO43" s="14"/>
      <c r="AP43" s="15" t="str">
        <f>IF(Q43="Structural",_xlfn.CONCAT("    ","structuralUpgradeType = ",IF(P43&lt;3,"0_2",IF(P43&lt;5,"3_4",IF(P43&lt;7,"5_6",IF(P43&lt;9,"7_8","9Plus"))))),IF(Q43="Command Module",_xlfn.CONCAT("    commandUpgradeType = standard",CHAR(10),"    commandUpgradeName = ",W43),IF(Q43="Engine",_xlfn.CONCAT("    engineUpgradeType = ",X43,CHAR(10),Parts!AS43,CHAR(10),"    enginePartUpgradeName = ",Y43),IF(Q43="Parachute","    parachuteUpgradeType = standard",IF(Q43="Solar",_xlfn.CONCAT("    solarPanelUpgradeTier = ",P43),IF(OR(Q43="System",Q43="System and Space Capability")=TRUE,_xlfn.CONCAT("    spacePlaneSystemUpgradeType = ",Y43,IF(Q43="System and Space Capability",_xlfn.CONCAT(CHAR(10),"    spaceplaneUpgradeType = spaceCapable",CHAR(10),"    baseSkinTemp = ",CHAR(10),"    upgradeSkinTemp = "),"")),IF(Q43="Fuel Tank",IF(AA43="NA/Balloon","    KiwiFuelSwitchIgnore = true",IF(AA43="standardLiquidFuel",_xlfn.CONCAT("    fuelTankUpgradeType = ",AA43,CHAR(10),"    fuelTankSizeUpgrade = ",AB43),_xlfn.CONCAT("    fuelTankUpgradeType = ",AA43))),IF(Q43="RCS","    rcsUpgradeType = coldGas",IF(Q43="RTG",_xlfn.CONCAT(CHAR(10),"@PART[",D43,"]:NEEDS[",B43,",NearFutureElectrical,DecayingRTGs,!FeatureRadiation]",CHAR(10),"{",CHAR(10),"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43" s="16" t="str">
        <f>IF(Q43="Engine",VLOOKUP(X43,EngineUpgrades!$A$2:$C$19,2,FALSE),"")</f>
        <v/>
      </c>
      <c r="AR43" s="16" t="str">
        <f>IF(Q43="Engine",VLOOKUP(X43,EngineUpgrades!$A$2:$C$19,3,FALSE),"")</f>
        <v/>
      </c>
      <c r="AS43" s="15" t="str">
        <f>_xlfn.XLOOKUP(AQ43,EngineUpgrades!$D$1:$J$1,EngineUpgrades!$D$17:$J$17,"",0,1)</f>
        <v/>
      </c>
      <c r="AT43" s="17">
        <v>2</v>
      </c>
      <c r="AU43" s="16" t="str">
        <f>IF(Q43="Engine",_xlfn.XLOOKUP(_xlfn.CONCAT(O43,P43+AT43),TechTree!$C$2:$C$501,TechTree!$D$2:$D$501,"Not Valid Combination",0,1),"")</f>
        <v/>
      </c>
    </row>
    <row r="44" spans="1:47" ht="72.5" x14ac:dyDescent="0.35">
      <c r="A44" t="str">
        <f>VLOOKUP(D44,PartsUpdated!$A$2:$A$289,1,FALSE)</f>
        <v>atria_antenna_srf_2_1</v>
      </c>
      <c r="B44" t="s">
        <v>417</v>
      </c>
      <c r="C44" t="s">
        <v>1041</v>
      </c>
      <c r="D44" t="s">
        <v>507</v>
      </c>
      <c r="E44" t="s">
        <v>508</v>
      </c>
      <c r="F44" t="s">
        <v>420</v>
      </c>
      <c r="G44" t="s">
        <v>502</v>
      </c>
      <c r="H44">
        <v>1500</v>
      </c>
      <c r="I44">
        <v>300</v>
      </c>
      <c r="J44">
        <v>0.01</v>
      </c>
      <c r="K44" t="s">
        <v>38</v>
      </c>
      <c r="M44" s="12" t="str">
        <f>_xlfn.CONCAT(IF($R44&lt;&gt;"",_xlfn.CONCAT(" #LOC_KTT_",B44,"_",D44,"_Title = ",$R44,CHAR(10),"@PART[",D44,"]:NEEDS[!002_CommunityPartsTitles]:AFTER[",B44,"] // ",IF(R44="",E44,_xlfn.CONCAT(R44," (",E44,")")),CHAR(10),"{",CHAR(10),"    @",$R$1," = #LOC_KTT_",B44,"_",D44,"_Title // ",$R44,CHAR(10),"}",CHAR(10)),""),"@PART[",D44,"]:AFTER[",B44,"] // ",IF(R44="",E44,_xlfn.CONCAT(R44," (",E44,")")),CHAR(10),"{",CHAR(10),"    techBranch = ",VLOOKUP(O44,TechTree!$G$2:$H$43,2,FALSE),CHAR(10),"    techTier = ",P44,CHAR(10),"    @TechRequired = ",N44,IF($S44&lt;&gt;"",_xlfn.CONCAT(CHAR(10),"    @",$S$1," = ",$S44),""),IF($T44&lt;&gt;"",_xlfn.CONCAT(CHAR(10),"    @",$T$1," = ",$T44),""),IF($U44&lt;&gt;"",_xlfn.CONCAT(CHAR(10),"    @",$U$1," = ",$U44),""),IF(AND(AA44="NA/Balloon",Q44&lt;&gt;"Fuel Tank")=TRUE,_xlfn.CONCAT(CHAR(10),"    KiwiFuelSwitchIgnore = true"),""),IF($V44&lt;&gt;"",_xlfn.CONCAT(CHAR(10),V44),""),IF($AP44&lt;&gt;"",IF(Q44="RTG","",_xlfn.CONCAT(CHAR(10),$AP44)),""),IF(AN44&lt;&gt;"",_xlfn.CONCAT(CHAR(10),AN44),""),CHAR(10),"}",IF(AC44="Yes",_xlfn.CONCAT(CHAR(10),"@PART[",D44,"]:NEEDS[KiwiDeprecate]:AFTER[",B44,"]",CHAR(10),"{",CHAR(10),"    kiwiDeprecate = true",CHAR(10),"}"),""),IF(Q44="RTG",AP44,""))</f>
        <v>@PART[atria_antenna_srf_2_1]:AFTER[Tantares] // Atria Passive Antenna (Extending)
{
    techBranch = antenna
    techTier = 4
    @TechRequired = earlyProbes
}</v>
      </c>
      <c r="N44" s="9" t="str">
        <f>_xlfn.XLOOKUP(_xlfn.CONCAT(O44,P44),TechTree!$C$2:$C$501,TechTree!$D$2:$D$501,"Not Valid Combination",0,1)</f>
        <v>earlyProbes</v>
      </c>
      <c r="O44" s="8" t="s">
        <v>218</v>
      </c>
      <c r="P44" s="8">
        <v>4</v>
      </c>
      <c r="Q44" s="8" t="s">
        <v>242</v>
      </c>
      <c r="W44" s="10" t="s">
        <v>243</v>
      </c>
      <c r="X44" s="10" t="s">
        <v>259</v>
      </c>
      <c r="AA44" s="10" t="s">
        <v>294</v>
      </c>
      <c r="AB44" s="10" t="s">
        <v>303</v>
      </c>
      <c r="AC44" s="10" t="s">
        <v>329</v>
      </c>
      <c r="AE44" s="12" t="str">
        <f t="shared" si="1"/>
        <v/>
      </c>
      <c r="AF44" s="14"/>
      <c r="AG44" s="18" t="s">
        <v>329</v>
      </c>
      <c r="AH44" s="18"/>
      <c r="AI44" s="18"/>
      <c r="AJ44" s="18"/>
      <c r="AK44" s="18"/>
      <c r="AL44" s="18"/>
      <c r="AM44" s="18"/>
      <c r="AN44" s="19" t="str">
        <f t="shared" si="3"/>
        <v/>
      </c>
      <c r="AO44" s="14"/>
      <c r="AP44" s="15" t="str">
        <f>IF(Q44="Structural",_xlfn.CONCAT("    ","structuralUpgradeType = ",IF(P44&lt;3,"0_2",IF(P44&lt;5,"3_4",IF(P44&lt;7,"5_6",IF(P44&lt;9,"7_8","9Plus"))))),IF(Q44="Command Module",_xlfn.CONCAT("    commandUpgradeType = standard",CHAR(10),"    commandUpgradeName = ",W44),IF(Q44="Engine",_xlfn.CONCAT("    engineUpgradeType = ",X44,CHAR(10),Parts!AS44,CHAR(10),"    enginePartUpgradeName = ",Y44),IF(Q44="Parachute","    parachuteUpgradeType = standard",IF(Q44="Solar",_xlfn.CONCAT("    solarPanelUpgradeTier = ",P44),IF(OR(Q44="System",Q44="System and Space Capability")=TRUE,_xlfn.CONCAT("    spacePlaneSystemUpgradeType = ",Y44,IF(Q44="System and Space Capability",_xlfn.CONCAT(CHAR(10),"    spaceplaneUpgradeType = spaceCapable",CHAR(10),"    baseSkinTemp = ",CHAR(10),"    upgradeSkinTemp = "),"")),IF(Q44="Fuel Tank",IF(AA44="NA/Balloon","    KiwiFuelSwitchIgnore = true",IF(AA44="standardLiquidFuel",_xlfn.CONCAT("    fuelTankUpgradeType = ",AA44,CHAR(10),"    fuelTankSizeUpgrade = ",AB44),_xlfn.CONCAT("    fuelTankUpgradeType = ",AA44))),IF(Q44="RCS","    rcsUpgradeType = coldGas",IF(Q44="RTG",_xlfn.CONCAT(CHAR(10),"@PART[",D44,"]:NEEDS[",B44,",NearFutureElectrical,DecayingRTGs,!FeatureRadiation]",CHAR(10),"{",CHAR(10),"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44" s="16" t="str">
        <f>IF(Q44="Engine",VLOOKUP(X44,EngineUpgrades!$A$2:$C$19,2,FALSE),"")</f>
        <v/>
      </c>
      <c r="AR44" s="16" t="str">
        <f>IF(Q44="Engine",VLOOKUP(X44,EngineUpgrades!$A$2:$C$19,3,FALSE),"")</f>
        <v/>
      </c>
      <c r="AS44" s="15" t="str">
        <f>_xlfn.XLOOKUP(AQ44,EngineUpgrades!$D$1:$J$1,EngineUpgrades!$D$17:$J$17,"",0,1)</f>
        <v/>
      </c>
      <c r="AT44" s="17">
        <v>2</v>
      </c>
      <c r="AU44" s="16" t="str">
        <f>IF(Q44="Engine",_xlfn.XLOOKUP(_xlfn.CONCAT(O44,P44+AT44),TechTree!$C$2:$C$501,TechTree!$D$2:$D$501,"Not Valid Combination",0,1),"")</f>
        <v/>
      </c>
    </row>
    <row r="45" spans="1:47" ht="72.5" x14ac:dyDescent="0.35">
      <c r="A45" t="str">
        <f>VLOOKUP(D45,PartsUpdated!$A$2:$A$289,1,FALSE)</f>
        <v>atria_antenna_srf_2_2</v>
      </c>
      <c r="B45" t="s">
        <v>417</v>
      </c>
      <c r="C45" t="s">
        <v>1042</v>
      </c>
      <c r="D45" t="s">
        <v>509</v>
      </c>
      <c r="E45" t="s">
        <v>510</v>
      </c>
      <c r="F45" t="s">
        <v>420</v>
      </c>
      <c r="G45" t="s">
        <v>502</v>
      </c>
      <c r="H45">
        <v>1500</v>
      </c>
      <c r="I45">
        <v>300</v>
      </c>
      <c r="J45">
        <v>0.01</v>
      </c>
      <c r="K45" t="s">
        <v>38</v>
      </c>
      <c r="M45" s="12" t="str">
        <f>_xlfn.CONCAT(IF($R45&lt;&gt;"",_xlfn.CONCAT(" #LOC_KTT_",B45,"_",D45,"_Title = ",$R45,CHAR(10),"@PART[",D45,"]:NEEDS[!002_CommunityPartsTitles]:AFTER[",B45,"] // ",IF(R45="",E45,_xlfn.CONCAT(R45," (",E45,")")),CHAR(10),"{",CHAR(10),"    @",$R$1," = #LOC_KTT_",B45,"_",D45,"_Title // ",$R45,CHAR(10),"}",CHAR(10)),""),"@PART[",D45,"]:AFTER[",B45,"] // ",IF(R45="",E45,_xlfn.CONCAT(R45," (",E45,")")),CHAR(10),"{",CHAR(10),"    techBranch = ",VLOOKUP(O45,TechTree!$G$2:$H$43,2,FALSE),CHAR(10),"    techTier = ",P45,CHAR(10),"    @TechRequired = ",N45,IF($S45&lt;&gt;"",_xlfn.CONCAT(CHAR(10),"    @",$S$1," = ",$S45),""),IF($T45&lt;&gt;"",_xlfn.CONCAT(CHAR(10),"    @",$T$1," = ",$T45),""),IF($U45&lt;&gt;"",_xlfn.CONCAT(CHAR(10),"    @",$U$1," = ",$U45),""),IF(AND(AA45="NA/Balloon",Q45&lt;&gt;"Fuel Tank")=TRUE,_xlfn.CONCAT(CHAR(10),"    KiwiFuelSwitchIgnore = true"),""),IF($V45&lt;&gt;"",_xlfn.CONCAT(CHAR(10),V45),""),IF($AP45&lt;&gt;"",IF(Q45="RTG","",_xlfn.CONCAT(CHAR(10),$AP45)),""),IF(AN45&lt;&gt;"",_xlfn.CONCAT(CHAR(10),AN45),""),CHAR(10),"}",IF(AC45="Yes",_xlfn.CONCAT(CHAR(10),"@PART[",D45,"]:NEEDS[KiwiDeprecate]:AFTER[",B45,"]",CHAR(10),"{",CHAR(10),"    kiwiDeprecate = true",CHAR(10),"}"),""),IF(Q45="RTG",AP45,""))</f>
        <v>@PART[atria_antenna_srf_2_2]:AFTER[Tantares] // Atria Passive Antenna (90Â°)
{
    techBranch = antenna
    techTier = 4
    @TechRequired = earlyProbes
}</v>
      </c>
      <c r="N45" s="9" t="str">
        <f>_xlfn.XLOOKUP(_xlfn.CONCAT(O45,P45),TechTree!$C$2:$C$501,TechTree!$D$2:$D$501,"Not Valid Combination",0,1)</f>
        <v>earlyProbes</v>
      </c>
      <c r="O45" s="8" t="s">
        <v>218</v>
      </c>
      <c r="P45" s="8">
        <v>4</v>
      </c>
      <c r="Q45" s="8" t="s">
        <v>242</v>
      </c>
      <c r="W45" s="10" t="s">
        <v>243</v>
      </c>
      <c r="X45" s="10" t="s">
        <v>259</v>
      </c>
      <c r="AA45" s="10" t="s">
        <v>294</v>
      </c>
      <c r="AB45" s="10" t="s">
        <v>303</v>
      </c>
      <c r="AC45" s="10" t="s">
        <v>329</v>
      </c>
      <c r="AE45" s="12" t="str">
        <f t="shared" si="1"/>
        <v/>
      </c>
      <c r="AF45" s="14"/>
      <c r="AG45" s="18" t="s">
        <v>329</v>
      </c>
      <c r="AH45" s="18"/>
      <c r="AI45" s="18"/>
      <c r="AJ45" s="18"/>
      <c r="AK45" s="18"/>
      <c r="AL45" s="18"/>
      <c r="AM45" s="18"/>
      <c r="AN45" s="19" t="str">
        <f t="shared" si="3"/>
        <v/>
      </c>
      <c r="AO45" s="14"/>
      <c r="AP45" s="15" t="str">
        <f>IF(Q45="Structural",_xlfn.CONCAT("    ","structuralUpgradeType = ",IF(P45&lt;3,"0_2",IF(P45&lt;5,"3_4",IF(P45&lt;7,"5_6",IF(P45&lt;9,"7_8","9Plus"))))),IF(Q45="Command Module",_xlfn.CONCAT("    commandUpgradeType = standard",CHAR(10),"    commandUpgradeName = ",W45),IF(Q45="Engine",_xlfn.CONCAT("    engineUpgradeType = ",X45,CHAR(10),Parts!AS45,CHAR(10),"    enginePartUpgradeName = ",Y45),IF(Q45="Parachute","    parachuteUpgradeType = standard",IF(Q45="Solar",_xlfn.CONCAT("    solarPanelUpgradeTier = ",P45),IF(OR(Q45="System",Q45="System and Space Capability")=TRUE,_xlfn.CONCAT("    spacePlaneSystemUpgradeType = ",Y45,IF(Q45="System and Space Capability",_xlfn.CONCAT(CHAR(10),"    spaceplaneUpgradeType = spaceCapable",CHAR(10),"    baseSkinTemp = ",CHAR(10),"    upgradeSkinTemp = "),"")),IF(Q45="Fuel Tank",IF(AA45="NA/Balloon","    KiwiFuelSwitchIgnore = true",IF(AA45="standardLiquidFuel",_xlfn.CONCAT("    fuelTankUpgradeType = ",AA45,CHAR(10),"    fuelTankSizeUpgrade = ",AB45),_xlfn.CONCAT("    fuelTankUpgradeType = ",AA45))),IF(Q45="RCS","    rcsUpgradeType = coldGas",IF(Q45="RTG",_xlfn.CONCAT(CHAR(10),"@PART[",D45,"]:NEEDS[",B45,",NearFutureElectrical,DecayingRTGs,!FeatureRadiation]",CHAR(10),"{",CHAR(10),"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45" s="16" t="str">
        <f>IF(Q45="Engine",VLOOKUP(X45,EngineUpgrades!$A$2:$C$19,2,FALSE),"")</f>
        <v/>
      </c>
      <c r="AR45" s="16" t="str">
        <f>IF(Q45="Engine",VLOOKUP(X45,EngineUpgrades!$A$2:$C$19,3,FALSE),"")</f>
        <v/>
      </c>
      <c r="AS45" s="15" t="str">
        <f>_xlfn.XLOOKUP(AQ45,EngineUpgrades!$D$1:$J$1,EngineUpgrades!$D$17:$J$17,"",0,1)</f>
        <v/>
      </c>
      <c r="AT45" s="17">
        <v>2</v>
      </c>
      <c r="AU45" s="16" t="str">
        <f>IF(Q45="Engine",_xlfn.XLOOKUP(_xlfn.CONCAT(O45,P45+AT45),TechTree!$C$2:$C$501,TechTree!$D$2:$D$501,"Not Valid Combination",0,1),"")</f>
        <v/>
      </c>
    </row>
    <row r="46" spans="1:47" ht="72.5" x14ac:dyDescent="0.35">
      <c r="A46" t="str">
        <f>VLOOKUP(D46,PartsUpdated!$A$2:$A$289,1,FALSE)</f>
        <v>atria_antenna_srf_2_3</v>
      </c>
      <c r="B46" t="s">
        <v>417</v>
      </c>
      <c r="C46" t="s">
        <v>1043</v>
      </c>
      <c r="D46" t="s">
        <v>511</v>
      </c>
      <c r="E46" t="s">
        <v>512</v>
      </c>
      <c r="F46" t="s">
        <v>420</v>
      </c>
      <c r="G46" t="s">
        <v>502</v>
      </c>
      <c r="H46">
        <v>1500</v>
      </c>
      <c r="I46">
        <v>300</v>
      </c>
      <c r="J46">
        <v>0.01</v>
      </c>
      <c r="K46" t="s">
        <v>38</v>
      </c>
      <c r="M46" s="12" t="str">
        <f>_xlfn.CONCAT(IF($R46&lt;&gt;"",_xlfn.CONCAT(" #LOC_KTT_",B46,"_",D46,"_Title = ",$R46,CHAR(10),"@PART[",D46,"]:NEEDS[!002_CommunityPartsTitles]:AFTER[",B46,"] // ",IF(R46="",E46,_xlfn.CONCAT(R46," (",E46,")")),CHAR(10),"{",CHAR(10),"    @",$R$1," = #LOC_KTT_",B46,"_",D46,"_Title // ",$R46,CHAR(10),"}",CHAR(10)),""),"@PART[",D46,"]:AFTER[",B46,"] // ",IF(R46="",E46,_xlfn.CONCAT(R46," (",E46,")")),CHAR(10),"{",CHAR(10),"    techBranch = ",VLOOKUP(O46,TechTree!$G$2:$H$43,2,FALSE),CHAR(10),"    techTier = ",P46,CHAR(10),"    @TechRequired = ",N46,IF($S46&lt;&gt;"",_xlfn.CONCAT(CHAR(10),"    @",$S$1," = ",$S46),""),IF($T46&lt;&gt;"",_xlfn.CONCAT(CHAR(10),"    @",$T$1," = ",$T46),""),IF($U46&lt;&gt;"",_xlfn.CONCAT(CHAR(10),"    @",$U$1," = ",$U46),""),IF(AND(AA46="NA/Balloon",Q46&lt;&gt;"Fuel Tank")=TRUE,_xlfn.CONCAT(CHAR(10),"    KiwiFuelSwitchIgnore = true"),""),IF($V46&lt;&gt;"",_xlfn.CONCAT(CHAR(10),V46),""),IF($AP46&lt;&gt;"",IF(Q46="RTG","",_xlfn.CONCAT(CHAR(10),$AP46)),""),IF(AN46&lt;&gt;"",_xlfn.CONCAT(CHAR(10),AN46),""),CHAR(10),"}",IF(AC46="Yes",_xlfn.CONCAT(CHAR(10),"@PART[",D46,"]:NEEDS[KiwiDeprecate]:AFTER[",B46,"]",CHAR(10),"{",CHAR(10),"    kiwiDeprecate = true",CHAR(10),"}"),""),IF(Q46="RTG",AP46,""))</f>
        <v>@PART[atria_antenna_srf_2_3]:AFTER[Tantares] // Atria Passive Antenna (180Â°)
{
    techBranch = antenna
    techTier = 4
    @TechRequired = earlyProbes
}</v>
      </c>
      <c r="N46" s="9" t="str">
        <f>_xlfn.XLOOKUP(_xlfn.CONCAT(O46,P46),TechTree!$C$2:$C$501,TechTree!$D$2:$D$501,"Not Valid Combination",0,1)</f>
        <v>earlyProbes</v>
      </c>
      <c r="O46" s="8" t="s">
        <v>218</v>
      </c>
      <c r="P46" s="8">
        <v>4</v>
      </c>
      <c r="Q46" s="8" t="s">
        <v>242</v>
      </c>
      <c r="W46" s="10" t="s">
        <v>243</v>
      </c>
      <c r="X46" s="10" t="s">
        <v>259</v>
      </c>
      <c r="AA46" s="10" t="s">
        <v>294</v>
      </c>
      <c r="AB46" s="10" t="s">
        <v>303</v>
      </c>
      <c r="AC46" s="10" t="s">
        <v>329</v>
      </c>
      <c r="AE46" s="12" t="str">
        <f t="shared" si="1"/>
        <v/>
      </c>
      <c r="AF46" s="14"/>
      <c r="AG46" s="18" t="s">
        <v>329</v>
      </c>
      <c r="AH46" s="18"/>
      <c r="AI46" s="18"/>
      <c r="AJ46" s="18"/>
      <c r="AK46" s="18"/>
      <c r="AL46" s="18"/>
      <c r="AM46" s="18"/>
      <c r="AN46" s="19" t="str">
        <f t="shared" si="3"/>
        <v/>
      </c>
      <c r="AO46" s="14"/>
      <c r="AP46" s="15" t="str">
        <f>IF(Q46="Structural",_xlfn.CONCAT("    ","structuralUpgradeType = ",IF(P46&lt;3,"0_2",IF(P46&lt;5,"3_4",IF(P46&lt;7,"5_6",IF(P46&lt;9,"7_8","9Plus"))))),IF(Q46="Command Module",_xlfn.CONCAT("    commandUpgradeType = standard",CHAR(10),"    commandUpgradeName = ",W46),IF(Q46="Engine",_xlfn.CONCAT("    engineUpgradeType = ",X46,CHAR(10),Parts!AS46,CHAR(10),"    enginePartUpgradeName = ",Y46),IF(Q46="Parachute","    parachuteUpgradeType = standard",IF(Q46="Solar",_xlfn.CONCAT("    solarPanelUpgradeTier = ",P46),IF(OR(Q46="System",Q46="System and Space Capability")=TRUE,_xlfn.CONCAT("    spacePlaneSystemUpgradeType = ",Y46,IF(Q46="System and Space Capability",_xlfn.CONCAT(CHAR(10),"    spaceplaneUpgradeType = spaceCapable",CHAR(10),"    baseSkinTemp = ",CHAR(10),"    upgradeSkinTemp = "),"")),IF(Q46="Fuel Tank",IF(AA46="NA/Balloon","    KiwiFuelSwitchIgnore = true",IF(AA46="standardLiquidFuel",_xlfn.CONCAT("    fuelTankUpgradeType = ",AA46,CHAR(10),"    fuelTankSizeUpgrade = ",AB46),_xlfn.CONCAT("    fuelTankUpgradeType = ",AA46))),IF(Q46="RCS","    rcsUpgradeType = coldGas",IF(Q46="RTG",_xlfn.CONCAT(CHAR(10),"@PART[",D46,"]:NEEDS[",B46,",NearFutureElectrical,DecayingRTGs,!FeatureRadiation]",CHAR(10),"{",CHAR(10),"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46" s="16" t="str">
        <f>IF(Q46="Engine",VLOOKUP(X46,EngineUpgrades!$A$2:$C$19,2,FALSE),"")</f>
        <v/>
      </c>
      <c r="AR46" s="16" t="str">
        <f>IF(Q46="Engine",VLOOKUP(X46,EngineUpgrades!$A$2:$C$19,3,FALSE),"")</f>
        <v/>
      </c>
      <c r="AS46" s="15" t="str">
        <f>_xlfn.XLOOKUP(AQ46,EngineUpgrades!$D$1:$J$1,EngineUpgrades!$D$17:$J$17,"",0,1)</f>
        <v/>
      </c>
      <c r="AT46" s="17">
        <v>2</v>
      </c>
      <c r="AU46" s="16" t="str">
        <f>IF(Q46="Engine",_xlfn.XLOOKUP(_xlfn.CONCAT(O46,P46+AT46),TechTree!$C$2:$C$501,TechTree!$D$2:$D$501,"Not Valid Combination",0,1),"")</f>
        <v/>
      </c>
    </row>
    <row r="47" spans="1:47" ht="145" x14ac:dyDescent="0.35">
      <c r="A47" t="str">
        <f>VLOOKUP(D47,PartsUpdated!$A$2:$A$289,1,FALSE)</f>
        <v>lepus_high_gain_antenna_srf_1</v>
      </c>
      <c r="B47" t="s">
        <v>417</v>
      </c>
      <c r="C47" t="s">
        <v>1044</v>
      </c>
      <c r="D47" t="s">
        <v>513</v>
      </c>
      <c r="E47" t="s">
        <v>514</v>
      </c>
      <c r="F47" t="s">
        <v>420</v>
      </c>
      <c r="G47" t="s">
        <v>502</v>
      </c>
      <c r="H47">
        <v>3500</v>
      </c>
      <c r="I47">
        <v>700</v>
      </c>
      <c r="J47">
        <v>0.01</v>
      </c>
      <c r="K47" t="s">
        <v>15</v>
      </c>
      <c r="M47" s="12" t="str">
        <f>_xlfn.CONCAT(IF($R47&lt;&gt;"",_xlfn.CONCAT(" #LOC_KTT_",B47,"_",D47,"_Title = ",$R47,CHAR(10),"@PART[",D47,"]:NEEDS[!002_CommunityPartsTitles]:AFTER[",B47,"] // ",IF(R47="",E47,_xlfn.CONCAT(R47," (",E47,")")),CHAR(10),"{",CHAR(10),"    @",$R$1," = #LOC_KTT_",B47,"_",D47,"_Title // ",$R47,CHAR(10),"}",CHAR(10)),""),"@PART[",D47,"]:AFTER[",B47,"] // ",IF(R47="",E47,_xlfn.CONCAT(R47," (",E47,")")),CHAR(10),"{",CHAR(10),"    techBranch = ",VLOOKUP(O47,TechTree!$G$2:$H$43,2,FALSE),CHAR(10),"    techTier = ",P47,CHAR(10),"    @TechRequired = ",N47,IF($S47&lt;&gt;"",_xlfn.CONCAT(CHAR(10),"    @",$S$1," = ",$S47),""),IF($T47&lt;&gt;"",_xlfn.CONCAT(CHAR(10),"    @",$T$1," = ",$T47),""),IF($U47&lt;&gt;"",_xlfn.CONCAT(CHAR(10),"    @",$U$1," = ",$U47),""),IF(AND(AA47="NA/Balloon",Q47&lt;&gt;"Fuel Tank")=TRUE,_xlfn.CONCAT(CHAR(10),"    KiwiFuelSwitchIgnore = true"),""),IF($V47&lt;&gt;"",_xlfn.CONCAT(CHAR(10),V47),""),IF($AP47&lt;&gt;"",IF(Q47="RTG","",_xlfn.CONCAT(CHAR(10),$AP47)),""),IF(AN47&lt;&gt;"",_xlfn.CONCAT(CHAR(10),AN47),""),CHAR(10),"}",IF(AC47="Yes",_xlfn.CONCAT(CHAR(10),"@PART[",D47,"]:NEEDS[KiwiDeprecate]:AFTER[",B47,"]",CHAR(10),"{",CHAR(10),"    kiwiDeprecate = true",CHAR(10),"}"),""),IF(Q47="RTG",AP47,""))</f>
        <v>@PART[lepus_high_gain_antenna_srf_1]:AFTER[Tantares] // Lepus High Gain Antenna (Fixed)
{
    techBranch = antenna
    techTier = 5
    @TechRequired = communicationSatellites
    @MODULE[ModuleDataTransmitter]
    {
        @antennaPower *= 0.10
        @packetResourceCost *= 0.2
    }
}</v>
      </c>
      <c r="N47" s="9" t="str">
        <f>_xlfn.XLOOKUP(_xlfn.CONCAT(O47,P47),TechTree!$C$2:$C$501,TechTree!$D$2:$D$501,"Not Valid Combination",0,1)</f>
        <v>communicationSatellites</v>
      </c>
      <c r="O47" s="8" t="s">
        <v>218</v>
      </c>
      <c r="P47" s="8">
        <v>5</v>
      </c>
      <c r="Q47" s="8" t="s">
        <v>242</v>
      </c>
      <c r="V4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W47" s="10" t="s">
        <v>243</v>
      </c>
      <c r="X47" s="10" t="s">
        <v>254</v>
      </c>
      <c r="AA47" s="10" t="s">
        <v>294</v>
      </c>
      <c r="AB47" s="10" t="s">
        <v>303</v>
      </c>
      <c r="AC47" s="10" t="s">
        <v>329</v>
      </c>
      <c r="AE47" s="12" t="str">
        <f t="shared" si="1"/>
        <v/>
      </c>
      <c r="AF47" s="14"/>
      <c r="AG47" s="18" t="s">
        <v>329</v>
      </c>
      <c r="AH47" s="18"/>
      <c r="AI47" s="18"/>
      <c r="AJ47" s="18"/>
      <c r="AK47" s="18"/>
      <c r="AL47" s="18"/>
      <c r="AM47" s="18"/>
      <c r="AN47" s="19" t="str">
        <f t="shared" si="3"/>
        <v/>
      </c>
      <c r="AO47" s="14"/>
      <c r="AP47" s="15" t="str">
        <f>IF(Q47="Structural",_xlfn.CONCAT("    ","structuralUpgradeType = ",IF(P47&lt;3,"0_2",IF(P47&lt;5,"3_4",IF(P47&lt;7,"5_6",IF(P47&lt;9,"7_8","9Plus"))))),IF(Q47="Command Module",_xlfn.CONCAT("    commandUpgradeType = standard",CHAR(10),"    commandUpgradeName = ",W47),IF(Q47="Engine",_xlfn.CONCAT("    engineUpgradeType = ",X47,CHAR(10),Parts!AS47,CHAR(10),"    enginePartUpgradeName = ",Y47),IF(Q47="Parachute","    parachuteUpgradeType = standard",IF(Q47="Solar",_xlfn.CONCAT("    solarPanelUpgradeTier = ",P47),IF(OR(Q47="System",Q47="System and Space Capability")=TRUE,_xlfn.CONCAT("    spacePlaneSystemUpgradeType = ",Y47,IF(Q47="System and Space Capability",_xlfn.CONCAT(CHAR(10),"    spaceplaneUpgradeType = spaceCapable",CHAR(10),"    baseSkinTemp = ",CHAR(10),"    upgradeSkinTemp = "),"")),IF(Q47="Fuel Tank",IF(AA47="NA/Balloon","    KiwiFuelSwitchIgnore = true",IF(AA47="standardLiquidFuel",_xlfn.CONCAT("    fuelTankUpgradeType = ",AA47,CHAR(10),"    fuelTankSizeUpgrade = ",AB47),_xlfn.CONCAT("    fuelTankUpgradeType = ",AA47))),IF(Q47="RCS","    rcsUpgradeType = coldGas",IF(Q47="RTG",_xlfn.CONCAT(CHAR(10),"@PART[",D47,"]:NEEDS[",B47,",NearFutureElectrical,DecayingRTGs,!FeatureRadiation]",CHAR(10),"{",CHAR(10),"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47" s="16" t="str">
        <f>IF(Q47="Engine",VLOOKUP(X47,EngineUpgrades!$A$2:$C$19,2,FALSE),"")</f>
        <v/>
      </c>
      <c r="AR47" s="16" t="str">
        <f>IF(Q47="Engine",VLOOKUP(X47,EngineUpgrades!$A$2:$C$19,3,FALSE),"")</f>
        <v/>
      </c>
      <c r="AS47" s="15" t="str">
        <f>_xlfn.XLOOKUP(AQ47,EngineUpgrades!$D$1:$J$1,EngineUpgrades!$D$17:$J$17,"",0,1)</f>
        <v/>
      </c>
      <c r="AT47" s="17">
        <v>2</v>
      </c>
      <c r="AU47" s="16" t="str">
        <f>IF(Q47="Engine",_xlfn.XLOOKUP(_xlfn.CONCAT(O47,P47+AT47),TechTree!$C$2:$C$501,TechTree!$D$2:$D$501,"Not Valid Combination",0,1),"")</f>
        <v/>
      </c>
    </row>
    <row r="48" spans="1:47" ht="145" x14ac:dyDescent="0.35">
      <c r="A48" t="str">
        <f>VLOOKUP(D48,PartsUpdated!$A$2:$A$289,1,FALSE)</f>
        <v>lepus_high_gain_antenna_srf_2</v>
      </c>
      <c r="B48" t="s">
        <v>417</v>
      </c>
      <c r="C48" t="s">
        <v>1045</v>
      </c>
      <c r="D48" t="s">
        <v>515</v>
      </c>
      <c r="E48" t="s">
        <v>516</v>
      </c>
      <c r="F48" t="s">
        <v>420</v>
      </c>
      <c r="G48" t="s">
        <v>502</v>
      </c>
      <c r="H48">
        <v>3500</v>
      </c>
      <c r="I48">
        <v>700</v>
      </c>
      <c r="J48">
        <v>0.01</v>
      </c>
      <c r="K48" t="s">
        <v>15</v>
      </c>
      <c r="M48" s="12" t="str">
        <f>_xlfn.CONCAT(IF($R48&lt;&gt;"",_xlfn.CONCAT(" #LOC_KTT_",B48,"_",D48,"_Title = ",$R48,CHAR(10),"@PART[",D48,"]:NEEDS[!002_CommunityPartsTitles]:AFTER[",B48,"] // ",IF(R48="",E48,_xlfn.CONCAT(R48," (",E48,")")),CHAR(10),"{",CHAR(10),"    @",$R$1," = #LOC_KTT_",B48,"_",D48,"_Title // ",$R48,CHAR(10),"}",CHAR(10)),""),"@PART[",D48,"]:AFTER[",B48,"] // ",IF(R48="",E48,_xlfn.CONCAT(R48," (",E48,")")),CHAR(10),"{",CHAR(10),"    techBranch = ",VLOOKUP(O48,TechTree!$G$2:$H$43,2,FALSE),CHAR(10),"    techTier = ",P48,CHAR(10),"    @TechRequired = ",N48,IF($S48&lt;&gt;"",_xlfn.CONCAT(CHAR(10),"    @",$S$1," = ",$S48),""),IF($T48&lt;&gt;"",_xlfn.CONCAT(CHAR(10),"    @",$T$1," = ",$T48),""),IF($U48&lt;&gt;"",_xlfn.CONCAT(CHAR(10),"    @",$U$1," = ",$U48),""),IF(AND(AA48="NA/Balloon",Q48&lt;&gt;"Fuel Tank")=TRUE,_xlfn.CONCAT(CHAR(10),"    KiwiFuelSwitchIgnore = true"),""),IF($V48&lt;&gt;"",_xlfn.CONCAT(CHAR(10),V48),""),IF($AP48&lt;&gt;"",IF(Q48="RTG","",_xlfn.CONCAT(CHAR(10),$AP48)),""),IF(AN48&lt;&gt;"",_xlfn.CONCAT(CHAR(10),AN48),""),CHAR(10),"}",IF(AC48="Yes",_xlfn.CONCAT(CHAR(10),"@PART[",D48,"]:NEEDS[KiwiDeprecate]:AFTER[",B48,"]",CHAR(10),"{",CHAR(10),"    kiwiDeprecate = true",CHAR(10),"}"),""),IF(Q48="RTG",AP48,""))</f>
        <v>@PART[lepus_high_gain_antenna_srf_2]:AFTER[Tantares] // Lepus High Gain Antenna (Folding)
{
    techBranch = antenna
    techTier = 5
    @TechRequired = communicationSatellites
    @MODULE[ModuleDataTransmitter]
    {
        @antennaPower *= 0.10
        @packetResourceCost *= 0.2
    }
}</v>
      </c>
      <c r="N48" s="9" t="str">
        <f>_xlfn.XLOOKUP(_xlfn.CONCAT(O48,P48),TechTree!$C$2:$C$501,TechTree!$D$2:$D$501,"Not Valid Combination",0,1)</f>
        <v>communicationSatellites</v>
      </c>
      <c r="O48" s="8" t="s">
        <v>218</v>
      </c>
      <c r="P48" s="8">
        <v>5</v>
      </c>
      <c r="Q48" s="8" t="s">
        <v>242</v>
      </c>
      <c r="V48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W48" s="10" t="s">
        <v>243</v>
      </c>
      <c r="X48" s="10" t="s">
        <v>259</v>
      </c>
      <c r="AA48" s="10" t="s">
        <v>294</v>
      </c>
      <c r="AB48" s="10" t="s">
        <v>303</v>
      </c>
      <c r="AC48" s="10" t="s">
        <v>329</v>
      </c>
      <c r="AE48" s="12" t="str">
        <f t="shared" si="1"/>
        <v/>
      </c>
      <c r="AF48" s="14"/>
      <c r="AG48" s="18" t="s">
        <v>329</v>
      </c>
      <c r="AH48" s="18"/>
      <c r="AI48" s="18"/>
      <c r="AJ48" s="18"/>
      <c r="AK48" s="18"/>
      <c r="AL48" s="18"/>
      <c r="AM48" s="18"/>
      <c r="AN48" s="19" t="str">
        <f t="shared" si="3"/>
        <v/>
      </c>
      <c r="AO48" s="14"/>
      <c r="AP48" s="15" t="str">
        <f>IF(Q48="Structural",_xlfn.CONCAT("    ","structuralUpgradeType = ",IF(P48&lt;3,"0_2",IF(P48&lt;5,"3_4",IF(P48&lt;7,"5_6",IF(P48&lt;9,"7_8","9Plus"))))),IF(Q48="Command Module",_xlfn.CONCAT("    commandUpgradeType = standard",CHAR(10),"    commandUpgradeName = ",W48),IF(Q48="Engine",_xlfn.CONCAT("    engineUpgradeType = ",X48,CHAR(10),Parts!AS48,CHAR(10),"    enginePartUpgradeName = ",Y48),IF(Q48="Parachute","    parachuteUpgradeType = standard",IF(Q48="Solar",_xlfn.CONCAT("    solarPanelUpgradeTier = ",P48),IF(OR(Q48="System",Q48="System and Space Capability")=TRUE,_xlfn.CONCAT("    spacePlaneSystemUpgradeType = ",Y48,IF(Q48="System and Space Capability",_xlfn.CONCAT(CHAR(10),"    spaceplaneUpgradeType = spaceCapable",CHAR(10),"    baseSkinTemp = ",CHAR(10),"    upgradeSkinTemp = "),"")),IF(Q48="Fuel Tank",IF(AA48="NA/Balloon","    KiwiFuelSwitchIgnore = true",IF(AA48="standardLiquidFuel",_xlfn.CONCAT("    fuelTankUpgradeType = ",AA48,CHAR(10),"    fuelTankSizeUpgrade = ",AB48),_xlfn.CONCAT("    fuelTankUpgradeType = ",AA48))),IF(Q48="RCS","    rcsUpgradeType = coldGas",IF(Q48="RTG",_xlfn.CONCAT(CHAR(10),"@PART[",D48,"]:NEEDS[",B48,",NearFutureElectrical,DecayingRTGs,!FeatureRadiation]",CHAR(10),"{",CHAR(10),"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48" s="16" t="str">
        <f>IF(Q48="Engine",VLOOKUP(X48,EngineUpgrades!$A$2:$C$19,2,FALSE),"")</f>
        <v/>
      </c>
      <c r="AR48" s="16" t="str">
        <f>IF(Q48="Engine",VLOOKUP(X48,EngineUpgrades!$A$2:$C$19,3,FALSE),"")</f>
        <v/>
      </c>
      <c r="AS48" s="15" t="str">
        <f>_xlfn.XLOOKUP(AQ48,EngineUpgrades!$D$1:$J$1,EngineUpgrades!$D$17:$J$17,"",0,1)</f>
        <v/>
      </c>
      <c r="AT48" s="17">
        <v>2</v>
      </c>
      <c r="AU48" s="16" t="str">
        <f>IF(Q48="Engine",_xlfn.XLOOKUP(_xlfn.CONCAT(O48,P48+AT48),TechTree!$C$2:$C$501,TechTree!$D$2:$D$501,"Not Valid Combination",0,1),"")</f>
        <v/>
      </c>
    </row>
    <row r="49" spans="1:47" ht="72.5" x14ac:dyDescent="0.35">
      <c r="A49" t="str">
        <f>VLOOKUP(D49,PartsUpdated!$A$2:$A$289,1,FALSE)</f>
        <v>lepus_low_gain_antenna_srf_1</v>
      </c>
      <c r="B49" t="s">
        <v>417</v>
      </c>
      <c r="C49" t="s">
        <v>1046</v>
      </c>
      <c r="D49" t="s">
        <v>517</v>
      </c>
      <c r="E49" t="s">
        <v>518</v>
      </c>
      <c r="F49" t="s">
        <v>420</v>
      </c>
      <c r="G49" t="s">
        <v>502</v>
      </c>
      <c r="H49">
        <v>500</v>
      </c>
      <c r="I49">
        <v>100</v>
      </c>
      <c r="J49">
        <v>0.01</v>
      </c>
      <c r="K49" t="s">
        <v>15</v>
      </c>
      <c r="M49" s="12" t="str">
        <f>_xlfn.CONCAT(IF($R49&lt;&gt;"",_xlfn.CONCAT(" #LOC_KTT_",B49,"_",D49,"_Title = ",$R49,CHAR(10),"@PART[",D49,"]:NEEDS[!002_CommunityPartsTitles]:AFTER[",B49,"] // ",IF(R49="",E49,_xlfn.CONCAT(R49," (",E49,")")),CHAR(10),"{",CHAR(10),"    @",$R$1," = #LOC_KTT_",B49,"_",D49,"_Title // ",$R49,CHAR(10),"}",CHAR(10)),""),"@PART[",D49,"]:AFTER[",B49,"] // ",IF(R49="",E49,_xlfn.CONCAT(R49," (",E49,")")),CHAR(10),"{",CHAR(10),"    techBranch = ",VLOOKUP(O49,TechTree!$G$2:$H$43,2,FALSE),CHAR(10),"    techTier = ",P49,CHAR(10),"    @TechRequired = ",N49,IF($S49&lt;&gt;"",_xlfn.CONCAT(CHAR(10),"    @",$S$1," = ",$S49),""),IF($T49&lt;&gt;"",_xlfn.CONCAT(CHAR(10),"    @",$T$1," = ",$T49),""),IF($U49&lt;&gt;"",_xlfn.CONCAT(CHAR(10),"    @",$U$1," = ",$U49),""),IF(AND(AA49="NA/Balloon",Q49&lt;&gt;"Fuel Tank")=TRUE,_xlfn.CONCAT(CHAR(10),"    KiwiFuelSwitchIgnore = true"),""),IF($V49&lt;&gt;"",_xlfn.CONCAT(CHAR(10),V49),""),IF($AP49&lt;&gt;"",IF(Q49="RTG","",_xlfn.CONCAT(CHAR(10),$AP49)),""),IF(AN49&lt;&gt;"",_xlfn.CONCAT(CHAR(10),AN49),""),CHAR(10),"}",IF(AC49="Yes",_xlfn.CONCAT(CHAR(10),"@PART[",D49,"]:NEEDS[KiwiDeprecate]:AFTER[",B49,"]",CHAR(10),"{",CHAR(10),"    kiwiDeprecate = true",CHAR(10),"}"),""),IF(Q49="RTG",AP49,""))</f>
        <v>@PART[lepus_low_gain_antenna_srf_1]:AFTER[Tantares] // Lepus Low Gain Antenna (Fixed)
{
    techBranch = antenna
    techTier = 4
    @TechRequired = earlyProbes
}</v>
      </c>
      <c r="N49" s="9" t="str">
        <f>_xlfn.XLOOKUP(_xlfn.CONCAT(O49,P49),TechTree!$C$2:$C$501,TechTree!$D$2:$D$501,"Not Valid Combination",0,1)</f>
        <v>earlyProbes</v>
      </c>
      <c r="O49" s="8" t="s">
        <v>218</v>
      </c>
      <c r="P49" s="8">
        <v>4</v>
      </c>
      <c r="Q49" s="8" t="s">
        <v>242</v>
      </c>
      <c r="W49" s="10" t="s">
        <v>243</v>
      </c>
      <c r="X49" s="10" t="s">
        <v>259</v>
      </c>
      <c r="AA49" s="10" t="s">
        <v>294</v>
      </c>
      <c r="AB49" s="10" t="s">
        <v>303</v>
      </c>
      <c r="AC49" s="10" t="s">
        <v>329</v>
      </c>
      <c r="AE49" s="12" t="str">
        <f t="shared" si="1"/>
        <v/>
      </c>
      <c r="AF49" s="14"/>
      <c r="AG49" s="18" t="s">
        <v>329</v>
      </c>
      <c r="AH49" s="18"/>
      <c r="AI49" s="18"/>
      <c r="AJ49" s="18"/>
      <c r="AK49" s="18"/>
      <c r="AL49" s="18"/>
      <c r="AM49" s="18"/>
      <c r="AN49" s="19" t="str">
        <f t="shared" si="3"/>
        <v/>
      </c>
      <c r="AO49" s="14"/>
      <c r="AP49" s="15" t="str">
        <f>IF(Q49="Structural",_xlfn.CONCAT("    ","structuralUpgradeType = ",IF(P49&lt;3,"0_2",IF(P49&lt;5,"3_4",IF(P49&lt;7,"5_6",IF(P49&lt;9,"7_8","9Plus"))))),IF(Q49="Command Module",_xlfn.CONCAT("    commandUpgradeType = standard",CHAR(10),"    commandUpgradeName = ",W49),IF(Q49="Engine",_xlfn.CONCAT("    engineUpgradeType = ",X49,CHAR(10),Parts!AS49,CHAR(10),"    enginePartUpgradeName = ",Y49),IF(Q49="Parachute","    parachuteUpgradeType = standard",IF(Q49="Solar",_xlfn.CONCAT("    solarPanelUpgradeTier = ",P49),IF(OR(Q49="System",Q49="System and Space Capability")=TRUE,_xlfn.CONCAT("    spacePlaneSystemUpgradeType = ",Y49,IF(Q49="System and Space Capability",_xlfn.CONCAT(CHAR(10),"    spaceplaneUpgradeType = spaceCapable",CHAR(10),"    baseSkinTemp = ",CHAR(10),"    upgradeSkinTemp = "),"")),IF(Q49="Fuel Tank",IF(AA49="NA/Balloon","    KiwiFuelSwitchIgnore = true",IF(AA49="standardLiquidFuel",_xlfn.CONCAT("    fuelTankUpgradeType = ",AA49,CHAR(10),"    fuelTankSizeUpgrade = ",AB49),_xlfn.CONCAT("    fuelTankUpgradeType = ",AA49))),IF(Q49="RCS","    rcsUpgradeType = coldGas",IF(Q49="RTG",_xlfn.CONCAT(CHAR(10),"@PART[",D49,"]:NEEDS[",B49,",NearFutureElectrical,DecayingRTGs,!FeatureRadiation]",CHAR(10),"{",CHAR(10),"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49" s="16" t="str">
        <f>IF(Q49="Engine",VLOOKUP(X49,EngineUpgrades!$A$2:$C$19,2,FALSE),"")</f>
        <v/>
      </c>
      <c r="AR49" s="16" t="str">
        <f>IF(Q49="Engine",VLOOKUP(X49,EngineUpgrades!$A$2:$C$19,3,FALSE),"")</f>
        <v/>
      </c>
      <c r="AS49" s="15" t="str">
        <f>_xlfn.XLOOKUP(AQ49,EngineUpgrades!$D$1:$J$1,EngineUpgrades!$D$17:$J$17,"",0,1)</f>
        <v/>
      </c>
      <c r="AT49" s="17">
        <v>2</v>
      </c>
      <c r="AU49" s="16" t="str">
        <f>IF(Q49="Engine",_xlfn.XLOOKUP(_xlfn.CONCAT(O49,P49+AT49),TechTree!$C$2:$C$501,TechTree!$D$2:$D$501,"Not Valid Combination",0,1),"")</f>
        <v/>
      </c>
    </row>
    <row r="50" spans="1:47" ht="72.5" x14ac:dyDescent="0.35">
      <c r="A50" t="str">
        <f>VLOOKUP(D50,PartsUpdated!$A$2:$A$289,1,FALSE)</f>
        <v>lepus_low_gain_antenna_srf_2</v>
      </c>
      <c r="B50" t="s">
        <v>417</v>
      </c>
      <c r="C50" t="s">
        <v>1047</v>
      </c>
      <c r="D50" t="s">
        <v>519</v>
      </c>
      <c r="E50" t="s">
        <v>520</v>
      </c>
      <c r="F50" t="s">
        <v>420</v>
      </c>
      <c r="G50" t="s">
        <v>502</v>
      </c>
      <c r="H50">
        <v>500</v>
      </c>
      <c r="I50">
        <v>100</v>
      </c>
      <c r="J50">
        <v>0.01</v>
      </c>
      <c r="K50" t="s">
        <v>15</v>
      </c>
      <c r="M50" s="12" t="str">
        <f>_xlfn.CONCAT(IF($R50&lt;&gt;"",_xlfn.CONCAT(" #LOC_KTT_",B50,"_",D50,"_Title = ",$R50,CHAR(10),"@PART[",D50,"]:NEEDS[!002_CommunityPartsTitles]:AFTER[",B50,"] // ",IF(R50="",E50,_xlfn.CONCAT(R50," (",E50,")")),CHAR(10),"{",CHAR(10),"    @",$R$1," = #LOC_KTT_",B50,"_",D50,"_Title // ",$R50,CHAR(10),"}",CHAR(10)),""),"@PART[",D50,"]:AFTER[",B50,"] // ",IF(R50="",E50,_xlfn.CONCAT(R50," (",E50,")")),CHAR(10),"{",CHAR(10),"    techBranch = ",VLOOKUP(O50,TechTree!$G$2:$H$43,2,FALSE),CHAR(10),"    techTier = ",P50,CHAR(10),"    @TechRequired = ",N50,IF($S50&lt;&gt;"",_xlfn.CONCAT(CHAR(10),"    @",$S$1," = ",$S50),""),IF($T50&lt;&gt;"",_xlfn.CONCAT(CHAR(10),"    @",$T$1," = ",$T50),""),IF($U50&lt;&gt;"",_xlfn.CONCAT(CHAR(10),"    @",$U$1," = ",$U50),""),IF(AND(AA50="NA/Balloon",Q50&lt;&gt;"Fuel Tank")=TRUE,_xlfn.CONCAT(CHAR(10),"    KiwiFuelSwitchIgnore = true"),""),IF($V50&lt;&gt;"",_xlfn.CONCAT(CHAR(10),V50),""),IF($AP50&lt;&gt;"",IF(Q50="RTG","",_xlfn.CONCAT(CHAR(10),$AP50)),""),IF(AN50&lt;&gt;"",_xlfn.CONCAT(CHAR(10),AN50),""),CHAR(10),"}",IF(AC50="Yes",_xlfn.CONCAT(CHAR(10),"@PART[",D50,"]:NEEDS[KiwiDeprecate]:AFTER[",B50,"]",CHAR(10),"{",CHAR(10),"    kiwiDeprecate = true",CHAR(10),"}"),""),IF(Q50="RTG",AP50,""))</f>
        <v>@PART[lepus_low_gain_antenna_srf_2]:AFTER[Tantares] // Lepus Low Gain Antenna (Folding)
{
    techBranch = antenna
    techTier = 4
    @TechRequired = earlyProbes
}</v>
      </c>
      <c r="N50" s="9" t="str">
        <f>_xlfn.XLOOKUP(_xlfn.CONCAT(O50,P50),TechTree!$C$2:$C$501,TechTree!$D$2:$D$501,"Not Valid Combination",0,1)</f>
        <v>earlyProbes</v>
      </c>
      <c r="O50" s="8" t="s">
        <v>218</v>
      </c>
      <c r="P50" s="8">
        <v>4</v>
      </c>
      <c r="Q50" s="8" t="s">
        <v>242</v>
      </c>
      <c r="W50" s="10" t="s">
        <v>243</v>
      </c>
      <c r="X50" s="10" t="s">
        <v>259</v>
      </c>
      <c r="AA50" s="10" t="s">
        <v>294</v>
      </c>
      <c r="AB50" s="10" t="s">
        <v>303</v>
      </c>
      <c r="AC50" s="10" t="s">
        <v>329</v>
      </c>
      <c r="AE50" s="12" t="str">
        <f t="shared" si="1"/>
        <v/>
      </c>
      <c r="AF50" s="14"/>
      <c r="AG50" s="18" t="s">
        <v>329</v>
      </c>
      <c r="AH50" s="18"/>
      <c r="AI50" s="18"/>
      <c r="AJ50" s="18"/>
      <c r="AK50" s="18"/>
      <c r="AL50" s="18"/>
      <c r="AM50" s="18"/>
      <c r="AN50" s="19" t="str">
        <f t="shared" si="3"/>
        <v/>
      </c>
      <c r="AO50" s="14"/>
      <c r="AP50" s="15" t="str">
        <f>IF(Q50="Structural",_xlfn.CONCAT("    ","structuralUpgradeType = ",IF(P50&lt;3,"0_2",IF(P50&lt;5,"3_4",IF(P50&lt;7,"5_6",IF(P50&lt;9,"7_8","9Plus"))))),IF(Q50="Command Module",_xlfn.CONCAT("    commandUpgradeType = standard",CHAR(10),"    commandUpgradeName = ",W50),IF(Q50="Engine",_xlfn.CONCAT("    engineUpgradeType = ",X50,CHAR(10),Parts!AS50,CHAR(10),"    enginePartUpgradeName = ",Y50),IF(Q50="Parachute","    parachuteUpgradeType = standard",IF(Q50="Solar",_xlfn.CONCAT("    solarPanelUpgradeTier = ",P50),IF(OR(Q50="System",Q50="System and Space Capability")=TRUE,_xlfn.CONCAT("    spacePlaneSystemUpgradeType = ",Y50,IF(Q50="System and Space Capability",_xlfn.CONCAT(CHAR(10),"    spaceplaneUpgradeType = spaceCapable",CHAR(10),"    baseSkinTemp = ",CHAR(10),"    upgradeSkinTemp = "),"")),IF(Q50="Fuel Tank",IF(AA50="NA/Balloon","    KiwiFuelSwitchIgnore = true",IF(AA50="standardLiquidFuel",_xlfn.CONCAT("    fuelTankUpgradeType = ",AA50,CHAR(10),"    fuelTankSizeUpgrade = ",AB50),_xlfn.CONCAT("    fuelTankUpgradeType = ",AA50))),IF(Q50="RCS","    rcsUpgradeType = coldGas",IF(Q50="RTG",_xlfn.CONCAT(CHAR(10),"@PART[",D50,"]:NEEDS[",B50,",NearFutureElectrical,DecayingRTGs,!FeatureRadiation]",CHAR(10),"{",CHAR(10),"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50" s="16" t="str">
        <f>IF(Q50="Engine",VLOOKUP(X50,EngineUpgrades!$A$2:$C$19,2,FALSE),"")</f>
        <v/>
      </c>
      <c r="AR50" s="16" t="str">
        <f>IF(Q50="Engine",VLOOKUP(X50,EngineUpgrades!$A$2:$C$19,3,FALSE),"")</f>
        <v/>
      </c>
      <c r="AS50" s="15" t="str">
        <f>_xlfn.XLOOKUP(AQ50,EngineUpgrades!$D$1:$J$1,EngineUpgrades!$D$17:$J$17,"",0,1)</f>
        <v/>
      </c>
      <c r="AT50" s="17">
        <v>2</v>
      </c>
      <c r="AU50" s="16" t="str">
        <f>IF(Q50="Engine",_xlfn.XLOOKUP(_xlfn.CONCAT(O50,P50+AT50),TechTree!$C$2:$C$501,TechTree!$D$2:$D$501,"Not Valid Combination",0,1),"")</f>
        <v/>
      </c>
    </row>
    <row r="51" spans="1:47" ht="145" x14ac:dyDescent="0.35">
      <c r="A51" t="str">
        <f>VLOOKUP(D51,PartsUpdated!$A$2:$A$289,1,FALSE)</f>
        <v>vela_high_gain_antenna_srf_1</v>
      </c>
      <c r="B51" t="s">
        <v>417</v>
      </c>
      <c r="C51" t="s">
        <v>1048</v>
      </c>
      <c r="D51" t="s">
        <v>521</v>
      </c>
      <c r="E51" t="s">
        <v>522</v>
      </c>
      <c r="F51" t="s">
        <v>439</v>
      </c>
      <c r="G51" t="s">
        <v>502</v>
      </c>
      <c r="H51">
        <v>9000</v>
      </c>
      <c r="I51">
        <v>1800</v>
      </c>
      <c r="J51">
        <v>7.4999999999999997E-2</v>
      </c>
      <c r="K51" t="s">
        <v>57</v>
      </c>
      <c r="M51" s="12" t="str">
        <f>_xlfn.CONCAT(IF($R51&lt;&gt;"",_xlfn.CONCAT(" #LOC_KTT_",B51,"_",D51,"_Title = ",$R51,CHAR(10),"@PART[",D51,"]:NEEDS[!002_CommunityPartsTitles]:AFTER[",B51,"] // ",IF(R51="",E51,_xlfn.CONCAT(R51," (",E51,")")),CHAR(10),"{",CHAR(10),"    @",$R$1," = #LOC_KTT_",B51,"_",D51,"_Title // ",$R51,CHAR(10),"}",CHAR(10)),""),"@PART[",D51,"]:AFTER[",B51,"] // ",IF(R51="",E51,_xlfn.CONCAT(R51," (",E51,")")),CHAR(10),"{",CHAR(10),"    techBranch = ",VLOOKUP(O51,TechTree!$G$2:$H$43,2,FALSE),CHAR(10),"    techTier = ",P51,CHAR(10),"    @TechRequired = ",N51,IF($S51&lt;&gt;"",_xlfn.CONCAT(CHAR(10),"    @",$S$1," = ",$S51),""),IF($T51&lt;&gt;"",_xlfn.CONCAT(CHAR(10),"    @",$T$1," = ",$T51),""),IF($U51&lt;&gt;"",_xlfn.CONCAT(CHAR(10),"    @",$U$1," = ",$U51),""),IF(AND(AA51="NA/Balloon",Q51&lt;&gt;"Fuel Tank")=TRUE,_xlfn.CONCAT(CHAR(10),"    KiwiFuelSwitchIgnore = true"),""),IF($V51&lt;&gt;"",_xlfn.CONCAT(CHAR(10),V51),""),IF($AP51&lt;&gt;"",IF(Q51="RTG","",_xlfn.CONCAT(CHAR(10),$AP51)),""),IF(AN51&lt;&gt;"",_xlfn.CONCAT(CHAR(10),AN51),""),CHAR(10),"}",IF(AC51="Yes",_xlfn.CONCAT(CHAR(10),"@PART[",D51,"]:NEEDS[KiwiDeprecate]:AFTER[",B51,"]",CHAR(10),"{",CHAR(10),"    kiwiDeprecate = true",CHAR(10),"}"),""),IF(Q51="RTG",AP51,""))</f>
        <v>@PART[vela_high_gain_antenna_srf_1]:AFTER[Tantares] // Vela High Gain Antenna
{
    techBranch = antenna
    techTier = 6
    @TechRequired = highGainCommunications
    @MODULE[ModuleDataTransmitter]
    {
        @antennaPower *= 0.50
        @packetResourceCost *= 0.5
    }
}</v>
      </c>
      <c r="N51" s="9" t="str">
        <f>_xlfn.XLOOKUP(_xlfn.CONCAT(O51,P51),TechTree!$C$2:$C$501,TechTree!$D$2:$D$501,"Not Valid Combination",0,1)</f>
        <v>highGainCommunications</v>
      </c>
      <c r="O51" s="8" t="s">
        <v>218</v>
      </c>
      <c r="P51" s="8">
        <v>6</v>
      </c>
      <c r="Q51" s="8" t="s">
        <v>242</v>
      </c>
      <c r="V51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W51" s="10" t="s">
        <v>243</v>
      </c>
      <c r="X51" s="10" t="s">
        <v>387</v>
      </c>
      <c r="AA51" s="10" t="s">
        <v>294</v>
      </c>
      <c r="AB51" s="10" t="s">
        <v>303</v>
      </c>
      <c r="AC51" s="10" t="s">
        <v>329</v>
      </c>
      <c r="AE51" s="12" t="str">
        <f t="shared" si="1"/>
        <v/>
      </c>
      <c r="AF51" s="14"/>
      <c r="AG51" s="18" t="s">
        <v>329</v>
      </c>
      <c r="AH51" s="18"/>
      <c r="AI51" s="18"/>
      <c r="AJ51" s="18"/>
      <c r="AK51" s="18"/>
      <c r="AL51" s="18"/>
      <c r="AM51" s="18"/>
      <c r="AN51" s="19" t="str">
        <f t="shared" si="3"/>
        <v/>
      </c>
      <c r="AO51" s="14"/>
      <c r="AP51" s="15" t="str">
        <f>IF(Q51="Structural",_xlfn.CONCAT("    ","structuralUpgradeType = ",IF(P51&lt;3,"0_2",IF(P51&lt;5,"3_4",IF(P51&lt;7,"5_6",IF(P51&lt;9,"7_8","9Plus"))))),IF(Q51="Command Module",_xlfn.CONCAT("    commandUpgradeType = standard",CHAR(10),"    commandUpgradeName = ",W51),IF(Q51="Engine",_xlfn.CONCAT("    engineUpgradeType = ",X51,CHAR(10),Parts!AS51,CHAR(10),"    enginePartUpgradeName = ",Y51),IF(Q51="Parachute","    parachuteUpgradeType = standard",IF(Q51="Solar",_xlfn.CONCAT("    solarPanelUpgradeTier = ",P51),IF(OR(Q51="System",Q51="System and Space Capability")=TRUE,_xlfn.CONCAT("    spacePlaneSystemUpgradeType = ",Y51,IF(Q51="System and Space Capability",_xlfn.CONCAT(CHAR(10),"    spaceplaneUpgradeType = spaceCapable",CHAR(10),"    baseSkinTemp = ",CHAR(10),"    upgradeSkinTemp = "),"")),IF(Q51="Fuel Tank",IF(AA51="NA/Balloon","    KiwiFuelSwitchIgnore = true",IF(AA51="standardLiquidFuel",_xlfn.CONCAT("    fuelTankUpgradeType = ",AA51,CHAR(10),"    fuelTankSizeUpgrade = ",AB51),_xlfn.CONCAT("    fuelTankUpgradeType = ",AA51))),IF(Q51="RCS","    rcsUpgradeType = coldGas",IF(Q51="RTG",_xlfn.CONCAT(CHAR(10),"@PART[",D51,"]:NEEDS[",B51,",NearFutureElectrical,DecayingRTGs,!FeatureRadiation]",CHAR(10),"{",CHAR(10),"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51" s="16" t="str">
        <f>IF(Q51="Engine",VLOOKUP(X51,EngineUpgrades!$A$2:$C$19,2,FALSE),"")</f>
        <v/>
      </c>
      <c r="AR51" s="16" t="str">
        <f>IF(Q51="Engine",VLOOKUP(X51,EngineUpgrades!$A$2:$C$19,3,FALSE),"")</f>
        <v/>
      </c>
      <c r="AS51" s="15" t="str">
        <f>_xlfn.XLOOKUP(AQ51,EngineUpgrades!$D$1:$J$1,EngineUpgrades!$D$17:$J$17,"",0,1)</f>
        <v/>
      </c>
      <c r="AT51" s="17">
        <v>2</v>
      </c>
      <c r="AU51" s="16" t="str">
        <f>IF(Q51="Engine",_xlfn.XLOOKUP(_xlfn.CONCAT(O51,P51+AT51),TechTree!$C$2:$C$501,TechTree!$D$2:$D$501,"Not Valid Combination",0,1),"")</f>
        <v/>
      </c>
    </row>
    <row r="52" spans="1:47" ht="72.5" x14ac:dyDescent="0.35">
      <c r="A52" t="str">
        <f>VLOOKUP(D52,PartsUpdated!$A$2:$A$289,1,FALSE)</f>
        <v>eridani_high_gain_antenna_srf_1</v>
      </c>
      <c r="B52" t="s">
        <v>417</v>
      </c>
      <c r="C52" t="s">
        <v>1049</v>
      </c>
      <c r="D52" t="s">
        <v>523</v>
      </c>
      <c r="E52" t="s">
        <v>524</v>
      </c>
      <c r="F52" t="s">
        <v>420</v>
      </c>
      <c r="G52" t="s">
        <v>502</v>
      </c>
      <c r="H52">
        <v>3000</v>
      </c>
      <c r="I52">
        <v>600</v>
      </c>
      <c r="J52">
        <v>0.1</v>
      </c>
      <c r="K52" t="s">
        <v>59</v>
      </c>
      <c r="M52" s="12" t="str">
        <f>_xlfn.CONCAT(IF($R52&lt;&gt;"",_xlfn.CONCAT(" #LOC_KTT_",B52,"_",D52,"_Title = ",$R52,CHAR(10),"@PART[",D52,"]:NEEDS[!002_CommunityPartsTitles]:AFTER[",B52,"] // ",IF(R52="",E52,_xlfn.CONCAT(R52," (",E52,")")),CHAR(10),"{",CHAR(10),"    @",$R$1," = #LOC_KTT_",B52,"_",D52,"_Title // ",$R52,CHAR(10),"}",CHAR(10)),""),"@PART[",D52,"]:AFTER[",B52,"] // ",IF(R52="",E52,_xlfn.CONCAT(R52," (",E52,")")),CHAR(10),"{",CHAR(10),"    techBranch = ",VLOOKUP(O52,TechTree!$G$2:$H$43,2,FALSE),CHAR(10),"    techTier = ",P52,CHAR(10),"    @TechRequired = ",N52,IF($S52&lt;&gt;"",_xlfn.CONCAT(CHAR(10),"    @",$S$1," = ",$S52),""),IF($T52&lt;&gt;"",_xlfn.CONCAT(CHAR(10),"    @",$T$1," = ",$T52),""),IF($U52&lt;&gt;"",_xlfn.CONCAT(CHAR(10),"    @",$U$1," = ",$U52),""),IF(AND(AA52="NA/Balloon",Q52&lt;&gt;"Fuel Tank")=TRUE,_xlfn.CONCAT(CHAR(10),"    KiwiFuelSwitchIgnore = true"),""),IF($V52&lt;&gt;"",_xlfn.CONCAT(CHAR(10),V52),""),IF($AP52&lt;&gt;"",IF(Q52="RTG","",_xlfn.CONCAT(CHAR(10),$AP52)),""),IF(AN52&lt;&gt;"",_xlfn.CONCAT(CHAR(10),AN52),""),CHAR(10),"}",IF(AC52="Yes",_xlfn.CONCAT(CHAR(10),"@PART[",D52,"]:NEEDS[KiwiDeprecate]:AFTER[",B52,"]",CHAR(10),"{",CHAR(10),"    kiwiDeprecate = true",CHAR(10),"}"),""),IF(Q52="RTG",AP52,""))</f>
        <v>@PART[eridani_high_gain_antenna_srf_1]:AFTER[Tantares] // Eridani High Gain Antenna
{
    techBranch = antenna
    techTier = 5
    @TechRequired = communicationSatellites
}</v>
      </c>
      <c r="N52" s="9" t="str">
        <f>_xlfn.XLOOKUP(_xlfn.CONCAT(O52,P52),TechTree!$C$2:$C$501,TechTree!$D$2:$D$501,"Not Valid Combination",0,1)</f>
        <v>communicationSatellites</v>
      </c>
      <c r="O52" s="8" t="s">
        <v>218</v>
      </c>
      <c r="P52" s="8">
        <v>5</v>
      </c>
      <c r="Q52" s="8" t="s">
        <v>242</v>
      </c>
      <c r="W52" s="10" t="s">
        <v>243</v>
      </c>
      <c r="X52" s="10" t="s">
        <v>259</v>
      </c>
      <c r="AA52" s="10" t="s">
        <v>294</v>
      </c>
      <c r="AB52" s="10" t="s">
        <v>303</v>
      </c>
      <c r="AC52" s="10" t="s">
        <v>329</v>
      </c>
      <c r="AE52" s="12" t="str">
        <f t="shared" si="1"/>
        <v/>
      </c>
      <c r="AF52" s="14"/>
      <c r="AG52" s="18" t="s">
        <v>329</v>
      </c>
      <c r="AH52" s="18"/>
      <c r="AI52" s="18"/>
      <c r="AJ52" s="18"/>
      <c r="AK52" s="18"/>
      <c r="AL52" s="18"/>
      <c r="AM52" s="18"/>
      <c r="AN52" s="19" t="str">
        <f t="shared" si="3"/>
        <v/>
      </c>
      <c r="AO52" s="14"/>
      <c r="AP52" s="15" t="str">
        <f>IF(Q52="Structural",_xlfn.CONCAT("    ","structuralUpgradeType = ",IF(P52&lt;3,"0_2",IF(P52&lt;5,"3_4",IF(P52&lt;7,"5_6",IF(P52&lt;9,"7_8","9Plus"))))),IF(Q52="Command Module",_xlfn.CONCAT("    commandUpgradeType = standard",CHAR(10),"    commandUpgradeName = ",W52),IF(Q52="Engine",_xlfn.CONCAT("    engineUpgradeType = ",X52,CHAR(10),Parts!AS52,CHAR(10),"    enginePartUpgradeName = ",Y52),IF(Q52="Parachute","    parachuteUpgradeType = standard",IF(Q52="Solar",_xlfn.CONCAT("    solarPanelUpgradeTier = ",P52),IF(OR(Q52="System",Q52="System and Space Capability")=TRUE,_xlfn.CONCAT("    spacePlaneSystemUpgradeType = ",Y52,IF(Q52="System and Space Capability",_xlfn.CONCAT(CHAR(10),"    spaceplaneUpgradeType = spaceCapable",CHAR(10),"    baseSkinTemp = ",CHAR(10),"    upgradeSkinTemp = "),"")),IF(Q52="Fuel Tank",IF(AA52="NA/Balloon","    KiwiFuelSwitchIgnore = true",IF(AA52="standardLiquidFuel",_xlfn.CONCAT("    fuelTankUpgradeType = ",AA52,CHAR(10),"    fuelTankSizeUpgrade = ",AB52),_xlfn.CONCAT("    fuelTankUpgradeType = ",AA52))),IF(Q52="RCS","    rcsUpgradeType = coldGas",IF(Q52="RTG",_xlfn.CONCAT(CHAR(10),"@PART[",D52,"]:NEEDS[",B52,",NearFutureElectrical,DecayingRTGs,!FeatureRadiation]",CHAR(10),"{",CHAR(10),"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52" s="16" t="str">
        <f>IF(Q52="Engine",VLOOKUP(X52,EngineUpgrades!$A$2:$C$19,2,FALSE),"")</f>
        <v/>
      </c>
      <c r="AR52" s="16" t="str">
        <f>IF(Q52="Engine",VLOOKUP(X52,EngineUpgrades!$A$2:$C$19,3,FALSE),"")</f>
        <v/>
      </c>
      <c r="AS52" s="15" t="str">
        <f>_xlfn.XLOOKUP(AQ52,EngineUpgrades!$D$1:$J$1,EngineUpgrades!$D$17:$J$17,"",0,1)</f>
        <v/>
      </c>
      <c r="AT52" s="17">
        <v>2</v>
      </c>
      <c r="AU52" s="16" t="str">
        <f>IF(Q52="Engine",_xlfn.XLOOKUP(_xlfn.CONCAT(O52,P52+AT52),TechTree!$C$2:$C$501,TechTree!$D$2:$D$501,"Not Valid Combination",0,1),"")</f>
        <v/>
      </c>
    </row>
    <row r="53" spans="1:47" ht="145" x14ac:dyDescent="0.35">
      <c r="A53" t="str">
        <f>VLOOKUP(D53,PartsUpdated!$A$2:$A$289,1,FALSE)</f>
        <v>eridani_low_gain_antenna_srf_1</v>
      </c>
      <c r="B53" t="s">
        <v>417</v>
      </c>
      <c r="C53" t="s">
        <v>1050</v>
      </c>
      <c r="D53" t="s">
        <v>525</v>
      </c>
      <c r="E53" t="s">
        <v>526</v>
      </c>
      <c r="F53" t="s">
        <v>420</v>
      </c>
      <c r="G53" t="s">
        <v>502</v>
      </c>
      <c r="H53">
        <v>1500</v>
      </c>
      <c r="I53">
        <v>300</v>
      </c>
      <c r="J53">
        <v>0.01</v>
      </c>
      <c r="K53" t="s">
        <v>59</v>
      </c>
      <c r="M53" s="12" t="str">
        <f>_xlfn.CONCAT(IF($R53&lt;&gt;"",_xlfn.CONCAT(" #LOC_KTT_",B53,"_",D53,"_Title = ",$R53,CHAR(10),"@PART[",D53,"]:NEEDS[!002_CommunityPartsTitles]:AFTER[",B53,"] // ",IF(R53="",E53,_xlfn.CONCAT(R53," (",E53,")")),CHAR(10),"{",CHAR(10),"    @",$R$1," = #LOC_KTT_",B53,"_",D53,"_Title // ",$R53,CHAR(10),"}",CHAR(10)),""),"@PART[",D53,"]:AFTER[",B53,"] // ",IF(R53="",E53,_xlfn.CONCAT(R53," (",E53,")")),CHAR(10),"{",CHAR(10),"    techBranch = ",VLOOKUP(O53,TechTree!$G$2:$H$43,2,FALSE),CHAR(10),"    techTier = ",P53,CHAR(10),"    @TechRequired = ",N53,IF($S53&lt;&gt;"",_xlfn.CONCAT(CHAR(10),"    @",$S$1," = ",$S53),""),IF($T53&lt;&gt;"",_xlfn.CONCAT(CHAR(10),"    @",$T$1," = ",$T53),""),IF($U53&lt;&gt;"",_xlfn.CONCAT(CHAR(10),"    @",$U$1," = ",$U53),""),IF(AND(AA53="NA/Balloon",Q53&lt;&gt;"Fuel Tank")=TRUE,_xlfn.CONCAT(CHAR(10),"    KiwiFuelSwitchIgnore = true"),""),IF($V53&lt;&gt;"",_xlfn.CONCAT(CHAR(10),V53),""),IF($AP53&lt;&gt;"",IF(Q53="RTG","",_xlfn.CONCAT(CHAR(10),$AP53)),""),IF(AN53&lt;&gt;"",_xlfn.CONCAT(CHAR(10),AN53),""),CHAR(10),"}",IF(AC53="Yes",_xlfn.CONCAT(CHAR(10),"@PART[",D53,"]:NEEDS[KiwiDeprecate]:AFTER[",B53,"]",CHAR(10),"{",CHAR(10),"    kiwiDeprecate = true",CHAR(10),"}"),""),IF(Q53="RTG",AP53,""))</f>
        <v>@PART[eridani_low_gain_antenna_srf_1]:AFTER[Tantares] // Eridani Low Gain Antenna A
{
    techBranch = antenna
    techTier = 3
    @TechRequired = basicScience
    @MODULE[ModuleDataTransmitter]
    {
        @antennaPower *= 0.50
        @packetResourceCost *= 0.5
    }
}</v>
      </c>
      <c r="N53" s="9" t="str">
        <f>_xlfn.XLOOKUP(_xlfn.CONCAT(O53,P53),TechTree!$C$2:$C$501,TechTree!$D$2:$D$501,"Not Valid Combination",0,1)</f>
        <v>basicScience</v>
      </c>
      <c r="O53" s="8" t="s">
        <v>218</v>
      </c>
      <c r="P53" s="8">
        <v>3</v>
      </c>
      <c r="Q53" s="8" t="s">
        <v>242</v>
      </c>
      <c r="V53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W53" s="10" t="s">
        <v>243</v>
      </c>
      <c r="X53" s="10" t="s">
        <v>259</v>
      </c>
      <c r="AA53" s="10" t="s">
        <v>294</v>
      </c>
      <c r="AB53" s="10" t="s">
        <v>303</v>
      </c>
      <c r="AC53" s="10" t="s">
        <v>329</v>
      </c>
      <c r="AE53" s="12" t="str">
        <f t="shared" si="1"/>
        <v/>
      </c>
      <c r="AF53" s="14"/>
      <c r="AG53" s="18" t="s">
        <v>329</v>
      </c>
      <c r="AH53" s="18"/>
      <c r="AI53" s="18"/>
      <c r="AJ53" s="18"/>
      <c r="AK53" s="18"/>
      <c r="AL53" s="18"/>
      <c r="AM53" s="18"/>
      <c r="AN53" s="19" t="str">
        <f t="shared" si="3"/>
        <v/>
      </c>
      <c r="AO53" s="14"/>
      <c r="AP53" s="15" t="str">
        <f>IF(Q53="Structural",_xlfn.CONCAT("    ","structuralUpgradeType = ",IF(P53&lt;3,"0_2",IF(P53&lt;5,"3_4",IF(P53&lt;7,"5_6",IF(P53&lt;9,"7_8","9Plus"))))),IF(Q53="Command Module",_xlfn.CONCAT("    commandUpgradeType = standard",CHAR(10),"    commandUpgradeName = ",W53),IF(Q53="Engine",_xlfn.CONCAT("    engineUpgradeType = ",X53,CHAR(10),Parts!AS53,CHAR(10),"    enginePartUpgradeName = ",Y53),IF(Q53="Parachute","    parachuteUpgradeType = standard",IF(Q53="Solar",_xlfn.CONCAT("    solarPanelUpgradeTier = ",P53),IF(OR(Q53="System",Q53="System and Space Capability")=TRUE,_xlfn.CONCAT("    spacePlaneSystemUpgradeType = ",Y53,IF(Q53="System and Space Capability",_xlfn.CONCAT(CHAR(10),"    spaceplaneUpgradeType = spaceCapable",CHAR(10),"    baseSkinTemp = ",CHAR(10),"    upgradeSkinTemp = "),"")),IF(Q53="Fuel Tank",IF(AA53="NA/Balloon","    KiwiFuelSwitchIgnore = true",IF(AA53="standardLiquidFuel",_xlfn.CONCAT("    fuelTankUpgradeType = ",AA53,CHAR(10),"    fuelTankSizeUpgrade = ",AB53),_xlfn.CONCAT("    fuelTankUpgradeType = ",AA53))),IF(Q53="RCS","    rcsUpgradeType = coldGas",IF(Q53="RTG",_xlfn.CONCAT(CHAR(10),"@PART[",D53,"]:NEEDS[",B53,",NearFutureElectrical,DecayingRTGs,!FeatureRadiation]",CHAR(10),"{",CHAR(10),"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53" s="16" t="str">
        <f>IF(Q53="Engine",VLOOKUP(X53,EngineUpgrades!$A$2:$C$19,2,FALSE),"")</f>
        <v/>
      </c>
      <c r="AR53" s="16" t="str">
        <f>IF(Q53="Engine",VLOOKUP(X53,EngineUpgrades!$A$2:$C$19,3,FALSE),"")</f>
        <v/>
      </c>
      <c r="AS53" s="15" t="str">
        <f>_xlfn.XLOOKUP(AQ53,EngineUpgrades!$D$1:$J$1,EngineUpgrades!$D$17:$J$17,"",0,1)</f>
        <v/>
      </c>
      <c r="AT53" s="17">
        <v>2</v>
      </c>
      <c r="AU53" s="16" t="str">
        <f>IF(Q53="Engine",_xlfn.XLOOKUP(_xlfn.CONCAT(O53,P53+AT53),TechTree!$C$2:$C$501,TechTree!$D$2:$D$501,"Not Valid Combination",0,1),"")</f>
        <v/>
      </c>
    </row>
    <row r="54" spans="1:47" ht="145" x14ac:dyDescent="0.35">
      <c r="A54" t="str">
        <f>VLOOKUP(D54,PartsUpdated!$A$2:$A$289,1,FALSE)</f>
        <v>eridani_low_gain_antenna_srf_2</v>
      </c>
      <c r="B54" t="s">
        <v>417</v>
      </c>
      <c r="C54" t="s">
        <v>1051</v>
      </c>
      <c r="D54" t="s">
        <v>527</v>
      </c>
      <c r="E54" t="s">
        <v>528</v>
      </c>
      <c r="F54" t="s">
        <v>420</v>
      </c>
      <c r="G54" t="s">
        <v>502</v>
      </c>
      <c r="H54">
        <v>1500</v>
      </c>
      <c r="I54">
        <v>300</v>
      </c>
      <c r="J54">
        <v>0.01</v>
      </c>
      <c r="K54" t="s">
        <v>59</v>
      </c>
      <c r="M54" s="12" t="str">
        <f>_xlfn.CONCAT(IF($R54&lt;&gt;"",_xlfn.CONCAT(" #LOC_KTT_",B54,"_",D54,"_Title = ",$R54,CHAR(10),"@PART[",D54,"]:NEEDS[!002_CommunityPartsTitles]:AFTER[",B54,"] // ",IF(R54="",E54,_xlfn.CONCAT(R54," (",E54,")")),CHAR(10),"{",CHAR(10),"    @",$R$1," = #LOC_KTT_",B54,"_",D54,"_Title // ",$R54,CHAR(10),"}",CHAR(10)),""),"@PART[",D54,"]:AFTER[",B54,"] // ",IF(R54="",E54,_xlfn.CONCAT(R54," (",E54,")")),CHAR(10),"{",CHAR(10),"    techBranch = ",VLOOKUP(O54,TechTree!$G$2:$H$43,2,FALSE),CHAR(10),"    techTier = ",P54,CHAR(10),"    @TechRequired = ",N54,IF($S54&lt;&gt;"",_xlfn.CONCAT(CHAR(10),"    @",$S$1," = ",$S54),""),IF($T54&lt;&gt;"",_xlfn.CONCAT(CHAR(10),"    @",$T$1," = ",$T54),""),IF($U54&lt;&gt;"",_xlfn.CONCAT(CHAR(10),"    @",$U$1," = ",$U54),""),IF(AND(AA54="NA/Balloon",Q54&lt;&gt;"Fuel Tank")=TRUE,_xlfn.CONCAT(CHAR(10),"    KiwiFuelSwitchIgnore = true"),""),IF($V54&lt;&gt;"",_xlfn.CONCAT(CHAR(10),V54),""),IF($AP54&lt;&gt;"",IF(Q54="RTG","",_xlfn.CONCAT(CHAR(10),$AP54)),""),IF(AN54&lt;&gt;"",_xlfn.CONCAT(CHAR(10),AN54),""),CHAR(10),"}",IF(AC54="Yes",_xlfn.CONCAT(CHAR(10),"@PART[",D54,"]:NEEDS[KiwiDeprecate]:AFTER[",B54,"]",CHAR(10),"{",CHAR(10),"    kiwiDeprecate = true",CHAR(10),"}"),""),IF(Q54="RTG",AP54,""))</f>
        <v>@PART[eridani_low_gain_antenna_srf_2]:AFTER[Tantares] // Eridani Low Gain Antenna B
{
    techBranch = antenna
    techTier = 3
    @TechRequired = basicScience
    @MODULE[ModuleDataTransmitter]
    {
        @antennaPower *= 0.50
        @packetResourceCost *= 0.5
    }
}</v>
      </c>
      <c r="N54" s="9" t="str">
        <f>_xlfn.XLOOKUP(_xlfn.CONCAT(O54,P54),TechTree!$C$2:$C$501,TechTree!$D$2:$D$501,"Not Valid Combination",0,1)</f>
        <v>basicScience</v>
      </c>
      <c r="O54" s="8" t="s">
        <v>218</v>
      </c>
      <c r="P54" s="8">
        <v>3</v>
      </c>
      <c r="Q54" s="8" t="s">
        <v>242</v>
      </c>
      <c r="V54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W54" s="10" t="s">
        <v>243</v>
      </c>
      <c r="X54" s="10" t="s">
        <v>254</v>
      </c>
      <c r="AA54" s="10" t="s">
        <v>294</v>
      </c>
      <c r="AB54" s="10" t="s">
        <v>303</v>
      </c>
      <c r="AC54" s="10" t="s">
        <v>329</v>
      </c>
      <c r="AE54" s="12" t="str">
        <f t="shared" si="1"/>
        <v/>
      </c>
      <c r="AF54" s="14"/>
      <c r="AG54" s="18" t="s">
        <v>329</v>
      </c>
      <c r="AH54" s="18"/>
      <c r="AI54" s="18"/>
      <c r="AJ54" s="18"/>
      <c r="AK54" s="18"/>
      <c r="AL54" s="18"/>
      <c r="AM54" s="18"/>
      <c r="AN54" s="19" t="str">
        <f t="shared" si="3"/>
        <v/>
      </c>
      <c r="AO54" s="14"/>
      <c r="AP54" s="15" t="str">
        <f>IF(Q54="Structural",_xlfn.CONCAT("    ","structuralUpgradeType = ",IF(P54&lt;3,"0_2",IF(P54&lt;5,"3_4",IF(P54&lt;7,"5_6",IF(P54&lt;9,"7_8","9Plus"))))),IF(Q54="Command Module",_xlfn.CONCAT("    commandUpgradeType = standard",CHAR(10),"    commandUpgradeName = ",W54),IF(Q54="Engine",_xlfn.CONCAT("    engineUpgradeType = ",X54,CHAR(10),Parts!AS54,CHAR(10),"    enginePartUpgradeName = ",Y54),IF(Q54="Parachute","    parachuteUpgradeType = standard",IF(Q54="Solar",_xlfn.CONCAT("    solarPanelUpgradeTier = ",P54),IF(OR(Q54="System",Q54="System and Space Capability")=TRUE,_xlfn.CONCAT("    spacePlaneSystemUpgradeType = ",Y54,IF(Q54="System and Space Capability",_xlfn.CONCAT(CHAR(10),"    spaceplaneUpgradeType = spaceCapable",CHAR(10),"    baseSkinTemp = ",CHAR(10),"    upgradeSkinTemp = "),"")),IF(Q54="Fuel Tank",IF(AA54="NA/Balloon","    KiwiFuelSwitchIgnore = true",IF(AA54="standardLiquidFuel",_xlfn.CONCAT("    fuelTankUpgradeType = ",AA54,CHAR(10),"    fuelTankSizeUpgrade = ",AB54),_xlfn.CONCAT("    fuelTankUpgradeType = ",AA54))),IF(Q54="RCS","    rcsUpgradeType = coldGas",IF(Q54="RTG",_xlfn.CONCAT(CHAR(10),"@PART[",D54,"]:NEEDS[",B54,",NearFutureElectrical,DecayingRTGs,!FeatureRadiation]",CHAR(10),"{",CHAR(10),"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54" s="16" t="str">
        <f>IF(Q54="Engine",VLOOKUP(X54,EngineUpgrades!$A$2:$C$19,2,FALSE),"")</f>
        <v/>
      </c>
      <c r="AR54" s="16" t="str">
        <f>IF(Q54="Engine",VLOOKUP(X54,EngineUpgrades!$A$2:$C$19,3,FALSE),"")</f>
        <v/>
      </c>
      <c r="AS54" s="15" t="str">
        <f>_xlfn.XLOOKUP(AQ54,EngineUpgrades!$D$1:$J$1,EngineUpgrades!$D$17:$J$17,"",0,1)</f>
        <v/>
      </c>
      <c r="AT54" s="17">
        <v>2</v>
      </c>
      <c r="AU54" s="16" t="str">
        <f>IF(Q54="Engine",_xlfn.XLOOKUP(_xlfn.CONCAT(O54,P54+AT54),TechTree!$C$2:$C$501,TechTree!$D$2:$D$501,"Not Valid Combination",0,1),"")</f>
        <v/>
      </c>
    </row>
    <row r="55" spans="1:47" ht="72.5" x14ac:dyDescent="0.35">
      <c r="A55" t="str">
        <f>VLOOKUP(D55,PartsUpdated!$A$2:$A$289,1,FALSE)</f>
        <v>octans_basic_high_gain_antenna_srf_2</v>
      </c>
      <c r="B55" t="s">
        <v>417</v>
      </c>
      <c r="C55" t="s">
        <v>1052</v>
      </c>
      <c r="D55" t="s">
        <v>529</v>
      </c>
      <c r="E55" t="s">
        <v>530</v>
      </c>
      <c r="F55" t="s">
        <v>420</v>
      </c>
      <c r="G55" t="s">
        <v>502</v>
      </c>
      <c r="H55">
        <v>3000</v>
      </c>
      <c r="I55">
        <v>600</v>
      </c>
      <c r="J55">
        <v>2.5000000000000001E-2</v>
      </c>
      <c r="K55" t="s">
        <v>38</v>
      </c>
      <c r="M55" s="12" t="str">
        <f>_xlfn.CONCAT(IF($R55&lt;&gt;"",_xlfn.CONCAT(" #LOC_KTT_",B55,"_",D55,"_Title = ",$R55,CHAR(10),"@PART[",D55,"]:NEEDS[!002_CommunityPartsTitles]:AFTER[",B55,"] // ",IF(R55="",E55,_xlfn.CONCAT(R55," (",E55,")")),CHAR(10),"{",CHAR(10),"    @",$R$1," = #LOC_KTT_",B55,"_",D55,"_Title // ",$R55,CHAR(10),"}",CHAR(10)),""),"@PART[",D55,"]:AFTER[",B55,"] // ",IF(R55="",E55,_xlfn.CONCAT(R55," (",E55,")")),CHAR(10),"{",CHAR(10),"    techBranch = ",VLOOKUP(O55,TechTree!$G$2:$H$43,2,FALSE),CHAR(10),"    techTier = ",P55,CHAR(10),"    @TechRequired = ",N55,IF($S55&lt;&gt;"",_xlfn.CONCAT(CHAR(10),"    @",$S$1," = ",$S55),""),IF($T55&lt;&gt;"",_xlfn.CONCAT(CHAR(10),"    @",$T$1," = ",$T55),""),IF($U55&lt;&gt;"",_xlfn.CONCAT(CHAR(10),"    @",$U$1," = ",$U55),""),IF(AND(AA55="NA/Balloon",Q55&lt;&gt;"Fuel Tank")=TRUE,_xlfn.CONCAT(CHAR(10),"    KiwiFuelSwitchIgnore = true"),""),IF($V55&lt;&gt;"",_xlfn.CONCAT(CHAR(10),V55),""),IF($AP55&lt;&gt;"",IF(Q55="RTG","",_xlfn.CONCAT(CHAR(10),$AP55)),""),IF(AN55&lt;&gt;"",_xlfn.CONCAT(CHAR(10),AN55),""),CHAR(10),"}",IF(AC55="Yes",_xlfn.CONCAT(CHAR(10),"@PART[",D55,"]:NEEDS[KiwiDeprecate]:AFTER[",B55,"]",CHAR(10),"{",CHAR(10),"    kiwiDeprecate = true",CHAR(10),"}"),""),IF(Q55="RTG",AP55,""))</f>
        <v>@PART[octans_basic_high_gain_antenna_srf_2]:AFTER[Tantares] // Atria-Octans Basic High Gain Antenna
{
    techBranch = antenna
    techTier = 4
    @TechRequired = earlyProbes
}</v>
      </c>
      <c r="N55" s="9" t="str">
        <f>_xlfn.XLOOKUP(_xlfn.CONCAT(O55,P55),TechTree!$C$2:$C$501,TechTree!$D$2:$D$501,"Not Valid Combination",0,1)</f>
        <v>earlyProbes</v>
      </c>
      <c r="O55" s="8" t="s">
        <v>218</v>
      </c>
      <c r="P55" s="8">
        <v>4</v>
      </c>
      <c r="Q55" s="8" t="s">
        <v>242</v>
      </c>
      <c r="W55" s="10" t="s">
        <v>243</v>
      </c>
      <c r="X55" s="10" t="s">
        <v>259</v>
      </c>
      <c r="AA55" s="10" t="s">
        <v>294</v>
      </c>
      <c r="AB55" s="10" t="s">
        <v>303</v>
      </c>
      <c r="AC55" s="10" t="s">
        <v>329</v>
      </c>
      <c r="AE55" s="12" t="str">
        <f t="shared" si="1"/>
        <v/>
      </c>
      <c r="AF55" s="14"/>
      <c r="AG55" s="18" t="s">
        <v>329</v>
      </c>
      <c r="AH55" s="18"/>
      <c r="AI55" s="18"/>
      <c r="AJ55" s="18"/>
      <c r="AK55" s="18"/>
      <c r="AL55" s="18"/>
      <c r="AM55" s="18"/>
      <c r="AN55" s="19" t="str">
        <f t="shared" si="3"/>
        <v/>
      </c>
      <c r="AO55" s="14"/>
      <c r="AP55" s="15" t="str">
        <f>IF(Q55="Structural",_xlfn.CONCAT("    ","structuralUpgradeType = ",IF(P55&lt;3,"0_2",IF(P55&lt;5,"3_4",IF(P55&lt;7,"5_6",IF(P55&lt;9,"7_8","9Plus"))))),IF(Q55="Command Module",_xlfn.CONCAT("    commandUpgradeType = standard",CHAR(10),"    commandUpgradeName = ",W55),IF(Q55="Engine",_xlfn.CONCAT("    engineUpgradeType = ",X55,CHAR(10),Parts!AS55,CHAR(10),"    enginePartUpgradeName = ",Y55),IF(Q55="Parachute","    parachuteUpgradeType = standard",IF(Q55="Solar",_xlfn.CONCAT("    solarPanelUpgradeTier = ",P55),IF(OR(Q55="System",Q55="System and Space Capability")=TRUE,_xlfn.CONCAT("    spacePlaneSystemUpgradeType = ",Y55,IF(Q55="System and Space Capability",_xlfn.CONCAT(CHAR(10),"    spaceplaneUpgradeType = spaceCapable",CHAR(10),"    baseSkinTemp = ",CHAR(10),"    upgradeSkinTemp = "),"")),IF(Q55="Fuel Tank",IF(AA55="NA/Balloon","    KiwiFuelSwitchIgnore = true",IF(AA55="standardLiquidFuel",_xlfn.CONCAT("    fuelTankUpgradeType = ",AA55,CHAR(10),"    fuelTankSizeUpgrade = ",AB55),_xlfn.CONCAT("    fuelTankUpgradeType = ",AA55))),IF(Q55="RCS","    rcsUpgradeType = coldGas",IF(Q55="RTG",_xlfn.CONCAT(CHAR(10),"@PART[",D55,"]:NEEDS[",B55,",NearFutureElectrical,DecayingRTGs,!FeatureRadiation]",CHAR(10),"{",CHAR(10),"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55" s="16" t="str">
        <f>IF(Q55="Engine",VLOOKUP(X55,EngineUpgrades!$A$2:$C$19,2,FALSE),"")</f>
        <v/>
      </c>
      <c r="AR55" s="16" t="str">
        <f>IF(Q55="Engine",VLOOKUP(X55,EngineUpgrades!$A$2:$C$19,3,FALSE),"")</f>
        <v/>
      </c>
      <c r="AS55" s="15" t="str">
        <f>_xlfn.XLOOKUP(AQ55,EngineUpgrades!$D$1:$J$1,EngineUpgrades!$D$17:$J$17,"",0,1)</f>
        <v/>
      </c>
      <c r="AT55" s="17">
        <v>2</v>
      </c>
      <c r="AU55" s="16" t="str">
        <f>IF(Q55="Engine",_xlfn.XLOOKUP(_xlfn.CONCAT(O55,P55+AT55),TechTree!$C$2:$C$501,TechTree!$D$2:$D$501,"Not Valid Combination",0,1),"")</f>
        <v/>
      </c>
    </row>
    <row r="56" spans="1:47" ht="72.5" x14ac:dyDescent="0.35">
      <c r="A56" t="str">
        <f>VLOOKUP(D56,PartsUpdated!$A$2:$A$289,1,FALSE)</f>
        <v>octans_high_gain_antenna_srf_1</v>
      </c>
      <c r="B56" t="s">
        <v>417</v>
      </c>
      <c r="C56" t="s">
        <v>1053</v>
      </c>
      <c r="D56" t="s">
        <v>531</v>
      </c>
      <c r="E56" t="s">
        <v>532</v>
      </c>
      <c r="F56" t="s">
        <v>420</v>
      </c>
      <c r="G56" t="s">
        <v>502</v>
      </c>
      <c r="H56">
        <v>3500</v>
      </c>
      <c r="I56">
        <v>700</v>
      </c>
      <c r="J56">
        <v>0.01</v>
      </c>
      <c r="K56" t="s">
        <v>389</v>
      </c>
      <c r="M56" s="12" t="str">
        <f>_xlfn.CONCAT(IF($R56&lt;&gt;"",_xlfn.CONCAT(" #LOC_KTT_",B56,"_",D56,"_Title = ",$R56,CHAR(10),"@PART[",D56,"]:NEEDS[!002_CommunityPartsTitles]:AFTER[",B56,"] // ",IF(R56="",E56,_xlfn.CONCAT(R56," (",E56,")")),CHAR(10),"{",CHAR(10),"    @",$R$1," = #LOC_KTT_",B56,"_",D56,"_Title // ",$R56,CHAR(10),"}",CHAR(10)),""),"@PART[",D56,"]:AFTER[",B56,"] // ",IF(R56="",E56,_xlfn.CONCAT(R56," (",E56,")")),CHAR(10),"{",CHAR(10),"    techBranch = ",VLOOKUP(O56,TechTree!$G$2:$H$43,2,FALSE),CHAR(10),"    techTier = ",P56,CHAR(10),"    @TechRequired = ",N56,IF($S56&lt;&gt;"",_xlfn.CONCAT(CHAR(10),"    @",$S$1," = ",$S56),""),IF($T56&lt;&gt;"",_xlfn.CONCAT(CHAR(10),"    @",$T$1," = ",$T56),""),IF($U56&lt;&gt;"",_xlfn.CONCAT(CHAR(10),"    @",$U$1," = ",$U56),""),IF(AND(AA56="NA/Balloon",Q56&lt;&gt;"Fuel Tank")=TRUE,_xlfn.CONCAT(CHAR(10),"    KiwiFuelSwitchIgnore = true"),""),IF($V56&lt;&gt;"",_xlfn.CONCAT(CHAR(10),V56),""),IF($AP56&lt;&gt;"",IF(Q56="RTG","",_xlfn.CONCAT(CHAR(10),$AP56)),""),IF(AN56&lt;&gt;"",_xlfn.CONCAT(CHAR(10),AN56),""),CHAR(10),"}",IF(AC56="Yes",_xlfn.CONCAT(CHAR(10),"@PART[",D56,"]:NEEDS[KiwiDeprecate]:AFTER[",B56,"]",CHAR(10),"{",CHAR(10),"    kiwiDeprecate = true",CHAR(10),"}"),""),IF(Q56="RTG",AP56,""))</f>
        <v>@PART[octans_high_gain_antenna_srf_1]:AFTER[Tantares] // Octans High Gain Antenna A
{
    techBranch = antenna
    techTier = 5
    @TechRequired = communicationSatellites
}</v>
      </c>
      <c r="N56" s="9" t="str">
        <f>_xlfn.XLOOKUP(_xlfn.CONCAT(O56,P56),TechTree!$C$2:$C$501,TechTree!$D$2:$D$501,"Not Valid Combination",0,1)</f>
        <v>communicationSatellites</v>
      </c>
      <c r="O56" s="8" t="s">
        <v>218</v>
      </c>
      <c r="P56" s="8">
        <v>5</v>
      </c>
      <c r="Q56" s="8" t="s">
        <v>242</v>
      </c>
      <c r="R56" s="22"/>
      <c r="W56" s="10" t="s">
        <v>243</v>
      </c>
      <c r="X56" s="10" t="s">
        <v>259</v>
      </c>
      <c r="AA56" s="10" t="s">
        <v>294</v>
      </c>
      <c r="AB56" s="10" t="s">
        <v>303</v>
      </c>
      <c r="AC56" s="10" t="s">
        <v>329</v>
      </c>
      <c r="AE56" s="12" t="str">
        <f t="shared" si="1"/>
        <v/>
      </c>
      <c r="AF56" s="14"/>
      <c r="AG56" s="18" t="s">
        <v>329</v>
      </c>
      <c r="AH56" s="18"/>
      <c r="AI56" s="18"/>
      <c r="AJ56" s="18"/>
      <c r="AK56" s="18"/>
      <c r="AL56" s="18"/>
      <c r="AM56" s="18"/>
      <c r="AN56" s="19" t="str">
        <f t="shared" si="3"/>
        <v/>
      </c>
      <c r="AO56" s="14"/>
      <c r="AP56" s="15" t="str">
        <f>IF(Q56="Structural",_xlfn.CONCAT("    ","structuralUpgradeType = ",IF(P56&lt;3,"0_2",IF(P56&lt;5,"3_4",IF(P56&lt;7,"5_6",IF(P56&lt;9,"7_8","9Plus"))))),IF(Q56="Command Module",_xlfn.CONCAT("    commandUpgradeType = standard",CHAR(10),"    commandUpgradeName = ",W56),IF(Q56="Engine",_xlfn.CONCAT("    engineUpgradeType = ",X56,CHAR(10),Parts!AS56,CHAR(10),"    enginePartUpgradeName = ",Y56),IF(Q56="Parachute","    parachuteUpgradeType = standard",IF(Q56="Solar",_xlfn.CONCAT("    solarPanelUpgradeTier = ",P56),IF(OR(Q56="System",Q56="System and Space Capability")=TRUE,_xlfn.CONCAT("    spacePlaneSystemUpgradeType = ",Y56,IF(Q56="System and Space Capability",_xlfn.CONCAT(CHAR(10),"    spaceplaneUpgradeType = spaceCapable",CHAR(10),"    baseSkinTemp = ",CHAR(10),"    upgradeSkinTemp = "),"")),IF(Q56="Fuel Tank",IF(AA56="NA/Balloon","    KiwiFuelSwitchIgnore = true",IF(AA56="standardLiquidFuel",_xlfn.CONCAT("    fuelTankUpgradeType = ",AA56,CHAR(10),"    fuelTankSizeUpgrade = ",AB56),_xlfn.CONCAT("    fuelTankUpgradeType = ",AA56))),IF(Q56="RCS","    rcsUpgradeType = coldGas",IF(Q56="RTG",_xlfn.CONCAT(CHAR(10),"@PART[",D56,"]:NEEDS[",B56,",NearFutureElectrical,DecayingRTGs,!FeatureRadiation]",CHAR(10),"{",CHAR(10),"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56" s="16" t="str">
        <f>IF(Q56="Engine",VLOOKUP(X56,EngineUpgrades!$A$2:$C$19,2,FALSE),"")</f>
        <v/>
      </c>
      <c r="AR56" s="16" t="str">
        <f>IF(Q56="Engine",VLOOKUP(X56,EngineUpgrades!$A$2:$C$19,3,FALSE),"")</f>
        <v/>
      </c>
      <c r="AS56" s="15" t="str">
        <f>_xlfn.XLOOKUP(AQ56,EngineUpgrades!$D$1:$J$1,EngineUpgrades!$D$17:$J$17,"",0,1)</f>
        <v/>
      </c>
      <c r="AT56" s="17">
        <v>2</v>
      </c>
      <c r="AU56" s="16" t="str">
        <f>IF(Q56="Engine",_xlfn.XLOOKUP(_xlfn.CONCAT(O56,P56+AT56),TechTree!$C$2:$C$501,TechTree!$D$2:$D$501,"Not Valid Combination",0,1),"")</f>
        <v/>
      </c>
    </row>
    <row r="57" spans="1:47" ht="72.5" x14ac:dyDescent="0.35">
      <c r="A57" t="str">
        <f>VLOOKUP(D57,PartsUpdated!$A$2:$A$289,1,FALSE)</f>
        <v>octans_high_gain_antenna_srf_2</v>
      </c>
      <c r="B57" t="s">
        <v>417</v>
      </c>
      <c r="C57" t="s">
        <v>1054</v>
      </c>
      <c r="D57" t="s">
        <v>533</v>
      </c>
      <c r="E57" t="s">
        <v>534</v>
      </c>
      <c r="F57" t="s">
        <v>420</v>
      </c>
      <c r="G57" t="s">
        <v>502</v>
      </c>
      <c r="H57">
        <v>3500</v>
      </c>
      <c r="I57">
        <v>700</v>
      </c>
      <c r="J57">
        <v>0.01</v>
      </c>
      <c r="K57" t="s">
        <v>389</v>
      </c>
      <c r="M57" s="12" t="str">
        <f>_xlfn.CONCAT(IF($R57&lt;&gt;"",_xlfn.CONCAT(" #LOC_KTT_",B57,"_",D57,"_Title = ",$R57,CHAR(10),"@PART[",D57,"]:NEEDS[!002_CommunityPartsTitles]:AFTER[",B57,"] // ",IF(R57="",E57,_xlfn.CONCAT(R57," (",E57,")")),CHAR(10),"{",CHAR(10),"    @",$R$1," = #LOC_KTT_",B57,"_",D57,"_Title // ",$R57,CHAR(10),"}",CHAR(10)),""),"@PART[",D57,"]:AFTER[",B57,"] // ",IF(R57="",E57,_xlfn.CONCAT(R57," (",E57,")")),CHAR(10),"{",CHAR(10),"    techBranch = ",VLOOKUP(O57,TechTree!$G$2:$H$43,2,FALSE),CHAR(10),"    techTier = ",P57,CHAR(10),"    @TechRequired = ",N57,IF($S57&lt;&gt;"",_xlfn.CONCAT(CHAR(10),"    @",$S$1," = ",$S57),""),IF($T57&lt;&gt;"",_xlfn.CONCAT(CHAR(10),"    @",$T$1," = ",$T57),""),IF($U57&lt;&gt;"",_xlfn.CONCAT(CHAR(10),"    @",$U$1," = ",$U57),""),IF(AND(AA57="NA/Balloon",Q57&lt;&gt;"Fuel Tank")=TRUE,_xlfn.CONCAT(CHAR(10),"    KiwiFuelSwitchIgnore = true"),""),IF($V57&lt;&gt;"",_xlfn.CONCAT(CHAR(10),V57),""),IF($AP57&lt;&gt;"",IF(Q57="RTG","",_xlfn.CONCAT(CHAR(10),$AP57)),""),IF(AN57&lt;&gt;"",_xlfn.CONCAT(CHAR(10),AN57),""),CHAR(10),"}",IF(AC57="Yes",_xlfn.CONCAT(CHAR(10),"@PART[",D57,"]:NEEDS[KiwiDeprecate]:AFTER[",B57,"]",CHAR(10),"{",CHAR(10),"    kiwiDeprecate = true",CHAR(10),"}"),""),IF(Q57="RTG",AP57,""))</f>
        <v>@PART[octans_high_gain_antenna_srf_2]:AFTER[Tantares] // Octans High Gain Antenna B
{
    techBranch = antenna
    techTier = 5
    @TechRequired = communicationSatellites
}</v>
      </c>
      <c r="N57" s="9" t="str">
        <f>_xlfn.XLOOKUP(_xlfn.CONCAT(O57,P57),TechTree!$C$2:$C$501,TechTree!$D$2:$D$501,"Not Valid Combination",0,1)</f>
        <v>communicationSatellites</v>
      </c>
      <c r="O57" s="8" t="s">
        <v>218</v>
      </c>
      <c r="P57" s="8">
        <v>5</v>
      </c>
      <c r="Q57" s="8" t="s">
        <v>242</v>
      </c>
      <c r="W57" s="10" t="s">
        <v>243</v>
      </c>
      <c r="X57" s="10" t="s">
        <v>259</v>
      </c>
      <c r="AA57" s="10" t="s">
        <v>294</v>
      </c>
      <c r="AB57" s="10" t="s">
        <v>303</v>
      </c>
      <c r="AC57" s="10" t="s">
        <v>329</v>
      </c>
      <c r="AE57" s="12" t="str">
        <f t="shared" si="1"/>
        <v/>
      </c>
      <c r="AF57" s="14"/>
      <c r="AG57" s="18" t="s">
        <v>329</v>
      </c>
      <c r="AH57" s="18"/>
      <c r="AI57" s="18"/>
      <c r="AJ57" s="18"/>
      <c r="AK57" s="18"/>
      <c r="AL57" s="18"/>
      <c r="AM57" s="18"/>
      <c r="AN57" s="19" t="str">
        <f t="shared" si="3"/>
        <v/>
      </c>
      <c r="AO57" s="14"/>
      <c r="AP57" s="15" t="str">
        <f>IF(Q57="Structural",_xlfn.CONCAT("    ","structuralUpgradeType = ",IF(P57&lt;3,"0_2",IF(P57&lt;5,"3_4",IF(P57&lt;7,"5_6",IF(P57&lt;9,"7_8","9Plus"))))),IF(Q57="Command Module",_xlfn.CONCAT("    commandUpgradeType = standard",CHAR(10),"    commandUpgradeName = ",W57),IF(Q57="Engine",_xlfn.CONCAT("    engineUpgradeType = ",X57,CHAR(10),Parts!AS57,CHAR(10),"    enginePartUpgradeName = ",Y57),IF(Q57="Parachute","    parachuteUpgradeType = standard",IF(Q57="Solar",_xlfn.CONCAT("    solarPanelUpgradeTier = ",P57),IF(OR(Q57="System",Q57="System and Space Capability")=TRUE,_xlfn.CONCAT("    spacePlaneSystemUpgradeType = ",Y57,IF(Q57="System and Space Capability",_xlfn.CONCAT(CHAR(10),"    spaceplaneUpgradeType = spaceCapable",CHAR(10),"    baseSkinTemp = ",CHAR(10),"    upgradeSkinTemp = "),"")),IF(Q57="Fuel Tank",IF(AA57="NA/Balloon","    KiwiFuelSwitchIgnore = true",IF(AA57="standardLiquidFuel",_xlfn.CONCAT("    fuelTankUpgradeType = ",AA57,CHAR(10),"    fuelTankSizeUpgrade = ",AB57),_xlfn.CONCAT("    fuelTankUpgradeType = ",AA57))),IF(Q57="RCS","    rcsUpgradeType = coldGas",IF(Q57="RTG",_xlfn.CONCAT(CHAR(10),"@PART[",D57,"]:NEEDS[",B57,",NearFutureElectrical,DecayingRTGs,!FeatureRadiation]",CHAR(10),"{",CHAR(10),"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57" s="16" t="str">
        <f>IF(Q57="Engine",VLOOKUP(X57,EngineUpgrades!$A$2:$C$19,2,FALSE),"")</f>
        <v/>
      </c>
      <c r="AR57" s="16" t="str">
        <f>IF(Q57="Engine",VLOOKUP(X57,EngineUpgrades!$A$2:$C$19,3,FALSE),"")</f>
        <v/>
      </c>
      <c r="AS57" s="15" t="str">
        <f>_xlfn.XLOOKUP(AQ57,EngineUpgrades!$D$1:$J$1,EngineUpgrades!$D$17:$J$17,"",0,1)</f>
        <v/>
      </c>
      <c r="AT57" s="17">
        <v>2</v>
      </c>
      <c r="AU57" s="16" t="str">
        <f>IF(Q57="Engine",_xlfn.XLOOKUP(_xlfn.CONCAT(O57,P57+AT57),TechTree!$C$2:$C$501,TechTree!$D$2:$D$501,"Not Valid Combination",0,1),"")</f>
        <v/>
      </c>
    </row>
    <row r="58" spans="1:47" ht="72.5" x14ac:dyDescent="0.35">
      <c r="A58" t="str">
        <f>VLOOKUP(D58,PartsUpdated!$A$2:$A$289,1,FALSE)</f>
        <v>octans_whip_antenna_srf_1</v>
      </c>
      <c r="B58" t="s">
        <v>417</v>
      </c>
      <c r="C58" t="s">
        <v>1055</v>
      </c>
      <c r="D58" t="s">
        <v>535</v>
      </c>
      <c r="E58" t="s">
        <v>536</v>
      </c>
      <c r="F58" t="s">
        <v>420</v>
      </c>
      <c r="G58" t="s">
        <v>502</v>
      </c>
      <c r="H58">
        <v>1500</v>
      </c>
      <c r="I58">
        <v>300</v>
      </c>
      <c r="J58">
        <v>0.01</v>
      </c>
      <c r="K58" t="s">
        <v>38</v>
      </c>
      <c r="M58" s="12" t="str">
        <f>_xlfn.CONCAT(IF($R58&lt;&gt;"",_xlfn.CONCAT(" #LOC_KTT_",B58,"_",D58,"_Title = ",$R58,CHAR(10),"@PART[",D58,"]:NEEDS[!002_CommunityPartsTitles]:AFTER[",B58,"] // ",IF(R58="",E58,_xlfn.CONCAT(R58," (",E58,")")),CHAR(10),"{",CHAR(10),"    @",$R$1," = #LOC_KTT_",B58,"_",D58,"_Title // ",$R58,CHAR(10),"}",CHAR(10)),""),"@PART[",D58,"]:AFTER[",B58,"] // ",IF(R58="",E58,_xlfn.CONCAT(R58," (",E58,")")),CHAR(10),"{",CHAR(10),"    techBranch = ",VLOOKUP(O58,TechTree!$G$2:$H$43,2,FALSE),CHAR(10),"    techTier = ",P58,CHAR(10),"    @TechRequired = ",N58,IF($S58&lt;&gt;"",_xlfn.CONCAT(CHAR(10),"    @",$S$1," = ",$S58),""),IF($T58&lt;&gt;"",_xlfn.CONCAT(CHAR(10),"    @",$T$1," = ",$T58),""),IF($U58&lt;&gt;"",_xlfn.CONCAT(CHAR(10),"    @",$U$1," = ",$U58),""),IF(AND(AA58="NA/Balloon",Q58&lt;&gt;"Fuel Tank")=TRUE,_xlfn.CONCAT(CHAR(10),"    KiwiFuelSwitchIgnore = true"),""),IF($V58&lt;&gt;"",_xlfn.CONCAT(CHAR(10),V58),""),IF($AP58&lt;&gt;"",IF(Q58="RTG","",_xlfn.CONCAT(CHAR(10),$AP58)),""),IF(AN58&lt;&gt;"",_xlfn.CONCAT(CHAR(10),AN58),""),CHAR(10),"}",IF(AC58="Yes",_xlfn.CONCAT(CHAR(10),"@PART[",D58,"]:NEEDS[KiwiDeprecate]:AFTER[",B58,"]",CHAR(10),"{",CHAR(10),"    kiwiDeprecate = true",CHAR(10),"}"),""),IF(Q58="RTG",AP58,""))</f>
        <v>@PART[octans_whip_antenna_srf_1]:AFTER[Tantares] // Octans Whip Antenna A
{
    techBranch = antenna
    techTier = 4
    @TechRequired = earlyProbes
}</v>
      </c>
      <c r="N58" s="9" t="str">
        <f>_xlfn.XLOOKUP(_xlfn.CONCAT(O58,P58),TechTree!$C$2:$C$501,TechTree!$D$2:$D$501,"Not Valid Combination",0,1)</f>
        <v>earlyProbes</v>
      </c>
      <c r="O58" s="8" t="s">
        <v>218</v>
      </c>
      <c r="P58" s="8">
        <v>4</v>
      </c>
      <c r="Q58" s="8" t="s">
        <v>242</v>
      </c>
      <c r="W58" s="10" t="s">
        <v>243</v>
      </c>
      <c r="X58" s="10" t="s">
        <v>259</v>
      </c>
      <c r="AA58" s="10" t="s">
        <v>294</v>
      </c>
      <c r="AB58" s="10" t="s">
        <v>303</v>
      </c>
      <c r="AC58" s="10" t="s">
        <v>329</v>
      </c>
      <c r="AE58" s="12" t="str">
        <f t="shared" si="1"/>
        <v/>
      </c>
      <c r="AF58" s="14"/>
      <c r="AG58" s="18" t="s">
        <v>329</v>
      </c>
      <c r="AH58" s="18"/>
      <c r="AI58" s="18"/>
      <c r="AJ58" s="18"/>
      <c r="AK58" s="18"/>
      <c r="AL58" s="18"/>
      <c r="AM58" s="18"/>
      <c r="AN58" s="19" t="str">
        <f t="shared" si="3"/>
        <v/>
      </c>
      <c r="AO58" s="14"/>
      <c r="AP58" s="15" t="str">
        <f>IF(Q58="Structural",_xlfn.CONCAT("    ","structuralUpgradeType = ",IF(P58&lt;3,"0_2",IF(P58&lt;5,"3_4",IF(P58&lt;7,"5_6",IF(P58&lt;9,"7_8","9Plus"))))),IF(Q58="Command Module",_xlfn.CONCAT("    commandUpgradeType = standard",CHAR(10),"    commandUpgradeName = ",W58),IF(Q58="Engine",_xlfn.CONCAT("    engineUpgradeType = ",X58,CHAR(10),Parts!AS58,CHAR(10),"    enginePartUpgradeName = ",Y58),IF(Q58="Parachute","    parachuteUpgradeType = standard",IF(Q58="Solar",_xlfn.CONCAT("    solarPanelUpgradeTier = ",P58),IF(OR(Q58="System",Q58="System and Space Capability")=TRUE,_xlfn.CONCAT("    spacePlaneSystemUpgradeType = ",Y58,IF(Q58="System and Space Capability",_xlfn.CONCAT(CHAR(10),"    spaceplaneUpgradeType = spaceCapable",CHAR(10),"    baseSkinTemp = ",CHAR(10),"    upgradeSkinTemp = "),"")),IF(Q58="Fuel Tank",IF(AA58="NA/Balloon","    KiwiFuelSwitchIgnore = true",IF(AA58="standardLiquidFuel",_xlfn.CONCAT("    fuelTankUpgradeType = ",AA58,CHAR(10),"    fuelTankSizeUpgrade = ",AB58),_xlfn.CONCAT("    fuelTankUpgradeType = ",AA58))),IF(Q58="RCS","    rcsUpgradeType = coldGas",IF(Q58="RTG",_xlfn.CONCAT(CHAR(10),"@PART[",D58,"]:NEEDS[",B58,",NearFutureElectrical,DecayingRTGs,!FeatureRadiation]",CHAR(10),"{",CHAR(10),"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58" s="16" t="str">
        <f>IF(Q58="Engine",VLOOKUP(X58,EngineUpgrades!$A$2:$C$19,2,FALSE),"")</f>
        <v/>
      </c>
      <c r="AR58" s="16" t="str">
        <f>IF(Q58="Engine",VLOOKUP(X58,EngineUpgrades!$A$2:$C$19,3,FALSE),"")</f>
        <v/>
      </c>
      <c r="AS58" s="15" t="str">
        <f>_xlfn.XLOOKUP(AQ58,EngineUpgrades!$D$1:$J$1,EngineUpgrades!$D$17:$J$17,"",0,1)</f>
        <v/>
      </c>
      <c r="AT58" s="17">
        <v>2</v>
      </c>
      <c r="AU58" s="16" t="str">
        <f>IF(Q58="Engine",_xlfn.XLOOKUP(_xlfn.CONCAT(O58,P58+AT58),TechTree!$C$2:$C$501,TechTree!$D$2:$D$501,"Not Valid Combination",0,1),"")</f>
        <v/>
      </c>
    </row>
    <row r="59" spans="1:47" ht="72.5" x14ac:dyDescent="0.35">
      <c r="A59" t="str">
        <f>VLOOKUP(D59,PartsUpdated!$A$2:$A$289,1,FALSE)</f>
        <v>octans_whip_antenna_srf_2</v>
      </c>
      <c r="B59" t="s">
        <v>417</v>
      </c>
      <c r="C59" t="s">
        <v>1056</v>
      </c>
      <c r="D59" t="s">
        <v>537</v>
      </c>
      <c r="E59" t="s">
        <v>538</v>
      </c>
      <c r="F59" t="s">
        <v>420</v>
      </c>
      <c r="G59" t="s">
        <v>502</v>
      </c>
      <c r="H59">
        <v>1500</v>
      </c>
      <c r="I59">
        <v>300</v>
      </c>
      <c r="J59">
        <v>0.02</v>
      </c>
      <c r="K59" t="s">
        <v>38</v>
      </c>
      <c r="M59" s="12" t="str">
        <f>_xlfn.CONCAT(IF($R59&lt;&gt;"",_xlfn.CONCAT(" #LOC_KTT_",B59,"_",D59,"_Title = ",$R59,CHAR(10),"@PART[",D59,"]:NEEDS[!002_CommunityPartsTitles]:AFTER[",B59,"] // ",IF(R59="",E59,_xlfn.CONCAT(R59," (",E59,")")),CHAR(10),"{",CHAR(10),"    @",$R$1," = #LOC_KTT_",B59,"_",D59,"_Title // ",$R59,CHAR(10),"}",CHAR(10)),""),"@PART[",D59,"]:AFTER[",B59,"] // ",IF(R59="",E59,_xlfn.CONCAT(R59," (",E59,")")),CHAR(10),"{",CHAR(10),"    techBranch = ",VLOOKUP(O59,TechTree!$G$2:$H$43,2,FALSE),CHAR(10),"    techTier = ",P59,CHAR(10),"    @TechRequired = ",N59,IF($S59&lt;&gt;"",_xlfn.CONCAT(CHAR(10),"    @",$S$1," = ",$S59),""),IF($T59&lt;&gt;"",_xlfn.CONCAT(CHAR(10),"    @",$T$1," = ",$T59),""),IF($U59&lt;&gt;"",_xlfn.CONCAT(CHAR(10),"    @",$U$1," = ",$U59),""),IF(AND(AA59="NA/Balloon",Q59&lt;&gt;"Fuel Tank")=TRUE,_xlfn.CONCAT(CHAR(10),"    KiwiFuelSwitchIgnore = true"),""),IF($V59&lt;&gt;"",_xlfn.CONCAT(CHAR(10),V59),""),IF($AP59&lt;&gt;"",IF(Q59="RTG","",_xlfn.CONCAT(CHAR(10),$AP59)),""),IF(AN59&lt;&gt;"",_xlfn.CONCAT(CHAR(10),AN59),""),CHAR(10),"}",IF(AC59="Yes",_xlfn.CONCAT(CHAR(10),"@PART[",D59,"]:NEEDS[KiwiDeprecate]:AFTER[",B59,"]",CHAR(10),"{",CHAR(10),"    kiwiDeprecate = true",CHAR(10),"}"),""),IF(Q59="RTG",AP59,""))</f>
        <v>@PART[octans_whip_antenna_srf_2]:AFTER[Tantares] // Octans Whip Antenna B
{
    techBranch = antenna
    techTier = 4
    @TechRequired = earlyProbes
}</v>
      </c>
      <c r="N59" s="9" t="str">
        <f>_xlfn.XLOOKUP(_xlfn.CONCAT(O59,P59),TechTree!$C$2:$C$501,TechTree!$D$2:$D$501,"Not Valid Combination",0,1)</f>
        <v>earlyProbes</v>
      </c>
      <c r="O59" s="8" t="s">
        <v>218</v>
      </c>
      <c r="P59" s="8">
        <v>4</v>
      </c>
      <c r="Q59" s="8" t="s">
        <v>242</v>
      </c>
      <c r="W59" s="10" t="s">
        <v>243</v>
      </c>
      <c r="X59" s="10" t="s">
        <v>259</v>
      </c>
      <c r="AA59" s="10" t="s">
        <v>294</v>
      </c>
      <c r="AB59" s="10" t="s">
        <v>303</v>
      </c>
      <c r="AC59" s="10" t="s">
        <v>329</v>
      </c>
      <c r="AE59" s="12" t="str">
        <f t="shared" si="1"/>
        <v/>
      </c>
      <c r="AF59" s="14"/>
      <c r="AG59" s="18" t="s">
        <v>329</v>
      </c>
      <c r="AH59" s="18"/>
      <c r="AI59" s="18"/>
      <c r="AJ59" s="18"/>
      <c r="AK59" s="18"/>
      <c r="AL59" s="18"/>
      <c r="AM59" s="18"/>
      <c r="AN59" s="19" t="str">
        <f t="shared" si="3"/>
        <v/>
      </c>
      <c r="AO59" s="14"/>
      <c r="AP59" s="15" t="str">
        <f>IF(Q59="Structural",_xlfn.CONCAT("    ","structuralUpgradeType = ",IF(P59&lt;3,"0_2",IF(P59&lt;5,"3_4",IF(P59&lt;7,"5_6",IF(P59&lt;9,"7_8","9Plus"))))),IF(Q59="Command Module",_xlfn.CONCAT("    commandUpgradeType = standard",CHAR(10),"    commandUpgradeName = ",W59),IF(Q59="Engine",_xlfn.CONCAT("    engineUpgradeType = ",X59,CHAR(10),Parts!AS59,CHAR(10),"    enginePartUpgradeName = ",Y59),IF(Q59="Parachute","    parachuteUpgradeType = standard",IF(Q59="Solar",_xlfn.CONCAT("    solarPanelUpgradeTier = ",P59),IF(OR(Q59="System",Q59="System and Space Capability")=TRUE,_xlfn.CONCAT("    spacePlaneSystemUpgradeType = ",Y59,IF(Q59="System and Space Capability",_xlfn.CONCAT(CHAR(10),"    spaceplaneUpgradeType = spaceCapable",CHAR(10),"    baseSkinTemp = ",CHAR(10),"    upgradeSkinTemp = "),"")),IF(Q59="Fuel Tank",IF(AA59="NA/Balloon","    KiwiFuelSwitchIgnore = true",IF(AA59="standardLiquidFuel",_xlfn.CONCAT("    fuelTankUpgradeType = ",AA59,CHAR(10),"    fuelTankSizeUpgrade = ",AB59),_xlfn.CONCAT("    fuelTankUpgradeType = ",AA59))),IF(Q59="RCS","    rcsUpgradeType = coldGas",IF(Q59="RTG",_xlfn.CONCAT(CHAR(10),"@PART[",D59,"]:NEEDS[",B59,",NearFutureElectrical,DecayingRTGs,!FeatureRadiation]",CHAR(10),"{",CHAR(10),"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59" s="16" t="str">
        <f>IF(Q59="Engine",VLOOKUP(X59,EngineUpgrades!$A$2:$C$19,2,FALSE),"")</f>
        <v/>
      </c>
      <c r="AR59" s="16" t="str">
        <f>IF(Q59="Engine",VLOOKUP(X59,EngineUpgrades!$A$2:$C$19,3,FALSE),"")</f>
        <v/>
      </c>
      <c r="AS59" s="15" t="str">
        <f>_xlfn.XLOOKUP(AQ59,EngineUpgrades!$D$1:$J$1,EngineUpgrades!$D$17:$J$17,"",0,1)</f>
        <v/>
      </c>
      <c r="AT59" s="17">
        <v>2</v>
      </c>
      <c r="AU59" s="16" t="str">
        <f>IF(Q59="Engine",_xlfn.XLOOKUP(_xlfn.CONCAT(O59,P59+AT59),TechTree!$C$2:$C$501,TechTree!$D$2:$D$501,"Not Valid Combination",0,1),"")</f>
        <v/>
      </c>
    </row>
    <row r="60" spans="1:47" ht="96.5" x14ac:dyDescent="0.35">
      <c r="A60" t="str">
        <f>VLOOKUP(D60,PartsUpdated!$A$2:$A$289,1,FALSE)</f>
        <v>petra_docking_port_s0p5_1_female</v>
      </c>
      <c r="B60" t="s">
        <v>417</v>
      </c>
      <c r="C60" t="s">
        <v>1057</v>
      </c>
      <c r="D60" t="s">
        <v>539</v>
      </c>
      <c r="E60" t="s">
        <v>540</v>
      </c>
      <c r="F60" t="s">
        <v>420</v>
      </c>
      <c r="G60" t="s">
        <v>373</v>
      </c>
      <c r="H60">
        <v>0</v>
      </c>
      <c r="I60">
        <v>0</v>
      </c>
      <c r="J60">
        <v>2.5000000000000001E-2</v>
      </c>
      <c r="K60" t="s">
        <v>77</v>
      </c>
      <c r="M60" s="12" t="str">
        <f>_xlfn.CONCAT(IF($R60&lt;&gt;"",_xlfn.CONCAT(" #LOC_KTT_",B60,"_",D60,"_Title = ",$R60,CHAR(10),"@PART[",D60,"]:NEEDS[!002_CommunityPartsTitles]:AFTER[",B60,"] // ",IF(R60="",E60,_xlfn.CONCAT(R60," (",E60,")")),CHAR(10),"{",CHAR(10),"    @",$R$1," = #LOC_KTT_",B60,"_",D60,"_Title // ",$R60,CHAR(10),"}",CHAR(10)),""),"@PART[",D60,"]:AFTER[",B60,"] // ",IF(R60="",E60,_xlfn.CONCAT(R60," (",E60,")")),CHAR(10),"{",CHAR(10),"    techBranch = ",VLOOKUP(O60,TechTree!$G$2:$H$43,2,FALSE),CHAR(10),"    techTier = ",P60,CHAR(10),"    @TechRequired = ",N60,IF($S60&lt;&gt;"",_xlfn.CONCAT(CHAR(10),"    @",$S$1," = ",$S60),""),IF($T60&lt;&gt;"",_xlfn.CONCAT(CHAR(10),"    @",$T$1," = ",$T60),""),IF($U60&lt;&gt;"",_xlfn.CONCAT(CHAR(10),"    @",$U$1," = ",$U60),""),IF(AND(AA60="NA/Balloon",Q60&lt;&gt;"Fuel Tank")=TRUE,_xlfn.CONCAT(CHAR(10),"    KiwiFuelSwitchIgnore = true"),""),IF($V60&lt;&gt;"",_xlfn.CONCAT(CHAR(10),V60),""),IF($AP60&lt;&gt;"",IF(Q60="RTG","",_xlfn.CONCAT(CHAR(10),$AP60)),""),IF(AN60&lt;&gt;"",_xlfn.CONCAT(CHAR(10),AN60),""),CHAR(10),"}",IF(AC60="Yes",_xlfn.CONCAT(CHAR(10),"@PART[",D60,"]:NEEDS[KiwiDeprecate]:AFTER[",B60,"]",CHAR(10),"{",CHAR(10),"    kiwiDeprecate = true",CHAR(10),"}"),""),IF(Q60="RTG",AP60,""))</f>
        <v>@PART[petra_docking_port_s0p5_1_female]:AFTER[Tantares] // Petra Size 0.5 Docking Port
{
    techBranch = decouplers
    techTier = 4
    @TechRequired = docking
    @entryCost = 2000
    structuralUpgradeType = 3_4
}</v>
      </c>
      <c r="N60" s="9" t="str">
        <f>_xlfn.XLOOKUP(_xlfn.CONCAT(O60,P60),TechTree!$C$2:$C$501,TechTree!$D$2:$D$501,"Not Valid Combination",0,1)</f>
        <v>docking</v>
      </c>
      <c r="O60" s="8" t="s">
        <v>212</v>
      </c>
      <c r="P60" s="8">
        <v>4</v>
      </c>
      <c r="Q60" s="8" t="s">
        <v>6</v>
      </c>
      <c r="S60" s="10">
        <v>2000</v>
      </c>
      <c r="W60" s="10" t="s">
        <v>243</v>
      </c>
      <c r="X60" s="10" t="s">
        <v>254</v>
      </c>
      <c r="AA60" s="10" t="s">
        <v>294</v>
      </c>
      <c r="AB60" s="10" t="s">
        <v>303</v>
      </c>
      <c r="AC60" s="10" t="s">
        <v>329</v>
      </c>
      <c r="AE60" s="12" t="str">
        <f t="shared" si="1"/>
        <v/>
      </c>
      <c r="AF60" s="14"/>
      <c r="AG60" s="18" t="s">
        <v>329</v>
      </c>
      <c r="AH60" s="18"/>
      <c r="AI60" s="18"/>
      <c r="AJ60" s="18"/>
      <c r="AK60" s="18"/>
      <c r="AL60" s="18"/>
      <c r="AM60" s="18"/>
      <c r="AN60" s="19" t="str">
        <f t="shared" si="3"/>
        <v/>
      </c>
      <c r="AO60" s="14"/>
      <c r="AP60" s="15" t="str">
        <f>IF(Q60="Structural",_xlfn.CONCAT("    ","structuralUpgradeType = ",IF(P60&lt;3,"0_2",IF(P60&lt;5,"3_4",IF(P60&lt;7,"5_6",IF(P60&lt;9,"7_8","9Plus"))))),IF(Q60="Command Module",_xlfn.CONCAT("    commandUpgradeType = standard",CHAR(10),"    commandUpgradeName = ",W60),IF(Q60="Engine",_xlfn.CONCAT("    engineUpgradeType = ",X60,CHAR(10),Parts!AS60,CHAR(10),"    enginePartUpgradeName = ",Y60),IF(Q60="Parachute","    parachuteUpgradeType = standard",IF(Q60="Solar",_xlfn.CONCAT("    solarPanelUpgradeTier = ",P60),IF(OR(Q60="System",Q60="System and Space Capability")=TRUE,_xlfn.CONCAT("    spacePlaneSystemUpgradeType = ",Y60,IF(Q60="System and Space Capability",_xlfn.CONCAT(CHAR(10),"    spaceplaneUpgradeType = spaceCapable",CHAR(10),"    baseSkinTemp = ",CHAR(10),"    upgradeSkinTemp = "),"")),IF(Q60="Fuel Tank",IF(AA60="NA/Balloon","    KiwiFuelSwitchIgnore = true",IF(AA60="standardLiquidFuel",_xlfn.CONCAT("    fuelTankUpgradeType = ",AA60,CHAR(10),"    fuelTankSizeUpgrade = ",AB60),_xlfn.CONCAT("    fuelTankUpgradeType = ",AA60))),IF(Q60="RCS","    rcsUpgradeType = coldGas",IF(Q60="RTG",_xlfn.CONCAT(CHAR(10),"@PART[",D60,"]:NEEDS[",B60,",NearFutureElectrical,DecayingRTGs,!FeatureRadiation]",CHAR(10),"{",CHAR(10),"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60" s="16" t="str">
        <f>IF(Q60="Engine",VLOOKUP(X60,EngineUpgrades!$A$2:$C$19,2,FALSE),"")</f>
        <v/>
      </c>
      <c r="AR60" s="16" t="str">
        <f>IF(Q60="Engine",VLOOKUP(X60,EngineUpgrades!$A$2:$C$19,3,FALSE),"")</f>
        <v/>
      </c>
      <c r="AS60" s="15" t="str">
        <f>_xlfn.XLOOKUP(AQ60,EngineUpgrades!$D$1:$J$1,EngineUpgrades!$D$17:$J$17,"",0,1)</f>
        <v/>
      </c>
      <c r="AT60" s="17">
        <v>2</v>
      </c>
      <c r="AU60" s="16" t="str">
        <f>IF(Q60="Engine",_xlfn.XLOOKUP(_xlfn.CONCAT(O60,P60+AT60),TechTree!$C$2:$C$501,TechTree!$D$2:$D$501,"Not Valid Combination",0,1),"")</f>
        <v/>
      </c>
    </row>
    <row r="61" spans="1:47" ht="96.5" x14ac:dyDescent="0.35">
      <c r="A61" t="str">
        <f>VLOOKUP(D61,PartsUpdated!$A$2:$A$289,1,FALSE)</f>
        <v>petra_docking_port_s0p5_1_male</v>
      </c>
      <c r="B61" t="s">
        <v>417</v>
      </c>
      <c r="C61" t="s">
        <v>1058</v>
      </c>
      <c r="D61" t="s">
        <v>541</v>
      </c>
      <c r="E61" t="s">
        <v>540</v>
      </c>
      <c r="F61" t="s">
        <v>420</v>
      </c>
      <c r="G61" t="s">
        <v>373</v>
      </c>
      <c r="H61">
        <v>0</v>
      </c>
      <c r="I61">
        <v>0</v>
      </c>
      <c r="J61">
        <v>0.25</v>
      </c>
      <c r="K61" t="s">
        <v>77</v>
      </c>
      <c r="M61" s="12" t="str">
        <f>_xlfn.CONCAT(IF($R61&lt;&gt;"",_xlfn.CONCAT(" #LOC_KTT_",B61,"_",D61,"_Title = ",$R61,CHAR(10),"@PART[",D61,"]:NEEDS[!002_CommunityPartsTitles]:AFTER[",B61,"] // ",IF(R61="",E61,_xlfn.CONCAT(R61," (",E61,")")),CHAR(10),"{",CHAR(10),"    @",$R$1," = #LOC_KTT_",B61,"_",D61,"_Title // ",$R61,CHAR(10),"}",CHAR(10)),""),"@PART[",D61,"]:AFTER[",B61,"] // ",IF(R61="",E61,_xlfn.CONCAT(R61," (",E61,")")),CHAR(10),"{",CHAR(10),"    techBranch = ",VLOOKUP(O61,TechTree!$G$2:$H$43,2,FALSE),CHAR(10),"    techTier = ",P61,CHAR(10),"    @TechRequired = ",N61,IF($S61&lt;&gt;"",_xlfn.CONCAT(CHAR(10),"    @",$S$1," = ",$S61),""),IF($T61&lt;&gt;"",_xlfn.CONCAT(CHAR(10),"    @",$T$1," = ",$T61),""),IF($U61&lt;&gt;"",_xlfn.CONCAT(CHAR(10),"    @",$U$1," = ",$U61),""),IF(AND(AA61="NA/Balloon",Q61&lt;&gt;"Fuel Tank")=TRUE,_xlfn.CONCAT(CHAR(10),"    KiwiFuelSwitchIgnore = true"),""),IF($V61&lt;&gt;"",_xlfn.CONCAT(CHAR(10),V61),""),IF($AP61&lt;&gt;"",IF(Q61="RTG","",_xlfn.CONCAT(CHAR(10),$AP61)),""),IF(AN61&lt;&gt;"",_xlfn.CONCAT(CHAR(10),AN61),""),CHAR(10),"}",IF(AC61="Yes",_xlfn.CONCAT(CHAR(10),"@PART[",D61,"]:NEEDS[KiwiDeprecate]:AFTER[",B61,"]",CHAR(10),"{",CHAR(10),"    kiwiDeprecate = true",CHAR(10),"}"),""),IF(Q61="RTG",AP61,""))</f>
        <v>@PART[petra_docking_port_s0p5_1_male]:AFTER[Tantares] // Petra Size 0.5 Docking Port
{
    techBranch = decouplers
    techTier = 4
    @TechRequired = docking
    @entryCost = 2000
    structuralUpgradeType = 3_4
}</v>
      </c>
      <c r="N61" s="9" t="str">
        <f>_xlfn.XLOOKUP(_xlfn.CONCAT(O61,P61),TechTree!$C$2:$C$501,TechTree!$D$2:$D$501,"Not Valid Combination",0,1)</f>
        <v>docking</v>
      </c>
      <c r="O61" s="8" t="s">
        <v>212</v>
      </c>
      <c r="P61" s="8">
        <v>4</v>
      </c>
      <c r="Q61" s="8" t="s">
        <v>6</v>
      </c>
      <c r="S61" s="10">
        <v>2000</v>
      </c>
      <c r="W61" s="10" t="s">
        <v>243</v>
      </c>
      <c r="X61" s="10" t="s">
        <v>259</v>
      </c>
      <c r="AA61" s="10" t="s">
        <v>294</v>
      </c>
      <c r="AB61" s="10" t="s">
        <v>303</v>
      </c>
      <c r="AC61" s="10" t="s">
        <v>329</v>
      </c>
      <c r="AE61" s="12" t="str">
        <f t="shared" si="1"/>
        <v/>
      </c>
      <c r="AF61" s="14"/>
      <c r="AG61" s="18" t="s">
        <v>329</v>
      </c>
      <c r="AH61" s="18"/>
      <c r="AI61" s="18"/>
      <c r="AJ61" s="18"/>
      <c r="AK61" s="18"/>
      <c r="AL61" s="18"/>
      <c r="AM61" s="18"/>
      <c r="AN61" s="19" t="str">
        <f t="shared" si="3"/>
        <v/>
      </c>
      <c r="AO61" s="14"/>
      <c r="AP61" s="15" t="str">
        <f>IF(Q61="Structural",_xlfn.CONCAT("    ","structuralUpgradeType = ",IF(P61&lt;3,"0_2",IF(P61&lt;5,"3_4",IF(P61&lt;7,"5_6",IF(P61&lt;9,"7_8","9Plus"))))),IF(Q61="Command Module",_xlfn.CONCAT("    commandUpgradeType = standard",CHAR(10),"    commandUpgradeName = ",W61),IF(Q61="Engine",_xlfn.CONCAT("    engineUpgradeType = ",X61,CHAR(10),Parts!AS61,CHAR(10),"    enginePartUpgradeName = ",Y61),IF(Q61="Parachute","    parachuteUpgradeType = standard",IF(Q61="Solar",_xlfn.CONCAT("    solarPanelUpgradeTier = ",P61),IF(OR(Q61="System",Q61="System and Space Capability")=TRUE,_xlfn.CONCAT("    spacePlaneSystemUpgradeType = ",Y61,IF(Q61="System and Space Capability",_xlfn.CONCAT(CHAR(10),"    spaceplaneUpgradeType = spaceCapable",CHAR(10),"    baseSkinTemp = ",CHAR(10),"    upgradeSkinTemp = "),"")),IF(Q61="Fuel Tank",IF(AA61="NA/Balloon","    KiwiFuelSwitchIgnore = true",IF(AA61="standardLiquidFuel",_xlfn.CONCAT("    fuelTankUpgradeType = ",AA61,CHAR(10),"    fuelTankSizeUpgrade = ",AB61),_xlfn.CONCAT("    fuelTankUpgradeType = ",AA61))),IF(Q61="RCS","    rcsUpgradeType = coldGas",IF(Q61="RTG",_xlfn.CONCAT(CHAR(10),"@PART[",D61,"]:NEEDS[",B61,",NearFutureElectrical,DecayingRTGs,!FeatureRadiation]",CHAR(10),"{",CHAR(10),"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61" s="16" t="str">
        <f>IF(Q61="Engine",VLOOKUP(X61,EngineUpgrades!$A$2:$C$19,2,FALSE),"")</f>
        <v/>
      </c>
      <c r="AR61" s="16" t="str">
        <f>IF(Q61="Engine",VLOOKUP(X61,EngineUpgrades!$A$2:$C$19,3,FALSE),"")</f>
        <v/>
      </c>
      <c r="AS61" s="15" t="str">
        <f>_xlfn.XLOOKUP(AQ61,EngineUpgrades!$D$1:$J$1,EngineUpgrades!$D$17:$J$17,"",0,1)</f>
        <v/>
      </c>
      <c r="AT61" s="17">
        <v>2</v>
      </c>
      <c r="AU61" s="16" t="str">
        <f>IF(Q61="Engine",_xlfn.XLOOKUP(_xlfn.CONCAT(O61,P61+AT61),TechTree!$C$2:$C$501,TechTree!$D$2:$D$501,"Not Valid Combination",0,1),"")</f>
        <v/>
      </c>
    </row>
    <row r="62" spans="1:47" ht="348.5" x14ac:dyDescent="0.35">
      <c r="A62" t="str">
        <f>VLOOKUP(D62,PartsUpdated!$A$2:$A$289,1,FALSE)</f>
        <v>octans_androgynous_docking_port_s0p5_1</v>
      </c>
      <c r="B62" t="s">
        <v>417</v>
      </c>
      <c r="C62" t="s">
        <v>1059</v>
      </c>
      <c r="D62" t="s">
        <v>542</v>
      </c>
      <c r="E62" t="s">
        <v>543</v>
      </c>
      <c r="F62" t="s">
        <v>420</v>
      </c>
      <c r="G62" t="s">
        <v>373</v>
      </c>
      <c r="H62">
        <v>1400</v>
      </c>
      <c r="I62">
        <v>280</v>
      </c>
      <c r="J62">
        <v>0.05</v>
      </c>
      <c r="K62" t="s">
        <v>22</v>
      </c>
      <c r="M62" s="12" t="str">
        <f>_xlfn.CONCAT(IF($R62&lt;&gt;"",_xlfn.CONCAT(" #LOC_KTT_",B62,"_",D62,"_Title = ",$R62,CHAR(10),"@PART[",D62,"]:NEEDS[!002_CommunityPartsTitles]:AFTER[",B62,"] // ",IF(R62="",E62,_xlfn.CONCAT(R62," (",E62,")")),CHAR(10),"{",CHAR(10),"    @",$R$1," = #LOC_KTT_",B62,"_",D62,"_Title // ",$R62,CHAR(10),"}",CHAR(10)),""),"@PART[",D62,"]:AFTER[",B62,"] // ",IF(R62="",E62,_xlfn.CONCAT(R62," (",E62,")")),CHAR(10),"{",CHAR(10),"    techBranch = ",VLOOKUP(O62,TechTree!$G$2:$H$43,2,FALSE),CHAR(10),"    techTier = ",P62,CHAR(10),"    @TechRequired = ",N62,IF($S62&lt;&gt;"",_xlfn.CONCAT(CHAR(10),"    @",$S$1," = ",$S62),""),IF($T62&lt;&gt;"",_xlfn.CONCAT(CHAR(10),"    @",$T$1," = ",$T62),""),IF($U62&lt;&gt;"",_xlfn.CONCAT(CHAR(10),"    @",$U$1," = ",$U62),""),IF(AND(AA62="NA/Balloon",Q62&lt;&gt;"Fuel Tank")=TRUE,_xlfn.CONCAT(CHAR(10),"    KiwiFuelSwitchIgnore = true"),""),IF($V62&lt;&gt;"",_xlfn.CONCAT(CHAR(10),V62),""),IF($AP62&lt;&gt;"",IF(Q62="RTG","",_xlfn.CONCAT(CHAR(10),$AP62)),""),IF(AN62&lt;&gt;"",_xlfn.CONCAT(CHAR(10),AN62),""),CHAR(10),"}",IF(AC62="Yes",_xlfn.CONCAT(CHAR(10),"@PART[",D62,"]:NEEDS[KiwiDeprecate]:AFTER[",B62,"]",CHAR(10),"{",CHAR(10),"    kiwiDeprecate = true",CHAR(10),"}"),""),IF(Q62="RTG",AP62,""))</f>
        <v>@PART[octans_androgynous_docking_port_s0p5_1]:AFTER[Tantares] // Octans Androgynous Size 0.5 Docking Port A
{
    techBranch = decouplers
    techTier = 5
    @TechRequired = advancedDecoupling
    spacePlaneSystemUpgradeType = octans
}</v>
      </c>
      <c r="N62" s="9" t="str">
        <f>_xlfn.XLOOKUP(_xlfn.CONCAT(O62,P62),TechTree!$C$2:$C$501,TechTree!$D$2:$D$501,"Not Valid Combination",0,1)</f>
        <v>advancedDecoupling</v>
      </c>
      <c r="O62" s="8" t="s">
        <v>212</v>
      </c>
      <c r="P62" s="8">
        <v>5</v>
      </c>
      <c r="Q62" s="8" t="s">
        <v>289</v>
      </c>
      <c r="W62" s="10" t="s">
        <v>243</v>
      </c>
      <c r="X62" s="10" t="s">
        <v>254</v>
      </c>
      <c r="Y62" s="10" t="s">
        <v>1813</v>
      </c>
      <c r="Z62" s="10" t="s">
        <v>1814</v>
      </c>
      <c r="AA62" s="10" t="s">
        <v>294</v>
      </c>
      <c r="AB62" s="10" t="s">
        <v>303</v>
      </c>
      <c r="AC62" s="10" t="s">
        <v>329</v>
      </c>
      <c r="AE62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octans_androgynous_docking_port_s0p5_1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F62" s="14"/>
      <c r="AG62" s="18" t="s">
        <v>329</v>
      </c>
      <c r="AH62" s="18"/>
      <c r="AI62" s="18"/>
      <c r="AJ62" s="18"/>
      <c r="AK62" s="18"/>
      <c r="AL62" s="18"/>
      <c r="AM62" s="18"/>
      <c r="AN62" s="19" t="str">
        <f t="shared" si="3"/>
        <v/>
      </c>
      <c r="AO62" s="14"/>
      <c r="AP62" s="15" t="str">
        <f>IF(Q62="Structural",_xlfn.CONCAT("    ","structuralUpgradeType = ",IF(P62&lt;3,"0_2",IF(P62&lt;5,"3_4",IF(P62&lt;7,"5_6",IF(P62&lt;9,"7_8","9Plus"))))),IF(Q62="Command Module",_xlfn.CONCAT("    commandUpgradeType = standard",CHAR(10),"    commandUpgradeName = ",W62),IF(Q62="Engine",_xlfn.CONCAT("    engineUpgradeType = ",X62,CHAR(10),Parts!AS62,CHAR(10),"    enginePartUpgradeName = ",Y62),IF(Q62="Parachute","    parachuteUpgradeType = standard",IF(Q62="Solar",_xlfn.CONCAT("    solarPanelUpgradeTier = ",P62),IF(OR(Q62="System",Q62="System and Space Capability")=TRUE,_xlfn.CONCAT("    spacePlaneSystemUpgradeType = ",Y62,IF(Q62="System and Space Capability",_xlfn.CONCAT(CHAR(10),"    spaceplaneUpgradeType = spaceCapable",CHAR(10),"    baseSkinTemp = ",CHAR(10),"    upgradeSkinTemp = "),"")),IF(Q62="Fuel Tank",IF(AA62="NA/Balloon","    KiwiFuelSwitchIgnore = true",IF(AA62="standardLiquidFuel",_xlfn.CONCAT("    fuelTankUpgradeType = ",AA62,CHAR(10),"    fuelTankSizeUpgrade = ",AB62),_xlfn.CONCAT("    fuelTankUpgradeType = ",AA62))),IF(Q62="RCS","    rcsUpgradeType = coldGas",IF(Q62="RTG",_xlfn.CONCAT(CHAR(10),"@PART[",D62,"]:NEEDS[",B62,",NearFutureElectrical,DecayingRTGs,!FeatureRadiation]",CHAR(10),"{",CHAR(10),"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Q62" s="16" t="str">
        <f>IF(Q62="Engine",VLOOKUP(X62,EngineUpgrades!$A$2:$C$19,2,FALSE),"")</f>
        <v/>
      </c>
      <c r="AR62" s="16" t="str">
        <f>IF(Q62="Engine",VLOOKUP(X62,EngineUpgrades!$A$2:$C$19,3,FALSE),"")</f>
        <v/>
      </c>
      <c r="AS62" s="15" t="str">
        <f>_xlfn.XLOOKUP(AQ62,EngineUpgrades!$D$1:$J$1,EngineUpgrades!$D$17:$J$17,"",0,1)</f>
        <v/>
      </c>
      <c r="AT62" s="17">
        <v>2</v>
      </c>
      <c r="AU62" s="16" t="str">
        <f>IF(Q62="Engine",_xlfn.XLOOKUP(_xlfn.CONCAT(O62,P62+AT62),TechTree!$C$2:$C$501,TechTree!$D$2:$D$501,"Not Valid Combination",0,1),"")</f>
        <v/>
      </c>
    </row>
    <row r="63" spans="1:47" ht="348.5" x14ac:dyDescent="0.35">
      <c r="A63" t="str">
        <f>VLOOKUP(D63,PartsUpdated!$A$2:$A$289,1,FALSE)</f>
        <v>octans_androgynous_docking_port_s0p5_2</v>
      </c>
      <c r="B63" t="s">
        <v>417</v>
      </c>
      <c r="C63" t="s">
        <v>1060</v>
      </c>
      <c r="D63" t="s">
        <v>544</v>
      </c>
      <c r="E63" t="s">
        <v>545</v>
      </c>
      <c r="F63" t="s">
        <v>420</v>
      </c>
      <c r="G63" t="s">
        <v>373</v>
      </c>
      <c r="H63">
        <v>1400</v>
      </c>
      <c r="I63">
        <v>280</v>
      </c>
      <c r="J63">
        <v>0.05</v>
      </c>
      <c r="K63" t="s">
        <v>22</v>
      </c>
      <c r="M63" s="12" t="str">
        <f>_xlfn.CONCAT(IF($R63&lt;&gt;"",_xlfn.CONCAT(" #LOC_KTT_",B63,"_",D63,"_Title = ",$R63,CHAR(10),"@PART[",D63,"]:NEEDS[!002_CommunityPartsTitles]:AFTER[",B63,"] // ",IF(R63="",E63,_xlfn.CONCAT(R63," (",E63,")")),CHAR(10),"{",CHAR(10),"    @",$R$1," = #LOC_KTT_",B63,"_",D63,"_Title // ",$R63,CHAR(10),"}",CHAR(10)),""),"@PART[",D63,"]:AFTER[",B63,"] // ",IF(R63="",E63,_xlfn.CONCAT(R63," (",E63,")")),CHAR(10),"{",CHAR(10),"    techBranch = ",VLOOKUP(O63,TechTree!$G$2:$H$43,2,FALSE),CHAR(10),"    techTier = ",P63,CHAR(10),"    @TechRequired = ",N63,IF($S63&lt;&gt;"",_xlfn.CONCAT(CHAR(10),"    @",$S$1," = ",$S63),""),IF($T63&lt;&gt;"",_xlfn.CONCAT(CHAR(10),"    @",$T$1," = ",$T63),""),IF($U63&lt;&gt;"",_xlfn.CONCAT(CHAR(10),"    @",$U$1," = ",$U63),""),IF(AND(AA63="NA/Balloon",Q63&lt;&gt;"Fuel Tank")=TRUE,_xlfn.CONCAT(CHAR(10),"    KiwiFuelSwitchIgnore = true"),""),IF($V63&lt;&gt;"",_xlfn.CONCAT(CHAR(10),V63),""),IF($AP63&lt;&gt;"",IF(Q63="RTG","",_xlfn.CONCAT(CHAR(10),$AP63)),""),IF(AN63&lt;&gt;"",_xlfn.CONCAT(CHAR(10),AN63),""),CHAR(10),"}",IF(AC63="Yes",_xlfn.CONCAT(CHAR(10),"@PART[",D63,"]:NEEDS[KiwiDeprecate]:AFTER[",B63,"]",CHAR(10),"{",CHAR(10),"    kiwiDeprecate = true",CHAR(10),"}"),""),IF(Q63="RTG",AP63,""))</f>
        <v>@PART[octans_androgynous_docking_port_s0p5_2]:AFTER[Tantares] // Octans Androgynous Size 0.5 Docking Port B
{
    techBranch = decouplers
    techTier = 5
    @TechRequired = advancedDecoupling
    spacePlaneSystemUpgradeType = octans
}</v>
      </c>
      <c r="N63" s="9" t="str">
        <f>_xlfn.XLOOKUP(_xlfn.CONCAT(O63,P63),TechTree!$C$2:$C$501,TechTree!$D$2:$D$501,"Not Valid Combination",0,1)</f>
        <v>advancedDecoupling</v>
      </c>
      <c r="O63" s="8" t="s">
        <v>212</v>
      </c>
      <c r="P63" s="8">
        <v>5</v>
      </c>
      <c r="Q63" s="8" t="s">
        <v>289</v>
      </c>
      <c r="W63" s="10" t="s">
        <v>243</v>
      </c>
      <c r="X63" s="10" t="s">
        <v>259</v>
      </c>
      <c r="Y63" s="10" t="s">
        <v>1813</v>
      </c>
      <c r="Z63" s="10" t="s">
        <v>1814</v>
      </c>
      <c r="AA63" s="10" t="s">
        <v>294</v>
      </c>
      <c r="AB63" s="10" t="s">
        <v>303</v>
      </c>
      <c r="AC63" s="10" t="s">
        <v>329</v>
      </c>
      <c r="AE63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octans_androgynous_docking_port_s0p5_2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F63" s="14"/>
      <c r="AG63" s="18" t="s">
        <v>329</v>
      </c>
      <c r="AH63" s="18"/>
      <c r="AI63" s="18"/>
      <c r="AJ63" s="18"/>
      <c r="AK63" s="18"/>
      <c r="AL63" s="18"/>
      <c r="AM63" s="18"/>
      <c r="AN63" s="19" t="str">
        <f t="shared" si="3"/>
        <v/>
      </c>
      <c r="AO63" s="14"/>
      <c r="AP63" s="15" t="str">
        <f>IF(Q63="Structural",_xlfn.CONCAT("    ","structuralUpgradeType = ",IF(P63&lt;3,"0_2",IF(P63&lt;5,"3_4",IF(P63&lt;7,"5_6",IF(P63&lt;9,"7_8","9Plus"))))),IF(Q63="Command Module",_xlfn.CONCAT("    commandUpgradeType = standard",CHAR(10),"    commandUpgradeName = ",W63),IF(Q63="Engine",_xlfn.CONCAT("    engineUpgradeType = ",X63,CHAR(10),Parts!AS63,CHAR(10),"    enginePartUpgradeName = ",Y63),IF(Q63="Parachute","    parachuteUpgradeType = standard",IF(Q63="Solar",_xlfn.CONCAT("    solarPanelUpgradeTier = ",P63),IF(OR(Q63="System",Q63="System and Space Capability")=TRUE,_xlfn.CONCAT("    spacePlaneSystemUpgradeType = ",Y63,IF(Q63="System and Space Capability",_xlfn.CONCAT(CHAR(10),"    spaceplaneUpgradeType = spaceCapable",CHAR(10),"    baseSkinTemp = ",CHAR(10),"    upgradeSkinTemp = "),"")),IF(Q63="Fuel Tank",IF(AA63="NA/Balloon","    KiwiFuelSwitchIgnore = true",IF(AA63="standardLiquidFuel",_xlfn.CONCAT("    fuelTankUpgradeType = ",AA63,CHAR(10),"    fuelTankSizeUpgrade = ",AB63),_xlfn.CONCAT("    fuelTankUpgradeType = ",AA63))),IF(Q63="RCS","    rcsUpgradeType = coldGas",IF(Q63="RTG",_xlfn.CONCAT(CHAR(10),"@PART[",D63,"]:NEEDS[",B63,",NearFutureElectrical,DecayingRTGs,!FeatureRadiation]",CHAR(10),"{",CHAR(10),"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Q63" s="16" t="str">
        <f>IF(Q63="Engine",VLOOKUP(X63,EngineUpgrades!$A$2:$C$19,2,FALSE),"")</f>
        <v/>
      </c>
      <c r="AR63" s="16" t="str">
        <f>IF(Q63="Engine",VLOOKUP(X63,EngineUpgrades!$A$2:$C$19,3,FALSE),"")</f>
        <v/>
      </c>
      <c r="AS63" s="15" t="str">
        <f>_xlfn.XLOOKUP(AQ63,EngineUpgrades!$D$1:$J$1,EngineUpgrades!$D$17:$J$17,"",0,1)</f>
        <v/>
      </c>
      <c r="AT63" s="17">
        <v>2</v>
      </c>
      <c r="AU63" s="16" t="str">
        <f>IF(Q63="Engine",_xlfn.XLOOKUP(_xlfn.CONCAT(O63,P63+AT63),TechTree!$C$2:$C$501,TechTree!$D$2:$D$501,"Not Valid Combination",0,1),"")</f>
        <v/>
      </c>
    </row>
    <row r="64" spans="1:47" ht="88" customHeight="1" x14ac:dyDescent="0.35">
      <c r="A64" t="str">
        <f>VLOOKUP(D64,PartsUpdated!$A$2:$A$289,1,FALSE)</f>
        <v>octans_basic_docking_port_s0p5_1_female</v>
      </c>
      <c r="B64" t="s">
        <v>417</v>
      </c>
      <c r="C64" t="s">
        <v>1061</v>
      </c>
      <c r="D64" t="s">
        <v>546</v>
      </c>
      <c r="E64" t="s">
        <v>547</v>
      </c>
      <c r="F64" t="s">
        <v>420</v>
      </c>
      <c r="G64" t="s">
        <v>373</v>
      </c>
      <c r="H64">
        <v>1400</v>
      </c>
      <c r="I64">
        <v>280</v>
      </c>
      <c r="J64">
        <v>0.1</v>
      </c>
      <c r="K64" t="s">
        <v>44</v>
      </c>
      <c r="M64" s="12" t="str">
        <f>_xlfn.CONCAT(IF($R64&lt;&gt;"",_xlfn.CONCAT(" #LOC_KTT_",B64,"_",D64,"_Title = ",$R64,CHAR(10),"@PART[",D64,"]:NEEDS[!002_CommunityPartsTitles]:AFTER[",B64,"] // ",IF(R64="",E64,_xlfn.CONCAT(R64," (",E64,")")),CHAR(10),"{",CHAR(10),"    @",$R$1," = #LOC_KTT_",B64,"_",D64,"_Title // ",$R64,CHAR(10),"}",CHAR(10)),""),"@PART[",D64,"]:AFTER[",B64,"] // ",IF(R64="",E64,_xlfn.CONCAT(R64," (",E64,")")),CHAR(10),"{",CHAR(10),"    techBranch = ",VLOOKUP(O64,TechTree!$G$2:$H$43,2,FALSE),CHAR(10),"    techTier = ",P64,CHAR(10),"    @TechRequired = ",N64,IF($S64&lt;&gt;"",_xlfn.CONCAT(CHAR(10),"    @",$S$1," = ",$S64),""),IF($T64&lt;&gt;"",_xlfn.CONCAT(CHAR(10),"    @",$T$1," = ",$T64),""),IF($U64&lt;&gt;"",_xlfn.CONCAT(CHAR(10),"    @",$U$1," = ",$U64),""),IF(AND(AA64="NA/Balloon",Q64&lt;&gt;"Fuel Tank")=TRUE,_xlfn.CONCAT(CHAR(10),"    KiwiFuelSwitchIgnore = true"),""),IF($V64&lt;&gt;"",_xlfn.CONCAT(CHAR(10),V64),""),IF($AP64&lt;&gt;"",IF(Q64="RTG","",_xlfn.CONCAT(CHAR(10),$AP64)),""),IF(AN64&lt;&gt;"",_xlfn.CONCAT(CHAR(10),AN64),""),CHAR(10),"}",IF(AC64="Yes",_xlfn.CONCAT(CHAR(10),"@PART[",D64,"]:NEEDS[KiwiDeprecate]:AFTER[",B64,"]",CHAR(10),"{",CHAR(10),"    kiwiDeprecate = true",CHAR(10),"}"),""),IF(Q64="RTG",AP64,""))</f>
        <v>@PART[octans_basic_docking_port_s0p5_1_female]:AFTER[Tantares] // Octans Basic Size 0.5 Docking Port (Female)
{
    techBranch = decouplers
    techTier = 4
    @TechRequired = docking
    spacePlaneSystemUpgradeType = octans
}</v>
      </c>
      <c r="N64" s="9" t="str">
        <f>_xlfn.XLOOKUP(_xlfn.CONCAT(O64,P64),TechTree!$C$2:$C$501,TechTree!$D$2:$D$501,"Not Valid Combination",0,1)</f>
        <v>docking</v>
      </c>
      <c r="O64" s="8" t="s">
        <v>212</v>
      </c>
      <c r="P64" s="8">
        <v>4</v>
      </c>
      <c r="Q64" s="8" t="s">
        <v>289</v>
      </c>
      <c r="W64" s="10" t="s">
        <v>243</v>
      </c>
      <c r="X64" s="10" t="s">
        <v>259</v>
      </c>
      <c r="Y64" s="10" t="s">
        <v>1813</v>
      </c>
      <c r="Z64" s="10" t="s">
        <v>1814</v>
      </c>
      <c r="AA64" s="10" t="s">
        <v>294</v>
      </c>
      <c r="AB64" s="10" t="s">
        <v>303</v>
      </c>
      <c r="AC64" s="10" t="s">
        <v>329</v>
      </c>
      <c r="AE64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octans_basic_docking_port_s0p5_1_female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F64" s="14"/>
      <c r="AG64" s="18" t="s">
        <v>329</v>
      </c>
      <c r="AH64" s="18"/>
      <c r="AI64" s="18"/>
      <c r="AJ64" s="18"/>
      <c r="AK64" s="18"/>
      <c r="AL64" s="18"/>
      <c r="AM64" s="18"/>
      <c r="AN64" s="19" t="str">
        <f t="shared" si="3"/>
        <v/>
      </c>
      <c r="AO64" s="14"/>
      <c r="AP64" s="15" t="str">
        <f>IF(Q64="Structural",_xlfn.CONCAT("    ","structuralUpgradeType = ",IF(P64&lt;3,"0_2",IF(P64&lt;5,"3_4",IF(P64&lt;7,"5_6",IF(P64&lt;9,"7_8","9Plus"))))),IF(Q64="Command Module",_xlfn.CONCAT("    commandUpgradeType = standard",CHAR(10),"    commandUpgradeName = ",W64),IF(Q64="Engine",_xlfn.CONCAT("    engineUpgradeType = ",X64,CHAR(10),Parts!AS64,CHAR(10),"    enginePartUpgradeName = ",Y64),IF(Q64="Parachute","    parachuteUpgradeType = standard",IF(Q64="Solar",_xlfn.CONCAT("    solarPanelUpgradeTier = ",P64),IF(OR(Q64="System",Q64="System and Space Capability")=TRUE,_xlfn.CONCAT("    spacePlaneSystemUpgradeType = ",Y64,IF(Q64="System and Space Capability",_xlfn.CONCAT(CHAR(10),"    spaceplaneUpgradeType = spaceCapable",CHAR(10),"    baseSkinTemp = ",CHAR(10),"    upgradeSkinTemp = "),"")),IF(Q64="Fuel Tank",IF(AA64="NA/Balloon","    KiwiFuelSwitchIgnore = true",IF(AA64="standardLiquidFuel",_xlfn.CONCAT("    fuelTankUpgradeType = ",AA64,CHAR(10),"    fuelTankSizeUpgrade = ",AB64),_xlfn.CONCAT("    fuelTankUpgradeType = ",AA64))),IF(Q64="RCS","    rcsUpgradeType = coldGas",IF(Q64="RTG",_xlfn.CONCAT(CHAR(10),"@PART[",D64,"]:NEEDS[",B64,",NearFutureElectrical,DecayingRTGs,!FeatureRadiation]",CHAR(10),"{",CHAR(10),"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Q64" s="16" t="str">
        <f>IF(Q64="Engine",VLOOKUP(X64,EngineUpgrades!$A$2:$C$19,2,FALSE),"")</f>
        <v/>
      </c>
      <c r="AR64" s="16" t="str">
        <f>IF(Q64="Engine",VLOOKUP(X64,EngineUpgrades!$A$2:$C$19,3,FALSE),"")</f>
        <v/>
      </c>
      <c r="AS64" s="15" t="str">
        <f>_xlfn.XLOOKUP(AQ64,EngineUpgrades!$D$1:$J$1,EngineUpgrades!$D$17:$J$17,"",0,1)</f>
        <v/>
      </c>
      <c r="AT64" s="17">
        <v>2</v>
      </c>
      <c r="AU64" s="16" t="str">
        <f>IF(Q64="Engine",_xlfn.XLOOKUP(_xlfn.CONCAT(O64,P64+AT64),TechTree!$C$2:$C$501,TechTree!$D$2:$D$501,"Not Valid Combination",0,1),"")</f>
        <v/>
      </c>
    </row>
    <row r="65" spans="1:47" ht="348.5" x14ac:dyDescent="0.35">
      <c r="A65" t="str">
        <f>VLOOKUP(D65,PartsUpdated!$A$2:$A$289,1,FALSE)</f>
        <v>octans_basic_docking_port_s0p5_1_male</v>
      </c>
      <c r="B65" t="s">
        <v>417</v>
      </c>
      <c r="C65" t="s">
        <v>1062</v>
      </c>
      <c r="D65" t="s">
        <v>548</v>
      </c>
      <c r="E65" t="s">
        <v>549</v>
      </c>
      <c r="F65" t="s">
        <v>420</v>
      </c>
      <c r="G65" t="s">
        <v>373</v>
      </c>
      <c r="H65">
        <v>1400</v>
      </c>
      <c r="I65">
        <v>280</v>
      </c>
      <c r="J65">
        <v>0.1</v>
      </c>
      <c r="K65" t="s">
        <v>44</v>
      </c>
      <c r="M65" s="12" t="str">
        <f>_xlfn.CONCAT(IF($R65&lt;&gt;"",_xlfn.CONCAT(" #LOC_KTT_",B65,"_",D65,"_Title = ",$R65,CHAR(10),"@PART[",D65,"]:NEEDS[!002_CommunityPartsTitles]:AFTER[",B65,"] // ",IF(R65="",E65,_xlfn.CONCAT(R65," (",E65,")")),CHAR(10),"{",CHAR(10),"    @",$R$1," = #LOC_KTT_",B65,"_",D65,"_Title // ",$R65,CHAR(10),"}",CHAR(10)),""),"@PART[",D65,"]:AFTER[",B65,"] // ",IF(R65="",E65,_xlfn.CONCAT(R65," (",E65,")")),CHAR(10),"{",CHAR(10),"    techBranch = ",VLOOKUP(O65,TechTree!$G$2:$H$43,2,FALSE),CHAR(10),"    techTier = ",P65,CHAR(10),"    @TechRequired = ",N65,IF($S65&lt;&gt;"",_xlfn.CONCAT(CHAR(10),"    @",$S$1," = ",$S65),""),IF($T65&lt;&gt;"",_xlfn.CONCAT(CHAR(10),"    @",$T$1," = ",$T65),""),IF($U65&lt;&gt;"",_xlfn.CONCAT(CHAR(10),"    @",$U$1," = ",$U65),""),IF(AND(AA65="NA/Balloon",Q65&lt;&gt;"Fuel Tank")=TRUE,_xlfn.CONCAT(CHAR(10),"    KiwiFuelSwitchIgnore = true"),""),IF($V65&lt;&gt;"",_xlfn.CONCAT(CHAR(10),V65),""),IF($AP65&lt;&gt;"",IF(Q65="RTG","",_xlfn.CONCAT(CHAR(10),$AP65)),""),IF(AN65&lt;&gt;"",_xlfn.CONCAT(CHAR(10),AN65),""),CHAR(10),"}",IF(AC65="Yes",_xlfn.CONCAT(CHAR(10),"@PART[",D65,"]:NEEDS[KiwiDeprecate]:AFTER[",B65,"]",CHAR(10),"{",CHAR(10),"    kiwiDeprecate = true",CHAR(10),"}"),""),IF(Q65="RTG",AP65,""))</f>
        <v>@PART[octans_basic_docking_port_s0p5_1_male]:AFTER[Tantares] // Octans Basic Size 0.5 Docking Port (Male)
{
    techBranch = decouplers
    techTier = 4
    @TechRequired = docking
    spacePlaneSystemUpgradeType = octans
}</v>
      </c>
      <c r="N65" s="9" t="str">
        <f>_xlfn.XLOOKUP(_xlfn.CONCAT(O65,P65),TechTree!$C$2:$C$501,TechTree!$D$2:$D$501,"Not Valid Combination",0,1)</f>
        <v>docking</v>
      </c>
      <c r="O65" s="8" t="s">
        <v>212</v>
      </c>
      <c r="P65" s="8">
        <v>4</v>
      </c>
      <c r="Q65" s="8" t="s">
        <v>289</v>
      </c>
      <c r="W65" s="10" t="s">
        <v>243</v>
      </c>
      <c r="X65" s="10" t="s">
        <v>259</v>
      </c>
      <c r="Y65" s="10" t="s">
        <v>1813</v>
      </c>
      <c r="Z65" s="10" t="s">
        <v>1814</v>
      </c>
      <c r="AA65" s="10" t="s">
        <v>294</v>
      </c>
      <c r="AB65" s="10" t="s">
        <v>303</v>
      </c>
      <c r="AC65" s="10" t="s">
        <v>329</v>
      </c>
      <c r="AE65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octans_basic_docking_port_s0p5_1_male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F65" s="14"/>
      <c r="AG65" s="18" t="s">
        <v>329</v>
      </c>
      <c r="AH65" s="18"/>
      <c r="AI65" s="18"/>
      <c r="AJ65" s="18"/>
      <c r="AK65" s="18"/>
      <c r="AL65" s="18"/>
      <c r="AM65" s="18"/>
      <c r="AN65" s="19" t="str">
        <f t="shared" si="3"/>
        <v/>
      </c>
      <c r="AO65" s="14"/>
      <c r="AP65" s="15" t="str">
        <f>IF(Q65="Structural",_xlfn.CONCAT("    ","structuralUpgradeType = ",IF(P65&lt;3,"0_2",IF(P65&lt;5,"3_4",IF(P65&lt;7,"5_6",IF(P65&lt;9,"7_8","9Plus"))))),IF(Q65="Command Module",_xlfn.CONCAT("    commandUpgradeType = standard",CHAR(10),"    commandUpgradeName = ",W65),IF(Q65="Engine",_xlfn.CONCAT("    engineUpgradeType = ",X65,CHAR(10),Parts!AS65,CHAR(10),"    enginePartUpgradeName = ",Y65),IF(Q65="Parachute","    parachuteUpgradeType = standard",IF(Q65="Solar",_xlfn.CONCAT("    solarPanelUpgradeTier = ",P65),IF(OR(Q65="System",Q65="System and Space Capability")=TRUE,_xlfn.CONCAT("    spacePlaneSystemUpgradeType = ",Y65,IF(Q65="System and Space Capability",_xlfn.CONCAT(CHAR(10),"    spaceplaneUpgradeType = spaceCapable",CHAR(10),"    baseSkinTemp = ",CHAR(10),"    upgradeSkinTemp = "),"")),IF(Q65="Fuel Tank",IF(AA65="NA/Balloon","    KiwiFuelSwitchIgnore = true",IF(AA65="standardLiquidFuel",_xlfn.CONCAT("    fuelTankUpgradeType = ",AA65,CHAR(10),"    fuelTankSizeUpgrade = ",AB65),_xlfn.CONCAT("    fuelTankUpgradeType = ",AA65))),IF(Q65="RCS","    rcsUpgradeType = coldGas",IF(Q65="RTG",_xlfn.CONCAT(CHAR(10),"@PART[",D65,"]:NEEDS[",B65,",NearFutureElectrical,DecayingRTGs,!FeatureRadiation]",CHAR(10),"{",CHAR(10),"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Q65" s="16" t="str">
        <f>IF(Q65="Engine",VLOOKUP(X65,EngineUpgrades!$A$2:$C$19,2,FALSE),"")</f>
        <v/>
      </c>
      <c r="AR65" s="16" t="str">
        <f>IF(Q65="Engine",VLOOKUP(X65,EngineUpgrades!$A$2:$C$19,3,FALSE),"")</f>
        <v/>
      </c>
      <c r="AS65" s="15" t="str">
        <f>_xlfn.XLOOKUP(AQ65,EngineUpgrades!$D$1:$J$1,EngineUpgrades!$D$17:$J$17,"",0,1)</f>
        <v/>
      </c>
      <c r="AT65" s="17">
        <v>2</v>
      </c>
      <c r="AU65" s="16" t="str">
        <f>IF(Q65="Engine",_xlfn.XLOOKUP(_xlfn.CONCAT(O65,P65+AT65),TechTree!$C$2:$C$501,TechTree!$D$2:$D$501,"Not Valid Combination",0,1),"")</f>
        <v/>
      </c>
    </row>
    <row r="66" spans="1:47" ht="348.5" x14ac:dyDescent="0.35">
      <c r="A66" t="str">
        <f>VLOOKUP(D66,PartsUpdated!$A$2:$A$289,1,FALSE)</f>
        <v>octans_docking_port_s0p5_1_female</v>
      </c>
      <c r="B66" t="s">
        <v>417</v>
      </c>
      <c r="C66" t="s">
        <v>1063</v>
      </c>
      <c r="D66" t="s">
        <v>550</v>
      </c>
      <c r="E66" t="s">
        <v>551</v>
      </c>
      <c r="F66" t="s">
        <v>420</v>
      </c>
      <c r="G66" t="s">
        <v>373</v>
      </c>
      <c r="H66">
        <v>1400</v>
      </c>
      <c r="I66">
        <v>280</v>
      </c>
      <c r="J66">
        <v>0.05</v>
      </c>
      <c r="K66" t="s">
        <v>22</v>
      </c>
      <c r="M66" s="12" t="str">
        <f>_xlfn.CONCAT(IF($R66&lt;&gt;"",_xlfn.CONCAT(" #LOC_KTT_",B66,"_",D66,"_Title = ",$R66,CHAR(10),"@PART[",D66,"]:NEEDS[!002_CommunityPartsTitles]:AFTER[",B66,"] // ",IF(R66="",E66,_xlfn.CONCAT(R66," (",E66,")")),CHAR(10),"{",CHAR(10),"    @",$R$1," = #LOC_KTT_",B66,"_",D66,"_Title // ",$R66,CHAR(10),"}",CHAR(10)),""),"@PART[",D66,"]:AFTER[",B66,"] // ",IF(R66="",E66,_xlfn.CONCAT(R66," (",E66,")")),CHAR(10),"{",CHAR(10),"    techBranch = ",VLOOKUP(O66,TechTree!$G$2:$H$43,2,FALSE),CHAR(10),"    techTier = ",P66,CHAR(10),"    @TechRequired = ",N66,IF($S66&lt;&gt;"",_xlfn.CONCAT(CHAR(10),"    @",$S$1," = ",$S66),""),IF($T66&lt;&gt;"",_xlfn.CONCAT(CHAR(10),"    @",$T$1," = ",$T66),""),IF($U66&lt;&gt;"",_xlfn.CONCAT(CHAR(10),"    @",$U$1," = ",$U66),""),IF(AND(AA66="NA/Balloon",Q66&lt;&gt;"Fuel Tank")=TRUE,_xlfn.CONCAT(CHAR(10),"    KiwiFuelSwitchIgnore = true"),""),IF($V66&lt;&gt;"",_xlfn.CONCAT(CHAR(10),V66),""),IF($AP66&lt;&gt;"",IF(Q66="RTG","",_xlfn.CONCAT(CHAR(10),$AP66)),""),IF(AN66&lt;&gt;"",_xlfn.CONCAT(CHAR(10),AN66),""),CHAR(10),"}",IF(AC66="Yes",_xlfn.CONCAT(CHAR(10),"@PART[",D66,"]:NEEDS[KiwiDeprecate]:AFTER[",B66,"]",CHAR(10),"{",CHAR(10),"    kiwiDeprecate = true",CHAR(10),"}"),""),IF(Q66="RTG",AP66,""))</f>
        <v>@PART[octans_docking_port_s0p5_1_female]:AFTER[Tantares] // Octans Size 0.5 Docking Port A (Female)
{
    techBranch = decouplers
    techTier = 5
    @TechRequired = advancedDecoupling
    spacePlaneSystemUpgradeType = octans
}</v>
      </c>
      <c r="N66" s="9" t="str">
        <f>_xlfn.XLOOKUP(_xlfn.CONCAT(O66,P66),TechTree!$C$2:$C$501,TechTree!$D$2:$D$501,"Not Valid Combination",0,1)</f>
        <v>advancedDecoupling</v>
      </c>
      <c r="O66" s="8" t="s">
        <v>212</v>
      </c>
      <c r="P66" s="8">
        <v>5</v>
      </c>
      <c r="Q66" s="8" t="s">
        <v>289</v>
      </c>
      <c r="W66" s="10" t="s">
        <v>243</v>
      </c>
      <c r="X66" s="10" t="s">
        <v>254</v>
      </c>
      <c r="Y66" s="10" t="s">
        <v>1813</v>
      </c>
      <c r="Z66" s="10" t="s">
        <v>1814</v>
      </c>
      <c r="AA66" s="10" t="s">
        <v>294</v>
      </c>
      <c r="AB66" s="10" t="s">
        <v>303</v>
      </c>
      <c r="AC66" s="10" t="s">
        <v>329</v>
      </c>
      <c r="AE66" s="12" t="str">
        <f t="shared" si="1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octans_docking_port_s0p5_1_female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F66" s="14"/>
      <c r="AG66" s="18" t="s">
        <v>329</v>
      </c>
      <c r="AH66" s="18"/>
      <c r="AI66" s="18"/>
      <c r="AJ66" s="18"/>
      <c r="AK66" s="18"/>
      <c r="AL66" s="18"/>
      <c r="AM66" s="18"/>
      <c r="AN66" s="19" t="str">
        <f t="shared" si="3"/>
        <v/>
      </c>
      <c r="AO66" s="14"/>
      <c r="AP66" s="15" t="str">
        <f>IF(Q66="Structural",_xlfn.CONCAT("    ","structuralUpgradeType = ",IF(P66&lt;3,"0_2",IF(P66&lt;5,"3_4",IF(P66&lt;7,"5_6",IF(P66&lt;9,"7_8","9Plus"))))),IF(Q66="Command Module",_xlfn.CONCAT("    commandUpgradeType = standard",CHAR(10),"    commandUpgradeName = ",W66),IF(Q66="Engine",_xlfn.CONCAT("    engineUpgradeType = ",X66,CHAR(10),Parts!AS66,CHAR(10),"    enginePartUpgradeName = ",Y66),IF(Q66="Parachute","    parachuteUpgradeType = standard",IF(Q66="Solar",_xlfn.CONCAT("    solarPanelUpgradeTier = ",P66),IF(OR(Q66="System",Q66="System and Space Capability")=TRUE,_xlfn.CONCAT("    spacePlaneSystemUpgradeType = ",Y66,IF(Q66="System and Space Capability",_xlfn.CONCAT(CHAR(10),"    spaceplaneUpgradeType = spaceCapable",CHAR(10),"    baseSkinTemp = ",CHAR(10),"    upgradeSkinTemp = "),"")),IF(Q66="Fuel Tank",IF(AA66="NA/Balloon","    KiwiFuelSwitchIgnore = true",IF(AA66="standardLiquidFuel",_xlfn.CONCAT("    fuelTankUpgradeType = ",AA66,CHAR(10),"    fuelTankSizeUpgrade = ",AB66),_xlfn.CONCAT("    fuelTankUpgradeType = ",AA66))),IF(Q66="RCS","    rcsUpgradeType = coldGas",IF(Q66="RTG",_xlfn.CONCAT(CHAR(10),"@PART[",D66,"]:NEEDS[",B66,",NearFutureElectrical,DecayingRTGs,!FeatureRadiation]",CHAR(10),"{",CHAR(10),"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Q66" s="16" t="str">
        <f>IF(Q66="Engine",VLOOKUP(X66,EngineUpgrades!$A$2:$C$19,2,FALSE),"")</f>
        <v/>
      </c>
      <c r="AR66" s="16" t="str">
        <f>IF(Q66="Engine",VLOOKUP(X66,EngineUpgrades!$A$2:$C$19,3,FALSE),"")</f>
        <v/>
      </c>
      <c r="AS66" s="15" t="str">
        <f>_xlfn.XLOOKUP(AQ66,EngineUpgrades!$D$1:$J$1,EngineUpgrades!$D$17:$J$17,"",0,1)</f>
        <v/>
      </c>
      <c r="AT66" s="17">
        <v>2</v>
      </c>
      <c r="AU66" s="16" t="str">
        <f>IF(Q66="Engine",_xlfn.XLOOKUP(_xlfn.CONCAT(O66,P66+AT66),TechTree!$C$2:$C$501,TechTree!$D$2:$D$501,"Not Valid Combination",0,1),"")</f>
        <v/>
      </c>
    </row>
    <row r="67" spans="1:47" ht="348.5" x14ac:dyDescent="0.35">
      <c r="A67" t="str">
        <f>VLOOKUP(D67,PartsUpdated!$A$2:$A$289,1,FALSE)</f>
        <v>octans_docking_port_s0p5_1_male</v>
      </c>
      <c r="B67" t="s">
        <v>417</v>
      </c>
      <c r="C67" t="s">
        <v>1064</v>
      </c>
      <c r="D67" t="s">
        <v>552</v>
      </c>
      <c r="E67" t="s">
        <v>553</v>
      </c>
      <c r="F67" t="s">
        <v>420</v>
      </c>
      <c r="G67" t="s">
        <v>373</v>
      </c>
      <c r="H67">
        <v>1400</v>
      </c>
      <c r="I67">
        <v>280</v>
      </c>
      <c r="J67">
        <v>0.05</v>
      </c>
      <c r="K67" t="s">
        <v>22</v>
      </c>
      <c r="M67" s="12" t="str">
        <f>_xlfn.CONCAT(IF($R67&lt;&gt;"",_xlfn.CONCAT(" #LOC_KTT_",B67,"_",D67,"_Title = ",$R67,CHAR(10),"@PART[",D67,"]:NEEDS[!002_CommunityPartsTitles]:AFTER[",B67,"] // ",IF(R67="",E67,_xlfn.CONCAT(R67," (",E67,")")),CHAR(10),"{",CHAR(10),"    @",$R$1," = #LOC_KTT_",B67,"_",D67,"_Title // ",$R67,CHAR(10),"}",CHAR(10)),""),"@PART[",D67,"]:AFTER[",B67,"] // ",IF(R67="",E67,_xlfn.CONCAT(R67," (",E67,")")),CHAR(10),"{",CHAR(10),"    techBranch = ",VLOOKUP(O67,TechTree!$G$2:$H$43,2,FALSE),CHAR(10),"    techTier = ",P67,CHAR(10),"    @TechRequired = ",N67,IF($S67&lt;&gt;"",_xlfn.CONCAT(CHAR(10),"    @",$S$1," = ",$S67),""),IF($T67&lt;&gt;"",_xlfn.CONCAT(CHAR(10),"    @",$T$1," = ",$T67),""),IF($U67&lt;&gt;"",_xlfn.CONCAT(CHAR(10),"    @",$U$1," = ",$U67),""),IF(AND(AA67="NA/Balloon",Q67&lt;&gt;"Fuel Tank")=TRUE,_xlfn.CONCAT(CHAR(10),"    KiwiFuelSwitchIgnore = true"),""),IF($V67&lt;&gt;"",_xlfn.CONCAT(CHAR(10),V67),""),IF($AP67&lt;&gt;"",IF(Q67="RTG","",_xlfn.CONCAT(CHAR(10),$AP67)),""),IF(AN67&lt;&gt;"",_xlfn.CONCAT(CHAR(10),AN67),""),CHAR(10),"}",IF(AC67="Yes",_xlfn.CONCAT(CHAR(10),"@PART[",D67,"]:NEEDS[KiwiDeprecate]:AFTER[",B67,"]",CHAR(10),"{",CHAR(10),"    kiwiDeprecate = true",CHAR(10),"}"),""),IF(Q67="RTG",AP67,""))</f>
        <v>@PART[octans_docking_port_s0p5_1_male]:AFTER[Tantares] // Octans Size 0.5 Docking Port A (Male)
{
    techBranch = decouplers
    techTier = 5
    @TechRequired = advancedDecoupling
    spacePlaneSystemUpgradeType = octans
}</v>
      </c>
      <c r="N67" s="9" t="str">
        <f>_xlfn.XLOOKUP(_xlfn.CONCAT(O67,P67),TechTree!$C$2:$C$501,TechTree!$D$2:$D$501,"Not Valid Combination",0,1)</f>
        <v>advancedDecoupling</v>
      </c>
      <c r="O67" s="8" t="s">
        <v>212</v>
      </c>
      <c r="P67" s="8">
        <v>5</v>
      </c>
      <c r="Q67" s="8" t="s">
        <v>289</v>
      </c>
      <c r="W67" s="10" t="s">
        <v>243</v>
      </c>
      <c r="X67" s="10" t="s">
        <v>259</v>
      </c>
      <c r="Y67" s="10" t="s">
        <v>1813</v>
      </c>
      <c r="Z67" s="10" t="s">
        <v>1814</v>
      </c>
      <c r="AA67" s="10" t="s">
        <v>294</v>
      </c>
      <c r="AB67" s="10" t="s">
        <v>303</v>
      </c>
      <c r="AC67" s="10" t="s">
        <v>329</v>
      </c>
      <c r="AE67" s="12" t="str">
        <f t="shared" ref="AE67:AE130" si="4">IF(Q67="Engine",_xlfn.CONCAT("PARTUPGRADE:NEEDS[",B67,"]",CHAR(10),"{",CHAR(10),"    name = ",Y67,CHAR(10),"    type = engine",CHAR(10),"    partIcon = ",D67,CHAR(10),"    techRequired = ",AU67,CHAR(10),"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so'.",CHAR(10),"}",CHAR(10),"@PARTUPGRADE[",Y67,"]:NEEDS[",B67,"]:FOR[zKiwiTechTree]",CHAR(10),"{",CHAR(10),"    @entryCost = #$@PART[",D67,"]/entryCost$",CHAR(10),"    @entryCost *= #$@KIWI_ENGINE_MULTIPLIERS/",AR67,"/UPGRADE_ENTRYCOST_MULTIPLIER$",CHAR(10),"    @title ^= #:INSERTPARTTITLE:$@PART[",D67,"]/title$:",CHAR(10),"    @description ^= #:INSERTPART:$@PART[",D67,"]/engineName$:",CHAR(10),"}",CHAR(10),"@PART[",D67,"]:NEEDS[",B67,"]:HAS[~engineUpgrade[off]]:AFTER[zzKiwiTechTree]",CHAR(10),"{",CHAR(10),"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#:INSERTPARTUPGRADE:$@PARTUPGRADE[",Y67,"]/techRequired$:",CHAR(10),"}"),IF(OR(Q67="System",Q67="System and Space Capability")=TRUE,_xlfn.CONCAT("// Choose the one with the part that you want to represent the system",CHAR(10),"#LOC_KTT_",B67,"_",Y67,"_SYSTEM_UPGRADE_TITLE = ",Z67,CHAR(10),"PARTUPGRADE:NEEDS[",B67,"]",CHAR(10),"{",CHAR(10),"    name = ",Y67,"Upgrade",CHAR(10),"    type = system",CHAR(10),"    systemUpgradeName = #LOC_KTT_",B67,"_",Y67,"_SYSTEM_UPGRADE_TITLE // ",Z67,CHAR(10),"    partIcon = ",D67,CHAR(10),"    techRequired = INSERT HERE",AU67,CHAR(10),"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INSERTSYSTEM!",CHAR(10),"}",CHAR(10),"@PARTUPGRADE[",Y67,"Upgrade]:FOR[KiwiTechTree]",CHAR(10),"{",CHAR(10),"    @title ^= #:INSERTPARTTITLE:$systemUpgradeName$:",CHAR(10),"    @description ^= #:INSERTSYSTEM:$systemUpgradeName$:",CHAR(10),"}",CHAR(10),"@PART[*]:HAS[#spacePlaneSystemUpgradeType[",Y67,"],~systemUpgrade[off]]:FOR[zzzKiwiTechTree]",CHAR(10),"{",CHAR(10),"    %systemUpgradeName = #LOC_KTT_",B67,"_",Y67,"_SYSTEM_UPGRADE_TITLE // ",Z67,CHAR(10),"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#:INSERTSYSTEMUPGRADENODE:$@PARTUPGRADE[",Y67,"Upgrade]/techRequired$!",CHAR(10),"}"),""))</f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octans_docking_port_s0p5_1_male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F67" s="14"/>
      <c r="AG67" s="18" t="s">
        <v>329</v>
      </c>
      <c r="AH67" s="18"/>
      <c r="AI67" s="18"/>
      <c r="AJ67" s="18"/>
      <c r="AK67" s="18"/>
      <c r="AL67" s="18"/>
      <c r="AM67" s="18"/>
      <c r="AN67" s="19" t="str">
        <f t="shared" si="3"/>
        <v/>
      </c>
      <c r="AO67" s="14"/>
      <c r="AP67" s="15" t="str">
        <f>IF(Q67="Structural",_xlfn.CONCAT("    ","structuralUpgradeType = ",IF(P67&lt;3,"0_2",IF(P67&lt;5,"3_4",IF(P67&lt;7,"5_6",IF(P67&lt;9,"7_8","9Plus"))))),IF(Q67="Command Module",_xlfn.CONCAT("    commandUpgradeType = standard",CHAR(10),"    commandUpgradeName = ",W67),IF(Q67="Engine",_xlfn.CONCAT("    engineUpgradeType = ",X67,CHAR(10),Parts!AS67,CHAR(10),"    enginePartUpgradeName = ",Y67),IF(Q67="Parachute","    parachuteUpgradeType = standard",IF(Q67="Solar",_xlfn.CONCAT("    solarPanelUpgradeTier = ",P67),IF(OR(Q67="System",Q67="System and Space Capability")=TRUE,_xlfn.CONCAT("    spacePlaneSystemUpgradeType = ",Y67,IF(Q67="System and Space Capability",_xlfn.CONCAT(CHAR(10),"    spaceplaneUpgradeType = spaceCapable",CHAR(10),"    baseSkinTemp = ",CHAR(10),"    upgradeSkinTemp = "),"")),IF(Q67="Fuel Tank",IF(AA67="NA/Balloon","    KiwiFuelSwitchIgnore = true",IF(AA67="standardLiquidFuel",_xlfn.CONCAT("    fuelTankUpgradeType = ",AA67,CHAR(10),"    fuelTankSizeUpgrade = ",AB67),_xlfn.CONCAT("    fuelTankUpgradeType = ",AA67))),IF(Q67="RCS","    rcsUpgradeType = coldGas",IF(Q67="RTG",_xlfn.CONCAT(CHAR(10),"@PART[",D67,"]:NEEDS[",B67,",NearFutureElectrical,DecayingRTGs,!FeatureRadiation]",CHAR(10),"{",CHAR(10),"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Q67" s="16" t="str">
        <f>IF(Q67="Engine",VLOOKUP(X67,EngineUpgrades!$A$2:$C$19,2,FALSE),"")</f>
        <v/>
      </c>
      <c r="AR67" s="16" t="str">
        <f>IF(Q67="Engine",VLOOKUP(X67,EngineUpgrades!$A$2:$C$19,3,FALSE),"")</f>
        <v/>
      </c>
      <c r="AS67" s="15" t="str">
        <f>_xlfn.XLOOKUP(AQ67,EngineUpgrades!$D$1:$J$1,EngineUpgrades!$D$17:$J$17,"",0,1)</f>
        <v/>
      </c>
      <c r="AT67" s="17">
        <v>2</v>
      </c>
      <c r="AU67" s="16" t="str">
        <f>IF(Q67="Engine",_xlfn.XLOOKUP(_xlfn.CONCAT(O67,P67+AT67),TechTree!$C$2:$C$501,TechTree!$D$2:$D$501,"Not Valid Combination",0,1),"")</f>
        <v/>
      </c>
    </row>
    <row r="68" spans="1:47" ht="348.5" x14ac:dyDescent="0.35">
      <c r="A68" t="str">
        <f>VLOOKUP(D68,PartsUpdated!$A$2:$A$289,1,FALSE)</f>
        <v>octans_docking_port_s0p5_2_female</v>
      </c>
      <c r="B68" t="s">
        <v>417</v>
      </c>
      <c r="C68" t="s">
        <v>1065</v>
      </c>
      <c r="D68" t="s">
        <v>554</v>
      </c>
      <c r="E68" t="s">
        <v>555</v>
      </c>
      <c r="F68" t="s">
        <v>420</v>
      </c>
      <c r="G68" t="s">
        <v>373</v>
      </c>
      <c r="H68">
        <v>1400</v>
      </c>
      <c r="I68">
        <v>280</v>
      </c>
      <c r="J68">
        <v>0.05</v>
      </c>
      <c r="K68" t="s">
        <v>22</v>
      </c>
      <c r="M68" s="12" t="str">
        <f>_xlfn.CONCAT(IF($R68&lt;&gt;"",_xlfn.CONCAT(" #LOC_KTT_",B68,"_",D68,"_Title = ",$R68,CHAR(10),"@PART[",D68,"]:NEEDS[!002_CommunityPartsTitles]:AFTER[",B68,"] // ",IF(R68="",E68,_xlfn.CONCAT(R68," (",E68,")")),CHAR(10),"{",CHAR(10),"    @",$R$1," = #LOC_KTT_",B68,"_",D68,"_Title // ",$R68,CHAR(10),"}",CHAR(10)),""),"@PART[",D68,"]:AFTER[",B68,"] // ",IF(R68="",E68,_xlfn.CONCAT(R68," (",E68,")")),CHAR(10),"{",CHAR(10),"    techBranch = ",VLOOKUP(O68,TechTree!$G$2:$H$43,2,FALSE),CHAR(10),"    techTier = ",P68,CHAR(10),"    @TechRequired = ",N68,IF($S68&lt;&gt;"",_xlfn.CONCAT(CHAR(10),"    @",$S$1," = ",$S68),""),IF($T68&lt;&gt;"",_xlfn.CONCAT(CHAR(10),"    @",$T$1," = ",$T68),""),IF($U68&lt;&gt;"",_xlfn.CONCAT(CHAR(10),"    @",$U$1," = ",$U68),""),IF(AND(AA68="NA/Balloon",Q68&lt;&gt;"Fuel Tank")=TRUE,_xlfn.CONCAT(CHAR(10),"    KiwiFuelSwitchIgnore = true"),""),IF($V68&lt;&gt;"",_xlfn.CONCAT(CHAR(10),V68),""),IF($AP68&lt;&gt;"",IF(Q68="RTG","",_xlfn.CONCAT(CHAR(10),$AP68)),""),IF(AN68&lt;&gt;"",_xlfn.CONCAT(CHAR(10),AN68),""),CHAR(10),"}",IF(AC68="Yes",_xlfn.CONCAT(CHAR(10),"@PART[",D68,"]:NEEDS[KiwiDeprecate]:AFTER[",B68,"]",CHAR(10),"{",CHAR(10),"    kiwiDeprecate = true",CHAR(10),"}"),""),IF(Q68="RTG",AP68,""))</f>
        <v>@PART[octans_docking_port_s0p5_2_female]:AFTER[Tantares] // Octans Size 0.5 Docking Port B (Female)
{
    techBranch = decouplers
    techTier = 5
    @TechRequired = advancedDecoupling
    spacePlaneSystemUpgradeType = octans
}</v>
      </c>
      <c r="N68" s="9" t="str">
        <f>_xlfn.XLOOKUP(_xlfn.CONCAT(O68,P68),TechTree!$C$2:$C$501,TechTree!$D$2:$D$501,"Not Valid Combination",0,1)</f>
        <v>advancedDecoupling</v>
      </c>
      <c r="O68" s="8" t="s">
        <v>212</v>
      </c>
      <c r="P68" s="8">
        <v>5</v>
      </c>
      <c r="Q68" s="8" t="s">
        <v>289</v>
      </c>
      <c r="W68" s="10" t="s">
        <v>243</v>
      </c>
      <c r="X68" s="10" t="s">
        <v>254</v>
      </c>
      <c r="Y68" s="10" t="s">
        <v>1813</v>
      </c>
      <c r="Z68" s="10" t="s">
        <v>1814</v>
      </c>
      <c r="AA68" s="10" t="s">
        <v>294</v>
      </c>
      <c r="AB68" s="10" t="s">
        <v>303</v>
      </c>
      <c r="AC68" s="10" t="s">
        <v>329</v>
      </c>
      <c r="AE68" s="12" t="str">
        <f t="shared" si="4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octans_docking_port_s0p5_2_female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F68" s="14"/>
      <c r="AG68" s="18" t="s">
        <v>329</v>
      </c>
      <c r="AH68" s="18"/>
      <c r="AI68" s="18"/>
      <c r="AJ68" s="18"/>
      <c r="AK68" s="18"/>
      <c r="AL68" s="18"/>
      <c r="AM68" s="18"/>
      <c r="AN68" s="19" t="str">
        <f t="shared" si="3"/>
        <v/>
      </c>
      <c r="AO68" s="14"/>
      <c r="AP68" s="15" t="str">
        <f>IF(Q68="Structural",_xlfn.CONCAT("    ","structuralUpgradeType = ",IF(P68&lt;3,"0_2",IF(P68&lt;5,"3_4",IF(P68&lt;7,"5_6",IF(P68&lt;9,"7_8","9Plus"))))),IF(Q68="Command Module",_xlfn.CONCAT("    commandUpgradeType = standard",CHAR(10),"    commandUpgradeName = ",W68),IF(Q68="Engine",_xlfn.CONCAT("    engineUpgradeType = ",X68,CHAR(10),Parts!AS68,CHAR(10),"    enginePartUpgradeName = ",Y68),IF(Q68="Parachute","    parachuteUpgradeType = standard",IF(Q68="Solar",_xlfn.CONCAT("    solarPanelUpgradeTier = ",P68),IF(OR(Q68="System",Q68="System and Space Capability")=TRUE,_xlfn.CONCAT("    spacePlaneSystemUpgradeType = ",Y68,IF(Q68="System and Space Capability",_xlfn.CONCAT(CHAR(10),"    spaceplaneUpgradeType = spaceCapable",CHAR(10),"    baseSkinTemp = ",CHAR(10),"    upgradeSkinTemp = "),"")),IF(Q68="Fuel Tank",IF(AA68="NA/Balloon","    KiwiFuelSwitchIgnore = true",IF(AA68="standardLiquidFuel",_xlfn.CONCAT("    fuelTankUpgradeType = ",AA68,CHAR(10),"    fuelTankSizeUpgrade = ",AB68),_xlfn.CONCAT("    fuelTankUpgradeType = ",AA68))),IF(Q68="RCS","    rcsUpgradeType = coldGas",IF(Q68="RTG",_xlfn.CONCAT(CHAR(10),"@PART[",D68,"]:NEEDS[",B68,",NearFutureElectrical,DecayingRTGs,!FeatureRadiation]",CHAR(10),"{",CHAR(10),"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Q68" s="16" t="str">
        <f>IF(Q68="Engine",VLOOKUP(X68,EngineUpgrades!$A$2:$C$19,2,FALSE),"")</f>
        <v/>
      </c>
      <c r="AR68" s="16" t="str">
        <f>IF(Q68="Engine",VLOOKUP(X68,EngineUpgrades!$A$2:$C$19,3,FALSE),"")</f>
        <v/>
      </c>
      <c r="AS68" s="15" t="str">
        <f>_xlfn.XLOOKUP(AQ68,EngineUpgrades!$D$1:$J$1,EngineUpgrades!$D$17:$J$17,"",0,1)</f>
        <v/>
      </c>
      <c r="AT68" s="17">
        <v>2</v>
      </c>
      <c r="AU68" s="16" t="str">
        <f>IF(Q68="Engine",_xlfn.XLOOKUP(_xlfn.CONCAT(O68,P68+AT68),TechTree!$C$2:$C$501,TechTree!$D$2:$D$501,"Not Valid Combination",0,1),"")</f>
        <v/>
      </c>
    </row>
    <row r="69" spans="1:47" ht="348.5" x14ac:dyDescent="0.35">
      <c r="A69" t="str">
        <f>VLOOKUP(D69,PartsUpdated!$A$2:$A$289,1,FALSE)</f>
        <v>octans_docking_port_s0p5_2_male</v>
      </c>
      <c r="B69" t="s">
        <v>417</v>
      </c>
      <c r="C69" t="s">
        <v>1066</v>
      </c>
      <c r="D69" t="s">
        <v>556</v>
      </c>
      <c r="E69" t="s">
        <v>557</v>
      </c>
      <c r="F69" t="s">
        <v>420</v>
      </c>
      <c r="G69" t="s">
        <v>373</v>
      </c>
      <c r="H69">
        <v>1400</v>
      </c>
      <c r="I69">
        <v>280</v>
      </c>
      <c r="J69">
        <v>0.05</v>
      </c>
      <c r="K69" t="s">
        <v>22</v>
      </c>
      <c r="M69" s="12" t="str">
        <f>_xlfn.CONCAT(IF($R69&lt;&gt;"",_xlfn.CONCAT(" #LOC_KTT_",B69,"_",D69,"_Title = ",$R69,CHAR(10),"@PART[",D69,"]:NEEDS[!002_CommunityPartsTitles]:AFTER[",B69,"] // ",IF(R69="",E69,_xlfn.CONCAT(R69," (",E69,")")),CHAR(10),"{",CHAR(10),"    @",$R$1," = #LOC_KTT_",B69,"_",D69,"_Title // ",$R69,CHAR(10),"}",CHAR(10)),""),"@PART[",D69,"]:AFTER[",B69,"] // ",IF(R69="",E69,_xlfn.CONCAT(R69," (",E69,")")),CHAR(10),"{",CHAR(10),"    techBranch = ",VLOOKUP(O69,TechTree!$G$2:$H$43,2,FALSE),CHAR(10),"    techTier = ",P69,CHAR(10),"    @TechRequired = ",N69,IF($S69&lt;&gt;"",_xlfn.CONCAT(CHAR(10),"    @",$S$1," = ",$S69),""),IF($T69&lt;&gt;"",_xlfn.CONCAT(CHAR(10),"    @",$T$1," = ",$T69),""),IF($U69&lt;&gt;"",_xlfn.CONCAT(CHAR(10),"    @",$U$1," = ",$U69),""),IF(AND(AA69="NA/Balloon",Q69&lt;&gt;"Fuel Tank")=TRUE,_xlfn.CONCAT(CHAR(10),"    KiwiFuelSwitchIgnore = true"),""),IF($V69&lt;&gt;"",_xlfn.CONCAT(CHAR(10),V69),""),IF($AP69&lt;&gt;"",IF(Q69="RTG","",_xlfn.CONCAT(CHAR(10),$AP69)),""),IF(AN69&lt;&gt;"",_xlfn.CONCAT(CHAR(10),AN69),""),CHAR(10),"}",IF(AC69="Yes",_xlfn.CONCAT(CHAR(10),"@PART[",D69,"]:NEEDS[KiwiDeprecate]:AFTER[",B69,"]",CHAR(10),"{",CHAR(10),"    kiwiDeprecate = true",CHAR(10),"}"),""),IF(Q69="RTG",AP69,""))</f>
        <v>@PART[octans_docking_port_s0p5_2_male]:AFTER[Tantares] // Octans Size 0.5 Docking Port B (Male)
{
    techBranch = decouplers
    techTier = 5
    @TechRequired = advancedDecoupling
    spacePlaneSystemUpgradeType = octans
}</v>
      </c>
      <c r="N69" s="9" t="str">
        <f>_xlfn.XLOOKUP(_xlfn.CONCAT(O69,P69),TechTree!$C$2:$C$501,TechTree!$D$2:$D$501,"Not Valid Combination",0,1)</f>
        <v>advancedDecoupling</v>
      </c>
      <c r="O69" s="8" t="s">
        <v>212</v>
      </c>
      <c r="P69" s="8">
        <v>5</v>
      </c>
      <c r="Q69" s="8" t="s">
        <v>289</v>
      </c>
      <c r="W69" s="10" t="s">
        <v>243</v>
      </c>
      <c r="X69" s="10" t="s">
        <v>259</v>
      </c>
      <c r="Y69" s="10" t="s">
        <v>1813</v>
      </c>
      <c r="Z69" s="10" t="s">
        <v>1814</v>
      </c>
      <c r="AA69" s="10" t="s">
        <v>294</v>
      </c>
      <c r="AB69" s="10" t="s">
        <v>303</v>
      </c>
      <c r="AC69" s="10" t="s">
        <v>329</v>
      </c>
      <c r="AE69" s="12" t="str">
        <f t="shared" si="4"/>
        <v>// Choose the one with the part that you want to represent the system
#LOC_KTT_Tantares_octans_SYSTEM_UPGRADE_TITLE = Octans System
PARTUPGRADE:NEEDS[Tantares]
{
    name = octansUpgrade
    type = system
    systemUpgradeName = #LOC_KTT_Tantares_octans_SYSTEM_UPGRADE_TITLE // Octans System
    partIcon = octans_docking_port_s0p5_2_male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@PARTUPGRADE[octansUpgrade]:FOR[KiwiTechTree]
{
    @title ^= #:INSERTPARTTITLE:$systemUpgradeName$:
    @description ^= #:INSERTSYSTEM:$systemUpgradeName$:
}
@PART[*]:HAS[#spacePlaneSystemUpgradeType[octans],~systemUpgrade[off]]:FOR[zzzKiwiTechTree]
{
    %systemUpgradeName = #LOC_KTT_Tantares_octans_SYSTEM_UPGRADE_TITLE // Octans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#:INSERTSYSTEMUPGRADENODE:$@PARTUPGRADE[octansUpgrade]/techRequired$!
}</v>
      </c>
      <c r="AF69" s="14"/>
      <c r="AG69" s="18" t="s">
        <v>329</v>
      </c>
      <c r="AH69" s="18"/>
      <c r="AI69" s="18"/>
      <c r="AJ69" s="18"/>
      <c r="AK69" s="18"/>
      <c r="AL69" s="18"/>
      <c r="AM69" s="18"/>
      <c r="AN69" s="19" t="str">
        <f t="shared" ref="AN69:AN132" si="5">IF(AG69="Yes",_xlfn.CONCAT("    @MODULE[ModuleEngines*]",CHAR(10),"    {",IF(AH69&lt;&gt;"",_xlfn.CONCAT(CHAR(10),"        @maxThrust = ",AH69),""),IF(AI69&lt;&gt;"",_xlfn.CONCAT(CHAR(10),"        !atmosphereCurve {}",CHAR(10),"        atmosphereCurve",CHAR(10),"        {",IF(AI69&lt;&gt;"",_xlfn.CONCAT(CHAR(10),"            key = ",AI69),""),IF(AJ69&lt;&gt;"",_xlfn.CONCAT(CHAR(10),"            key = ",AJ69),""),IF(AK69&lt;&gt;"",_xlfn.CONCAT(CHAR(10),"            key = ",AK69),""),IF(AL69&lt;&gt;"",_xlfn.CONCAT(CHAR(10),"            key = ",AL69),""),IF(AM69&lt;&gt;"",_xlfn.CONCAT(CHAR(10),"            key = ",AM69),""),CHAR(10),"        }"),""),CHAR(10),"    }"),"")</f>
        <v/>
      </c>
      <c r="AO69" s="14"/>
      <c r="AP69" s="15" t="str">
        <f>IF(Q69="Structural",_xlfn.CONCAT("    ","structuralUpgradeType = ",IF(P69&lt;3,"0_2",IF(P69&lt;5,"3_4",IF(P69&lt;7,"5_6",IF(P69&lt;9,"7_8","9Plus"))))),IF(Q69="Command Module",_xlfn.CONCAT("    commandUpgradeType = standard",CHAR(10),"    commandUpgradeName = ",W69),IF(Q69="Engine",_xlfn.CONCAT("    engineUpgradeType = ",X69,CHAR(10),Parts!AS69,CHAR(10),"    enginePartUpgradeName = ",Y69),IF(Q69="Parachute","    parachuteUpgradeType = standard",IF(Q69="Solar",_xlfn.CONCAT("    solarPanelUpgradeTier = ",P69),IF(OR(Q69="System",Q69="System and Space Capability")=TRUE,_xlfn.CONCAT("    spacePlaneSystemUpgradeType = ",Y69,IF(Q69="System and Space Capability",_xlfn.CONCAT(CHAR(10),"    spaceplaneUpgradeType = spaceCapable",CHAR(10),"    baseSkinTemp = ",CHAR(10),"    upgradeSkinTemp = "),"")),IF(Q69="Fuel Tank",IF(AA69="NA/Balloon","    KiwiFuelSwitchIgnore = true",IF(AA69="standardLiquidFuel",_xlfn.CONCAT("    fuelTankUpgradeType = ",AA69,CHAR(10),"    fuelTankSizeUpgrade = ",AB69),_xlfn.CONCAT("    fuelTankUpgradeType = ",AA69))),IF(Q69="RCS","    rcsUpgradeType = coldGas",IF(Q69="RTG",_xlfn.CONCAT(CHAR(10),"@PART[",D69,"]:NEEDS[",B69,",NearFutureElectrical,DecayingRTGs,!FeatureRadiation]",CHAR(10),"{",CHAR(10),"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octans</v>
      </c>
      <c r="AQ69" s="16" t="str">
        <f>IF(Q69="Engine",VLOOKUP(X69,EngineUpgrades!$A$2:$C$19,2,FALSE),"")</f>
        <v/>
      </c>
      <c r="AR69" s="16" t="str">
        <f>IF(Q69="Engine",VLOOKUP(X69,EngineUpgrades!$A$2:$C$19,3,FALSE),"")</f>
        <v/>
      </c>
      <c r="AS69" s="15" t="str">
        <f>_xlfn.XLOOKUP(AQ69,EngineUpgrades!$D$1:$J$1,EngineUpgrades!$D$17:$J$17,"",0,1)</f>
        <v/>
      </c>
      <c r="AT69" s="17">
        <v>2</v>
      </c>
      <c r="AU69" s="16" t="str">
        <f>IF(Q69="Engine",_xlfn.XLOOKUP(_xlfn.CONCAT(O69,P69+AT69),TechTree!$C$2:$C$501,TechTree!$D$2:$D$501,"Not Valid Combination",0,1),"")</f>
        <v/>
      </c>
    </row>
    <row r="70" spans="1:47" ht="409.5" customHeight="1" x14ac:dyDescent="0.35">
      <c r="A70" t="str">
        <f>VLOOKUP(D70,PartsUpdated!$A$2:$A$289,1,FALSE)</f>
        <v>castor_aerospike_engine_s0_1</v>
      </c>
      <c r="B70" t="s">
        <v>417</v>
      </c>
      <c r="C70" t="s">
        <v>1067</v>
      </c>
      <c r="D70" t="s">
        <v>558</v>
      </c>
      <c r="E70" t="s">
        <v>559</v>
      </c>
      <c r="F70" t="s">
        <v>420</v>
      </c>
      <c r="G70" t="s">
        <v>372</v>
      </c>
      <c r="H70">
        <v>1200</v>
      </c>
      <c r="I70">
        <v>240</v>
      </c>
      <c r="J70">
        <v>0.6</v>
      </c>
      <c r="K70" t="s">
        <v>15</v>
      </c>
      <c r="M70" s="12" t="str">
        <f>_xlfn.CONCAT(IF($R70&lt;&gt;"",_xlfn.CONCAT(" #LOC_KTT_",B70,"_",D70,"_Title = ",$R70,CHAR(10),"@PART[",D70,"]:NEEDS[!002_CommunityPartsTitles]:AFTER[",B70,"] // ",IF(R70="",E70,_xlfn.CONCAT(R70," (",E70,")")),CHAR(10),"{",CHAR(10),"    @",$R$1," = #LOC_KTT_",B70,"_",D70,"_Title // ",$R70,CHAR(10),"}",CHAR(10)),""),"@PART[",D70,"]:AFTER[",B70,"] // ",IF(R70="",E70,_xlfn.CONCAT(R70," (",E70,")")),CHAR(10),"{",CHAR(10),"    techBranch = ",VLOOKUP(O70,TechTree!$G$2:$H$43,2,FALSE),CHAR(10),"    techTier = ",P70,CHAR(10),"    @TechRequired = ",N70,IF($S70&lt;&gt;"",_xlfn.CONCAT(CHAR(10),"    @",$S$1," = ",$S70),""),IF($T70&lt;&gt;"",_xlfn.CONCAT(CHAR(10),"    @",$T$1," = ",$T70),""),IF($U70&lt;&gt;"",_xlfn.CONCAT(CHAR(10),"    @",$U$1," = ",$U70),""),IF(AND(AA70="NA/Balloon",Q70&lt;&gt;"Fuel Tank")=TRUE,_xlfn.CONCAT(CHAR(10),"    KiwiFuelSwitchIgnore = true"),""),IF($V70&lt;&gt;"",_xlfn.CONCAT(CHAR(10),V70),""),IF($AP70&lt;&gt;"",IF(Q70="RTG","",_xlfn.CONCAT(CHAR(10),$AP70)),""),IF(AN70&lt;&gt;"",_xlfn.CONCAT(CHAR(10),AN70),""),CHAR(10),"}",IF(AC70="Yes",_xlfn.CONCAT(CHAR(10),"@PART[",D70,"]:NEEDS[KiwiDeprecate]:AFTER[",B70,"]",CHAR(10),"{",CHAR(10),"    kiwiDeprecate = true",CHAR(10),"}"),""),IF(Q70="RTG",AP70,""))</f>
        <v xml:space="preserve"> #LOC_KTT_Tantares_castor_aerospike_engine_s0_1_Title = BL-2 Toroidal Aerospike "Sprengningsnal" Liquid Fuel Engine
@PART[castor_aerospike_engine_s0_1]:NEEDS[!002_CommunityPartsTitles]:AFTER[Tantares] // BL-2 Toroidal Aerospike "Sprengningsnal" Liquid Fuel Engine (Castor "SprengningsnÃ¥l" Aerospike)
{
    @title = #LOC_KTT_Tantares_castor_aerospike_engine_s0_1_Title // BL-2 Toroidal Aerospike "Sprengningsnal" Liquid Fuel Engine
}
@PART[castor_aerospike_engine_s0_1]:AFTER[Tantares] // BL-2 Toroidal Aerospike "Sprengningsnal" Liquid Fuel Engine (Castor "SprengningsnÃ¥l" Aerospike)
{
    techBranch = specialtyEngines
    techTier = 5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v>
      </c>
      <c r="N70" s="9" t="str">
        <f>_xlfn.XLOOKUP(_xlfn.CONCAT(O70,P70),TechTree!$C$2:$C$501,TechTree!$D$2:$D$501,"Not Valid Combination",0,1)</f>
        <v>precisionPropulsion</v>
      </c>
      <c r="O70" s="8" t="s">
        <v>215</v>
      </c>
      <c r="P70" s="8">
        <v>5</v>
      </c>
      <c r="Q70" s="8" t="s">
        <v>10</v>
      </c>
      <c r="R70" s="10" t="s">
        <v>1299</v>
      </c>
      <c r="S70" s="10">
        <v>18000</v>
      </c>
      <c r="T70" s="10">
        <v>2400</v>
      </c>
      <c r="W70" s="10" t="s">
        <v>243</v>
      </c>
      <c r="X70" s="10" t="s">
        <v>246</v>
      </c>
      <c r="Y70" s="10" t="s">
        <v>1294</v>
      </c>
      <c r="AA70" s="10" t="s">
        <v>294</v>
      </c>
      <c r="AB70" s="10" t="s">
        <v>303</v>
      </c>
      <c r="AC70" s="10" t="s">
        <v>329</v>
      </c>
      <c r="AE70" s="12" t="str">
        <f t="shared" si="4"/>
        <v>PARTUPGRADE:NEEDS[Tantares]
{
    name = sprengningsnalUpgrade
    type = engine
    partIcon = castor_aerospike_engine_s0_1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@PARTUPGRADE[sprengningsnalUpgrade]:NEEDS[Tantares]:FOR[zKiwiTechTree]
{
    @entryCost = #$@PART[castor_aerospike_engine_s0_1]/entryCost$
    @entryCost *= #$@KIWI_ENGINE_MULTIPLIERS/KEROLOX/UPGRADE_ENTRYCOST_MULTIPLIER$
    @title ^= #:INSERTPARTTITLE:$@PART[castor_aerospike_engine_s0_1]/title$:
    @description ^= #:INSERTPART:$@PART[castor_aerospike_engine_s0_1]/engineName$:
}
@PART[castor_aerospike_engine_s0_1]:NEEDS[Tantares]:HAS[~engineUpgrade[off]]:AFTER[zzKiwiTechTree]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#:INSERTPARTUPGRADE:$@PARTUPGRADE[sprengningsnalUpgrade]/techRequired$:
}</v>
      </c>
      <c r="AF70" s="14"/>
      <c r="AG70" s="18" t="s">
        <v>374</v>
      </c>
      <c r="AH70" s="18">
        <v>90</v>
      </c>
      <c r="AI70" s="18" t="s">
        <v>1289</v>
      </c>
      <c r="AJ70" s="18" t="s">
        <v>1290</v>
      </c>
      <c r="AK70" s="18" t="s">
        <v>1291</v>
      </c>
      <c r="AL70" s="18" t="s">
        <v>1292</v>
      </c>
      <c r="AM70" s="18" t="s">
        <v>1293</v>
      </c>
      <c r="AN70" s="19" t="str">
        <f t="shared" si="5"/>
        <v xml:space="preserve">    @MODULE[ModuleEngines*]
    {
        @maxThrust = 90
        !atmosphereCurve {}
        atmosphereCurve
        {
            key = 0 320
            key = 1 280
            key = 4 260
            key = 10 170
            key = 20 0.001
        }
    }</v>
      </c>
      <c r="AO70" s="14"/>
      <c r="AP70" s="15" t="str">
        <f>IF(Q70="Structural",_xlfn.CONCAT("    ","structuralUpgradeType = ",IF(P70&lt;3,"0_2",IF(P70&lt;5,"3_4",IF(P70&lt;7,"5_6",IF(P70&lt;9,"7_8","9Plus"))))),IF(Q70="Command Module",_xlfn.CONCAT("    commandUpgradeType = standard",CHAR(10),"    commandUpgradeName = ",W70),IF(Q70="Engine",_xlfn.CONCAT("    engineUpgradeType = ",X70,CHAR(10),Parts!AS70,CHAR(10),"    enginePartUpgradeName = ",Y70),IF(Q70="Parachute","    parachuteUpgradeType = standard",IF(Q70="Solar",_xlfn.CONCAT("    solarPanelUpgradeTier = ",P70),IF(OR(Q70="System",Q70="System and Space Capability")=TRUE,_xlfn.CONCAT("    spacePlaneSystemUpgradeType = ",Y70,IF(Q70="System and Space Capability",_xlfn.CONCAT(CHAR(10),"    spaceplaneUpgradeType = spaceCapable",CHAR(10),"    baseSkinTemp = ",CHAR(10),"    upgradeSkinTemp = "),"")),IF(Q70="Fuel Tank",IF(AA70="NA/Balloon","    KiwiFuelSwitchIgnore = true",IF(AA70="standardLiquidFuel",_xlfn.CONCAT("    fuelTankUpgradeType = ",AA70,CHAR(10),"    fuelTankSizeUpgrade = ",AB70),_xlfn.CONCAT("    fuelTankUpgradeType = ",AA70))),IF(Q70="RCS","    rcsUpgradeType = coldGas",IF(Q70="RTG",_xlfn.CONCAT(CHAR(10),"@PART[",D70,"]:NEEDS[",B70,",NearFutureElectrical,DecayingRTGs,!FeatureRadiation]",CHAR(10),"{",CHAR(10),"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aerospikeLFO
    engineNumber = 
    engineNumberUpgrade = 
    engineName = 
    engineNameUpgrade = 
    enginePartUpgradeName = sprengningsnalUpgrade</v>
      </c>
      <c r="AQ70" s="16" t="str">
        <f>IF(Q70="Engine",VLOOKUP(X70,EngineUpgrades!$A$2:$C$19,2,FALSE),"")</f>
        <v>singleFuel</v>
      </c>
      <c r="AR70" s="16" t="str">
        <f>IF(Q70="Engine",VLOOKUP(X70,EngineUpgrades!$A$2:$C$19,3,FALSE),"")</f>
        <v>KEROLOX</v>
      </c>
      <c r="AS70" s="15" t="str">
        <f>_xlfn.XLOOKUP(AQ70,EngineUpgrades!$D$1:$J$1,EngineUpgrades!$D$17:$J$17,"",0,1)</f>
        <v xml:space="preserve">    engineNumber = 
    engineNumberUpgrade = 
    engineName = 
    engineNameUpgrade = 
</v>
      </c>
      <c r="AT70" s="17">
        <v>1</v>
      </c>
      <c r="AU70" s="16" t="str">
        <f>IF(Q70="Engine",_xlfn.XLOOKUP(_xlfn.CONCAT(O70,P70+AT70),TechTree!$C$2:$C$501,TechTree!$D$2:$D$501,"Not Valid Combination",0,1),"")</f>
        <v>experimentalPropulsion</v>
      </c>
    </row>
    <row r="71" spans="1:47" ht="300.5" x14ac:dyDescent="0.35">
      <c r="A71" t="str">
        <f>VLOOKUP(D71,PartsUpdated!$A$2:$A$289,1,FALSE)</f>
        <v>castor_ion_engine_s0_1</v>
      </c>
      <c r="B71" t="s">
        <v>417</v>
      </c>
      <c r="C71" t="s">
        <v>1068</v>
      </c>
      <c r="D71" t="s">
        <v>560</v>
      </c>
      <c r="E71" t="s">
        <v>561</v>
      </c>
      <c r="F71" t="s">
        <v>420</v>
      </c>
      <c r="G71" t="s">
        <v>10</v>
      </c>
      <c r="H71">
        <v>20000</v>
      </c>
      <c r="I71">
        <v>6000</v>
      </c>
      <c r="J71">
        <v>0.25</v>
      </c>
      <c r="K71" t="s">
        <v>124</v>
      </c>
      <c r="M71" s="12" t="str">
        <f>_xlfn.CONCAT(IF($R71&lt;&gt;"",_xlfn.CONCAT(" #LOC_KTT_",B71,"_",D71,"_Title = ",$R71,CHAR(10),"@PART[",D71,"]:NEEDS[!002_CommunityPartsTitles]:AFTER[",B71,"] // ",IF(R71="",E71,_xlfn.CONCAT(R71," (",E71,")")),CHAR(10),"{",CHAR(10),"    @",$R$1," = #LOC_KTT_",B71,"_",D71,"_Title // ",$R71,CHAR(10),"}",CHAR(10)),""),"@PART[",D71,"]:AFTER[",B71,"] // ",IF(R71="",E71,_xlfn.CONCAT(R71," (",E71,")")),CHAR(10),"{",CHAR(10),"    techBranch = ",VLOOKUP(O71,TechTree!$G$2:$H$43,2,FALSE),CHAR(10),"    techTier = ",P71,CHAR(10),"    @TechRequired = ",N71,IF($S71&lt;&gt;"",_xlfn.CONCAT(CHAR(10),"    @",$S$1," = ",$S71),""),IF($T71&lt;&gt;"",_xlfn.CONCAT(CHAR(10),"    @",$T$1," = ",$T71),""),IF($U71&lt;&gt;"",_xlfn.CONCAT(CHAR(10),"    @",$U$1," = ",$U71),""),IF(AND(AA71="NA/Balloon",Q71&lt;&gt;"Fuel Tank")=TRUE,_xlfn.CONCAT(CHAR(10),"    KiwiFuelSwitchIgnore = true"),""),IF($V71&lt;&gt;"",_xlfn.CONCAT(CHAR(10),V71),""),IF($AP71&lt;&gt;"",IF(Q71="RTG","",_xlfn.CONCAT(CHAR(10),$AP71)),""),IF(AN71&lt;&gt;"",_xlfn.CONCAT(CHAR(10),AN71),""),CHAR(10),"}",IF(AC71="Yes",_xlfn.CONCAT(CHAR(10),"@PART[",D71,"]:NEEDS[KiwiDeprecate]:AFTER[",B71,"]",CHAR(10),"{",CHAR(10),"    kiwiDeprecate = true",CHAR(10),"}"),""),IF(Q71="RTG",AP71,""))</f>
        <v xml:space="preserve"> #LOC_KTT_Tantares_castor_ion_engine_s0_1_Title = BO-12 "Gnist" Hall Thruster
@PART[castor_ion_engine_s0_1]:NEEDS[!002_CommunityPartsTitles]:AFTER[Tantares] // BO-12 "Gnist" Hall Thruster (Castor "Gnist" Hall Effect Thruster)
{
    @title = #LOC_KTT_Tantares_castor_ion_engine_s0_1_Title // BO-12 "Gnist" Hall Thruster
}
@PART[castor_ion_engine_s0_1]:AFTER[Tantares] // BO-12 "Gnist" Hall Thruster (Castor "Gnist" Hall Effect Thruster)
{
    techBranch = ionEngines
    techTier = 8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v>
      </c>
      <c r="N71" s="9" t="str">
        <f>_xlfn.XLOOKUP(_xlfn.CONCAT(O71,P71),TechTree!$C$2:$C$501,TechTree!$D$2:$D$501,"Not Valid Combination",0,1)</f>
        <v>advIonPropulsion</v>
      </c>
      <c r="O71" s="8" t="s">
        <v>231</v>
      </c>
      <c r="P71" s="8">
        <v>8</v>
      </c>
      <c r="Q71" s="8" t="s">
        <v>10</v>
      </c>
      <c r="R71" s="10" t="s">
        <v>1302</v>
      </c>
      <c r="W71" s="10" t="s">
        <v>243</v>
      </c>
      <c r="X71" s="10" t="s">
        <v>252</v>
      </c>
      <c r="Y71" s="10" t="s">
        <v>1297</v>
      </c>
      <c r="AA71" s="10" t="s">
        <v>294</v>
      </c>
      <c r="AB71" s="10" t="s">
        <v>303</v>
      </c>
      <c r="AC71" s="10" t="s">
        <v>329</v>
      </c>
      <c r="AE71" s="12" t="str">
        <f t="shared" si="4"/>
        <v>PARTUPGRADE:NEEDS[Tantares]
{
    name = gnistUpgrade
    type = engine
    partIcon = castor_ion_engine_s0_1
    techRequired = advGriddedThrusters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@PARTUPGRADE[gnistUpgrade]:NEEDS[Tantares]:FOR[zKiwiTechTree]
{
    @entryCost = #$@PART[castor_ion_engine_s0_1]/entryCost$
    @entryCost *= #$@KIWI_ENGINE_MULTIPLIERS/ION/UPGRADE_ENTRYCOST_MULTIPLIER$
    @title ^= #:INSERTPARTTITLE:$@PART[castor_ion_engine_s0_1]/title$:
    @description ^= #:INSERTPART:$@PART[castor_ion_engine_s0_1]/engineName$:
}
@PART[castor_ion_engine_s0_1]:NEEDS[Tantares]:HAS[~engineUpgrade[off]]:AFTER[zzKiwiTechTree]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#:INSERTPARTUPGRADE:$@PARTUPGRADE[gnistUpgrade]/techRequired$:
}</v>
      </c>
      <c r="AF71" s="14"/>
      <c r="AG71" s="18" t="s">
        <v>329</v>
      </c>
      <c r="AH71" s="18"/>
      <c r="AI71" s="18"/>
      <c r="AJ71" s="18"/>
      <c r="AK71" s="18"/>
      <c r="AL71" s="18"/>
      <c r="AM71" s="18"/>
      <c r="AN71" s="19" t="str">
        <f t="shared" si="5"/>
        <v/>
      </c>
      <c r="AO71" s="14"/>
      <c r="AP71" s="15" t="str">
        <f>IF(Q71="Structural",_xlfn.CONCAT("    ","structuralUpgradeType = ",IF(P71&lt;3,"0_2",IF(P71&lt;5,"3_4",IF(P71&lt;7,"5_6",IF(P71&lt;9,"7_8","9Plus"))))),IF(Q71="Command Module",_xlfn.CONCAT("    commandUpgradeType = standard",CHAR(10),"    commandUpgradeName = ",W71),IF(Q71="Engine",_xlfn.CONCAT("    engineUpgradeType = ",X71,CHAR(10),Parts!AS71,CHAR(10),"    enginePartUpgradeName = ",Y71),IF(Q71="Parachute","    parachuteUpgradeType = standard",IF(Q71="Solar",_xlfn.CONCAT("    solarPanelUpgradeTier = ",P71),IF(OR(Q71="System",Q71="System and Space Capability")=TRUE,_xlfn.CONCAT("    spacePlaneSystemUpgradeType = ",Y71,IF(Q71="System and Space Capability",_xlfn.CONCAT(CHAR(10),"    spaceplaneUpgradeType = spaceCapable",CHAR(10),"    baseSkinTemp = ",CHAR(10),"    upgradeSkinTemp = "),"")),IF(Q71="Fuel Tank",IF(AA71="NA/Balloon","    KiwiFuelSwitchIgnore = true",IF(AA71="standardLiquidFuel",_xlfn.CONCAT("    fuelTankUpgradeType = ",AA71,CHAR(10),"    fuelTankSizeUpgrade = ",AB71),_xlfn.CONCAT("    fuelTankUpgradeType = ",AA71))),IF(Q71="RCS","    rcsUpgradeType = coldGas",IF(Q71="RTG",_xlfn.CONCAT(CHAR(10),"@PART[",D71,"]:NEEDS[",B71,",NearFutureElectrical,DecayingRTGs,!FeatureRadiation]",CHAR(10),"{",CHAR(10),"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gnistUpgrade</v>
      </c>
      <c r="AQ71" s="16" t="str">
        <f>IF(Q71="Engine",VLOOKUP(X71,EngineUpgrades!$A$2:$C$19,2,FALSE),"")</f>
        <v>ion</v>
      </c>
      <c r="AR71" s="16" t="str">
        <f>IF(Q71="Engine",VLOOKUP(X71,EngineUpgrades!$A$2:$C$19,3,FALSE),"")</f>
        <v>ION</v>
      </c>
      <c r="AS71" s="15" t="str">
        <f>_xlfn.XLOOKUP(AQ71,EngineUpgrades!$D$1:$J$1,EngineUpgrades!$D$17:$J$17,"",0,1)</f>
        <v xml:space="preserve">    engineNumber = 
    engineNumberUpgrade = 
    engineNumberUpgrade2 = 
    engineName = 
    engineNameUpgrade = 
    engineNameUpgrade2 = 
    enginePartUpgradeName2 = 
</v>
      </c>
      <c r="AT71" s="17">
        <v>1</v>
      </c>
      <c r="AU71" s="16" t="str">
        <f>IF(Q71="Engine",_xlfn.XLOOKUP(_xlfn.CONCAT(O71,P71+AT71),TechTree!$C$2:$C$501,TechTree!$D$2:$D$501,"Not Valid Combination",0,1),"")</f>
        <v>advGriddedThrusters</v>
      </c>
    </row>
    <row r="72" spans="1:47" ht="360.5" x14ac:dyDescent="0.35">
      <c r="A72" t="str">
        <f>VLOOKUP(D72,PartsUpdated!$A$2:$A$289,1,FALSE)</f>
        <v>eridani_engine_s0_1</v>
      </c>
      <c r="B72" t="s">
        <v>417</v>
      </c>
      <c r="C72" t="s">
        <v>1069</v>
      </c>
      <c r="D72" t="s">
        <v>562</v>
      </c>
      <c r="E72" t="s">
        <v>563</v>
      </c>
      <c r="F72" t="s">
        <v>420</v>
      </c>
      <c r="G72" t="s">
        <v>372</v>
      </c>
      <c r="H72">
        <v>750</v>
      </c>
      <c r="I72">
        <v>150</v>
      </c>
      <c r="J72">
        <v>0.01</v>
      </c>
      <c r="K72" t="s">
        <v>59</v>
      </c>
      <c r="M72" s="12" t="str">
        <f>_xlfn.CONCAT(IF($R72&lt;&gt;"",_xlfn.CONCAT(" #LOC_KTT_",B72,"_",D72,"_Title = ",$R72,CHAR(10),"@PART[",D72,"]:NEEDS[!002_CommunityPartsTitles]:AFTER[",B72,"] // ",IF(R72="",E72,_xlfn.CONCAT(R72," (",E72,")")),CHAR(10),"{",CHAR(10),"    @",$R$1," = #LOC_KTT_",B72,"_",D72,"_Title // ",$R72,CHAR(10),"}",CHAR(10)),""),"@PART[",D72,"]:AFTER[",B72,"] // ",IF(R72="",E72,_xlfn.CONCAT(R72," (",E72,")")),CHAR(10),"{",CHAR(10),"    techBranch = ",VLOOKUP(O72,TechTree!$G$2:$H$43,2,FALSE),CHAR(10),"    techTier = ",P72,CHAR(10),"    @TechRequired = ",N72,IF($S72&lt;&gt;"",_xlfn.CONCAT(CHAR(10),"    @",$S$1," = ",$S72),""),IF($T72&lt;&gt;"",_xlfn.CONCAT(CHAR(10),"    @",$T$1," = ",$T72),""),IF($U72&lt;&gt;"",_xlfn.CONCAT(CHAR(10),"    @",$U$1," = ",$U72),""),IF(AND(AA72="NA/Balloon",Q72&lt;&gt;"Fuel Tank")=TRUE,_xlfn.CONCAT(CHAR(10),"    KiwiFuelSwitchIgnore = true"),""),IF($V72&lt;&gt;"",_xlfn.CONCAT(CHAR(10),V72),""),IF($AP72&lt;&gt;"",IF(Q72="RTG","",_xlfn.CONCAT(CHAR(10),$AP72)),""),IF(AN72&lt;&gt;"",_xlfn.CONCAT(CHAR(10),AN72),""),CHAR(10),"}",IF(AC72="Yes",_xlfn.CONCAT(CHAR(10),"@PART[",D72,"]:NEEDS[KiwiDeprecate]:AFTER[",B72,"]",CHAR(10),"{",CHAR(10),"    kiwiDeprecate = true",CHAR(10),"}"),""),IF(Q72="RTG",AP72,""))</f>
        <v xml:space="preserve"> #LOC_KTT_Tantares_eridani_engine_s0_1_Title = S5-79 "Skogstjerne" Liquid Fuel Engine
@PART[eridani_engine_s0_1]:NEEDS[!002_CommunityPartsTitles]:AFTER[Tantares] // S5-79 "Skogstjerne" Liquid Fuel Engine (Eridani S5.79 "Skogstjerne" Rocket Engine)
{
    @title = #LOC_KTT_Tantares_eridani_engine_s0_1_Title // S5-79 "Skogstjerne" Liquid Fuel Engine
}
@PART[eridani_engine_s0_1]:AFTER[Tantares] // S5-79 "Skogstjerne" Liquid Fuel Engine (Eridani S5.79 "Skogstjerne" Rocket Engine)
{
    techBranch = keroloxEngines
    techTier = 2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v>
      </c>
      <c r="N72" s="9" t="str">
        <f>_xlfn.XLOOKUP(_xlfn.CONCAT(O72,P72),TechTree!$C$2:$C$501,TechTree!$D$2:$D$501,"Not Valid Combination",0,1)</f>
        <v>generalRocketry</v>
      </c>
      <c r="O72" s="8" t="s">
        <v>213</v>
      </c>
      <c r="P72" s="8">
        <v>2</v>
      </c>
      <c r="Q72" s="8" t="s">
        <v>10</v>
      </c>
      <c r="R72" s="10" t="s">
        <v>1303</v>
      </c>
      <c r="W72" s="10" t="s">
        <v>243</v>
      </c>
      <c r="X72" s="10" t="s">
        <v>254</v>
      </c>
      <c r="Y72" s="10" t="s">
        <v>1295</v>
      </c>
      <c r="AA72" s="10" t="s">
        <v>294</v>
      </c>
      <c r="AB72" s="10" t="s">
        <v>303</v>
      </c>
      <c r="AC72" s="10" t="s">
        <v>329</v>
      </c>
      <c r="AE72" s="12" t="str">
        <f t="shared" si="4"/>
        <v>PARTUPGRADE:NEEDS[Tantares]
{
    name = skogstjerneUpgrade
    type = engine
    partIcon = eridani_engine_s0_1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@PARTUPGRADE[skogstjerneUpgrade]:NEEDS[Tantares]:FOR[zKiwiTechTree]
{
    @entryCost = #$@PART[eridani_engine_s0_1]/entryCost$
    @entryCost *= #$@KIWI_ENGINE_MULTIPLIERS/KEROLOX/UPGRADE_ENTRYCOST_MULTIPLIER$
    @title ^= #:INSERTPARTTITLE:$@PART[eridani_engine_s0_1]/title$:
    @description ^= #:INSERTPART:$@PART[eridani_engine_s0_1]/engineName$:
}
@PART[eridani_engine_s0_1]:NEEDS[Tantares]:HAS[~engineUpgrade[off]]:AFTER[zzKiwiTechTree]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#:INSERTPARTUPGRADE:$@PARTUPGRADE[skogstjerneUpgrade]/techRequired$:
}</v>
      </c>
      <c r="AF72" s="14"/>
      <c r="AG72" s="18" t="s">
        <v>374</v>
      </c>
      <c r="AH72" s="18"/>
      <c r="AI72" s="18" t="s">
        <v>1296</v>
      </c>
      <c r="AJ72" s="18" t="s">
        <v>376</v>
      </c>
      <c r="AK72" s="18" t="s">
        <v>377</v>
      </c>
      <c r="AL72" s="18"/>
      <c r="AM72" s="18"/>
      <c r="AN72" s="19" t="str">
        <f t="shared" si="5"/>
        <v xml:space="preserve">    @MODULE[ModuleEngines*]
    {
        !atmosphereCurve {}
        atmosphereCurve
        {
            key = 0 285
            key = 1 260
            key = 4 0.001
        }
    }</v>
      </c>
      <c r="AO72" s="14"/>
      <c r="AP72" s="15" t="str">
        <f>IF(Q72="Structural",_xlfn.CONCAT("    ","structuralUpgradeType = ",IF(P72&lt;3,"0_2",IF(P72&lt;5,"3_4",IF(P72&lt;7,"5_6",IF(P72&lt;9,"7_8","9Plus"))))),IF(Q72="Command Module",_xlfn.CONCAT("    commandUpgradeType = standard",CHAR(10),"    commandUpgradeName = ",W72),IF(Q72="Engine",_xlfn.CONCAT("    engineUpgradeType = ",X72,CHAR(10),Parts!AS72,CHAR(10),"    enginePartUpgradeName = ",Y72),IF(Q72="Parachute","    parachuteUpgradeType = standard",IF(Q72="Solar",_xlfn.CONCAT("    solarPanelUpgradeTier = ",P72),IF(OR(Q72="System",Q72="System and Space Capability")=TRUE,_xlfn.CONCAT("    spacePlaneSystemUpgradeType = ",Y72,IF(Q72="System and Space Capability",_xlfn.CONCAT(CHAR(10),"    spaceplaneUpgradeType = spaceCapable",CHAR(10),"    baseSkinTemp = ",CHAR(10),"    upgradeSkinTemp = "),"")),IF(Q72="Fuel Tank",IF(AA72="NA/Balloon","    KiwiFuelSwitchIgnore = true",IF(AA72="standardLiquidFuel",_xlfn.CONCAT("    fuelTankUpgradeType = ",AA72,CHAR(10),"    fuelTankSizeUpgrade = ",AB72),_xlfn.CONCAT("    fuelTankUpgradeType = ",AA72))),IF(Q72="RCS","    rcsUpgradeType = coldGas",IF(Q72="RTG",_xlfn.CONCAT(CHAR(10),"@PART[",D72,"]:NEEDS[",B72,",NearFutureElectrical,DecayingRTGs,!FeatureRadiation]",CHAR(10),"{",CHAR(10),"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skogstjerneUpgrade</v>
      </c>
      <c r="AQ72" s="16" t="str">
        <f>IF(Q72="Engine",VLOOKUP(X72,EngineUpgrades!$A$2:$C$19,2,FALSE),"")</f>
        <v>singleFuel</v>
      </c>
      <c r="AR72" s="16" t="str">
        <f>IF(Q72="Engine",VLOOKUP(X72,EngineUpgrades!$A$2:$C$19,3,FALSE),"")</f>
        <v>KEROLOX</v>
      </c>
      <c r="AS72" s="15" t="str">
        <f>_xlfn.XLOOKUP(AQ72,EngineUpgrades!$D$1:$J$1,EngineUpgrades!$D$17:$J$17,"",0,1)</f>
        <v xml:space="preserve">    engineNumber = 
    engineNumberUpgrade = 
    engineName = 
    engineNameUpgrade = 
</v>
      </c>
      <c r="AT72" s="17">
        <v>2</v>
      </c>
      <c r="AU72" s="16" t="str">
        <f>IF(Q72="Engine",_xlfn.XLOOKUP(_xlfn.CONCAT(O72,P72+AT72),TechTree!$C$2:$C$501,TechTree!$D$2:$D$501,"Not Valid Combination",0,1),"")</f>
        <v>heavyRocketry</v>
      </c>
    </row>
    <row r="73" spans="1:47" ht="72.5" x14ac:dyDescent="0.35">
      <c r="A73" t="str">
        <f>VLOOKUP(D73,PartsUpdated!$A$2:$A$289,1,FALSE)</f>
        <v>octans_les_s0_1</v>
      </c>
      <c r="B73" t="s">
        <v>417</v>
      </c>
      <c r="C73" t="s">
        <v>1070</v>
      </c>
      <c r="D73" t="s">
        <v>564</v>
      </c>
      <c r="E73" t="s">
        <v>565</v>
      </c>
      <c r="F73" t="s">
        <v>420</v>
      </c>
      <c r="G73" t="s">
        <v>427</v>
      </c>
      <c r="H73">
        <v>5000</v>
      </c>
      <c r="I73">
        <v>1000</v>
      </c>
      <c r="J73">
        <v>0.45</v>
      </c>
      <c r="K73" t="s">
        <v>15</v>
      </c>
      <c r="M73" s="12" t="str">
        <f>_xlfn.CONCAT(IF($R73&lt;&gt;"",_xlfn.CONCAT(" #LOC_KTT_",B73,"_",D73,"_Title = ",$R73,CHAR(10),"@PART[",D73,"]:NEEDS[!002_CommunityPartsTitles]:AFTER[",B73,"] // ",IF(R73="",E73,_xlfn.CONCAT(R73," (",E73,")")),CHAR(10),"{",CHAR(10),"    @",$R$1," = #LOC_KTT_",B73,"_",D73,"_Title // ",$R73,CHAR(10),"}",CHAR(10)),""),"@PART[",D73,"]:AFTER[",B73,"] // ",IF(R73="",E73,_xlfn.CONCAT(R73," (",E73,")")),CHAR(10),"{",CHAR(10),"    techBranch = ",VLOOKUP(O73,TechTree!$G$2:$H$43,2,FALSE),CHAR(10),"    techTier = ",P73,CHAR(10),"    @TechRequired = ",N73,IF($S73&lt;&gt;"",_xlfn.CONCAT(CHAR(10),"    @",$S$1," = ",$S73),""),IF($T73&lt;&gt;"",_xlfn.CONCAT(CHAR(10),"    @",$T$1," = ",$T73),""),IF($U73&lt;&gt;"",_xlfn.CONCAT(CHAR(10),"    @",$U$1," = ",$U73),""),IF(AND(AA73="NA/Balloon",Q73&lt;&gt;"Fuel Tank")=TRUE,_xlfn.CONCAT(CHAR(10),"    KiwiFuelSwitchIgnore = true"),""),IF($V73&lt;&gt;"",_xlfn.CONCAT(CHAR(10),V73),""),IF($AP73&lt;&gt;"",IF(Q73="RTG","",_xlfn.CONCAT(CHAR(10),$AP73)),""),IF(AN73&lt;&gt;"",_xlfn.CONCAT(CHAR(10),AN73),""),CHAR(10),"}",IF(AC73="Yes",_xlfn.CONCAT(CHAR(10),"@PART[",D73,"]:NEEDS[KiwiDeprecate]:AFTER[",B73,"]",CHAR(10),"{",CHAR(10),"    kiwiDeprecate = true",CHAR(10),"}"),""),IF(Q73="RTG",AP73,""))</f>
        <v>@PART[octans_les_s0_1]:AFTER[Tantares] // Octans Launch Escape System
{
    techBranch = rcsEtAl
    techTier = 4
    @TechRequired = advFlightControl
}</v>
      </c>
      <c r="N73" s="9" t="str">
        <f>_xlfn.XLOOKUP(_xlfn.CONCAT(O73,P73),TechTree!$C$2:$C$501,TechTree!$D$2:$D$501,"Not Valid Combination",0,1)</f>
        <v>advFlightControl</v>
      </c>
      <c r="O73" s="8" t="s">
        <v>221</v>
      </c>
      <c r="P73" s="8">
        <v>4</v>
      </c>
      <c r="Q73" s="8" t="s">
        <v>242</v>
      </c>
      <c r="W73" s="10" t="s">
        <v>243</v>
      </c>
      <c r="X73" s="10" t="s">
        <v>259</v>
      </c>
      <c r="AA73" s="10" t="s">
        <v>294</v>
      </c>
      <c r="AB73" s="10" t="s">
        <v>303</v>
      </c>
      <c r="AC73" s="10" t="s">
        <v>329</v>
      </c>
      <c r="AE73" s="12" t="str">
        <f t="shared" si="4"/>
        <v/>
      </c>
      <c r="AF73" s="14"/>
      <c r="AG73" s="18" t="s">
        <v>329</v>
      </c>
      <c r="AH73" s="18"/>
      <c r="AI73" s="18"/>
      <c r="AJ73" s="18"/>
      <c r="AK73" s="18"/>
      <c r="AL73" s="18"/>
      <c r="AM73" s="18"/>
      <c r="AN73" s="19" t="str">
        <f t="shared" si="5"/>
        <v/>
      </c>
      <c r="AO73" s="14"/>
      <c r="AP73" s="15" t="str">
        <f>IF(Q73="Structural",_xlfn.CONCAT("    ","structuralUpgradeType = ",IF(P73&lt;3,"0_2",IF(P73&lt;5,"3_4",IF(P73&lt;7,"5_6",IF(P73&lt;9,"7_8","9Plus"))))),IF(Q73="Command Module",_xlfn.CONCAT("    commandUpgradeType = standard",CHAR(10),"    commandUpgradeName = ",W73),IF(Q73="Engine",_xlfn.CONCAT("    engineUpgradeType = ",X73,CHAR(10),Parts!AS73,CHAR(10),"    enginePartUpgradeName = ",Y73),IF(Q73="Parachute","    parachuteUpgradeType = standard",IF(Q73="Solar",_xlfn.CONCAT("    solarPanelUpgradeTier = ",P73),IF(OR(Q73="System",Q73="System and Space Capability")=TRUE,_xlfn.CONCAT("    spacePlaneSystemUpgradeType = ",Y73,IF(Q73="System and Space Capability",_xlfn.CONCAT(CHAR(10),"    spaceplaneUpgradeType = spaceCapable",CHAR(10),"    baseSkinTemp = ",CHAR(10),"    upgradeSkinTemp = "),"")),IF(Q73="Fuel Tank",IF(AA73="NA/Balloon","    KiwiFuelSwitchIgnore = true",IF(AA73="standardLiquidFuel",_xlfn.CONCAT("    fuelTankUpgradeType = ",AA73,CHAR(10),"    fuelTankSizeUpgrade = ",AB73),_xlfn.CONCAT("    fuelTankUpgradeType = ",AA73))),IF(Q73="RCS","    rcsUpgradeType = coldGas",IF(Q73="RTG",_xlfn.CONCAT(CHAR(10),"@PART[",D73,"]:NEEDS[",B73,",NearFutureElectrical,DecayingRTGs,!FeatureRadiation]",CHAR(10),"{",CHAR(10),"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73" s="16" t="str">
        <f>IF(Q73="Engine",VLOOKUP(X73,EngineUpgrades!$A$2:$C$19,2,FALSE),"")</f>
        <v/>
      </c>
      <c r="AR73" s="16" t="str">
        <f>IF(Q73="Engine",VLOOKUP(X73,EngineUpgrades!$A$2:$C$19,3,FALSE),"")</f>
        <v/>
      </c>
      <c r="AS73" s="15" t="str">
        <f>_xlfn.XLOOKUP(AQ73,EngineUpgrades!$D$1:$J$1,EngineUpgrades!$D$17:$J$17,"",0,1)</f>
        <v/>
      </c>
      <c r="AT73" s="17">
        <v>2</v>
      </c>
      <c r="AU73" s="16" t="str">
        <f>IF(Q73="Engine",_xlfn.XLOOKUP(_xlfn.CONCAT(O73,P73+AT73),TechTree!$C$2:$C$501,TechTree!$D$2:$D$501,"Not Valid Combination",0,1),"")</f>
        <v/>
      </c>
    </row>
    <row r="74" spans="1:47" ht="72.5" x14ac:dyDescent="0.35">
      <c r="A74" t="str">
        <f>VLOOKUP(D74,PartsUpdated!$A$2:$A$289,1,FALSE)</f>
        <v>alnair_les_s0_1</v>
      </c>
      <c r="B74" t="s">
        <v>417</v>
      </c>
      <c r="C74" t="s">
        <v>1071</v>
      </c>
      <c r="D74" t="s">
        <v>566</v>
      </c>
      <c r="E74" t="s">
        <v>567</v>
      </c>
      <c r="F74" t="s">
        <v>420</v>
      </c>
      <c r="G74" t="s">
        <v>427</v>
      </c>
      <c r="H74">
        <v>2250</v>
      </c>
      <c r="I74">
        <v>450</v>
      </c>
      <c r="J74">
        <v>0.2</v>
      </c>
      <c r="K74" t="s">
        <v>15</v>
      </c>
      <c r="M74" s="12" t="str">
        <f>_xlfn.CONCAT(IF($R74&lt;&gt;"",_xlfn.CONCAT(" #LOC_KTT_",B74,"_",D74,"_Title = ",$R74,CHAR(10),"@PART[",D74,"]:NEEDS[!002_CommunityPartsTitles]:AFTER[",B74,"] // ",IF(R74="",E74,_xlfn.CONCAT(R74," (",E74,")")),CHAR(10),"{",CHAR(10),"    @",$R$1," = #LOC_KTT_",B74,"_",D74,"_Title // ",$R74,CHAR(10),"}",CHAR(10)),""),"@PART[",D74,"]:AFTER[",B74,"] // ",IF(R74="",E74,_xlfn.CONCAT(R74," (",E74,")")),CHAR(10),"{",CHAR(10),"    techBranch = ",VLOOKUP(O74,TechTree!$G$2:$H$43,2,FALSE),CHAR(10),"    techTier = ",P74,CHAR(10),"    @TechRequired = ",N74,IF($S74&lt;&gt;"",_xlfn.CONCAT(CHAR(10),"    @",$S$1," = ",$S74),""),IF($T74&lt;&gt;"",_xlfn.CONCAT(CHAR(10),"    @",$T$1," = ",$T74),""),IF($U74&lt;&gt;"",_xlfn.CONCAT(CHAR(10),"    @",$U$1," = ",$U74),""),IF(AND(AA74="NA/Balloon",Q74&lt;&gt;"Fuel Tank")=TRUE,_xlfn.CONCAT(CHAR(10),"    KiwiFuelSwitchIgnore = true"),""),IF($V74&lt;&gt;"",_xlfn.CONCAT(CHAR(10),V74),""),IF($AP74&lt;&gt;"",IF(Q74="RTG","",_xlfn.CONCAT(CHAR(10),$AP74)),""),IF(AN74&lt;&gt;"",_xlfn.CONCAT(CHAR(10),AN74),""),CHAR(10),"}",IF(AC74="Yes",_xlfn.CONCAT(CHAR(10),"@PART[",D74,"]:NEEDS[KiwiDeprecate]:AFTER[",B74,"]",CHAR(10),"{",CHAR(10),"    kiwiDeprecate = true",CHAR(10),"}"),""),IF(Q74="RTG",AP74,""))</f>
        <v>@PART[alnair_les_s0_1]:AFTER[Tantares] // Alnair Launch Escape System A
{
    techBranch = rcsEtAl
    techTier = 4
    @TechRequired = advFlightControl
}</v>
      </c>
      <c r="N74" s="9" t="str">
        <f>_xlfn.XLOOKUP(_xlfn.CONCAT(O74,P74),TechTree!$C$2:$C$501,TechTree!$D$2:$D$501,"Not Valid Combination",0,1)</f>
        <v>advFlightControl</v>
      </c>
      <c r="O74" s="8" t="s">
        <v>221</v>
      </c>
      <c r="P74" s="8">
        <v>4</v>
      </c>
      <c r="Q74" s="8" t="s">
        <v>242</v>
      </c>
      <c r="W74" s="10" t="s">
        <v>243</v>
      </c>
      <c r="X74" s="10" t="s">
        <v>254</v>
      </c>
      <c r="AA74" s="10" t="s">
        <v>294</v>
      </c>
      <c r="AB74" s="10" t="s">
        <v>303</v>
      </c>
      <c r="AC74" s="10" t="s">
        <v>329</v>
      </c>
      <c r="AE74" s="12" t="str">
        <f t="shared" si="4"/>
        <v/>
      </c>
      <c r="AF74" s="14"/>
      <c r="AG74" s="18" t="s">
        <v>329</v>
      </c>
      <c r="AH74" s="18"/>
      <c r="AI74" s="18"/>
      <c r="AJ74" s="18"/>
      <c r="AK74" s="18"/>
      <c r="AL74" s="18"/>
      <c r="AM74" s="18"/>
      <c r="AN74" s="19" t="str">
        <f t="shared" si="5"/>
        <v/>
      </c>
      <c r="AO74" s="14"/>
      <c r="AP74" s="15" t="str">
        <f>IF(Q74="Structural",_xlfn.CONCAT("    ","structuralUpgradeType = ",IF(P74&lt;3,"0_2",IF(P74&lt;5,"3_4",IF(P74&lt;7,"5_6",IF(P74&lt;9,"7_8","9Plus"))))),IF(Q74="Command Module",_xlfn.CONCAT("    commandUpgradeType = standard",CHAR(10),"    commandUpgradeName = ",W74),IF(Q74="Engine",_xlfn.CONCAT("    engineUpgradeType = ",X74,CHAR(10),Parts!AS74,CHAR(10),"    enginePartUpgradeName = ",Y74),IF(Q74="Parachute","    parachuteUpgradeType = standard",IF(Q74="Solar",_xlfn.CONCAT("    solarPanelUpgradeTier = ",P74),IF(OR(Q74="System",Q74="System and Space Capability")=TRUE,_xlfn.CONCAT("    spacePlaneSystemUpgradeType = ",Y74,IF(Q74="System and Space Capability",_xlfn.CONCAT(CHAR(10),"    spaceplaneUpgradeType = spaceCapable",CHAR(10),"    baseSkinTemp = ",CHAR(10),"    upgradeSkinTemp = "),"")),IF(Q74="Fuel Tank",IF(AA74="NA/Balloon","    KiwiFuelSwitchIgnore = true",IF(AA74="standardLiquidFuel",_xlfn.CONCAT("    fuelTankUpgradeType = ",AA74,CHAR(10),"    fuelTankSizeUpgrade = ",AB74),_xlfn.CONCAT("    fuelTankUpgradeType = ",AA74))),IF(Q74="RCS","    rcsUpgradeType = coldGas",IF(Q74="RTG",_xlfn.CONCAT(CHAR(10),"@PART[",D74,"]:NEEDS[",B74,",NearFutureElectrical,DecayingRTGs,!FeatureRadiation]",CHAR(10),"{",CHAR(10),"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74" s="16" t="str">
        <f>IF(Q74="Engine",VLOOKUP(X74,EngineUpgrades!$A$2:$C$19,2,FALSE),"")</f>
        <v/>
      </c>
      <c r="AR74" s="16" t="str">
        <f>IF(Q74="Engine",VLOOKUP(X74,EngineUpgrades!$A$2:$C$19,3,FALSE),"")</f>
        <v/>
      </c>
      <c r="AS74" s="15" t="str">
        <f>_xlfn.XLOOKUP(AQ74,EngineUpgrades!$D$1:$J$1,EngineUpgrades!$D$17:$J$17,"",0,1)</f>
        <v/>
      </c>
      <c r="AT74" s="17">
        <v>2</v>
      </c>
      <c r="AU74" s="16" t="str">
        <f>IF(Q74="Engine",_xlfn.XLOOKUP(_xlfn.CONCAT(O74,P74+AT74),TechTree!$C$2:$C$501,TechTree!$D$2:$D$501,"Not Valid Combination",0,1),"")</f>
        <v/>
      </c>
    </row>
    <row r="75" spans="1:47" ht="72.5" x14ac:dyDescent="0.35">
      <c r="A75" t="str">
        <f>VLOOKUP(D75,PartsUpdated!$A$2:$A$289,1,FALSE)</f>
        <v>alnair_les_s0_2</v>
      </c>
      <c r="B75" t="s">
        <v>417</v>
      </c>
      <c r="C75" t="s">
        <v>1072</v>
      </c>
      <c r="D75" t="s">
        <v>568</v>
      </c>
      <c r="E75" t="s">
        <v>569</v>
      </c>
      <c r="F75" t="s">
        <v>420</v>
      </c>
      <c r="G75" t="s">
        <v>427</v>
      </c>
      <c r="H75">
        <v>4500</v>
      </c>
      <c r="I75">
        <v>900</v>
      </c>
      <c r="J75">
        <v>0.4</v>
      </c>
      <c r="K75" t="s">
        <v>15</v>
      </c>
      <c r="M75" s="12" t="str">
        <f>_xlfn.CONCAT(IF($R75&lt;&gt;"",_xlfn.CONCAT(" #LOC_KTT_",B75,"_",D75,"_Title = ",$R75,CHAR(10),"@PART[",D75,"]:NEEDS[!002_CommunityPartsTitles]:AFTER[",B75,"] // ",IF(R75="",E75,_xlfn.CONCAT(R75," (",E75,")")),CHAR(10),"{",CHAR(10),"    @",$R$1," = #LOC_KTT_",B75,"_",D75,"_Title // ",$R75,CHAR(10),"}",CHAR(10)),""),"@PART[",D75,"]:AFTER[",B75,"] // ",IF(R75="",E75,_xlfn.CONCAT(R75," (",E75,")")),CHAR(10),"{",CHAR(10),"    techBranch = ",VLOOKUP(O75,TechTree!$G$2:$H$43,2,FALSE),CHAR(10),"    techTier = ",P75,CHAR(10),"    @TechRequired = ",N75,IF($S75&lt;&gt;"",_xlfn.CONCAT(CHAR(10),"    @",$S$1," = ",$S75),""),IF($T75&lt;&gt;"",_xlfn.CONCAT(CHAR(10),"    @",$T$1," = ",$T75),""),IF($U75&lt;&gt;"",_xlfn.CONCAT(CHAR(10),"    @",$U$1," = ",$U75),""),IF(AND(AA75="NA/Balloon",Q75&lt;&gt;"Fuel Tank")=TRUE,_xlfn.CONCAT(CHAR(10),"    KiwiFuelSwitchIgnore = true"),""),IF($V75&lt;&gt;"",_xlfn.CONCAT(CHAR(10),V75),""),IF($AP75&lt;&gt;"",IF(Q75="RTG","",_xlfn.CONCAT(CHAR(10),$AP75)),""),IF(AN75&lt;&gt;"",_xlfn.CONCAT(CHAR(10),AN75),""),CHAR(10),"}",IF(AC75="Yes",_xlfn.CONCAT(CHAR(10),"@PART[",D75,"]:NEEDS[KiwiDeprecate]:AFTER[",B75,"]",CHAR(10),"{",CHAR(10),"    kiwiDeprecate = true",CHAR(10),"}"),""),IF(Q75="RTG",AP75,""))</f>
        <v>@PART[alnair_les_s0_2]:AFTER[Tantares] // Alnair Launch Escape System B
{
    techBranch = rcsEtAl
    techTier = 4
    @TechRequired = advFlightControl
}</v>
      </c>
      <c r="N75" s="9" t="str">
        <f>_xlfn.XLOOKUP(_xlfn.CONCAT(O75,P75),TechTree!$C$2:$C$501,TechTree!$D$2:$D$501,"Not Valid Combination",0,1)</f>
        <v>advFlightControl</v>
      </c>
      <c r="O75" s="8" t="s">
        <v>221</v>
      </c>
      <c r="P75" s="8">
        <v>4</v>
      </c>
      <c r="Q75" s="8" t="s">
        <v>242</v>
      </c>
      <c r="W75" s="10" t="s">
        <v>243</v>
      </c>
      <c r="X75" s="10" t="s">
        <v>259</v>
      </c>
      <c r="AA75" s="10" t="s">
        <v>294</v>
      </c>
      <c r="AB75" s="10" t="s">
        <v>303</v>
      </c>
      <c r="AC75" s="10" t="s">
        <v>329</v>
      </c>
      <c r="AE75" s="12" t="str">
        <f t="shared" si="4"/>
        <v/>
      </c>
      <c r="AF75" s="14"/>
      <c r="AG75" s="18" t="s">
        <v>329</v>
      </c>
      <c r="AH75" s="18"/>
      <c r="AI75" s="18"/>
      <c r="AJ75" s="18"/>
      <c r="AK75" s="18"/>
      <c r="AL75" s="18"/>
      <c r="AM75" s="18"/>
      <c r="AN75" s="19" t="str">
        <f t="shared" si="5"/>
        <v/>
      </c>
      <c r="AO75" s="14"/>
      <c r="AP75" s="15" t="str">
        <f>IF(Q75="Structural",_xlfn.CONCAT("    ","structuralUpgradeType = ",IF(P75&lt;3,"0_2",IF(P75&lt;5,"3_4",IF(P75&lt;7,"5_6",IF(P75&lt;9,"7_8","9Plus"))))),IF(Q75="Command Module",_xlfn.CONCAT("    commandUpgradeType = standard",CHAR(10),"    commandUpgradeName = ",W75),IF(Q75="Engine",_xlfn.CONCAT("    engineUpgradeType = ",X75,CHAR(10),Parts!AS75,CHAR(10),"    enginePartUpgradeName = ",Y75),IF(Q75="Parachute","    parachuteUpgradeType = standard",IF(Q75="Solar",_xlfn.CONCAT("    solarPanelUpgradeTier = ",P75),IF(OR(Q75="System",Q75="System and Space Capability")=TRUE,_xlfn.CONCAT("    spacePlaneSystemUpgradeType = ",Y75,IF(Q75="System and Space Capability",_xlfn.CONCAT(CHAR(10),"    spaceplaneUpgradeType = spaceCapable",CHAR(10),"    baseSkinTemp = ",CHAR(10),"    upgradeSkinTemp = "),"")),IF(Q75="Fuel Tank",IF(AA75="NA/Balloon","    KiwiFuelSwitchIgnore = true",IF(AA75="standardLiquidFuel",_xlfn.CONCAT("    fuelTankUpgradeType = ",AA75,CHAR(10),"    fuelTankSizeUpgrade = ",AB75),_xlfn.CONCAT("    fuelTankUpgradeType = ",AA75))),IF(Q75="RCS","    rcsUpgradeType = coldGas",IF(Q75="RTG",_xlfn.CONCAT(CHAR(10),"@PART[",D75,"]:NEEDS[",B75,",NearFutureElectrical,DecayingRTGs,!FeatureRadiation]",CHAR(10),"{",CHAR(10),"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75" s="16" t="str">
        <f>IF(Q75="Engine",VLOOKUP(X75,EngineUpgrades!$A$2:$C$19,2,FALSE),"")</f>
        <v/>
      </c>
      <c r="AR75" s="16" t="str">
        <f>IF(Q75="Engine",VLOOKUP(X75,EngineUpgrades!$A$2:$C$19,3,FALSE),"")</f>
        <v/>
      </c>
      <c r="AS75" s="15" t="str">
        <f>_xlfn.XLOOKUP(AQ75,EngineUpgrades!$D$1:$J$1,EngineUpgrades!$D$17:$J$17,"",0,1)</f>
        <v/>
      </c>
      <c r="AT75" s="17">
        <v>2</v>
      </c>
      <c r="AU75" s="16" t="str">
        <f>IF(Q75="Engine",_xlfn.XLOOKUP(_xlfn.CONCAT(O75,P75+AT75),TechTree!$C$2:$C$501,TechTree!$D$2:$D$501,"Not Valid Combination",0,1),"")</f>
        <v/>
      </c>
    </row>
    <row r="76" spans="1:47" ht="84.5" x14ac:dyDescent="0.35">
      <c r="A76" t="str">
        <f>VLOOKUP(D76,PartsUpdated!$A$2:$A$289,1,FALSE)</f>
        <v>cursa_solar_srf_1_1</v>
      </c>
      <c r="B76" t="s">
        <v>417</v>
      </c>
      <c r="C76" t="s">
        <v>1073</v>
      </c>
      <c r="D76" t="s">
        <v>570</v>
      </c>
      <c r="E76" t="s">
        <v>571</v>
      </c>
      <c r="F76" t="s">
        <v>420</v>
      </c>
      <c r="G76" t="s">
        <v>9</v>
      </c>
      <c r="H76">
        <v>8800</v>
      </c>
      <c r="I76">
        <v>1760</v>
      </c>
      <c r="J76">
        <v>0.1</v>
      </c>
      <c r="K76" t="s">
        <v>46</v>
      </c>
      <c r="M76" s="12" t="str">
        <f>_xlfn.CONCAT(IF($R76&lt;&gt;"",_xlfn.CONCAT(" #LOC_KTT_",B76,"_",D76,"_Title = ",$R76,CHAR(10),"@PART[",D76,"]:NEEDS[!002_CommunityPartsTitles]:AFTER[",B76,"] // ",IF(R76="",E76,_xlfn.CONCAT(R76," (",E76,")")),CHAR(10),"{",CHAR(10),"    @",$R$1," = #LOC_KTT_",B76,"_",D76,"_Title // ",$R76,CHAR(10),"}",CHAR(10)),""),"@PART[",D76,"]:AFTER[",B76,"] // ",IF(R76="",E76,_xlfn.CONCAT(R76," (",E76,")")),CHAR(10),"{",CHAR(10),"    techBranch = ",VLOOKUP(O76,TechTree!$G$2:$H$43,2,FALSE),CHAR(10),"    techTier = ",P76,CHAR(10),"    @TechRequired = ",N76,IF($S76&lt;&gt;"",_xlfn.CONCAT(CHAR(10),"    @",$S$1," = ",$S76),""),IF($T76&lt;&gt;"",_xlfn.CONCAT(CHAR(10),"    @",$T$1," = ",$T76),""),IF($U76&lt;&gt;"",_xlfn.CONCAT(CHAR(10),"    @",$U$1," = ",$U76),""),IF(AND(AA76="NA/Balloon",Q76&lt;&gt;"Fuel Tank")=TRUE,_xlfn.CONCAT(CHAR(10),"    KiwiFuelSwitchIgnore = true"),""),IF($V76&lt;&gt;"",_xlfn.CONCAT(CHAR(10),V76),""),IF($AP76&lt;&gt;"",IF(Q76="RTG","",_xlfn.CONCAT(CHAR(10),$AP76)),""),IF(AN76&lt;&gt;"",_xlfn.CONCAT(CHAR(10),AN76),""),CHAR(10),"}",IF(AC76="Yes",_xlfn.CONCAT(CHAR(10),"@PART[",D76,"]:NEEDS[KiwiDeprecate]:AFTER[",B76,"]",CHAR(10),"{",CHAR(10),"    kiwiDeprecate = true",CHAR(10),"}"),""),IF(Q76="RTG",AP76,""))</f>
        <v>@PART[cursa_solar_srf_1_1]:AFTER[Tantares] // Cursa Solar Array A
{
    techBranch = solarPlanels
    techTier = 5
    @TechRequired = advElectrics
    solarPanelUpgradeTier = 5
}</v>
      </c>
      <c r="N76" s="9" t="str">
        <f>_xlfn.XLOOKUP(_xlfn.CONCAT(O76,P76),TechTree!$C$2:$C$501,TechTree!$D$2:$D$501,"Not Valid Combination",0,1)</f>
        <v>advElectrics</v>
      </c>
      <c r="O76" s="8" t="s">
        <v>211</v>
      </c>
      <c r="P76" s="8">
        <v>5</v>
      </c>
      <c r="Q76" s="8" t="s">
        <v>291</v>
      </c>
      <c r="W76" s="10" t="s">
        <v>243</v>
      </c>
      <c r="X76" s="10" t="s">
        <v>254</v>
      </c>
      <c r="AA76" s="10" t="s">
        <v>294</v>
      </c>
      <c r="AB76" s="10" t="s">
        <v>303</v>
      </c>
      <c r="AC76" s="10" t="s">
        <v>329</v>
      </c>
      <c r="AE76" s="12" t="str">
        <f t="shared" si="4"/>
        <v/>
      </c>
      <c r="AF76" s="14"/>
      <c r="AG76" s="18" t="s">
        <v>329</v>
      </c>
      <c r="AH76" s="18"/>
      <c r="AI76" s="18"/>
      <c r="AJ76" s="18"/>
      <c r="AK76" s="18"/>
      <c r="AL76" s="18"/>
      <c r="AM76" s="18"/>
      <c r="AN76" s="19" t="str">
        <f t="shared" si="5"/>
        <v/>
      </c>
      <c r="AO76" s="14"/>
      <c r="AP76" s="15" t="str">
        <f>IF(Q76="Structural",_xlfn.CONCAT("    ","structuralUpgradeType = ",IF(P76&lt;3,"0_2",IF(P76&lt;5,"3_4",IF(P76&lt;7,"5_6",IF(P76&lt;9,"7_8","9Plus"))))),IF(Q76="Command Module",_xlfn.CONCAT("    commandUpgradeType = standard",CHAR(10),"    commandUpgradeName = ",W76),IF(Q76="Engine",_xlfn.CONCAT("    engineUpgradeType = ",X76,CHAR(10),Parts!AS76,CHAR(10),"    enginePartUpgradeName = ",Y76),IF(Q76="Parachute","    parachuteUpgradeType = standard",IF(Q76="Solar",_xlfn.CONCAT("    solarPanelUpgradeTier = ",P76),IF(OR(Q76="System",Q76="System and Space Capability")=TRUE,_xlfn.CONCAT("    spacePlaneSystemUpgradeType = ",Y76,IF(Q76="System and Space Capability",_xlfn.CONCAT(CHAR(10),"    spaceplaneUpgradeType = spaceCapable",CHAR(10),"    baseSkinTemp = ",CHAR(10),"    upgradeSkinTemp = "),"")),IF(Q76="Fuel Tank",IF(AA76="NA/Balloon","    KiwiFuelSwitchIgnore = true",IF(AA76="standardLiquidFuel",_xlfn.CONCAT("    fuelTankUpgradeType = ",AA76,CHAR(10),"    fuelTankSizeUpgrade = ",AB76),_xlfn.CONCAT("    fuelTankUpgradeType = ",AA76))),IF(Q76="RCS","    rcsUpgradeType = coldGas",IF(Q76="RTG",_xlfn.CONCAT(CHAR(10),"@PART[",D76,"]:NEEDS[",B76,",NearFutureElectrical,DecayingRTGs,!FeatureRadiation]",CHAR(10),"{",CHAR(10),"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Q76" s="16" t="str">
        <f>IF(Q76="Engine",VLOOKUP(X76,EngineUpgrades!$A$2:$C$19,2,FALSE),"")</f>
        <v/>
      </c>
      <c r="AR76" s="16" t="str">
        <f>IF(Q76="Engine",VLOOKUP(X76,EngineUpgrades!$A$2:$C$19,3,FALSE),"")</f>
        <v/>
      </c>
      <c r="AS76" s="15" t="str">
        <f>_xlfn.XLOOKUP(AQ76,EngineUpgrades!$D$1:$J$1,EngineUpgrades!$D$17:$J$17,"",0,1)</f>
        <v/>
      </c>
      <c r="AT76" s="17">
        <v>2</v>
      </c>
      <c r="AU76" s="16" t="str">
        <f>IF(Q76="Engine",_xlfn.XLOOKUP(_xlfn.CONCAT(O76,P76+AT76),TechTree!$C$2:$C$501,TechTree!$D$2:$D$501,"Not Valid Combination",0,1),"")</f>
        <v/>
      </c>
    </row>
    <row r="77" spans="1:47" ht="84.5" x14ac:dyDescent="0.35">
      <c r="A77" t="str">
        <f>VLOOKUP(D77,PartsUpdated!$A$2:$A$289,1,FALSE)</f>
        <v>cursa_solar_srf_1_2</v>
      </c>
      <c r="B77" t="s">
        <v>417</v>
      </c>
      <c r="C77" t="s">
        <v>1074</v>
      </c>
      <c r="D77" t="s">
        <v>572</v>
      </c>
      <c r="E77" t="s">
        <v>573</v>
      </c>
      <c r="F77" t="s">
        <v>420</v>
      </c>
      <c r="G77" t="s">
        <v>9</v>
      </c>
      <c r="H77">
        <v>8800</v>
      </c>
      <c r="I77">
        <v>1760</v>
      </c>
      <c r="J77">
        <v>0.1</v>
      </c>
      <c r="K77" t="s">
        <v>46</v>
      </c>
      <c r="M77" s="12" t="str">
        <f>_xlfn.CONCAT(IF($R77&lt;&gt;"",_xlfn.CONCAT(" #LOC_KTT_",B77,"_",D77,"_Title = ",$R77,CHAR(10),"@PART[",D77,"]:NEEDS[!002_CommunityPartsTitles]:AFTER[",B77,"] // ",IF(R77="",E77,_xlfn.CONCAT(R77," (",E77,")")),CHAR(10),"{",CHAR(10),"    @",$R$1," = #LOC_KTT_",B77,"_",D77,"_Title // ",$R77,CHAR(10),"}",CHAR(10)),""),"@PART[",D77,"]:AFTER[",B77,"] // ",IF(R77="",E77,_xlfn.CONCAT(R77," (",E77,")")),CHAR(10),"{",CHAR(10),"    techBranch = ",VLOOKUP(O77,TechTree!$G$2:$H$43,2,FALSE),CHAR(10),"    techTier = ",P77,CHAR(10),"    @TechRequired = ",N77,IF($S77&lt;&gt;"",_xlfn.CONCAT(CHAR(10),"    @",$S$1," = ",$S77),""),IF($T77&lt;&gt;"",_xlfn.CONCAT(CHAR(10),"    @",$T$1," = ",$T77),""),IF($U77&lt;&gt;"",_xlfn.CONCAT(CHAR(10),"    @",$U$1," = ",$U77),""),IF(AND(AA77="NA/Balloon",Q77&lt;&gt;"Fuel Tank")=TRUE,_xlfn.CONCAT(CHAR(10),"    KiwiFuelSwitchIgnore = true"),""),IF($V77&lt;&gt;"",_xlfn.CONCAT(CHAR(10),V77),""),IF($AP77&lt;&gt;"",IF(Q77="RTG","",_xlfn.CONCAT(CHAR(10),$AP77)),""),IF(AN77&lt;&gt;"",_xlfn.CONCAT(CHAR(10),AN77),""),CHAR(10),"}",IF(AC77="Yes",_xlfn.CONCAT(CHAR(10),"@PART[",D77,"]:NEEDS[KiwiDeprecate]:AFTER[",B77,"]",CHAR(10),"{",CHAR(10),"    kiwiDeprecate = true",CHAR(10),"}"),""),IF(Q77="RTG",AP77,""))</f>
        <v>@PART[cursa_solar_srf_1_2]:AFTER[Tantares] // Cursa Solar Array B
{
    techBranch = solarPlanels
    techTier = 5
    @TechRequired = advElectrics
    solarPanelUpgradeTier = 5
}</v>
      </c>
      <c r="N77" s="9" t="str">
        <f>_xlfn.XLOOKUP(_xlfn.CONCAT(O77,P77),TechTree!$C$2:$C$501,TechTree!$D$2:$D$501,"Not Valid Combination",0,1)</f>
        <v>advElectrics</v>
      </c>
      <c r="O77" s="8" t="s">
        <v>211</v>
      </c>
      <c r="P77" s="8">
        <v>5</v>
      </c>
      <c r="Q77" s="8" t="s">
        <v>291</v>
      </c>
      <c r="W77" s="10" t="s">
        <v>243</v>
      </c>
      <c r="X77" s="10" t="s">
        <v>259</v>
      </c>
      <c r="AA77" s="10" t="s">
        <v>294</v>
      </c>
      <c r="AB77" s="10" t="s">
        <v>303</v>
      </c>
      <c r="AC77" s="10" t="s">
        <v>329</v>
      </c>
      <c r="AE77" s="12" t="str">
        <f t="shared" si="4"/>
        <v/>
      </c>
      <c r="AF77" s="14"/>
      <c r="AG77" s="18" t="s">
        <v>329</v>
      </c>
      <c r="AH77" s="18"/>
      <c r="AI77" s="18"/>
      <c r="AJ77" s="18"/>
      <c r="AK77" s="18"/>
      <c r="AL77" s="18"/>
      <c r="AM77" s="18"/>
      <c r="AN77" s="19" t="str">
        <f t="shared" si="5"/>
        <v/>
      </c>
      <c r="AO77" s="14"/>
      <c r="AP77" s="15" t="str">
        <f>IF(Q77="Structural",_xlfn.CONCAT("    ","structuralUpgradeType = ",IF(P77&lt;3,"0_2",IF(P77&lt;5,"3_4",IF(P77&lt;7,"5_6",IF(P77&lt;9,"7_8","9Plus"))))),IF(Q77="Command Module",_xlfn.CONCAT("    commandUpgradeType = standard",CHAR(10),"    commandUpgradeName = ",W77),IF(Q77="Engine",_xlfn.CONCAT("    engineUpgradeType = ",X77,CHAR(10),Parts!AS77,CHAR(10),"    enginePartUpgradeName = ",Y77),IF(Q77="Parachute","    parachuteUpgradeType = standard",IF(Q77="Solar",_xlfn.CONCAT("    solarPanelUpgradeTier = ",P77),IF(OR(Q77="System",Q77="System and Space Capability")=TRUE,_xlfn.CONCAT("    spacePlaneSystemUpgradeType = ",Y77,IF(Q77="System and Space Capability",_xlfn.CONCAT(CHAR(10),"    spaceplaneUpgradeType = spaceCapable",CHAR(10),"    baseSkinTemp = ",CHAR(10),"    upgradeSkinTemp = "),"")),IF(Q77="Fuel Tank",IF(AA77="NA/Balloon","    KiwiFuelSwitchIgnore = true",IF(AA77="standardLiquidFuel",_xlfn.CONCAT("    fuelTankUpgradeType = ",AA77,CHAR(10),"    fuelTankSizeUpgrade = ",AB77),_xlfn.CONCAT("    fuelTankUpgradeType = ",AA77))),IF(Q77="RCS","    rcsUpgradeType = coldGas",IF(Q77="RTG",_xlfn.CONCAT(CHAR(10),"@PART[",D77,"]:NEEDS[",B77,",NearFutureElectrical,DecayingRTGs,!FeatureRadiation]",CHAR(10),"{",CHAR(10),"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Q77" s="16" t="str">
        <f>IF(Q77="Engine",VLOOKUP(X77,EngineUpgrades!$A$2:$C$19,2,FALSE),"")</f>
        <v/>
      </c>
      <c r="AR77" s="16" t="str">
        <f>IF(Q77="Engine",VLOOKUP(X77,EngineUpgrades!$A$2:$C$19,3,FALSE),"")</f>
        <v/>
      </c>
      <c r="AS77" s="15" t="str">
        <f>_xlfn.XLOOKUP(AQ77,EngineUpgrades!$D$1:$J$1,EngineUpgrades!$D$17:$J$17,"",0,1)</f>
        <v/>
      </c>
      <c r="AT77" s="17">
        <v>2</v>
      </c>
      <c r="AU77" s="16" t="str">
        <f>IF(Q77="Engine",_xlfn.XLOOKUP(_xlfn.CONCAT(O77,P77+AT77),TechTree!$C$2:$C$501,TechTree!$D$2:$D$501,"Not Valid Combination",0,1),"")</f>
        <v/>
      </c>
    </row>
    <row r="78" spans="1:47" ht="96.5" x14ac:dyDescent="0.35">
      <c r="A78" t="str">
        <f>VLOOKUP(D78,PartsUpdated!$A$2:$A$289,1,FALSE)</f>
        <v>acamar_solar_srf_1</v>
      </c>
      <c r="B78" t="s">
        <v>417</v>
      </c>
      <c r="C78" t="s">
        <v>1075</v>
      </c>
      <c r="D78" t="s">
        <v>574</v>
      </c>
      <c r="E78" t="s">
        <v>575</v>
      </c>
      <c r="F78" t="s">
        <v>420</v>
      </c>
      <c r="G78" t="s">
        <v>9</v>
      </c>
      <c r="H78">
        <v>6250</v>
      </c>
      <c r="I78">
        <v>1250</v>
      </c>
      <c r="J78">
        <v>0.2</v>
      </c>
      <c r="K78" t="s">
        <v>142</v>
      </c>
      <c r="M78" s="12" t="str">
        <f>_xlfn.CONCAT(IF($R78&lt;&gt;"",_xlfn.CONCAT(" #LOC_KTT_",B78,"_",D78,"_Title = ",$R78,CHAR(10),"@PART[",D78,"]:NEEDS[!002_CommunityPartsTitles]:AFTER[",B78,"] // ",IF(R78="",E78,_xlfn.CONCAT(R78," (",E78,")")),CHAR(10),"{",CHAR(10),"    @",$R$1," = #LOC_KTT_",B78,"_",D78,"_Title // ",$R78,CHAR(10),"}",CHAR(10)),""),"@PART[",D78,"]:AFTER[",B78,"] // ",IF(R78="",E78,_xlfn.CONCAT(R78," (",E78,")")),CHAR(10),"{",CHAR(10),"    techBranch = ",VLOOKUP(O78,TechTree!$G$2:$H$43,2,FALSE),CHAR(10),"    techTier = ",P78,CHAR(10),"    @TechRequired = ",N78,IF($S78&lt;&gt;"",_xlfn.CONCAT(CHAR(10),"    @",$S$1," = ",$S78),""),IF($T78&lt;&gt;"",_xlfn.CONCAT(CHAR(10),"    @",$T$1," = ",$T78),""),IF($U78&lt;&gt;"",_xlfn.CONCAT(CHAR(10),"    @",$U$1," = ",$U78),""),IF(AND(AA78="NA/Balloon",Q78&lt;&gt;"Fuel Tank")=TRUE,_xlfn.CONCAT(CHAR(10),"    KiwiFuelSwitchIgnore = true"),""),IF($V78&lt;&gt;"",_xlfn.CONCAT(CHAR(10),V78),""),IF($AP78&lt;&gt;"",IF(Q78="RTG","",_xlfn.CONCAT(CHAR(10),$AP78)),""),IF(AN78&lt;&gt;"",_xlfn.CONCAT(CHAR(10),AN78),""),CHAR(10),"}",IF(AC78="Yes",_xlfn.CONCAT(CHAR(10),"@PART[",D78,"]:NEEDS[KiwiDeprecate]:AFTER[",B78,"]",CHAR(10),"{",CHAR(10),"    kiwiDeprecate = true",CHAR(10),"}"),""),IF(Q78="RTG",AP78,""))</f>
        <v>@PART[acamar_solar_srf_1]:AFTER[Tantares] // Acamar Solar Array A
{
    techBranch = solarPlanels
    techTier = 5
    @TechRequired = advElectrics
    @mass = 0.15
    solarPanelUpgradeTier = 5
}</v>
      </c>
      <c r="N78" s="9" t="str">
        <f>_xlfn.XLOOKUP(_xlfn.CONCAT(O78,P78),TechTree!$C$2:$C$501,TechTree!$D$2:$D$501,"Not Valid Combination",0,1)</f>
        <v>advElectrics</v>
      </c>
      <c r="O78" s="8" t="s">
        <v>211</v>
      </c>
      <c r="P78" s="8">
        <v>5</v>
      </c>
      <c r="Q78" s="8" t="s">
        <v>291</v>
      </c>
      <c r="U78" s="10">
        <v>0.15</v>
      </c>
      <c r="W78" s="10" t="s">
        <v>243</v>
      </c>
      <c r="X78" s="10" t="s">
        <v>254</v>
      </c>
      <c r="AA78" s="10" t="s">
        <v>294</v>
      </c>
      <c r="AB78" s="10" t="s">
        <v>303</v>
      </c>
      <c r="AC78" s="10" t="s">
        <v>329</v>
      </c>
      <c r="AE78" s="12" t="str">
        <f t="shared" si="4"/>
        <v/>
      </c>
      <c r="AF78" s="14"/>
      <c r="AG78" s="18" t="s">
        <v>329</v>
      </c>
      <c r="AH78" s="18"/>
      <c r="AI78" s="18"/>
      <c r="AJ78" s="18"/>
      <c r="AK78" s="18"/>
      <c r="AL78" s="18"/>
      <c r="AM78" s="18"/>
      <c r="AN78" s="19" t="str">
        <f t="shared" si="5"/>
        <v/>
      </c>
      <c r="AO78" s="14"/>
      <c r="AP78" s="15" t="str">
        <f>IF(Q78="Structural",_xlfn.CONCAT("    ","structuralUpgradeType = ",IF(P78&lt;3,"0_2",IF(P78&lt;5,"3_4",IF(P78&lt;7,"5_6",IF(P78&lt;9,"7_8","9Plus"))))),IF(Q78="Command Module",_xlfn.CONCAT("    commandUpgradeType = standard",CHAR(10),"    commandUpgradeName = ",W78),IF(Q78="Engine",_xlfn.CONCAT("    engineUpgradeType = ",X78,CHAR(10),Parts!AS78,CHAR(10),"    enginePartUpgradeName = ",Y78),IF(Q78="Parachute","    parachuteUpgradeType = standard",IF(Q78="Solar",_xlfn.CONCAT("    solarPanelUpgradeTier = ",P78),IF(OR(Q78="System",Q78="System and Space Capability")=TRUE,_xlfn.CONCAT("    spacePlaneSystemUpgradeType = ",Y78,IF(Q78="System and Space Capability",_xlfn.CONCAT(CHAR(10),"    spaceplaneUpgradeType = spaceCapable",CHAR(10),"    baseSkinTemp = ",CHAR(10),"    upgradeSkinTemp = "),"")),IF(Q78="Fuel Tank",IF(AA78="NA/Balloon","    KiwiFuelSwitchIgnore = true",IF(AA78="standardLiquidFuel",_xlfn.CONCAT("    fuelTankUpgradeType = ",AA78,CHAR(10),"    fuelTankSizeUpgrade = ",AB78),_xlfn.CONCAT("    fuelTankUpgradeType = ",AA78))),IF(Q78="RCS","    rcsUpgradeType = coldGas",IF(Q78="RTG",_xlfn.CONCAT(CHAR(10),"@PART[",D78,"]:NEEDS[",B78,",NearFutureElectrical,DecayingRTGs,!FeatureRadiation]",CHAR(10),"{",CHAR(10),"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Q78" s="16" t="str">
        <f>IF(Q78="Engine",VLOOKUP(X78,EngineUpgrades!$A$2:$C$19,2,FALSE),"")</f>
        <v/>
      </c>
      <c r="AR78" s="16" t="str">
        <f>IF(Q78="Engine",VLOOKUP(X78,EngineUpgrades!$A$2:$C$19,3,FALSE),"")</f>
        <v/>
      </c>
      <c r="AS78" s="15" t="str">
        <f>_xlfn.XLOOKUP(AQ78,EngineUpgrades!$D$1:$J$1,EngineUpgrades!$D$17:$J$17,"",0,1)</f>
        <v/>
      </c>
      <c r="AT78" s="17">
        <v>2</v>
      </c>
      <c r="AU78" s="16" t="str">
        <f>IF(Q78="Engine",_xlfn.XLOOKUP(_xlfn.CONCAT(O78,P78+AT78),TechTree!$C$2:$C$501,TechTree!$D$2:$D$501,"Not Valid Combination",0,1),"")</f>
        <v/>
      </c>
    </row>
    <row r="79" spans="1:47" ht="96.5" x14ac:dyDescent="0.35">
      <c r="A79" t="str">
        <f>VLOOKUP(D79,PartsUpdated!$A$2:$A$289,1,FALSE)</f>
        <v>acamar_solar_srf_2</v>
      </c>
      <c r="B79" t="s">
        <v>417</v>
      </c>
      <c r="C79" t="s">
        <v>1076</v>
      </c>
      <c r="D79" t="s">
        <v>576</v>
      </c>
      <c r="E79" t="s">
        <v>577</v>
      </c>
      <c r="F79" t="s">
        <v>420</v>
      </c>
      <c r="G79" t="s">
        <v>9</v>
      </c>
      <c r="H79">
        <v>12500</v>
      </c>
      <c r="I79">
        <v>2500</v>
      </c>
      <c r="J79">
        <v>0.2</v>
      </c>
      <c r="K79" t="s">
        <v>142</v>
      </c>
      <c r="M79" s="12" t="str">
        <f>_xlfn.CONCAT(IF($R79&lt;&gt;"",_xlfn.CONCAT(" #LOC_KTT_",B79,"_",D79,"_Title = ",$R79,CHAR(10),"@PART[",D79,"]:NEEDS[!002_CommunityPartsTitles]:AFTER[",B79,"] // ",IF(R79="",E79,_xlfn.CONCAT(R79," (",E79,")")),CHAR(10),"{",CHAR(10),"    @",$R$1," = #LOC_KTT_",B79,"_",D79,"_Title // ",$R79,CHAR(10),"}",CHAR(10)),""),"@PART[",D79,"]:AFTER[",B79,"] // ",IF(R79="",E79,_xlfn.CONCAT(R79," (",E79,")")),CHAR(10),"{",CHAR(10),"    techBranch = ",VLOOKUP(O79,TechTree!$G$2:$H$43,2,FALSE),CHAR(10),"    techTier = ",P79,CHAR(10),"    @TechRequired = ",N79,IF($S79&lt;&gt;"",_xlfn.CONCAT(CHAR(10),"    @",$S$1," = ",$S79),""),IF($T79&lt;&gt;"",_xlfn.CONCAT(CHAR(10),"    @",$T$1," = ",$T79),""),IF($U79&lt;&gt;"",_xlfn.CONCAT(CHAR(10),"    @",$U$1," = ",$U79),""),IF(AND(AA79="NA/Balloon",Q79&lt;&gt;"Fuel Tank")=TRUE,_xlfn.CONCAT(CHAR(10),"    KiwiFuelSwitchIgnore = true"),""),IF($V79&lt;&gt;"",_xlfn.CONCAT(CHAR(10),V79),""),IF($AP79&lt;&gt;"",IF(Q79="RTG","",_xlfn.CONCAT(CHAR(10),$AP79)),""),IF(AN79&lt;&gt;"",_xlfn.CONCAT(CHAR(10),AN79),""),CHAR(10),"}",IF(AC79="Yes",_xlfn.CONCAT(CHAR(10),"@PART[",D79,"]:NEEDS[KiwiDeprecate]:AFTER[",B79,"]",CHAR(10),"{",CHAR(10),"    kiwiDeprecate = true",CHAR(10),"}"),""),IF(Q79="RTG",AP79,""))</f>
        <v>@PART[acamar_solar_srf_2]:AFTER[Tantares] // Acamar Solar Array B
{
    techBranch = solarPlanels
    techTier = 5
    @TechRequired = advElectrics
    @mass = 0.22
    solarPanelUpgradeTier = 5
}</v>
      </c>
      <c r="N79" s="9" t="str">
        <f>_xlfn.XLOOKUP(_xlfn.CONCAT(O79,P79),TechTree!$C$2:$C$501,TechTree!$D$2:$D$501,"Not Valid Combination",0,1)</f>
        <v>advElectrics</v>
      </c>
      <c r="O79" s="8" t="s">
        <v>211</v>
      </c>
      <c r="P79" s="8">
        <v>5</v>
      </c>
      <c r="Q79" s="8" t="s">
        <v>291</v>
      </c>
      <c r="U79" s="10">
        <v>0.22</v>
      </c>
      <c r="W79" s="10" t="s">
        <v>243</v>
      </c>
      <c r="X79" s="10" t="s">
        <v>259</v>
      </c>
      <c r="AA79" s="10" t="s">
        <v>294</v>
      </c>
      <c r="AB79" s="10" t="s">
        <v>303</v>
      </c>
      <c r="AC79" s="10" t="s">
        <v>329</v>
      </c>
      <c r="AE79" s="12" t="str">
        <f t="shared" si="4"/>
        <v/>
      </c>
      <c r="AF79" s="14"/>
      <c r="AG79" s="18" t="s">
        <v>329</v>
      </c>
      <c r="AH79" s="18"/>
      <c r="AI79" s="18"/>
      <c r="AJ79" s="18"/>
      <c r="AK79" s="18"/>
      <c r="AL79" s="18"/>
      <c r="AM79" s="18"/>
      <c r="AN79" s="19" t="str">
        <f t="shared" si="5"/>
        <v/>
      </c>
      <c r="AO79" s="14"/>
      <c r="AP79" s="15" t="str">
        <f>IF(Q79="Structural",_xlfn.CONCAT("    ","structuralUpgradeType = ",IF(P79&lt;3,"0_2",IF(P79&lt;5,"3_4",IF(P79&lt;7,"5_6",IF(P79&lt;9,"7_8","9Plus"))))),IF(Q79="Command Module",_xlfn.CONCAT("    commandUpgradeType = standard",CHAR(10),"    commandUpgradeName = ",W79),IF(Q79="Engine",_xlfn.CONCAT("    engineUpgradeType = ",X79,CHAR(10),Parts!AS79,CHAR(10),"    enginePartUpgradeName = ",Y79),IF(Q79="Parachute","    parachuteUpgradeType = standard",IF(Q79="Solar",_xlfn.CONCAT("    solarPanelUpgradeTier = ",P79),IF(OR(Q79="System",Q79="System and Space Capability")=TRUE,_xlfn.CONCAT("    spacePlaneSystemUpgradeType = ",Y79,IF(Q79="System and Space Capability",_xlfn.CONCAT(CHAR(10),"    spaceplaneUpgradeType = spaceCapable",CHAR(10),"    baseSkinTemp = ",CHAR(10),"    upgradeSkinTemp = "),"")),IF(Q79="Fuel Tank",IF(AA79="NA/Balloon","    KiwiFuelSwitchIgnore = true",IF(AA79="standardLiquidFuel",_xlfn.CONCAT("    fuelTankUpgradeType = ",AA79,CHAR(10),"    fuelTankSizeUpgrade = ",AB79),_xlfn.CONCAT("    fuelTankUpgradeType = ",AA79))),IF(Q79="RCS","    rcsUpgradeType = coldGas",IF(Q79="RTG",_xlfn.CONCAT(CHAR(10),"@PART[",D79,"]:NEEDS[",B79,",NearFutureElectrical,DecayingRTGs,!FeatureRadiation]",CHAR(10),"{",CHAR(10),"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Q79" s="16" t="str">
        <f>IF(Q79="Engine",VLOOKUP(X79,EngineUpgrades!$A$2:$C$19,2,FALSE),"")</f>
        <v/>
      </c>
      <c r="AR79" s="16" t="str">
        <f>IF(Q79="Engine",VLOOKUP(X79,EngineUpgrades!$A$2:$C$19,3,FALSE),"")</f>
        <v/>
      </c>
      <c r="AS79" s="15" t="str">
        <f>_xlfn.XLOOKUP(AQ79,EngineUpgrades!$D$1:$J$1,EngineUpgrades!$D$17:$J$17,"",0,1)</f>
        <v/>
      </c>
      <c r="AT79" s="17">
        <v>2</v>
      </c>
      <c r="AU79" s="16" t="str">
        <f>IF(Q79="Engine",_xlfn.XLOOKUP(_xlfn.CONCAT(O79,P79+AT79),TechTree!$C$2:$C$501,TechTree!$D$2:$D$501,"Not Valid Combination",0,1),"")</f>
        <v/>
      </c>
    </row>
    <row r="80" spans="1:47" ht="84.5" x14ac:dyDescent="0.35">
      <c r="A80" t="str">
        <f>VLOOKUP(D80,PartsUpdated!$A$2:$A$289,1,FALSE)</f>
        <v>eridani_dorsal_solar_srf_1</v>
      </c>
      <c r="B80" t="s">
        <v>417</v>
      </c>
      <c r="C80" t="s">
        <v>1077</v>
      </c>
      <c r="D80" t="s">
        <v>578</v>
      </c>
      <c r="E80" t="s">
        <v>579</v>
      </c>
      <c r="F80" t="s">
        <v>420</v>
      </c>
      <c r="G80" t="s">
        <v>9</v>
      </c>
      <c r="H80">
        <v>8750</v>
      </c>
      <c r="I80">
        <v>1750</v>
      </c>
      <c r="J80">
        <v>0.125</v>
      </c>
      <c r="K80" t="s">
        <v>60</v>
      </c>
      <c r="M80" s="12" t="str">
        <f>_xlfn.CONCAT(IF($R80&lt;&gt;"",_xlfn.CONCAT(" #LOC_KTT_",B80,"_",D80,"_Title = ",$R80,CHAR(10),"@PART[",D80,"]:NEEDS[!002_CommunityPartsTitles]:AFTER[",B80,"] // ",IF(R80="",E80,_xlfn.CONCAT(R80," (",E80,")")),CHAR(10),"{",CHAR(10),"    @",$R$1," = #LOC_KTT_",B80,"_",D80,"_Title // ",$R80,CHAR(10),"}",CHAR(10)),""),"@PART[",D80,"]:AFTER[",B80,"] // ",IF(R80="",E80,_xlfn.CONCAT(R80," (",E80,")")),CHAR(10),"{",CHAR(10),"    techBranch = ",VLOOKUP(O80,TechTree!$G$2:$H$43,2,FALSE),CHAR(10),"    techTier = ",P80,CHAR(10),"    @TechRequired = ",N80,IF($S80&lt;&gt;"",_xlfn.CONCAT(CHAR(10),"    @",$S$1," = ",$S80),""),IF($T80&lt;&gt;"",_xlfn.CONCAT(CHAR(10),"    @",$T$1," = ",$T80),""),IF($U80&lt;&gt;"",_xlfn.CONCAT(CHAR(10),"    @",$U$1," = ",$U80),""),IF(AND(AA80="NA/Balloon",Q80&lt;&gt;"Fuel Tank")=TRUE,_xlfn.CONCAT(CHAR(10),"    KiwiFuelSwitchIgnore = true"),""),IF($V80&lt;&gt;"",_xlfn.CONCAT(CHAR(10),V80),""),IF($AP80&lt;&gt;"",IF(Q80="RTG","",_xlfn.CONCAT(CHAR(10),$AP80)),""),IF(AN80&lt;&gt;"",_xlfn.CONCAT(CHAR(10),AN80),""),CHAR(10),"}",IF(AC80="Yes",_xlfn.CONCAT(CHAR(10),"@PART[",D80,"]:NEEDS[KiwiDeprecate]:AFTER[",B80,"]",CHAR(10),"{",CHAR(10),"    kiwiDeprecate = true",CHAR(10),"}"),""),IF(Q80="RTG",AP80,""))</f>
        <v>@PART[eridani_dorsal_solar_srf_1]:AFTER[Tantares] // Eridani Dorsal Solar Array A
{
    techBranch = solarPlanels
    techTier = 5
    @TechRequired = advElectrics
    solarPanelUpgradeTier = 5
}</v>
      </c>
      <c r="N80" s="9" t="str">
        <f>_xlfn.XLOOKUP(_xlfn.CONCAT(O80,P80),TechTree!$C$2:$C$501,TechTree!$D$2:$D$501,"Not Valid Combination",0,1)</f>
        <v>advElectrics</v>
      </c>
      <c r="O80" s="8" t="s">
        <v>211</v>
      </c>
      <c r="P80" s="8">
        <v>5</v>
      </c>
      <c r="Q80" s="8" t="s">
        <v>291</v>
      </c>
      <c r="W80" s="10" t="s">
        <v>243</v>
      </c>
      <c r="X80" s="10" t="s">
        <v>254</v>
      </c>
      <c r="AA80" s="10" t="s">
        <v>294</v>
      </c>
      <c r="AB80" s="10" t="s">
        <v>303</v>
      </c>
      <c r="AC80" s="10" t="s">
        <v>329</v>
      </c>
      <c r="AE80" s="12" t="str">
        <f t="shared" si="4"/>
        <v/>
      </c>
      <c r="AF80" s="14"/>
      <c r="AG80" s="18" t="s">
        <v>329</v>
      </c>
      <c r="AH80" s="18"/>
      <c r="AI80" s="18"/>
      <c r="AJ80" s="18"/>
      <c r="AK80" s="18"/>
      <c r="AL80" s="18"/>
      <c r="AM80" s="18"/>
      <c r="AN80" s="19" t="str">
        <f t="shared" si="5"/>
        <v/>
      </c>
      <c r="AO80" s="14"/>
      <c r="AP80" s="15" t="str">
        <f>IF(Q80="Structural",_xlfn.CONCAT("    ","structuralUpgradeType = ",IF(P80&lt;3,"0_2",IF(P80&lt;5,"3_4",IF(P80&lt;7,"5_6",IF(P80&lt;9,"7_8","9Plus"))))),IF(Q80="Command Module",_xlfn.CONCAT("    commandUpgradeType = standard",CHAR(10),"    commandUpgradeName = ",W80),IF(Q80="Engine",_xlfn.CONCAT("    engineUpgradeType = ",X80,CHAR(10),Parts!AS80,CHAR(10),"    enginePartUpgradeName = ",Y80),IF(Q80="Parachute","    parachuteUpgradeType = standard",IF(Q80="Solar",_xlfn.CONCAT("    solarPanelUpgradeTier = ",P80),IF(OR(Q80="System",Q80="System and Space Capability")=TRUE,_xlfn.CONCAT("    spacePlaneSystemUpgradeType = ",Y80,IF(Q80="System and Space Capability",_xlfn.CONCAT(CHAR(10),"    spaceplaneUpgradeType = spaceCapable",CHAR(10),"    baseSkinTemp = ",CHAR(10),"    upgradeSkinTemp = "),"")),IF(Q80="Fuel Tank",IF(AA80="NA/Balloon","    KiwiFuelSwitchIgnore = true",IF(AA80="standardLiquidFuel",_xlfn.CONCAT("    fuelTankUpgradeType = ",AA80,CHAR(10),"    fuelTankSizeUpgrade = ",AB80),_xlfn.CONCAT("    fuelTankUpgradeType = ",AA80))),IF(Q80="RCS","    rcsUpgradeType = coldGas",IF(Q80="RTG",_xlfn.CONCAT(CHAR(10),"@PART[",D80,"]:NEEDS[",B80,",NearFutureElectrical,DecayingRTGs,!FeatureRadiation]",CHAR(10),"{",CHAR(10),"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Q80" s="16" t="str">
        <f>IF(Q80="Engine",VLOOKUP(X80,EngineUpgrades!$A$2:$C$19,2,FALSE),"")</f>
        <v/>
      </c>
      <c r="AR80" s="16" t="str">
        <f>IF(Q80="Engine",VLOOKUP(X80,EngineUpgrades!$A$2:$C$19,3,FALSE),"")</f>
        <v/>
      </c>
      <c r="AS80" s="15" t="str">
        <f>_xlfn.XLOOKUP(AQ80,EngineUpgrades!$D$1:$J$1,EngineUpgrades!$D$17:$J$17,"",0,1)</f>
        <v/>
      </c>
      <c r="AT80" s="17">
        <v>2</v>
      </c>
      <c r="AU80" s="16" t="str">
        <f>IF(Q80="Engine",_xlfn.XLOOKUP(_xlfn.CONCAT(O80,P80+AT80),TechTree!$C$2:$C$501,TechTree!$D$2:$D$501,"Not Valid Combination",0,1),"")</f>
        <v/>
      </c>
    </row>
    <row r="81" spans="1:47" ht="84.5" x14ac:dyDescent="0.35">
      <c r="A81" t="str">
        <f>VLOOKUP(D81,PartsUpdated!$A$2:$A$289,1,FALSE)</f>
        <v>eridani_dorsal_solar_srf_2</v>
      </c>
      <c r="B81" t="s">
        <v>417</v>
      </c>
      <c r="C81" t="s">
        <v>1078</v>
      </c>
      <c r="D81" t="s">
        <v>580</v>
      </c>
      <c r="E81" t="s">
        <v>581</v>
      </c>
      <c r="F81" t="s">
        <v>420</v>
      </c>
      <c r="G81" t="s">
        <v>9</v>
      </c>
      <c r="H81">
        <v>17500</v>
      </c>
      <c r="I81">
        <v>3500</v>
      </c>
      <c r="J81">
        <v>0.25</v>
      </c>
      <c r="K81" t="s">
        <v>60</v>
      </c>
      <c r="M81" s="12" t="str">
        <f>_xlfn.CONCAT(IF($R81&lt;&gt;"",_xlfn.CONCAT(" #LOC_KTT_",B81,"_",D81,"_Title = ",$R81,CHAR(10),"@PART[",D81,"]:NEEDS[!002_CommunityPartsTitles]:AFTER[",B81,"] // ",IF(R81="",E81,_xlfn.CONCAT(R81," (",E81,")")),CHAR(10),"{",CHAR(10),"    @",$R$1," = #LOC_KTT_",B81,"_",D81,"_Title // ",$R81,CHAR(10),"}",CHAR(10)),""),"@PART[",D81,"]:AFTER[",B81,"] // ",IF(R81="",E81,_xlfn.CONCAT(R81," (",E81,")")),CHAR(10),"{",CHAR(10),"    techBranch = ",VLOOKUP(O81,TechTree!$G$2:$H$43,2,FALSE),CHAR(10),"    techTier = ",P81,CHAR(10),"    @TechRequired = ",N81,IF($S81&lt;&gt;"",_xlfn.CONCAT(CHAR(10),"    @",$S$1," = ",$S81),""),IF($T81&lt;&gt;"",_xlfn.CONCAT(CHAR(10),"    @",$T$1," = ",$T81),""),IF($U81&lt;&gt;"",_xlfn.CONCAT(CHAR(10),"    @",$U$1," = ",$U81),""),IF(AND(AA81="NA/Balloon",Q81&lt;&gt;"Fuel Tank")=TRUE,_xlfn.CONCAT(CHAR(10),"    KiwiFuelSwitchIgnore = true"),""),IF($V81&lt;&gt;"",_xlfn.CONCAT(CHAR(10),V81),""),IF($AP81&lt;&gt;"",IF(Q81="RTG","",_xlfn.CONCAT(CHAR(10),$AP81)),""),IF(AN81&lt;&gt;"",_xlfn.CONCAT(CHAR(10),AN81),""),CHAR(10),"}",IF(AC81="Yes",_xlfn.CONCAT(CHAR(10),"@PART[",D81,"]:NEEDS[KiwiDeprecate]:AFTER[",B81,"]",CHAR(10),"{",CHAR(10),"    kiwiDeprecate = true",CHAR(10),"}"),""),IF(Q81="RTG",AP81,""))</f>
        <v>@PART[eridani_dorsal_solar_srf_2]:AFTER[Tantares] // Eridani Dorsal Solar Array B
{
    techBranch = solarPlanels
    techTier = 5
    @TechRequired = advElectrics
    solarPanelUpgradeTier = 5
}</v>
      </c>
      <c r="N81" s="9" t="str">
        <f>_xlfn.XLOOKUP(_xlfn.CONCAT(O81,P81),TechTree!$C$2:$C$501,TechTree!$D$2:$D$501,"Not Valid Combination",0,1)</f>
        <v>advElectrics</v>
      </c>
      <c r="O81" s="8" t="s">
        <v>211</v>
      </c>
      <c r="P81" s="8">
        <v>5</v>
      </c>
      <c r="Q81" s="8" t="s">
        <v>291</v>
      </c>
      <c r="W81" s="10" t="s">
        <v>243</v>
      </c>
      <c r="X81" s="10" t="s">
        <v>259</v>
      </c>
      <c r="AA81" s="10" t="s">
        <v>294</v>
      </c>
      <c r="AB81" s="10" t="s">
        <v>303</v>
      </c>
      <c r="AC81" s="10" t="s">
        <v>329</v>
      </c>
      <c r="AE81" s="12" t="str">
        <f t="shared" si="4"/>
        <v/>
      </c>
      <c r="AF81" s="14"/>
      <c r="AG81" s="18" t="s">
        <v>329</v>
      </c>
      <c r="AH81" s="18"/>
      <c r="AI81" s="18"/>
      <c r="AJ81" s="18"/>
      <c r="AK81" s="18"/>
      <c r="AL81" s="18"/>
      <c r="AM81" s="18"/>
      <c r="AN81" s="19" t="str">
        <f t="shared" si="5"/>
        <v/>
      </c>
      <c r="AO81" s="14"/>
      <c r="AP81" s="15" t="str">
        <f>IF(Q81="Structural",_xlfn.CONCAT("    ","structuralUpgradeType = ",IF(P81&lt;3,"0_2",IF(P81&lt;5,"3_4",IF(P81&lt;7,"5_6",IF(P81&lt;9,"7_8","9Plus"))))),IF(Q81="Command Module",_xlfn.CONCAT("    commandUpgradeType = standard",CHAR(10),"    commandUpgradeName = ",W81),IF(Q81="Engine",_xlfn.CONCAT("    engineUpgradeType = ",X81,CHAR(10),Parts!AS81,CHAR(10),"    enginePartUpgradeName = ",Y81),IF(Q81="Parachute","    parachuteUpgradeType = standard",IF(Q81="Solar",_xlfn.CONCAT("    solarPanelUpgradeTier = ",P81),IF(OR(Q81="System",Q81="System and Space Capability")=TRUE,_xlfn.CONCAT("    spacePlaneSystemUpgradeType = ",Y81,IF(Q81="System and Space Capability",_xlfn.CONCAT(CHAR(10),"    spaceplaneUpgradeType = spaceCapable",CHAR(10),"    baseSkinTemp = ",CHAR(10),"    upgradeSkinTemp = "),"")),IF(Q81="Fuel Tank",IF(AA81="NA/Balloon","    KiwiFuelSwitchIgnore = true",IF(AA81="standardLiquidFuel",_xlfn.CONCAT("    fuelTankUpgradeType = ",AA81,CHAR(10),"    fuelTankSizeUpgrade = ",AB81),_xlfn.CONCAT("    fuelTankUpgradeType = ",AA81))),IF(Q81="RCS","    rcsUpgradeType = coldGas",IF(Q81="RTG",_xlfn.CONCAT(CHAR(10),"@PART[",D81,"]:NEEDS[",B81,",NearFutureElectrical,DecayingRTGs,!FeatureRadiation]",CHAR(10),"{",CHAR(10),"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Q81" s="16" t="str">
        <f>IF(Q81="Engine",VLOOKUP(X81,EngineUpgrades!$A$2:$C$19,2,FALSE),"")</f>
        <v/>
      </c>
      <c r="AR81" s="16" t="str">
        <f>IF(Q81="Engine",VLOOKUP(X81,EngineUpgrades!$A$2:$C$19,3,FALSE),"")</f>
        <v/>
      </c>
      <c r="AS81" s="15" t="str">
        <f>_xlfn.XLOOKUP(AQ81,EngineUpgrades!$D$1:$J$1,EngineUpgrades!$D$17:$J$17,"",0,1)</f>
        <v/>
      </c>
      <c r="AT81" s="17">
        <v>2</v>
      </c>
      <c r="AU81" s="16" t="str">
        <f>IF(Q81="Engine",_xlfn.XLOOKUP(_xlfn.CONCAT(O81,P81+AT81),TechTree!$C$2:$C$501,TechTree!$D$2:$D$501,"Not Valid Combination",0,1),"")</f>
        <v/>
      </c>
    </row>
    <row r="82" spans="1:47" ht="84.5" x14ac:dyDescent="0.35">
      <c r="A82" t="str">
        <f>VLOOKUP(D82,PartsUpdated!$A$2:$A$289,1,FALSE)</f>
        <v>eridani_solar_srf_1_1</v>
      </c>
      <c r="B82" t="s">
        <v>417</v>
      </c>
      <c r="C82" t="s">
        <v>1079</v>
      </c>
      <c r="D82" t="s">
        <v>582</v>
      </c>
      <c r="E82" t="s">
        <v>583</v>
      </c>
      <c r="F82" t="s">
        <v>420</v>
      </c>
      <c r="G82" t="s">
        <v>9</v>
      </c>
      <c r="H82">
        <v>7500</v>
      </c>
      <c r="I82">
        <v>1500</v>
      </c>
      <c r="J82">
        <v>0.2</v>
      </c>
      <c r="K82" t="s">
        <v>60</v>
      </c>
      <c r="M82" s="12" t="str">
        <f>_xlfn.CONCAT(IF($R82&lt;&gt;"",_xlfn.CONCAT(" #LOC_KTT_",B82,"_",D82,"_Title = ",$R82,CHAR(10),"@PART[",D82,"]:NEEDS[!002_CommunityPartsTitles]:AFTER[",B82,"] // ",IF(R82="",E82,_xlfn.CONCAT(R82," (",E82,")")),CHAR(10),"{",CHAR(10),"    @",$R$1," = #LOC_KTT_",B82,"_",D82,"_Title // ",$R82,CHAR(10),"}",CHAR(10)),""),"@PART[",D82,"]:AFTER[",B82,"] // ",IF(R82="",E82,_xlfn.CONCAT(R82," (",E82,")")),CHAR(10),"{",CHAR(10),"    techBranch = ",VLOOKUP(O82,TechTree!$G$2:$H$43,2,FALSE),CHAR(10),"    techTier = ",P82,CHAR(10),"    @TechRequired = ",N82,IF($S82&lt;&gt;"",_xlfn.CONCAT(CHAR(10),"    @",$S$1," = ",$S82),""),IF($T82&lt;&gt;"",_xlfn.CONCAT(CHAR(10),"    @",$T$1," = ",$T82),""),IF($U82&lt;&gt;"",_xlfn.CONCAT(CHAR(10),"    @",$U$1," = ",$U82),""),IF(AND(AA82="NA/Balloon",Q82&lt;&gt;"Fuel Tank")=TRUE,_xlfn.CONCAT(CHAR(10),"    KiwiFuelSwitchIgnore = true"),""),IF($V82&lt;&gt;"",_xlfn.CONCAT(CHAR(10),V82),""),IF($AP82&lt;&gt;"",IF(Q82="RTG","",_xlfn.CONCAT(CHAR(10),$AP82)),""),IF(AN82&lt;&gt;"",_xlfn.CONCAT(CHAR(10),AN82),""),CHAR(10),"}",IF(AC82="Yes",_xlfn.CONCAT(CHAR(10),"@PART[",D82,"]:NEEDS[KiwiDeprecate]:AFTER[",B82,"]",CHAR(10),"{",CHAR(10),"    kiwiDeprecate = true",CHAR(10),"}"),""),IF(Q82="RTG",AP82,""))</f>
        <v>@PART[eridani_solar_srf_1_1]:AFTER[Tantares] // Eridani Solar Array A1 (4 Segment)
{
    techBranch = solarPlanels
    techTier = 6
    @TechRequired = largeElectrics
    solarPanelUpgradeTier = 6
}</v>
      </c>
      <c r="N82" s="9" t="str">
        <f>_xlfn.XLOOKUP(_xlfn.CONCAT(O82,P82),TechTree!$C$2:$C$501,TechTree!$D$2:$D$501,"Not Valid Combination",0,1)</f>
        <v>largeElectrics</v>
      </c>
      <c r="O82" s="8" t="s">
        <v>211</v>
      </c>
      <c r="P82" s="8">
        <v>6</v>
      </c>
      <c r="Q82" s="8" t="s">
        <v>291</v>
      </c>
      <c r="W82" s="10" t="s">
        <v>243</v>
      </c>
      <c r="X82" s="10" t="s">
        <v>254</v>
      </c>
      <c r="AA82" s="10" t="s">
        <v>294</v>
      </c>
      <c r="AB82" s="10" t="s">
        <v>303</v>
      </c>
      <c r="AC82" s="10" t="s">
        <v>329</v>
      </c>
      <c r="AE82" s="12" t="str">
        <f t="shared" si="4"/>
        <v/>
      </c>
      <c r="AF82" s="14"/>
      <c r="AG82" s="18" t="s">
        <v>329</v>
      </c>
      <c r="AH82" s="18"/>
      <c r="AI82" s="18"/>
      <c r="AJ82" s="18"/>
      <c r="AK82" s="18"/>
      <c r="AL82" s="18"/>
      <c r="AM82" s="18"/>
      <c r="AN82" s="19" t="str">
        <f t="shared" si="5"/>
        <v/>
      </c>
      <c r="AO82" s="14"/>
      <c r="AP82" s="15" t="str">
        <f>IF(Q82="Structural",_xlfn.CONCAT("    ","structuralUpgradeType = ",IF(P82&lt;3,"0_2",IF(P82&lt;5,"3_4",IF(P82&lt;7,"5_6",IF(P82&lt;9,"7_8","9Plus"))))),IF(Q82="Command Module",_xlfn.CONCAT("    commandUpgradeType = standard",CHAR(10),"    commandUpgradeName = ",W82),IF(Q82="Engine",_xlfn.CONCAT("    engineUpgradeType = ",X82,CHAR(10),Parts!AS82,CHAR(10),"    enginePartUpgradeName = ",Y82),IF(Q82="Parachute","    parachuteUpgradeType = standard",IF(Q82="Solar",_xlfn.CONCAT("    solarPanelUpgradeTier = ",P82),IF(OR(Q82="System",Q82="System and Space Capability")=TRUE,_xlfn.CONCAT("    spacePlaneSystemUpgradeType = ",Y82,IF(Q82="System and Space Capability",_xlfn.CONCAT(CHAR(10),"    spaceplaneUpgradeType = spaceCapable",CHAR(10),"    baseSkinTemp = ",CHAR(10),"    upgradeSkinTemp = "),"")),IF(Q82="Fuel Tank",IF(AA82="NA/Balloon","    KiwiFuelSwitchIgnore = true",IF(AA82="standardLiquidFuel",_xlfn.CONCAT("    fuelTankUpgradeType = ",AA82,CHAR(10),"    fuelTankSizeUpgrade = ",AB82),_xlfn.CONCAT("    fuelTankUpgradeType = ",AA82))),IF(Q82="RCS","    rcsUpgradeType = coldGas",IF(Q82="RTG",_xlfn.CONCAT(CHAR(10),"@PART[",D82,"]:NEEDS[",B82,",NearFutureElectrical,DecayingRTGs,!FeatureRadiation]",CHAR(10),"{",CHAR(10),"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Q82" s="16" t="str">
        <f>IF(Q82="Engine",VLOOKUP(X82,EngineUpgrades!$A$2:$C$19,2,FALSE),"")</f>
        <v/>
      </c>
      <c r="AR82" s="16" t="str">
        <f>IF(Q82="Engine",VLOOKUP(X82,EngineUpgrades!$A$2:$C$19,3,FALSE),"")</f>
        <v/>
      </c>
      <c r="AS82" s="15" t="str">
        <f>_xlfn.XLOOKUP(AQ82,EngineUpgrades!$D$1:$J$1,EngineUpgrades!$D$17:$J$17,"",0,1)</f>
        <v/>
      </c>
      <c r="AT82" s="17">
        <v>2</v>
      </c>
      <c r="AU82" s="16" t="str">
        <f>IF(Q82="Engine",_xlfn.XLOOKUP(_xlfn.CONCAT(O82,P82+AT82),TechTree!$C$2:$C$501,TechTree!$D$2:$D$501,"Not Valid Combination",0,1),"")</f>
        <v/>
      </c>
    </row>
    <row r="83" spans="1:47" ht="84.5" x14ac:dyDescent="0.35">
      <c r="A83" t="str">
        <f>VLOOKUP(D83,PartsUpdated!$A$2:$A$289,1,FALSE)</f>
        <v>eridani_solar_srf_1_2</v>
      </c>
      <c r="B83" t="s">
        <v>417</v>
      </c>
      <c r="C83" t="s">
        <v>1080</v>
      </c>
      <c r="D83" t="s">
        <v>584</v>
      </c>
      <c r="E83" t="s">
        <v>585</v>
      </c>
      <c r="F83" t="s">
        <v>420</v>
      </c>
      <c r="G83" t="s">
        <v>9</v>
      </c>
      <c r="H83">
        <v>7500</v>
      </c>
      <c r="I83">
        <v>1500</v>
      </c>
      <c r="J83">
        <v>0.2</v>
      </c>
      <c r="K83" t="s">
        <v>60</v>
      </c>
      <c r="M83" s="12" t="str">
        <f>_xlfn.CONCAT(IF($R83&lt;&gt;"",_xlfn.CONCAT(" #LOC_KTT_",B83,"_",D83,"_Title = ",$R83,CHAR(10),"@PART[",D83,"]:NEEDS[!002_CommunityPartsTitles]:AFTER[",B83,"] // ",IF(R83="",E83,_xlfn.CONCAT(R83," (",E83,")")),CHAR(10),"{",CHAR(10),"    @",$R$1," = #LOC_KTT_",B83,"_",D83,"_Title // ",$R83,CHAR(10),"}",CHAR(10)),""),"@PART[",D83,"]:AFTER[",B83,"] // ",IF(R83="",E83,_xlfn.CONCAT(R83," (",E83,")")),CHAR(10),"{",CHAR(10),"    techBranch = ",VLOOKUP(O83,TechTree!$G$2:$H$43,2,FALSE),CHAR(10),"    techTier = ",P83,CHAR(10),"    @TechRequired = ",N83,IF($S83&lt;&gt;"",_xlfn.CONCAT(CHAR(10),"    @",$S$1," = ",$S83),""),IF($T83&lt;&gt;"",_xlfn.CONCAT(CHAR(10),"    @",$T$1," = ",$T83),""),IF($U83&lt;&gt;"",_xlfn.CONCAT(CHAR(10),"    @",$U$1," = ",$U83),""),IF(AND(AA83="NA/Balloon",Q83&lt;&gt;"Fuel Tank")=TRUE,_xlfn.CONCAT(CHAR(10),"    KiwiFuelSwitchIgnore = true"),""),IF($V83&lt;&gt;"",_xlfn.CONCAT(CHAR(10),V83),""),IF($AP83&lt;&gt;"",IF(Q83="RTG","",_xlfn.CONCAT(CHAR(10),$AP83)),""),IF(AN83&lt;&gt;"",_xlfn.CONCAT(CHAR(10),AN83),""),CHAR(10),"}",IF(AC83="Yes",_xlfn.CONCAT(CHAR(10),"@PART[",D83,"]:NEEDS[KiwiDeprecate]:AFTER[",B83,"]",CHAR(10),"{",CHAR(10),"    kiwiDeprecate = true",CHAR(10),"}"),""),IF(Q83="RTG",AP83,""))</f>
        <v>@PART[eridani_solar_srf_1_2]:AFTER[Tantares] // Eridani Solar Array A2 (4 Segment)
{
    techBranch = solarPlanels
    techTier = 6
    @TechRequired = largeElectrics
    solarPanelUpgradeTier = 6
}</v>
      </c>
      <c r="N83" s="9" t="str">
        <f>_xlfn.XLOOKUP(_xlfn.CONCAT(O83,P83),TechTree!$C$2:$C$501,TechTree!$D$2:$D$501,"Not Valid Combination",0,1)</f>
        <v>largeElectrics</v>
      </c>
      <c r="O83" s="8" t="s">
        <v>211</v>
      </c>
      <c r="P83" s="8">
        <v>6</v>
      </c>
      <c r="Q83" s="8" t="s">
        <v>291</v>
      </c>
      <c r="W83" s="10" t="s">
        <v>243</v>
      </c>
      <c r="X83" s="10" t="s">
        <v>259</v>
      </c>
      <c r="AA83" s="10" t="s">
        <v>294</v>
      </c>
      <c r="AB83" s="10" t="s">
        <v>303</v>
      </c>
      <c r="AC83" s="10" t="s">
        <v>329</v>
      </c>
      <c r="AE83" s="12" t="str">
        <f t="shared" si="4"/>
        <v/>
      </c>
      <c r="AF83" s="14"/>
      <c r="AG83" s="18" t="s">
        <v>329</v>
      </c>
      <c r="AH83" s="18"/>
      <c r="AI83" s="18"/>
      <c r="AJ83" s="18"/>
      <c r="AK83" s="18"/>
      <c r="AL83" s="18"/>
      <c r="AM83" s="18"/>
      <c r="AN83" s="19" t="str">
        <f t="shared" si="5"/>
        <v/>
      </c>
      <c r="AO83" s="14"/>
      <c r="AP83" s="15" t="str">
        <f>IF(Q83="Structural",_xlfn.CONCAT("    ","structuralUpgradeType = ",IF(P83&lt;3,"0_2",IF(P83&lt;5,"3_4",IF(P83&lt;7,"5_6",IF(P83&lt;9,"7_8","9Plus"))))),IF(Q83="Command Module",_xlfn.CONCAT("    commandUpgradeType = standard",CHAR(10),"    commandUpgradeName = ",W83),IF(Q83="Engine",_xlfn.CONCAT("    engineUpgradeType = ",X83,CHAR(10),Parts!AS83,CHAR(10),"    enginePartUpgradeName = ",Y83),IF(Q83="Parachute","    parachuteUpgradeType = standard",IF(Q83="Solar",_xlfn.CONCAT("    solarPanelUpgradeTier = ",P83),IF(OR(Q83="System",Q83="System and Space Capability")=TRUE,_xlfn.CONCAT("    spacePlaneSystemUpgradeType = ",Y83,IF(Q83="System and Space Capability",_xlfn.CONCAT(CHAR(10),"    spaceplaneUpgradeType = spaceCapable",CHAR(10),"    baseSkinTemp = ",CHAR(10),"    upgradeSkinTemp = "),"")),IF(Q83="Fuel Tank",IF(AA83="NA/Balloon","    KiwiFuelSwitchIgnore = true",IF(AA83="standardLiquidFuel",_xlfn.CONCAT("    fuelTankUpgradeType = ",AA83,CHAR(10),"    fuelTankSizeUpgrade = ",AB83),_xlfn.CONCAT("    fuelTankUpgradeType = ",AA83))),IF(Q83="RCS","    rcsUpgradeType = coldGas",IF(Q83="RTG",_xlfn.CONCAT(CHAR(10),"@PART[",D83,"]:NEEDS[",B83,",NearFutureElectrical,DecayingRTGs,!FeatureRadiation]",CHAR(10),"{",CHAR(10),"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Q83" s="16" t="str">
        <f>IF(Q83="Engine",VLOOKUP(X83,EngineUpgrades!$A$2:$C$19,2,FALSE),"")</f>
        <v/>
      </c>
      <c r="AR83" s="16" t="str">
        <f>IF(Q83="Engine",VLOOKUP(X83,EngineUpgrades!$A$2:$C$19,3,FALSE),"")</f>
        <v/>
      </c>
      <c r="AS83" s="15" t="str">
        <f>_xlfn.XLOOKUP(AQ83,EngineUpgrades!$D$1:$J$1,EngineUpgrades!$D$17:$J$17,"",0,1)</f>
        <v/>
      </c>
      <c r="AT83" s="17">
        <v>2</v>
      </c>
      <c r="AU83" s="16" t="str">
        <f>IF(Q83="Engine",_xlfn.XLOOKUP(_xlfn.CONCAT(O83,P83+AT83),TechTree!$C$2:$C$501,TechTree!$D$2:$D$501,"Not Valid Combination",0,1),"")</f>
        <v/>
      </c>
    </row>
    <row r="84" spans="1:47" ht="84.5" x14ac:dyDescent="0.35">
      <c r="A84" t="str">
        <f>VLOOKUP(D84,PartsUpdated!$A$2:$A$289,1,FALSE)</f>
        <v>eridani_solar_srf_2_1</v>
      </c>
      <c r="B84" t="s">
        <v>417</v>
      </c>
      <c r="C84" t="s">
        <v>1081</v>
      </c>
      <c r="D84" t="s">
        <v>586</v>
      </c>
      <c r="E84" t="s">
        <v>587</v>
      </c>
      <c r="F84" t="s">
        <v>420</v>
      </c>
      <c r="G84" t="s">
        <v>9</v>
      </c>
      <c r="H84">
        <v>10000</v>
      </c>
      <c r="I84">
        <v>2000</v>
      </c>
      <c r="J84">
        <v>0.3</v>
      </c>
      <c r="K84" t="s">
        <v>60</v>
      </c>
      <c r="M84" s="12" t="str">
        <f>_xlfn.CONCAT(IF($R84&lt;&gt;"",_xlfn.CONCAT(" #LOC_KTT_",B84,"_",D84,"_Title = ",$R84,CHAR(10),"@PART[",D84,"]:NEEDS[!002_CommunityPartsTitles]:AFTER[",B84,"] // ",IF(R84="",E84,_xlfn.CONCAT(R84," (",E84,")")),CHAR(10),"{",CHAR(10),"    @",$R$1," = #LOC_KTT_",B84,"_",D84,"_Title // ",$R84,CHAR(10),"}",CHAR(10)),""),"@PART[",D84,"]:AFTER[",B84,"] // ",IF(R84="",E84,_xlfn.CONCAT(R84," (",E84,")")),CHAR(10),"{",CHAR(10),"    techBranch = ",VLOOKUP(O84,TechTree!$G$2:$H$43,2,FALSE),CHAR(10),"    techTier = ",P84,CHAR(10),"    @TechRequired = ",N84,IF($S84&lt;&gt;"",_xlfn.CONCAT(CHAR(10),"    @",$S$1," = ",$S84),""),IF($T84&lt;&gt;"",_xlfn.CONCAT(CHAR(10),"    @",$T$1," = ",$T84),""),IF($U84&lt;&gt;"",_xlfn.CONCAT(CHAR(10),"    @",$U$1," = ",$U84),""),IF(AND(AA84="NA/Balloon",Q84&lt;&gt;"Fuel Tank")=TRUE,_xlfn.CONCAT(CHAR(10),"    KiwiFuelSwitchIgnore = true"),""),IF($V84&lt;&gt;"",_xlfn.CONCAT(CHAR(10),V84),""),IF($AP84&lt;&gt;"",IF(Q84="RTG","",_xlfn.CONCAT(CHAR(10),$AP84)),""),IF(AN84&lt;&gt;"",_xlfn.CONCAT(CHAR(10),AN84),""),CHAR(10),"}",IF(AC84="Yes",_xlfn.CONCAT(CHAR(10),"@PART[",D84,"]:NEEDS[KiwiDeprecate]:AFTER[",B84,"]",CHAR(10),"{",CHAR(10),"    kiwiDeprecate = true",CHAR(10),"}"),""),IF(Q84="RTG",AP84,""))</f>
        <v>@PART[eridani_solar_srf_2_1]:AFTER[Tantares] // Eridani Solar Array B1 (5 Segment)
{
    techBranch = solarPlanels
    techTier = 6
    @TechRequired = largeElectrics
    solarPanelUpgradeTier = 6
}</v>
      </c>
      <c r="N84" s="9" t="str">
        <f>_xlfn.XLOOKUP(_xlfn.CONCAT(O84,P84),TechTree!$C$2:$C$501,TechTree!$D$2:$D$501,"Not Valid Combination",0,1)</f>
        <v>largeElectrics</v>
      </c>
      <c r="O84" s="8" t="s">
        <v>211</v>
      </c>
      <c r="P84" s="8">
        <v>6</v>
      </c>
      <c r="Q84" s="8" t="s">
        <v>291</v>
      </c>
      <c r="W84" s="10" t="s">
        <v>243</v>
      </c>
      <c r="X84" s="10" t="s">
        <v>254</v>
      </c>
      <c r="AA84" s="10" t="s">
        <v>294</v>
      </c>
      <c r="AB84" s="10" t="s">
        <v>303</v>
      </c>
      <c r="AC84" s="10" t="s">
        <v>329</v>
      </c>
      <c r="AE84" s="12" t="str">
        <f t="shared" si="4"/>
        <v/>
      </c>
      <c r="AF84" s="14"/>
      <c r="AG84" s="18" t="s">
        <v>329</v>
      </c>
      <c r="AH84" s="18"/>
      <c r="AI84" s="18"/>
      <c r="AJ84" s="18"/>
      <c r="AK84" s="18"/>
      <c r="AL84" s="18"/>
      <c r="AM84" s="18"/>
      <c r="AN84" s="19" t="str">
        <f t="shared" si="5"/>
        <v/>
      </c>
      <c r="AO84" s="14"/>
      <c r="AP84" s="15" t="str">
        <f>IF(Q84="Structural",_xlfn.CONCAT("    ","structuralUpgradeType = ",IF(P84&lt;3,"0_2",IF(P84&lt;5,"3_4",IF(P84&lt;7,"5_6",IF(P84&lt;9,"7_8","9Plus"))))),IF(Q84="Command Module",_xlfn.CONCAT("    commandUpgradeType = standard",CHAR(10),"    commandUpgradeName = ",W84),IF(Q84="Engine",_xlfn.CONCAT("    engineUpgradeType = ",X84,CHAR(10),Parts!AS84,CHAR(10),"    enginePartUpgradeName = ",Y84),IF(Q84="Parachute","    parachuteUpgradeType = standard",IF(Q84="Solar",_xlfn.CONCAT("    solarPanelUpgradeTier = ",P84),IF(OR(Q84="System",Q84="System and Space Capability")=TRUE,_xlfn.CONCAT("    spacePlaneSystemUpgradeType = ",Y84,IF(Q84="System and Space Capability",_xlfn.CONCAT(CHAR(10),"    spaceplaneUpgradeType = spaceCapable",CHAR(10),"    baseSkinTemp = ",CHAR(10),"    upgradeSkinTemp = "),"")),IF(Q84="Fuel Tank",IF(AA84="NA/Balloon","    KiwiFuelSwitchIgnore = true",IF(AA84="standardLiquidFuel",_xlfn.CONCAT("    fuelTankUpgradeType = ",AA84,CHAR(10),"    fuelTankSizeUpgrade = ",AB84),_xlfn.CONCAT("    fuelTankUpgradeType = ",AA84))),IF(Q84="RCS","    rcsUpgradeType = coldGas",IF(Q84="RTG",_xlfn.CONCAT(CHAR(10),"@PART[",D84,"]:NEEDS[",B84,",NearFutureElectrical,DecayingRTGs,!FeatureRadiation]",CHAR(10),"{",CHAR(10),"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Q84" s="16" t="str">
        <f>IF(Q84="Engine",VLOOKUP(X84,EngineUpgrades!$A$2:$C$19,2,FALSE),"")</f>
        <v/>
      </c>
      <c r="AR84" s="16" t="str">
        <f>IF(Q84="Engine",VLOOKUP(X84,EngineUpgrades!$A$2:$C$19,3,FALSE),"")</f>
        <v/>
      </c>
      <c r="AS84" s="15" t="str">
        <f>_xlfn.XLOOKUP(AQ84,EngineUpgrades!$D$1:$J$1,EngineUpgrades!$D$17:$J$17,"",0,1)</f>
        <v/>
      </c>
      <c r="AT84" s="17">
        <v>2</v>
      </c>
      <c r="AU84" s="16" t="str">
        <f>IF(Q84="Engine",_xlfn.XLOOKUP(_xlfn.CONCAT(O84,P84+AT84),TechTree!$C$2:$C$501,TechTree!$D$2:$D$501,"Not Valid Combination",0,1),"")</f>
        <v/>
      </c>
    </row>
    <row r="85" spans="1:47" ht="84.5" x14ac:dyDescent="0.35">
      <c r="A85" t="str">
        <f>VLOOKUP(D85,PartsUpdated!$A$2:$A$289,1,FALSE)</f>
        <v>eridani_solar_srf_2_2</v>
      </c>
      <c r="B85" t="s">
        <v>417</v>
      </c>
      <c r="C85" t="s">
        <v>1082</v>
      </c>
      <c r="D85" t="s">
        <v>588</v>
      </c>
      <c r="E85" t="s">
        <v>589</v>
      </c>
      <c r="F85" t="s">
        <v>420</v>
      </c>
      <c r="G85" t="s">
        <v>9</v>
      </c>
      <c r="H85">
        <v>10000</v>
      </c>
      <c r="I85">
        <v>2000</v>
      </c>
      <c r="J85">
        <v>0.3</v>
      </c>
      <c r="K85" t="s">
        <v>60</v>
      </c>
      <c r="M85" s="12" t="str">
        <f>_xlfn.CONCAT(IF($R85&lt;&gt;"",_xlfn.CONCAT(" #LOC_KTT_",B85,"_",D85,"_Title = ",$R85,CHAR(10),"@PART[",D85,"]:NEEDS[!002_CommunityPartsTitles]:AFTER[",B85,"] // ",IF(R85="",E85,_xlfn.CONCAT(R85," (",E85,")")),CHAR(10),"{",CHAR(10),"    @",$R$1," = #LOC_KTT_",B85,"_",D85,"_Title // ",$R85,CHAR(10),"}",CHAR(10)),""),"@PART[",D85,"]:AFTER[",B85,"] // ",IF(R85="",E85,_xlfn.CONCAT(R85," (",E85,")")),CHAR(10),"{",CHAR(10),"    techBranch = ",VLOOKUP(O85,TechTree!$G$2:$H$43,2,FALSE),CHAR(10),"    techTier = ",P85,CHAR(10),"    @TechRequired = ",N85,IF($S85&lt;&gt;"",_xlfn.CONCAT(CHAR(10),"    @",$S$1," = ",$S85),""),IF($T85&lt;&gt;"",_xlfn.CONCAT(CHAR(10),"    @",$T$1," = ",$T85),""),IF($U85&lt;&gt;"",_xlfn.CONCAT(CHAR(10),"    @",$U$1," = ",$U85),""),IF(AND(AA85="NA/Balloon",Q85&lt;&gt;"Fuel Tank")=TRUE,_xlfn.CONCAT(CHAR(10),"    KiwiFuelSwitchIgnore = true"),""),IF($V85&lt;&gt;"",_xlfn.CONCAT(CHAR(10),V85),""),IF($AP85&lt;&gt;"",IF(Q85="RTG","",_xlfn.CONCAT(CHAR(10),$AP85)),""),IF(AN85&lt;&gt;"",_xlfn.CONCAT(CHAR(10),AN85),""),CHAR(10),"}",IF(AC85="Yes",_xlfn.CONCAT(CHAR(10),"@PART[",D85,"]:NEEDS[KiwiDeprecate]:AFTER[",B85,"]",CHAR(10),"{",CHAR(10),"    kiwiDeprecate = true",CHAR(10),"}"),""),IF(Q85="RTG",AP85,""))</f>
        <v>@PART[eridani_solar_srf_2_2]:AFTER[Tantares] // Eridani Solar Array B2 (5 Segment)
{
    techBranch = solarPlanels
    techTier = 6
    @TechRequired = largeElectrics
    solarPanelUpgradeTier = 6
}</v>
      </c>
      <c r="N85" s="9" t="str">
        <f>_xlfn.XLOOKUP(_xlfn.CONCAT(O85,P85),TechTree!$C$2:$C$501,TechTree!$D$2:$D$501,"Not Valid Combination",0,1)</f>
        <v>largeElectrics</v>
      </c>
      <c r="O85" s="8" t="s">
        <v>211</v>
      </c>
      <c r="P85" s="8">
        <v>6</v>
      </c>
      <c r="Q85" s="8" t="s">
        <v>291</v>
      </c>
      <c r="W85" s="10" t="s">
        <v>243</v>
      </c>
      <c r="X85" s="10" t="s">
        <v>259</v>
      </c>
      <c r="AA85" s="10" t="s">
        <v>294</v>
      </c>
      <c r="AB85" s="10" t="s">
        <v>303</v>
      </c>
      <c r="AC85" s="10" t="s">
        <v>329</v>
      </c>
      <c r="AE85" s="12" t="str">
        <f t="shared" si="4"/>
        <v/>
      </c>
      <c r="AF85" s="14"/>
      <c r="AG85" s="18" t="s">
        <v>329</v>
      </c>
      <c r="AH85" s="18"/>
      <c r="AI85" s="18"/>
      <c r="AJ85" s="18"/>
      <c r="AK85" s="18"/>
      <c r="AL85" s="18"/>
      <c r="AM85" s="18"/>
      <c r="AN85" s="19" t="str">
        <f t="shared" si="5"/>
        <v/>
      </c>
      <c r="AO85" s="14"/>
      <c r="AP85" s="15" t="str">
        <f>IF(Q85="Structural",_xlfn.CONCAT("    ","structuralUpgradeType = ",IF(P85&lt;3,"0_2",IF(P85&lt;5,"3_4",IF(P85&lt;7,"5_6",IF(P85&lt;9,"7_8","9Plus"))))),IF(Q85="Command Module",_xlfn.CONCAT("    commandUpgradeType = standard",CHAR(10),"    commandUpgradeName = ",W85),IF(Q85="Engine",_xlfn.CONCAT("    engineUpgradeType = ",X85,CHAR(10),Parts!AS85,CHAR(10),"    enginePartUpgradeName = ",Y85),IF(Q85="Parachute","    parachuteUpgradeType = standard",IF(Q85="Solar",_xlfn.CONCAT("    solarPanelUpgradeTier = ",P85),IF(OR(Q85="System",Q85="System and Space Capability")=TRUE,_xlfn.CONCAT("    spacePlaneSystemUpgradeType = ",Y85,IF(Q85="System and Space Capability",_xlfn.CONCAT(CHAR(10),"    spaceplaneUpgradeType = spaceCapable",CHAR(10),"    baseSkinTemp = ",CHAR(10),"    upgradeSkinTemp = "),"")),IF(Q85="Fuel Tank",IF(AA85="NA/Balloon","    KiwiFuelSwitchIgnore = true",IF(AA85="standardLiquidFuel",_xlfn.CONCAT("    fuelTankUpgradeType = ",AA85,CHAR(10),"    fuelTankSizeUpgrade = ",AB85),_xlfn.CONCAT("    fuelTankUpgradeType = ",AA85))),IF(Q85="RCS","    rcsUpgradeType = coldGas",IF(Q85="RTG",_xlfn.CONCAT(CHAR(10),"@PART[",D85,"]:NEEDS[",B85,",NearFutureElectrical,DecayingRTGs,!FeatureRadiation]",CHAR(10),"{",CHAR(10),"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Q85" s="16" t="str">
        <f>IF(Q85="Engine",VLOOKUP(X85,EngineUpgrades!$A$2:$C$19,2,FALSE),"")</f>
        <v/>
      </c>
      <c r="AR85" s="16" t="str">
        <f>IF(Q85="Engine",VLOOKUP(X85,EngineUpgrades!$A$2:$C$19,3,FALSE),"")</f>
        <v/>
      </c>
      <c r="AS85" s="15" t="str">
        <f>_xlfn.XLOOKUP(AQ85,EngineUpgrades!$D$1:$J$1,EngineUpgrades!$D$17:$J$17,"",0,1)</f>
        <v/>
      </c>
      <c r="AT85" s="17">
        <v>2</v>
      </c>
      <c r="AU85" s="16" t="str">
        <f>IF(Q85="Engine",_xlfn.XLOOKUP(_xlfn.CONCAT(O85,P85+AT85),TechTree!$C$2:$C$501,TechTree!$D$2:$D$501,"Not Valid Combination",0,1),"")</f>
        <v/>
      </c>
    </row>
    <row r="86" spans="1:47" ht="84.5" x14ac:dyDescent="0.35">
      <c r="A86" t="str">
        <f>VLOOKUP(D86,PartsUpdated!$A$2:$A$289,1,FALSE)</f>
        <v>eridani_solar_srf_3_1</v>
      </c>
      <c r="B86" t="s">
        <v>417</v>
      </c>
      <c r="C86" t="s">
        <v>1083</v>
      </c>
      <c r="D86" t="s">
        <v>590</v>
      </c>
      <c r="E86" t="s">
        <v>591</v>
      </c>
      <c r="F86" t="s">
        <v>420</v>
      </c>
      <c r="G86" t="s">
        <v>9</v>
      </c>
      <c r="H86">
        <v>10000</v>
      </c>
      <c r="I86">
        <v>2000</v>
      </c>
      <c r="J86">
        <v>0.2</v>
      </c>
      <c r="K86" t="s">
        <v>60</v>
      </c>
      <c r="M86" s="12" t="str">
        <f>_xlfn.CONCAT(IF($R86&lt;&gt;"",_xlfn.CONCAT(" #LOC_KTT_",B86,"_",D86,"_Title = ",$R86,CHAR(10),"@PART[",D86,"]:NEEDS[!002_CommunityPartsTitles]:AFTER[",B86,"] // ",IF(R86="",E86,_xlfn.CONCAT(R86," (",E86,")")),CHAR(10),"{",CHAR(10),"    @",$R$1," = #LOC_KTT_",B86,"_",D86,"_Title // ",$R86,CHAR(10),"}",CHAR(10)),""),"@PART[",D86,"]:AFTER[",B86,"] // ",IF(R86="",E86,_xlfn.CONCAT(R86," (",E86,")")),CHAR(10),"{",CHAR(10),"    techBranch = ",VLOOKUP(O86,TechTree!$G$2:$H$43,2,FALSE),CHAR(10),"    techTier = ",P86,CHAR(10),"    @TechRequired = ",N86,IF($S86&lt;&gt;"",_xlfn.CONCAT(CHAR(10),"    @",$S$1," = ",$S86),""),IF($T86&lt;&gt;"",_xlfn.CONCAT(CHAR(10),"    @",$T$1," = ",$T86),""),IF($U86&lt;&gt;"",_xlfn.CONCAT(CHAR(10),"    @",$U$1," = ",$U86),""),IF(AND(AA86="NA/Balloon",Q86&lt;&gt;"Fuel Tank")=TRUE,_xlfn.CONCAT(CHAR(10),"    KiwiFuelSwitchIgnore = true"),""),IF($V86&lt;&gt;"",_xlfn.CONCAT(CHAR(10),V86),""),IF($AP86&lt;&gt;"",IF(Q86="RTG","",_xlfn.CONCAT(CHAR(10),$AP86)),""),IF(AN86&lt;&gt;"",_xlfn.CONCAT(CHAR(10),AN86),""),CHAR(10),"}",IF(AC86="Yes",_xlfn.CONCAT(CHAR(10),"@PART[",D86,"]:NEEDS[KiwiDeprecate]:AFTER[",B86,"]",CHAR(10),"{",CHAR(10),"    kiwiDeprecate = true",CHAR(10),"}"),""),IF(Q86="RTG",AP86,""))</f>
        <v>@PART[eridani_solar_srf_3_1]:AFTER[Tantares] // Eridani Solar Array C1 (4 Segment)
{
    techBranch = solarPlanels
    techTier = 6
    @TechRequired = largeElectrics
    solarPanelUpgradeTier = 6
}</v>
      </c>
      <c r="N86" s="9" t="str">
        <f>_xlfn.XLOOKUP(_xlfn.CONCAT(O86,P86),TechTree!$C$2:$C$501,TechTree!$D$2:$D$501,"Not Valid Combination",0,1)</f>
        <v>largeElectrics</v>
      </c>
      <c r="O86" s="8" t="s">
        <v>211</v>
      </c>
      <c r="P86" s="8">
        <v>6</v>
      </c>
      <c r="Q86" s="8" t="s">
        <v>291</v>
      </c>
      <c r="W86" s="10" t="s">
        <v>243</v>
      </c>
      <c r="X86" s="10" t="s">
        <v>254</v>
      </c>
      <c r="AA86" s="10" t="s">
        <v>294</v>
      </c>
      <c r="AB86" s="10" t="s">
        <v>303</v>
      </c>
      <c r="AC86" s="10" t="s">
        <v>329</v>
      </c>
      <c r="AE86" s="12" t="str">
        <f t="shared" si="4"/>
        <v/>
      </c>
      <c r="AF86" s="14"/>
      <c r="AG86" s="18" t="s">
        <v>329</v>
      </c>
      <c r="AH86" s="18"/>
      <c r="AI86" s="18"/>
      <c r="AJ86" s="18"/>
      <c r="AK86" s="18"/>
      <c r="AL86" s="18"/>
      <c r="AM86" s="18"/>
      <c r="AN86" s="19" t="str">
        <f t="shared" si="5"/>
        <v/>
      </c>
      <c r="AO86" s="14"/>
      <c r="AP86" s="15" t="str">
        <f>IF(Q86="Structural",_xlfn.CONCAT("    ","structuralUpgradeType = ",IF(P86&lt;3,"0_2",IF(P86&lt;5,"3_4",IF(P86&lt;7,"5_6",IF(P86&lt;9,"7_8","9Plus"))))),IF(Q86="Command Module",_xlfn.CONCAT("    commandUpgradeType = standard",CHAR(10),"    commandUpgradeName = ",W86),IF(Q86="Engine",_xlfn.CONCAT("    engineUpgradeType = ",X86,CHAR(10),Parts!AS86,CHAR(10),"    enginePartUpgradeName = ",Y86),IF(Q86="Parachute","    parachuteUpgradeType = standard",IF(Q86="Solar",_xlfn.CONCAT("    solarPanelUpgradeTier = ",P86),IF(OR(Q86="System",Q86="System and Space Capability")=TRUE,_xlfn.CONCAT("    spacePlaneSystemUpgradeType = ",Y86,IF(Q86="System and Space Capability",_xlfn.CONCAT(CHAR(10),"    spaceplaneUpgradeType = spaceCapable",CHAR(10),"    baseSkinTemp = ",CHAR(10),"    upgradeSkinTemp = "),"")),IF(Q86="Fuel Tank",IF(AA86="NA/Balloon","    KiwiFuelSwitchIgnore = true",IF(AA86="standardLiquidFuel",_xlfn.CONCAT("    fuelTankUpgradeType = ",AA86,CHAR(10),"    fuelTankSizeUpgrade = ",AB86),_xlfn.CONCAT("    fuelTankUpgradeType = ",AA86))),IF(Q86="RCS","    rcsUpgradeType = coldGas",IF(Q86="RTG",_xlfn.CONCAT(CHAR(10),"@PART[",D86,"]:NEEDS[",B86,",NearFutureElectrical,DecayingRTGs,!FeatureRadiation]",CHAR(10),"{",CHAR(10),"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Q86" s="16" t="str">
        <f>IF(Q86="Engine",VLOOKUP(X86,EngineUpgrades!$A$2:$C$19,2,FALSE),"")</f>
        <v/>
      </c>
      <c r="AR86" s="16" t="str">
        <f>IF(Q86="Engine",VLOOKUP(X86,EngineUpgrades!$A$2:$C$19,3,FALSE),"")</f>
        <v/>
      </c>
      <c r="AS86" s="15" t="str">
        <f>_xlfn.XLOOKUP(AQ86,EngineUpgrades!$D$1:$J$1,EngineUpgrades!$D$17:$J$17,"",0,1)</f>
        <v/>
      </c>
      <c r="AT86" s="17">
        <v>2</v>
      </c>
      <c r="AU86" s="16" t="str">
        <f>IF(Q86="Engine",_xlfn.XLOOKUP(_xlfn.CONCAT(O86,P86+AT86),TechTree!$C$2:$C$501,TechTree!$D$2:$D$501,"Not Valid Combination",0,1),"")</f>
        <v/>
      </c>
    </row>
    <row r="87" spans="1:47" ht="84.5" x14ac:dyDescent="0.35">
      <c r="A87" t="str">
        <f>VLOOKUP(D87,PartsUpdated!$A$2:$A$289,1,FALSE)</f>
        <v>eridani_solar_srf_3_2</v>
      </c>
      <c r="B87" t="s">
        <v>417</v>
      </c>
      <c r="C87" t="s">
        <v>1084</v>
      </c>
      <c r="D87" t="s">
        <v>592</v>
      </c>
      <c r="E87" t="s">
        <v>593</v>
      </c>
      <c r="F87" t="s">
        <v>420</v>
      </c>
      <c r="G87" t="s">
        <v>9</v>
      </c>
      <c r="H87">
        <v>10000</v>
      </c>
      <c r="I87">
        <v>2000</v>
      </c>
      <c r="J87">
        <v>0.2</v>
      </c>
      <c r="K87" t="s">
        <v>60</v>
      </c>
      <c r="M87" s="12" t="str">
        <f>_xlfn.CONCAT(IF($R87&lt;&gt;"",_xlfn.CONCAT(" #LOC_KTT_",B87,"_",D87,"_Title = ",$R87,CHAR(10),"@PART[",D87,"]:NEEDS[!002_CommunityPartsTitles]:AFTER[",B87,"] // ",IF(R87="",E87,_xlfn.CONCAT(R87," (",E87,")")),CHAR(10),"{",CHAR(10),"    @",$R$1," = #LOC_KTT_",B87,"_",D87,"_Title // ",$R87,CHAR(10),"}",CHAR(10)),""),"@PART[",D87,"]:AFTER[",B87,"] // ",IF(R87="",E87,_xlfn.CONCAT(R87," (",E87,")")),CHAR(10),"{",CHAR(10),"    techBranch = ",VLOOKUP(O87,TechTree!$G$2:$H$43,2,FALSE),CHAR(10),"    techTier = ",P87,CHAR(10),"    @TechRequired = ",N87,IF($S87&lt;&gt;"",_xlfn.CONCAT(CHAR(10),"    @",$S$1," = ",$S87),""),IF($T87&lt;&gt;"",_xlfn.CONCAT(CHAR(10),"    @",$T$1," = ",$T87),""),IF($U87&lt;&gt;"",_xlfn.CONCAT(CHAR(10),"    @",$U$1," = ",$U87),""),IF(AND(AA87="NA/Balloon",Q87&lt;&gt;"Fuel Tank")=TRUE,_xlfn.CONCAT(CHAR(10),"    KiwiFuelSwitchIgnore = true"),""),IF($V87&lt;&gt;"",_xlfn.CONCAT(CHAR(10),V87),""),IF($AP87&lt;&gt;"",IF(Q87="RTG","",_xlfn.CONCAT(CHAR(10),$AP87)),""),IF(AN87&lt;&gt;"",_xlfn.CONCAT(CHAR(10),AN87),""),CHAR(10),"}",IF(AC87="Yes",_xlfn.CONCAT(CHAR(10),"@PART[",D87,"]:NEEDS[KiwiDeprecate]:AFTER[",B87,"]",CHAR(10),"{",CHAR(10),"    kiwiDeprecate = true",CHAR(10),"}"),""),IF(Q87="RTG",AP87,""))</f>
        <v>@PART[eridani_solar_srf_3_2]:AFTER[Tantares] // Eridani Solar Array C2 (4 Segment)
{
    techBranch = solarPlanels
    techTier = 6
    @TechRequired = largeElectrics
    solarPanelUpgradeTier = 6
}</v>
      </c>
      <c r="N87" s="9" t="str">
        <f>_xlfn.XLOOKUP(_xlfn.CONCAT(O87,P87),TechTree!$C$2:$C$501,TechTree!$D$2:$D$501,"Not Valid Combination",0,1)</f>
        <v>largeElectrics</v>
      </c>
      <c r="O87" s="8" t="s">
        <v>211</v>
      </c>
      <c r="P87" s="8">
        <v>6</v>
      </c>
      <c r="Q87" s="8" t="s">
        <v>291</v>
      </c>
      <c r="W87" s="10" t="s">
        <v>243</v>
      </c>
      <c r="X87" s="10" t="s">
        <v>259</v>
      </c>
      <c r="AA87" s="10" t="s">
        <v>294</v>
      </c>
      <c r="AB87" s="10" t="s">
        <v>303</v>
      </c>
      <c r="AC87" s="10" t="s">
        <v>329</v>
      </c>
      <c r="AE87" s="12" t="str">
        <f t="shared" si="4"/>
        <v/>
      </c>
      <c r="AF87" s="14"/>
      <c r="AG87" s="18" t="s">
        <v>329</v>
      </c>
      <c r="AH87" s="18"/>
      <c r="AI87" s="18"/>
      <c r="AJ87" s="18"/>
      <c r="AK87" s="18"/>
      <c r="AL87" s="18"/>
      <c r="AM87" s="18"/>
      <c r="AN87" s="19" t="str">
        <f t="shared" si="5"/>
        <v/>
      </c>
      <c r="AO87" s="14"/>
      <c r="AP87" s="15" t="str">
        <f>IF(Q87="Structural",_xlfn.CONCAT("    ","structuralUpgradeType = ",IF(P87&lt;3,"0_2",IF(P87&lt;5,"3_4",IF(P87&lt;7,"5_6",IF(P87&lt;9,"7_8","9Plus"))))),IF(Q87="Command Module",_xlfn.CONCAT("    commandUpgradeType = standard",CHAR(10),"    commandUpgradeName = ",W87),IF(Q87="Engine",_xlfn.CONCAT("    engineUpgradeType = ",X87,CHAR(10),Parts!AS87,CHAR(10),"    enginePartUpgradeName = ",Y87),IF(Q87="Parachute","    parachuteUpgradeType = standard",IF(Q87="Solar",_xlfn.CONCAT("    solarPanelUpgradeTier = ",P87),IF(OR(Q87="System",Q87="System and Space Capability")=TRUE,_xlfn.CONCAT("    spacePlaneSystemUpgradeType = ",Y87,IF(Q87="System and Space Capability",_xlfn.CONCAT(CHAR(10),"    spaceplaneUpgradeType = spaceCapable",CHAR(10),"    baseSkinTemp = ",CHAR(10),"    upgradeSkinTemp = "),"")),IF(Q87="Fuel Tank",IF(AA87="NA/Balloon","    KiwiFuelSwitchIgnore = true",IF(AA87="standardLiquidFuel",_xlfn.CONCAT("    fuelTankUpgradeType = ",AA87,CHAR(10),"    fuelTankSizeUpgrade = ",AB87),_xlfn.CONCAT("    fuelTankUpgradeType = ",AA87))),IF(Q87="RCS","    rcsUpgradeType = coldGas",IF(Q87="RTG",_xlfn.CONCAT(CHAR(10),"@PART[",D87,"]:NEEDS[",B87,",NearFutureElectrical,DecayingRTGs,!FeatureRadiation]",CHAR(10),"{",CHAR(10),"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Q87" s="16" t="str">
        <f>IF(Q87="Engine",VLOOKUP(X87,EngineUpgrades!$A$2:$C$19,2,FALSE),"")</f>
        <v/>
      </c>
      <c r="AR87" s="16" t="str">
        <f>IF(Q87="Engine",VLOOKUP(X87,EngineUpgrades!$A$2:$C$19,3,FALSE),"")</f>
        <v/>
      </c>
      <c r="AS87" s="15" t="str">
        <f>_xlfn.XLOOKUP(AQ87,EngineUpgrades!$D$1:$J$1,EngineUpgrades!$D$17:$J$17,"",0,1)</f>
        <v/>
      </c>
      <c r="AT87" s="17">
        <v>2</v>
      </c>
      <c r="AU87" s="16" t="str">
        <f>IF(Q87="Engine",_xlfn.XLOOKUP(_xlfn.CONCAT(O87,P87+AT87),TechTree!$C$2:$C$501,TechTree!$D$2:$D$501,"Not Valid Combination",0,1),"")</f>
        <v/>
      </c>
    </row>
    <row r="88" spans="1:47" ht="84.5" x14ac:dyDescent="0.35">
      <c r="A88" t="str">
        <f>VLOOKUP(D88,PartsUpdated!$A$2:$A$289,1,FALSE)</f>
        <v>octans_basic_solar_srf_1_1</v>
      </c>
      <c r="B88" t="s">
        <v>417</v>
      </c>
      <c r="C88" t="s">
        <v>1085</v>
      </c>
      <c r="D88" t="s">
        <v>594</v>
      </c>
      <c r="E88" t="s">
        <v>595</v>
      </c>
      <c r="F88" t="s">
        <v>420</v>
      </c>
      <c r="G88" t="s">
        <v>9</v>
      </c>
      <c r="H88">
        <v>2200</v>
      </c>
      <c r="I88">
        <v>440</v>
      </c>
      <c r="J88">
        <v>7.4999999999999997E-2</v>
      </c>
      <c r="K88" t="s">
        <v>47</v>
      </c>
      <c r="M88" s="12" t="str">
        <f>_xlfn.CONCAT(IF($R88&lt;&gt;"",_xlfn.CONCAT(" #LOC_KTT_",B88,"_",D88,"_Title = ",$R88,CHAR(10),"@PART[",D88,"]:NEEDS[!002_CommunityPartsTitles]:AFTER[",B88,"] // ",IF(R88="",E88,_xlfn.CONCAT(R88," (",E88,")")),CHAR(10),"{",CHAR(10),"    @",$R$1," = #LOC_KTT_",B88,"_",D88,"_Title // ",$R88,CHAR(10),"}",CHAR(10)),""),"@PART[",D88,"]:AFTER[",B88,"] // ",IF(R88="",E88,_xlfn.CONCAT(R88," (",E88,")")),CHAR(10),"{",CHAR(10),"    techBranch = ",VLOOKUP(O88,TechTree!$G$2:$H$43,2,FALSE),CHAR(10),"    techTier = ",P88,CHAR(10),"    @TechRequired = ",N88,IF($S88&lt;&gt;"",_xlfn.CONCAT(CHAR(10),"    @",$S$1," = ",$S88),""),IF($T88&lt;&gt;"",_xlfn.CONCAT(CHAR(10),"    @",$T$1," = ",$T88),""),IF($U88&lt;&gt;"",_xlfn.CONCAT(CHAR(10),"    @",$U$1," = ",$U88),""),IF(AND(AA88="NA/Balloon",Q88&lt;&gt;"Fuel Tank")=TRUE,_xlfn.CONCAT(CHAR(10),"    KiwiFuelSwitchIgnore = true"),""),IF($V88&lt;&gt;"",_xlfn.CONCAT(CHAR(10),V88),""),IF($AP88&lt;&gt;"",IF(Q88="RTG","",_xlfn.CONCAT(CHAR(10),$AP88)),""),IF(AN88&lt;&gt;"",_xlfn.CONCAT(CHAR(10),AN88),""),CHAR(10),"}",IF(AC88="Yes",_xlfn.CONCAT(CHAR(10),"@PART[",D88,"]:NEEDS[KiwiDeprecate]:AFTER[",B88,"]",CHAR(10),"{",CHAR(10),"    kiwiDeprecate = true",CHAR(10),"}"),""),IF(Q88="RTG",AP88,""))</f>
        <v>@PART[octans_basic_solar_srf_1_1]:AFTER[Tantares] // Octans Basic Solar Panel A
{
    techBranch = solarPlanels
    techTier = 4
    @TechRequired = electrics
    solarPanelUpgradeTier = 4
}</v>
      </c>
      <c r="N88" s="9" t="str">
        <f>_xlfn.XLOOKUP(_xlfn.CONCAT(O88,P88),TechTree!$C$2:$C$501,TechTree!$D$2:$D$501,"Not Valid Combination",0,1)</f>
        <v>electrics</v>
      </c>
      <c r="O88" s="8" t="s">
        <v>211</v>
      </c>
      <c r="P88" s="8">
        <v>4</v>
      </c>
      <c r="Q88" s="8" t="s">
        <v>291</v>
      </c>
      <c r="W88" s="10" t="s">
        <v>243</v>
      </c>
      <c r="X88" s="10" t="s">
        <v>254</v>
      </c>
      <c r="AA88" s="10" t="s">
        <v>294</v>
      </c>
      <c r="AB88" s="10" t="s">
        <v>303</v>
      </c>
      <c r="AC88" s="10" t="s">
        <v>329</v>
      </c>
      <c r="AE88" s="12" t="str">
        <f t="shared" si="4"/>
        <v/>
      </c>
      <c r="AF88" s="14"/>
      <c r="AG88" s="18" t="s">
        <v>329</v>
      </c>
      <c r="AH88" s="18"/>
      <c r="AI88" s="18"/>
      <c r="AJ88" s="18"/>
      <c r="AK88" s="18"/>
      <c r="AL88" s="18"/>
      <c r="AM88" s="18"/>
      <c r="AN88" s="19" t="str">
        <f t="shared" si="5"/>
        <v/>
      </c>
      <c r="AO88" s="14"/>
      <c r="AP88" s="15" t="str">
        <f>IF(Q88="Structural",_xlfn.CONCAT("    ","structuralUpgradeType = ",IF(P88&lt;3,"0_2",IF(P88&lt;5,"3_4",IF(P88&lt;7,"5_6",IF(P88&lt;9,"7_8","9Plus"))))),IF(Q88="Command Module",_xlfn.CONCAT("    commandUpgradeType = standard",CHAR(10),"    commandUpgradeName = ",W88),IF(Q88="Engine",_xlfn.CONCAT("    engineUpgradeType = ",X88,CHAR(10),Parts!AS88,CHAR(10),"    enginePartUpgradeName = ",Y88),IF(Q88="Parachute","    parachuteUpgradeType = standard",IF(Q88="Solar",_xlfn.CONCAT("    solarPanelUpgradeTier = ",P88),IF(OR(Q88="System",Q88="System and Space Capability")=TRUE,_xlfn.CONCAT("    spacePlaneSystemUpgradeType = ",Y88,IF(Q88="System and Space Capability",_xlfn.CONCAT(CHAR(10),"    spaceplaneUpgradeType = spaceCapable",CHAR(10),"    baseSkinTemp = ",CHAR(10),"    upgradeSkinTemp = "),"")),IF(Q88="Fuel Tank",IF(AA88="NA/Balloon","    KiwiFuelSwitchIgnore = true",IF(AA88="standardLiquidFuel",_xlfn.CONCAT("    fuelTankUpgradeType = ",AA88,CHAR(10),"    fuelTankSizeUpgrade = ",AB88),_xlfn.CONCAT("    fuelTankUpgradeType = ",AA88))),IF(Q88="RCS","    rcsUpgradeType = coldGas",IF(Q88="RTG",_xlfn.CONCAT(CHAR(10),"@PART[",D88,"]:NEEDS[",B88,",NearFutureElectrical,DecayingRTGs,!FeatureRadiation]",CHAR(10),"{",CHAR(10),"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Q88" s="16" t="str">
        <f>IF(Q88="Engine",VLOOKUP(X88,EngineUpgrades!$A$2:$C$19,2,FALSE),"")</f>
        <v/>
      </c>
      <c r="AR88" s="16" t="str">
        <f>IF(Q88="Engine",VLOOKUP(X88,EngineUpgrades!$A$2:$C$19,3,FALSE),"")</f>
        <v/>
      </c>
      <c r="AS88" s="15" t="str">
        <f>_xlfn.XLOOKUP(AQ88,EngineUpgrades!$D$1:$J$1,EngineUpgrades!$D$17:$J$17,"",0,1)</f>
        <v/>
      </c>
      <c r="AT88" s="17">
        <v>2</v>
      </c>
      <c r="AU88" s="16" t="str">
        <f>IF(Q88="Engine",_xlfn.XLOOKUP(_xlfn.CONCAT(O88,P88+AT88),TechTree!$C$2:$C$501,TechTree!$D$2:$D$501,"Not Valid Combination",0,1),"")</f>
        <v/>
      </c>
    </row>
    <row r="89" spans="1:47" ht="84.5" x14ac:dyDescent="0.35">
      <c r="A89" t="str">
        <f>VLOOKUP(D89,PartsUpdated!$A$2:$A$289,1,FALSE)</f>
        <v>octans_basic_solar_srf_1_2</v>
      </c>
      <c r="B89" t="s">
        <v>417</v>
      </c>
      <c r="C89" t="s">
        <v>1086</v>
      </c>
      <c r="D89" t="s">
        <v>596</v>
      </c>
      <c r="E89" t="s">
        <v>597</v>
      </c>
      <c r="F89" t="s">
        <v>420</v>
      </c>
      <c r="G89" t="s">
        <v>9</v>
      </c>
      <c r="H89">
        <v>2200</v>
      </c>
      <c r="I89">
        <v>440</v>
      </c>
      <c r="J89">
        <v>7.4999999999999997E-2</v>
      </c>
      <c r="K89" t="s">
        <v>47</v>
      </c>
      <c r="M89" s="12" t="str">
        <f>_xlfn.CONCAT(IF($R89&lt;&gt;"",_xlfn.CONCAT(" #LOC_KTT_",B89,"_",D89,"_Title = ",$R89,CHAR(10),"@PART[",D89,"]:NEEDS[!002_CommunityPartsTitles]:AFTER[",B89,"] // ",IF(R89="",E89,_xlfn.CONCAT(R89," (",E89,")")),CHAR(10),"{",CHAR(10),"    @",$R$1," = #LOC_KTT_",B89,"_",D89,"_Title // ",$R89,CHAR(10),"}",CHAR(10)),""),"@PART[",D89,"]:AFTER[",B89,"] // ",IF(R89="",E89,_xlfn.CONCAT(R89," (",E89,")")),CHAR(10),"{",CHAR(10),"    techBranch = ",VLOOKUP(O89,TechTree!$G$2:$H$43,2,FALSE),CHAR(10),"    techTier = ",P89,CHAR(10),"    @TechRequired = ",N89,IF($S89&lt;&gt;"",_xlfn.CONCAT(CHAR(10),"    @",$S$1," = ",$S89),""),IF($T89&lt;&gt;"",_xlfn.CONCAT(CHAR(10),"    @",$T$1," = ",$T89),""),IF($U89&lt;&gt;"",_xlfn.CONCAT(CHAR(10),"    @",$U$1," = ",$U89),""),IF(AND(AA89="NA/Balloon",Q89&lt;&gt;"Fuel Tank")=TRUE,_xlfn.CONCAT(CHAR(10),"    KiwiFuelSwitchIgnore = true"),""),IF($V89&lt;&gt;"",_xlfn.CONCAT(CHAR(10),V89),""),IF($AP89&lt;&gt;"",IF(Q89="RTG","",_xlfn.CONCAT(CHAR(10),$AP89)),""),IF(AN89&lt;&gt;"",_xlfn.CONCAT(CHAR(10),AN89),""),CHAR(10),"}",IF(AC89="Yes",_xlfn.CONCAT(CHAR(10),"@PART[",D89,"]:NEEDS[KiwiDeprecate]:AFTER[",B89,"]",CHAR(10),"{",CHAR(10),"    kiwiDeprecate = true",CHAR(10),"}"),""),IF(Q89="RTG",AP89,""))</f>
        <v>@PART[octans_basic_solar_srf_1_2]:AFTER[Tantares] // Octans Basic Solar Panel B
{
    techBranch = solarPlanels
    techTier = 4
    @TechRequired = electrics
    solarPanelUpgradeTier = 4
}</v>
      </c>
      <c r="N89" s="9" t="str">
        <f>_xlfn.XLOOKUP(_xlfn.CONCAT(O89,P89),TechTree!$C$2:$C$501,TechTree!$D$2:$D$501,"Not Valid Combination",0,1)</f>
        <v>electrics</v>
      </c>
      <c r="O89" s="8" t="s">
        <v>211</v>
      </c>
      <c r="P89" s="8">
        <v>4</v>
      </c>
      <c r="Q89" s="8" t="s">
        <v>291</v>
      </c>
      <c r="W89" s="10" t="s">
        <v>243</v>
      </c>
      <c r="X89" s="10" t="s">
        <v>259</v>
      </c>
      <c r="AA89" s="10" t="s">
        <v>294</v>
      </c>
      <c r="AB89" s="10" t="s">
        <v>303</v>
      </c>
      <c r="AC89" s="10" t="s">
        <v>329</v>
      </c>
      <c r="AE89" s="12" t="str">
        <f t="shared" si="4"/>
        <v/>
      </c>
      <c r="AF89" s="14"/>
      <c r="AG89" s="18" t="s">
        <v>329</v>
      </c>
      <c r="AH89" s="18"/>
      <c r="AI89" s="18"/>
      <c r="AJ89" s="18"/>
      <c r="AK89" s="18"/>
      <c r="AL89" s="18"/>
      <c r="AM89" s="18"/>
      <c r="AN89" s="19" t="str">
        <f t="shared" si="5"/>
        <v/>
      </c>
      <c r="AO89" s="14"/>
      <c r="AP89" s="15" t="str">
        <f>IF(Q89="Structural",_xlfn.CONCAT("    ","structuralUpgradeType = ",IF(P89&lt;3,"0_2",IF(P89&lt;5,"3_4",IF(P89&lt;7,"5_6",IF(P89&lt;9,"7_8","9Plus"))))),IF(Q89="Command Module",_xlfn.CONCAT("    commandUpgradeType = standard",CHAR(10),"    commandUpgradeName = ",W89),IF(Q89="Engine",_xlfn.CONCAT("    engineUpgradeType = ",X89,CHAR(10),Parts!AS89,CHAR(10),"    enginePartUpgradeName = ",Y89),IF(Q89="Parachute","    parachuteUpgradeType = standard",IF(Q89="Solar",_xlfn.CONCAT("    solarPanelUpgradeTier = ",P89),IF(OR(Q89="System",Q89="System and Space Capability")=TRUE,_xlfn.CONCAT("    spacePlaneSystemUpgradeType = ",Y89,IF(Q89="System and Space Capability",_xlfn.CONCAT(CHAR(10),"    spaceplaneUpgradeType = spaceCapable",CHAR(10),"    baseSkinTemp = ",CHAR(10),"    upgradeSkinTemp = "),"")),IF(Q89="Fuel Tank",IF(AA89="NA/Balloon","    KiwiFuelSwitchIgnore = true",IF(AA89="standardLiquidFuel",_xlfn.CONCAT("    fuelTankUpgradeType = ",AA89,CHAR(10),"    fuelTankSizeUpgrade = ",AB89),_xlfn.CONCAT("    fuelTankUpgradeType = ",AA89))),IF(Q89="RCS","    rcsUpgradeType = coldGas",IF(Q89="RTG",_xlfn.CONCAT(CHAR(10),"@PART[",D89,"]:NEEDS[",B89,",NearFutureElectrical,DecayingRTGs,!FeatureRadiation]",CHAR(10),"{",CHAR(10),"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Q89" s="16" t="str">
        <f>IF(Q89="Engine",VLOOKUP(X89,EngineUpgrades!$A$2:$C$19,2,FALSE),"")</f>
        <v/>
      </c>
      <c r="AR89" s="16" t="str">
        <f>IF(Q89="Engine",VLOOKUP(X89,EngineUpgrades!$A$2:$C$19,3,FALSE),"")</f>
        <v/>
      </c>
      <c r="AS89" s="15" t="str">
        <f>_xlfn.XLOOKUP(AQ89,EngineUpgrades!$D$1:$J$1,EngineUpgrades!$D$17:$J$17,"",0,1)</f>
        <v/>
      </c>
      <c r="AT89" s="17">
        <v>2</v>
      </c>
      <c r="AU89" s="16" t="str">
        <f>IF(Q89="Engine",_xlfn.XLOOKUP(_xlfn.CONCAT(O89,P89+AT89),TechTree!$C$2:$C$501,TechTree!$D$2:$D$501,"Not Valid Combination",0,1),"")</f>
        <v/>
      </c>
    </row>
    <row r="90" spans="1:47" ht="84.5" x14ac:dyDescent="0.35">
      <c r="A90" t="str">
        <f>VLOOKUP(D90,PartsUpdated!$A$2:$A$289,1,FALSE)</f>
        <v>octans_solar_srf_1_1</v>
      </c>
      <c r="B90" t="s">
        <v>417</v>
      </c>
      <c r="C90" t="s">
        <v>1087</v>
      </c>
      <c r="D90" t="s">
        <v>598</v>
      </c>
      <c r="E90" t="s">
        <v>599</v>
      </c>
      <c r="F90" t="s">
        <v>420</v>
      </c>
      <c r="G90" t="s">
        <v>9</v>
      </c>
      <c r="H90">
        <v>2500</v>
      </c>
      <c r="I90">
        <v>500</v>
      </c>
      <c r="J90">
        <v>0.05</v>
      </c>
      <c r="K90" t="s">
        <v>46</v>
      </c>
      <c r="M90" s="12" t="str">
        <f>_xlfn.CONCAT(IF($R90&lt;&gt;"",_xlfn.CONCAT(" #LOC_KTT_",B90,"_",D90,"_Title = ",$R90,CHAR(10),"@PART[",D90,"]:NEEDS[!002_CommunityPartsTitles]:AFTER[",B90,"] // ",IF(R90="",E90,_xlfn.CONCAT(R90," (",E90,")")),CHAR(10),"{",CHAR(10),"    @",$R$1," = #LOC_KTT_",B90,"_",D90,"_Title // ",$R90,CHAR(10),"}",CHAR(10)),""),"@PART[",D90,"]:AFTER[",B90,"] // ",IF(R90="",E90,_xlfn.CONCAT(R90," (",E90,")")),CHAR(10),"{",CHAR(10),"    techBranch = ",VLOOKUP(O90,TechTree!$G$2:$H$43,2,FALSE),CHAR(10),"    techTier = ",P90,CHAR(10),"    @TechRequired = ",N90,IF($S90&lt;&gt;"",_xlfn.CONCAT(CHAR(10),"    @",$S$1," = ",$S90),""),IF($T90&lt;&gt;"",_xlfn.CONCAT(CHAR(10),"    @",$T$1," = ",$T90),""),IF($U90&lt;&gt;"",_xlfn.CONCAT(CHAR(10),"    @",$U$1," = ",$U90),""),IF(AND(AA90="NA/Balloon",Q90&lt;&gt;"Fuel Tank")=TRUE,_xlfn.CONCAT(CHAR(10),"    KiwiFuelSwitchIgnore = true"),""),IF($V90&lt;&gt;"",_xlfn.CONCAT(CHAR(10),V90),""),IF($AP90&lt;&gt;"",IF(Q90="RTG","",_xlfn.CONCAT(CHAR(10),$AP90)),""),IF(AN90&lt;&gt;"",_xlfn.CONCAT(CHAR(10),AN90),""),CHAR(10),"}",IF(AC90="Yes",_xlfn.CONCAT(CHAR(10),"@PART[",D90,"]:NEEDS[KiwiDeprecate]:AFTER[",B90,"]",CHAR(10),"{",CHAR(10),"    kiwiDeprecate = true",CHAR(10),"}"),""),IF(Q90="RTG",AP90,""))</f>
        <v>@PART[octans_solar_srf_1_1]:AFTER[Tantares] // Octans Solar Panel A
{
    techBranch = solarPlanels
    techTier = 5
    @TechRequired = advElectrics
    solarPanelUpgradeTier = 5
}</v>
      </c>
      <c r="N90" s="9" t="str">
        <f>_xlfn.XLOOKUP(_xlfn.CONCAT(O90,P90),TechTree!$C$2:$C$501,TechTree!$D$2:$D$501,"Not Valid Combination",0,1)</f>
        <v>advElectrics</v>
      </c>
      <c r="O90" s="8" t="s">
        <v>211</v>
      </c>
      <c r="P90" s="8">
        <v>5</v>
      </c>
      <c r="Q90" s="8" t="s">
        <v>291</v>
      </c>
      <c r="W90" s="10" t="s">
        <v>243</v>
      </c>
      <c r="X90" s="10" t="s">
        <v>254</v>
      </c>
      <c r="AA90" s="10" t="s">
        <v>294</v>
      </c>
      <c r="AB90" s="10" t="s">
        <v>303</v>
      </c>
      <c r="AC90" s="10" t="s">
        <v>329</v>
      </c>
      <c r="AE90" s="12" t="str">
        <f t="shared" si="4"/>
        <v/>
      </c>
      <c r="AF90" s="14"/>
      <c r="AG90" s="18" t="s">
        <v>329</v>
      </c>
      <c r="AH90" s="18"/>
      <c r="AI90" s="18"/>
      <c r="AJ90" s="18"/>
      <c r="AK90" s="18"/>
      <c r="AL90" s="18"/>
      <c r="AM90" s="18"/>
      <c r="AN90" s="19" t="str">
        <f t="shared" si="5"/>
        <v/>
      </c>
      <c r="AO90" s="14"/>
      <c r="AP90" s="15" t="str">
        <f>IF(Q90="Structural",_xlfn.CONCAT("    ","structuralUpgradeType = ",IF(P90&lt;3,"0_2",IF(P90&lt;5,"3_4",IF(P90&lt;7,"5_6",IF(P90&lt;9,"7_8","9Plus"))))),IF(Q90="Command Module",_xlfn.CONCAT("    commandUpgradeType = standard",CHAR(10),"    commandUpgradeName = ",W90),IF(Q90="Engine",_xlfn.CONCAT("    engineUpgradeType = ",X90,CHAR(10),Parts!AS90,CHAR(10),"    enginePartUpgradeName = ",Y90),IF(Q90="Parachute","    parachuteUpgradeType = standard",IF(Q90="Solar",_xlfn.CONCAT("    solarPanelUpgradeTier = ",P90),IF(OR(Q90="System",Q90="System and Space Capability")=TRUE,_xlfn.CONCAT("    spacePlaneSystemUpgradeType = ",Y90,IF(Q90="System and Space Capability",_xlfn.CONCAT(CHAR(10),"    spaceplaneUpgradeType = spaceCapable",CHAR(10),"    baseSkinTemp = ",CHAR(10),"    upgradeSkinTemp = "),"")),IF(Q90="Fuel Tank",IF(AA90="NA/Balloon","    KiwiFuelSwitchIgnore = true",IF(AA90="standardLiquidFuel",_xlfn.CONCAT("    fuelTankUpgradeType = ",AA90,CHAR(10),"    fuelTankSizeUpgrade = ",AB90),_xlfn.CONCAT("    fuelTankUpgradeType = ",AA90))),IF(Q90="RCS","    rcsUpgradeType = coldGas",IF(Q90="RTG",_xlfn.CONCAT(CHAR(10),"@PART[",D90,"]:NEEDS[",B90,",NearFutureElectrical,DecayingRTGs,!FeatureRadiation]",CHAR(10),"{",CHAR(10),"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Q90" s="16" t="str">
        <f>IF(Q90="Engine",VLOOKUP(X90,EngineUpgrades!$A$2:$C$19,2,FALSE),"")</f>
        <v/>
      </c>
      <c r="AR90" s="16" t="str">
        <f>IF(Q90="Engine",VLOOKUP(X90,EngineUpgrades!$A$2:$C$19,3,FALSE),"")</f>
        <v/>
      </c>
      <c r="AS90" s="15" t="str">
        <f>_xlfn.XLOOKUP(AQ90,EngineUpgrades!$D$1:$J$1,EngineUpgrades!$D$17:$J$17,"",0,1)</f>
        <v/>
      </c>
      <c r="AT90" s="17">
        <v>2</v>
      </c>
      <c r="AU90" s="16" t="str">
        <f>IF(Q90="Engine",_xlfn.XLOOKUP(_xlfn.CONCAT(O90,P90+AT90),TechTree!$C$2:$C$501,TechTree!$D$2:$D$501,"Not Valid Combination",0,1),"")</f>
        <v/>
      </c>
    </row>
    <row r="91" spans="1:47" ht="84.5" x14ac:dyDescent="0.35">
      <c r="A91" t="str">
        <f>VLOOKUP(D91,PartsUpdated!$A$2:$A$289,1,FALSE)</f>
        <v>octans_solar_srf_1_2</v>
      </c>
      <c r="B91" t="s">
        <v>417</v>
      </c>
      <c r="C91" t="s">
        <v>1088</v>
      </c>
      <c r="D91" t="s">
        <v>600</v>
      </c>
      <c r="E91" t="s">
        <v>601</v>
      </c>
      <c r="F91" t="s">
        <v>420</v>
      </c>
      <c r="G91" t="s">
        <v>9</v>
      </c>
      <c r="H91">
        <v>2500</v>
      </c>
      <c r="I91">
        <v>500</v>
      </c>
      <c r="J91">
        <v>0.05</v>
      </c>
      <c r="K91" t="s">
        <v>46</v>
      </c>
      <c r="M91" s="12" t="str">
        <f>_xlfn.CONCAT(IF($R91&lt;&gt;"",_xlfn.CONCAT(" #LOC_KTT_",B91,"_",D91,"_Title = ",$R91,CHAR(10),"@PART[",D91,"]:NEEDS[!002_CommunityPartsTitles]:AFTER[",B91,"] // ",IF(R91="",E91,_xlfn.CONCAT(R91," (",E91,")")),CHAR(10),"{",CHAR(10),"    @",$R$1," = #LOC_KTT_",B91,"_",D91,"_Title // ",$R91,CHAR(10),"}",CHAR(10)),""),"@PART[",D91,"]:AFTER[",B91,"] // ",IF(R91="",E91,_xlfn.CONCAT(R91," (",E91,")")),CHAR(10),"{",CHAR(10),"    techBranch = ",VLOOKUP(O91,TechTree!$G$2:$H$43,2,FALSE),CHAR(10),"    techTier = ",P91,CHAR(10),"    @TechRequired = ",N91,IF($S91&lt;&gt;"",_xlfn.CONCAT(CHAR(10),"    @",$S$1," = ",$S91),""),IF($T91&lt;&gt;"",_xlfn.CONCAT(CHAR(10),"    @",$T$1," = ",$T91),""),IF($U91&lt;&gt;"",_xlfn.CONCAT(CHAR(10),"    @",$U$1," = ",$U91),""),IF(AND(AA91="NA/Balloon",Q91&lt;&gt;"Fuel Tank")=TRUE,_xlfn.CONCAT(CHAR(10),"    KiwiFuelSwitchIgnore = true"),""),IF($V91&lt;&gt;"",_xlfn.CONCAT(CHAR(10),V91),""),IF($AP91&lt;&gt;"",IF(Q91="RTG","",_xlfn.CONCAT(CHAR(10),$AP91)),""),IF(AN91&lt;&gt;"",_xlfn.CONCAT(CHAR(10),AN91),""),CHAR(10),"}",IF(AC91="Yes",_xlfn.CONCAT(CHAR(10),"@PART[",D91,"]:NEEDS[KiwiDeprecate]:AFTER[",B91,"]",CHAR(10),"{",CHAR(10),"    kiwiDeprecate = true",CHAR(10),"}"),""),IF(Q91="RTG",AP91,""))</f>
        <v>@PART[octans_solar_srf_1_2]:AFTER[Tantares] // Octans Solar Panel B
{
    techBranch = solarPlanels
    techTier = 5
    @TechRequired = advElectrics
    solarPanelUpgradeTier = 5
}</v>
      </c>
      <c r="N91" s="9" t="str">
        <f>_xlfn.XLOOKUP(_xlfn.CONCAT(O91,P91),TechTree!$C$2:$C$501,TechTree!$D$2:$D$501,"Not Valid Combination",0,1)</f>
        <v>advElectrics</v>
      </c>
      <c r="O91" s="8" t="s">
        <v>211</v>
      </c>
      <c r="P91" s="8">
        <v>5</v>
      </c>
      <c r="Q91" s="8" t="s">
        <v>291</v>
      </c>
      <c r="W91" s="10" t="s">
        <v>243</v>
      </c>
      <c r="X91" s="10" t="s">
        <v>259</v>
      </c>
      <c r="AA91" s="10" t="s">
        <v>294</v>
      </c>
      <c r="AB91" s="10" t="s">
        <v>303</v>
      </c>
      <c r="AC91" s="10" t="s">
        <v>329</v>
      </c>
      <c r="AE91" s="12" t="str">
        <f t="shared" si="4"/>
        <v/>
      </c>
      <c r="AF91" s="14"/>
      <c r="AG91" s="18" t="s">
        <v>329</v>
      </c>
      <c r="AH91" s="18"/>
      <c r="AI91" s="18"/>
      <c r="AJ91" s="18"/>
      <c r="AK91" s="18"/>
      <c r="AL91" s="18"/>
      <c r="AM91" s="18"/>
      <c r="AN91" s="19" t="str">
        <f t="shared" si="5"/>
        <v/>
      </c>
      <c r="AO91" s="14"/>
      <c r="AP91" s="15" t="str">
        <f>IF(Q91="Structural",_xlfn.CONCAT("    ","structuralUpgradeType = ",IF(P91&lt;3,"0_2",IF(P91&lt;5,"3_4",IF(P91&lt;7,"5_6",IF(P91&lt;9,"7_8","9Plus"))))),IF(Q91="Command Module",_xlfn.CONCAT("    commandUpgradeType = standard",CHAR(10),"    commandUpgradeName = ",W91),IF(Q91="Engine",_xlfn.CONCAT("    engineUpgradeType = ",X91,CHAR(10),Parts!AS91,CHAR(10),"    enginePartUpgradeName = ",Y91),IF(Q91="Parachute","    parachuteUpgradeType = standard",IF(Q91="Solar",_xlfn.CONCAT("    solarPanelUpgradeTier = ",P91),IF(OR(Q91="System",Q91="System and Space Capability")=TRUE,_xlfn.CONCAT("    spacePlaneSystemUpgradeType = ",Y91,IF(Q91="System and Space Capability",_xlfn.CONCAT(CHAR(10),"    spaceplaneUpgradeType = spaceCapable",CHAR(10),"    baseSkinTemp = ",CHAR(10),"    upgradeSkinTemp = "),"")),IF(Q91="Fuel Tank",IF(AA91="NA/Balloon","    KiwiFuelSwitchIgnore = true",IF(AA91="standardLiquidFuel",_xlfn.CONCAT("    fuelTankUpgradeType = ",AA91,CHAR(10),"    fuelTankSizeUpgrade = ",AB91),_xlfn.CONCAT("    fuelTankUpgradeType = ",AA91))),IF(Q91="RCS","    rcsUpgradeType = coldGas",IF(Q91="RTG",_xlfn.CONCAT(CHAR(10),"@PART[",D91,"]:NEEDS[",B91,",NearFutureElectrical,DecayingRTGs,!FeatureRadiation]",CHAR(10),"{",CHAR(10),"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Q91" s="16" t="str">
        <f>IF(Q91="Engine",VLOOKUP(X91,EngineUpgrades!$A$2:$C$19,2,FALSE),"")</f>
        <v/>
      </c>
      <c r="AR91" s="16" t="str">
        <f>IF(Q91="Engine",VLOOKUP(X91,EngineUpgrades!$A$2:$C$19,3,FALSE),"")</f>
        <v/>
      </c>
      <c r="AS91" s="15" t="str">
        <f>_xlfn.XLOOKUP(AQ91,EngineUpgrades!$D$1:$J$1,EngineUpgrades!$D$17:$J$17,"",0,1)</f>
        <v/>
      </c>
      <c r="AT91" s="17">
        <v>2</v>
      </c>
      <c r="AU91" s="16" t="str">
        <f>IF(Q91="Engine",_xlfn.XLOOKUP(_xlfn.CONCAT(O91,P91+AT91),TechTree!$C$2:$C$501,TechTree!$D$2:$D$501,"Not Valid Combination",0,1),"")</f>
        <v/>
      </c>
    </row>
    <row r="92" spans="1:47" ht="84.5" x14ac:dyDescent="0.35">
      <c r="A92" t="str">
        <f>VLOOKUP(D92,PartsUpdated!$A$2:$A$289,1,FALSE)</f>
        <v>pavonis_solar_srf_1_1</v>
      </c>
      <c r="B92" t="s">
        <v>417</v>
      </c>
      <c r="C92" t="s">
        <v>1089</v>
      </c>
      <c r="D92" t="s">
        <v>602</v>
      </c>
      <c r="E92" t="s">
        <v>603</v>
      </c>
      <c r="F92" t="s">
        <v>420</v>
      </c>
      <c r="G92" t="s">
        <v>9</v>
      </c>
      <c r="H92">
        <v>2150</v>
      </c>
      <c r="I92">
        <v>430</v>
      </c>
      <c r="J92">
        <v>7.4999999999999997E-2</v>
      </c>
      <c r="K92" t="s">
        <v>47</v>
      </c>
      <c r="M92" s="12" t="str">
        <f>_xlfn.CONCAT(IF($R92&lt;&gt;"",_xlfn.CONCAT(" #LOC_KTT_",B92,"_",D92,"_Title = ",$R92,CHAR(10),"@PART[",D92,"]:NEEDS[!002_CommunityPartsTitles]:AFTER[",B92,"] // ",IF(R92="",E92,_xlfn.CONCAT(R92," (",E92,")")),CHAR(10),"{",CHAR(10),"    @",$R$1," = #LOC_KTT_",B92,"_",D92,"_Title // ",$R92,CHAR(10),"}",CHAR(10)),""),"@PART[",D92,"]:AFTER[",B92,"] // ",IF(R92="",E92,_xlfn.CONCAT(R92," (",E92,")")),CHAR(10),"{",CHAR(10),"    techBranch = ",VLOOKUP(O92,TechTree!$G$2:$H$43,2,FALSE),CHAR(10),"    techTier = ",P92,CHAR(10),"    @TechRequired = ",N92,IF($S92&lt;&gt;"",_xlfn.CONCAT(CHAR(10),"    @",$S$1," = ",$S92),""),IF($T92&lt;&gt;"",_xlfn.CONCAT(CHAR(10),"    @",$T$1," = ",$T92),""),IF($U92&lt;&gt;"",_xlfn.CONCAT(CHAR(10),"    @",$U$1," = ",$U92),""),IF(AND(AA92="NA/Balloon",Q92&lt;&gt;"Fuel Tank")=TRUE,_xlfn.CONCAT(CHAR(10),"    KiwiFuelSwitchIgnore = true"),""),IF($V92&lt;&gt;"",_xlfn.CONCAT(CHAR(10),V92),""),IF($AP92&lt;&gt;"",IF(Q92="RTG","",_xlfn.CONCAT(CHAR(10),$AP92)),""),IF(AN92&lt;&gt;"",_xlfn.CONCAT(CHAR(10),AN92),""),CHAR(10),"}",IF(AC92="Yes",_xlfn.CONCAT(CHAR(10),"@PART[",D92,"]:NEEDS[KiwiDeprecate]:AFTER[",B92,"]",CHAR(10),"{",CHAR(10),"    kiwiDeprecate = true",CHAR(10),"}"),""),IF(Q92="RTG",AP92,""))</f>
        <v>@PART[pavonis_solar_srf_1_1]:AFTER[Tantares] // Pavonis Solar Panel A
{
    techBranch = solarPlanels
    techTier = 4
    @TechRequired = electrics
    solarPanelUpgradeTier = 4
}</v>
      </c>
      <c r="N92" s="9" t="str">
        <f>_xlfn.XLOOKUP(_xlfn.CONCAT(O92,P92),TechTree!$C$2:$C$501,TechTree!$D$2:$D$501,"Not Valid Combination",0,1)</f>
        <v>electrics</v>
      </c>
      <c r="O92" s="8" t="s">
        <v>211</v>
      </c>
      <c r="P92" s="8">
        <v>4</v>
      </c>
      <c r="Q92" s="8" t="s">
        <v>291</v>
      </c>
      <c r="W92" s="10" t="s">
        <v>243</v>
      </c>
      <c r="X92" s="10" t="s">
        <v>254</v>
      </c>
      <c r="AA92" s="10" t="s">
        <v>294</v>
      </c>
      <c r="AB92" s="10" t="s">
        <v>303</v>
      </c>
      <c r="AC92" s="10" t="s">
        <v>329</v>
      </c>
      <c r="AE92" s="12" t="str">
        <f t="shared" si="4"/>
        <v/>
      </c>
      <c r="AF92" s="14"/>
      <c r="AG92" s="18" t="s">
        <v>329</v>
      </c>
      <c r="AH92" s="18"/>
      <c r="AI92" s="18"/>
      <c r="AJ92" s="18"/>
      <c r="AK92" s="18"/>
      <c r="AL92" s="18"/>
      <c r="AM92" s="18"/>
      <c r="AN92" s="19" t="str">
        <f t="shared" si="5"/>
        <v/>
      </c>
      <c r="AO92" s="14"/>
      <c r="AP92" s="15" t="str">
        <f>IF(Q92="Structural",_xlfn.CONCAT("    ","structuralUpgradeType = ",IF(P92&lt;3,"0_2",IF(P92&lt;5,"3_4",IF(P92&lt;7,"5_6",IF(P92&lt;9,"7_8","9Plus"))))),IF(Q92="Command Module",_xlfn.CONCAT("    commandUpgradeType = standard",CHAR(10),"    commandUpgradeName = ",W92),IF(Q92="Engine",_xlfn.CONCAT("    engineUpgradeType = ",X92,CHAR(10),Parts!AS92,CHAR(10),"    enginePartUpgradeName = ",Y92),IF(Q92="Parachute","    parachuteUpgradeType = standard",IF(Q92="Solar",_xlfn.CONCAT("    solarPanelUpgradeTier = ",P92),IF(OR(Q92="System",Q92="System and Space Capability")=TRUE,_xlfn.CONCAT("    spacePlaneSystemUpgradeType = ",Y92,IF(Q92="System and Space Capability",_xlfn.CONCAT(CHAR(10),"    spaceplaneUpgradeType = spaceCapable",CHAR(10),"    baseSkinTemp = ",CHAR(10),"    upgradeSkinTemp = "),"")),IF(Q92="Fuel Tank",IF(AA92="NA/Balloon","    KiwiFuelSwitchIgnore = true",IF(AA92="standardLiquidFuel",_xlfn.CONCAT("    fuelTankUpgradeType = ",AA92,CHAR(10),"    fuelTankSizeUpgrade = ",AB92),_xlfn.CONCAT("    fuelTankUpgradeType = ",AA92))),IF(Q92="RCS","    rcsUpgradeType = coldGas",IF(Q92="RTG",_xlfn.CONCAT(CHAR(10),"@PART[",D92,"]:NEEDS[",B92,",NearFutureElectrical,DecayingRTGs,!FeatureRadiation]",CHAR(10),"{",CHAR(10),"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Q92" s="16" t="str">
        <f>IF(Q92="Engine",VLOOKUP(X92,EngineUpgrades!$A$2:$C$19,2,FALSE),"")</f>
        <v/>
      </c>
      <c r="AR92" s="16" t="str">
        <f>IF(Q92="Engine",VLOOKUP(X92,EngineUpgrades!$A$2:$C$19,3,FALSE),"")</f>
        <v/>
      </c>
      <c r="AS92" s="15" t="str">
        <f>_xlfn.XLOOKUP(AQ92,EngineUpgrades!$D$1:$J$1,EngineUpgrades!$D$17:$J$17,"",0,1)</f>
        <v/>
      </c>
      <c r="AT92" s="17">
        <v>2</v>
      </c>
      <c r="AU92" s="16" t="str">
        <f>IF(Q92="Engine",_xlfn.XLOOKUP(_xlfn.CONCAT(O92,P92+AT92),TechTree!$C$2:$C$501,TechTree!$D$2:$D$501,"Not Valid Combination",0,1),"")</f>
        <v/>
      </c>
    </row>
    <row r="93" spans="1:47" ht="84.5" x14ac:dyDescent="0.35">
      <c r="A93" t="str">
        <f>VLOOKUP(D93,PartsUpdated!$A$2:$A$289,1,FALSE)</f>
        <v>pavonis_solar_srf_1_2</v>
      </c>
      <c r="B93" t="s">
        <v>417</v>
      </c>
      <c r="C93" t="s">
        <v>1090</v>
      </c>
      <c r="D93" t="s">
        <v>604</v>
      </c>
      <c r="E93" t="s">
        <v>605</v>
      </c>
      <c r="F93" t="s">
        <v>420</v>
      </c>
      <c r="G93" t="s">
        <v>9</v>
      </c>
      <c r="H93">
        <v>2150</v>
      </c>
      <c r="I93">
        <v>430</v>
      </c>
      <c r="J93">
        <v>7.4999999999999997E-2</v>
      </c>
      <c r="K93" t="s">
        <v>47</v>
      </c>
      <c r="M93" s="12" t="str">
        <f>_xlfn.CONCAT(IF($R93&lt;&gt;"",_xlfn.CONCAT(" #LOC_KTT_",B93,"_",D93,"_Title = ",$R93,CHAR(10),"@PART[",D93,"]:NEEDS[!002_CommunityPartsTitles]:AFTER[",B93,"] // ",IF(R93="",E93,_xlfn.CONCAT(R93," (",E93,")")),CHAR(10),"{",CHAR(10),"    @",$R$1," = #LOC_KTT_",B93,"_",D93,"_Title // ",$R93,CHAR(10),"}",CHAR(10)),""),"@PART[",D93,"]:AFTER[",B93,"] // ",IF(R93="",E93,_xlfn.CONCAT(R93," (",E93,")")),CHAR(10),"{",CHAR(10),"    techBranch = ",VLOOKUP(O93,TechTree!$G$2:$H$43,2,FALSE),CHAR(10),"    techTier = ",P93,CHAR(10),"    @TechRequired = ",N93,IF($S93&lt;&gt;"",_xlfn.CONCAT(CHAR(10),"    @",$S$1," = ",$S93),""),IF($T93&lt;&gt;"",_xlfn.CONCAT(CHAR(10),"    @",$T$1," = ",$T93),""),IF($U93&lt;&gt;"",_xlfn.CONCAT(CHAR(10),"    @",$U$1," = ",$U93),""),IF(AND(AA93="NA/Balloon",Q93&lt;&gt;"Fuel Tank")=TRUE,_xlfn.CONCAT(CHAR(10),"    KiwiFuelSwitchIgnore = true"),""),IF($V93&lt;&gt;"",_xlfn.CONCAT(CHAR(10),V93),""),IF($AP93&lt;&gt;"",IF(Q93="RTG","",_xlfn.CONCAT(CHAR(10),$AP93)),""),IF(AN93&lt;&gt;"",_xlfn.CONCAT(CHAR(10),AN93),""),CHAR(10),"}",IF(AC93="Yes",_xlfn.CONCAT(CHAR(10),"@PART[",D93,"]:NEEDS[KiwiDeprecate]:AFTER[",B93,"]",CHAR(10),"{",CHAR(10),"    kiwiDeprecate = true",CHAR(10),"}"),""),IF(Q93="RTG",AP93,""))</f>
        <v>@PART[pavonis_solar_srf_1_2]:AFTER[Tantares] // Pavonis Solar Panel B
{
    techBranch = solarPlanels
    techTier = 4
    @TechRequired = electrics
    solarPanelUpgradeTier = 4
}</v>
      </c>
      <c r="N93" s="9" t="str">
        <f>_xlfn.XLOOKUP(_xlfn.CONCAT(O93,P93),TechTree!$C$2:$C$501,TechTree!$D$2:$D$501,"Not Valid Combination",0,1)</f>
        <v>electrics</v>
      </c>
      <c r="O93" s="8" t="s">
        <v>211</v>
      </c>
      <c r="P93" s="8">
        <v>4</v>
      </c>
      <c r="Q93" s="8" t="s">
        <v>291</v>
      </c>
      <c r="W93" s="10" t="s">
        <v>243</v>
      </c>
      <c r="X93" s="10" t="s">
        <v>259</v>
      </c>
      <c r="AA93" s="10" t="s">
        <v>294</v>
      </c>
      <c r="AB93" s="10" t="s">
        <v>303</v>
      </c>
      <c r="AC93" s="10" t="s">
        <v>329</v>
      </c>
      <c r="AE93" s="12" t="str">
        <f t="shared" si="4"/>
        <v/>
      </c>
      <c r="AF93" s="14"/>
      <c r="AG93" s="18" t="s">
        <v>329</v>
      </c>
      <c r="AH93" s="18"/>
      <c r="AI93" s="18"/>
      <c r="AJ93" s="18"/>
      <c r="AK93" s="18"/>
      <c r="AL93" s="18"/>
      <c r="AM93" s="18"/>
      <c r="AN93" s="19" t="str">
        <f t="shared" si="5"/>
        <v/>
      </c>
      <c r="AO93" s="14"/>
      <c r="AP93" s="15" t="str">
        <f>IF(Q93="Structural",_xlfn.CONCAT("    ","structuralUpgradeType = ",IF(P93&lt;3,"0_2",IF(P93&lt;5,"3_4",IF(P93&lt;7,"5_6",IF(P93&lt;9,"7_8","9Plus"))))),IF(Q93="Command Module",_xlfn.CONCAT("    commandUpgradeType = standard",CHAR(10),"    commandUpgradeName = ",W93),IF(Q93="Engine",_xlfn.CONCAT("    engineUpgradeType = ",X93,CHAR(10),Parts!AS93,CHAR(10),"    enginePartUpgradeName = ",Y93),IF(Q93="Parachute","    parachuteUpgradeType = standard",IF(Q93="Solar",_xlfn.CONCAT("    solarPanelUpgradeTier = ",P93),IF(OR(Q93="System",Q93="System and Space Capability")=TRUE,_xlfn.CONCAT("    spacePlaneSystemUpgradeType = ",Y93,IF(Q93="System and Space Capability",_xlfn.CONCAT(CHAR(10),"    spaceplaneUpgradeType = spaceCapable",CHAR(10),"    baseSkinTemp = ",CHAR(10),"    upgradeSkinTemp = "),"")),IF(Q93="Fuel Tank",IF(AA93="NA/Balloon","    KiwiFuelSwitchIgnore = true",IF(AA93="standardLiquidFuel",_xlfn.CONCAT("    fuelTankUpgradeType = ",AA93,CHAR(10),"    fuelTankSizeUpgrade = ",AB93),_xlfn.CONCAT("    fuelTankUpgradeType = ",AA93))),IF(Q93="RCS","    rcsUpgradeType = coldGas",IF(Q93="RTG",_xlfn.CONCAT(CHAR(10),"@PART[",D93,"]:NEEDS[",B93,",NearFutureElectrical,DecayingRTGs,!FeatureRadiation]",CHAR(10),"{",CHAR(10),"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Q93" s="16" t="str">
        <f>IF(Q93="Engine",VLOOKUP(X93,EngineUpgrades!$A$2:$C$19,2,FALSE),"")</f>
        <v/>
      </c>
      <c r="AR93" s="16" t="str">
        <f>IF(Q93="Engine",VLOOKUP(X93,EngineUpgrades!$A$2:$C$19,3,FALSE),"")</f>
        <v/>
      </c>
      <c r="AS93" s="15" t="str">
        <f>_xlfn.XLOOKUP(AQ93,EngineUpgrades!$D$1:$J$1,EngineUpgrades!$D$17:$J$17,"",0,1)</f>
        <v/>
      </c>
      <c r="AT93" s="17">
        <v>2</v>
      </c>
      <c r="AU93" s="16" t="str">
        <f>IF(Q93="Engine",_xlfn.XLOOKUP(_xlfn.CONCAT(O93,P93+AT93),TechTree!$C$2:$C$501,TechTree!$D$2:$D$501,"Not Valid Combination",0,1),"")</f>
        <v/>
      </c>
    </row>
    <row r="94" spans="1:47" ht="348.5" x14ac:dyDescent="0.35">
      <c r="A94" t="str">
        <f>VLOOKUP(D94,PartsUpdated!$A$2:$A$289,1,FALSE)</f>
        <v>aquila_active_radiator_srf_1</v>
      </c>
      <c r="B94" t="s">
        <v>417</v>
      </c>
      <c r="C94" t="s">
        <v>1091</v>
      </c>
      <c r="D94" t="s">
        <v>606</v>
      </c>
      <c r="E94" t="s">
        <v>607</v>
      </c>
      <c r="F94" t="s">
        <v>420</v>
      </c>
      <c r="G94" t="s">
        <v>369</v>
      </c>
      <c r="H94">
        <v>750</v>
      </c>
      <c r="I94">
        <v>150</v>
      </c>
      <c r="J94">
        <v>2.5000000000000001E-2</v>
      </c>
      <c r="K94" t="s">
        <v>67</v>
      </c>
      <c r="M94" s="12" t="str">
        <f>_xlfn.CONCAT(IF($R94&lt;&gt;"",_xlfn.CONCAT(" #LOC_KTT_",B94,"_",D94,"_Title = ",$R94,CHAR(10),"@PART[",D94,"]:NEEDS[!002_CommunityPartsTitles]:AFTER[",B94,"] // ",IF(R94="",E94,_xlfn.CONCAT(R94," (",E94,")")),CHAR(10),"{",CHAR(10),"    @",$R$1," = #LOC_KTT_",B94,"_",D94,"_Title // ",$R94,CHAR(10),"}",CHAR(10)),""),"@PART[",D94,"]:AFTER[",B94,"] // ",IF(R94="",E94,_xlfn.CONCAT(R94," (",E94,")")),CHAR(10),"{",CHAR(10),"    techBranch = ",VLOOKUP(O94,TechTree!$G$2:$H$43,2,FALSE),CHAR(10),"    techTier = ",P94,CHAR(10),"    @TechRequired = ",N94,IF($S94&lt;&gt;"",_xlfn.CONCAT(CHAR(10),"    @",$S$1," = ",$S94),""),IF($T94&lt;&gt;"",_xlfn.CONCAT(CHAR(10),"    @",$T$1," = ",$T94),""),IF($U94&lt;&gt;"",_xlfn.CONCAT(CHAR(10),"    @",$U$1," = ",$U94),""),IF(AND(AA94="NA/Balloon",Q94&lt;&gt;"Fuel Tank")=TRUE,_xlfn.CONCAT(CHAR(10),"    KiwiFuelSwitchIgnore = true"),""),IF($V94&lt;&gt;"",_xlfn.CONCAT(CHAR(10),V94),""),IF($AP94&lt;&gt;"",IF(Q94="RTG","",_xlfn.CONCAT(CHAR(10),$AP94)),""),IF(AN94&lt;&gt;"",_xlfn.CONCAT(CHAR(10),AN94),""),CHAR(10),"}",IF(AC94="Yes",_xlfn.CONCAT(CHAR(10),"@PART[",D94,"]:NEEDS[KiwiDeprecate]:AFTER[",B94,"]",CHAR(10),"{",CHAR(10),"    kiwiDeprecate = true",CHAR(10),"}"),""),IF(Q94="RTG",AP94,""))</f>
        <v>@PART[aquila_active_radiator_srf_1]:AFTER[Tantares] // Aquila AR-1 Active Radiator Panel
{
    techBranch = thermalHeatShields
    techTier = 5
    @TechRequired = heatManagementSystems
    spacePlaneSystemUpgradeType = aquila
}</v>
      </c>
      <c r="N94" s="9" t="str">
        <f>_xlfn.XLOOKUP(_xlfn.CONCAT(O94,P94),TechTree!$C$2:$C$501,TechTree!$D$2:$D$501,"Not Valid Combination",0,1)</f>
        <v>heatManagementSystems</v>
      </c>
      <c r="O94" s="8" t="s">
        <v>222</v>
      </c>
      <c r="P94" s="8">
        <v>5</v>
      </c>
      <c r="Q94" s="8" t="s">
        <v>289</v>
      </c>
      <c r="W94" s="10" t="s">
        <v>243</v>
      </c>
      <c r="X94" s="10" t="s">
        <v>254</v>
      </c>
      <c r="Y94" s="10" t="s">
        <v>1304</v>
      </c>
      <c r="Z94" s="10" t="s">
        <v>1305</v>
      </c>
      <c r="AA94" s="10" t="s">
        <v>294</v>
      </c>
      <c r="AB94" s="10" t="s">
        <v>303</v>
      </c>
      <c r="AC94" s="10" t="s">
        <v>329</v>
      </c>
      <c r="AE9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94" s="14"/>
      <c r="AG94" s="18" t="s">
        <v>329</v>
      </c>
      <c r="AH94" s="18"/>
      <c r="AI94" s="18"/>
      <c r="AJ94" s="18"/>
      <c r="AK94" s="18"/>
      <c r="AL94" s="18"/>
      <c r="AM94" s="18"/>
      <c r="AN94" s="19" t="str">
        <f t="shared" si="5"/>
        <v/>
      </c>
      <c r="AO94" s="14"/>
      <c r="AP94" s="15" t="str">
        <f>IF(Q94="Structural",_xlfn.CONCAT("    ","structuralUpgradeType = ",IF(P94&lt;3,"0_2",IF(P94&lt;5,"3_4",IF(P94&lt;7,"5_6",IF(P94&lt;9,"7_8","9Plus"))))),IF(Q94="Command Module",_xlfn.CONCAT("    commandUpgradeType = standard",CHAR(10),"    commandUpgradeName = ",W94),IF(Q94="Engine",_xlfn.CONCAT("    engineUpgradeType = ",X94,CHAR(10),Parts!AS94,CHAR(10),"    enginePartUpgradeName = ",Y94),IF(Q94="Parachute","    parachuteUpgradeType = standard",IF(Q94="Solar",_xlfn.CONCAT("    solarPanelUpgradeTier = ",P94),IF(OR(Q94="System",Q94="System and Space Capability")=TRUE,_xlfn.CONCAT("    spacePlaneSystemUpgradeType = ",Y94,IF(Q94="System and Space Capability",_xlfn.CONCAT(CHAR(10),"    spaceplaneUpgradeType = spaceCapable",CHAR(10),"    baseSkinTemp = ",CHAR(10),"    upgradeSkinTemp = "),"")),IF(Q94="Fuel Tank",IF(AA94="NA/Balloon","    KiwiFuelSwitchIgnore = true",IF(AA94="standardLiquidFuel",_xlfn.CONCAT("    fuelTankUpgradeType = ",AA94,CHAR(10),"    fuelTankSizeUpgrade = ",AB94),_xlfn.CONCAT("    fuelTankUpgradeType = ",AA94))),IF(Q94="RCS","    rcsUpgradeType = coldGas",IF(Q94="RTG",_xlfn.CONCAT(CHAR(10),"@PART[",D94,"]:NEEDS[",B94,",NearFutureElectrical,DecayingRTGs,!FeatureRadiation]",CHAR(10),"{",CHAR(10),"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94" s="16" t="str">
        <f>IF(Q94="Engine",VLOOKUP(X94,EngineUpgrades!$A$2:$C$19,2,FALSE),"")</f>
        <v/>
      </c>
      <c r="AR94" s="16" t="str">
        <f>IF(Q94="Engine",VLOOKUP(X94,EngineUpgrades!$A$2:$C$19,3,FALSE),"")</f>
        <v/>
      </c>
      <c r="AS94" s="15" t="str">
        <f>_xlfn.XLOOKUP(AQ94,EngineUpgrades!$D$1:$J$1,EngineUpgrades!$D$17:$J$17,"",0,1)</f>
        <v/>
      </c>
      <c r="AT94" s="17">
        <v>2</v>
      </c>
      <c r="AU94" s="16" t="str">
        <f>IF(Q94="Engine",_xlfn.XLOOKUP(_xlfn.CONCAT(O94,P94+AT94),TechTree!$C$2:$C$501,TechTree!$D$2:$D$501,"Not Valid Combination",0,1),"")</f>
        <v/>
      </c>
    </row>
    <row r="95" spans="1:47" ht="348.5" x14ac:dyDescent="0.35">
      <c r="A95" t="str">
        <f>VLOOKUP(D95,PartsUpdated!$A$2:$A$289,1,FALSE)</f>
        <v>aquila_active_radiator_srf_2</v>
      </c>
      <c r="B95" t="s">
        <v>417</v>
      </c>
      <c r="C95" t="s">
        <v>1092</v>
      </c>
      <c r="D95" t="s">
        <v>608</v>
      </c>
      <c r="E95" t="s">
        <v>609</v>
      </c>
      <c r="F95" t="s">
        <v>420</v>
      </c>
      <c r="G95" t="s">
        <v>369</v>
      </c>
      <c r="H95">
        <v>1500</v>
      </c>
      <c r="I95">
        <v>300</v>
      </c>
      <c r="J95">
        <v>0.05</v>
      </c>
      <c r="K95" t="s">
        <v>67</v>
      </c>
      <c r="M95" s="12" t="str">
        <f>_xlfn.CONCAT(IF($R95&lt;&gt;"",_xlfn.CONCAT(" #LOC_KTT_",B95,"_",D95,"_Title = ",$R95,CHAR(10),"@PART[",D95,"]:NEEDS[!002_CommunityPartsTitles]:AFTER[",B95,"] // ",IF(R95="",E95,_xlfn.CONCAT(R95," (",E95,")")),CHAR(10),"{",CHAR(10),"    @",$R$1," = #LOC_KTT_",B95,"_",D95,"_Title // ",$R95,CHAR(10),"}",CHAR(10)),""),"@PART[",D95,"]:AFTER[",B95,"] // ",IF(R95="",E95,_xlfn.CONCAT(R95," (",E95,")")),CHAR(10),"{",CHAR(10),"    techBranch = ",VLOOKUP(O95,TechTree!$G$2:$H$43,2,FALSE),CHAR(10),"    techTier = ",P95,CHAR(10),"    @TechRequired = ",N95,IF($S95&lt;&gt;"",_xlfn.CONCAT(CHAR(10),"    @",$S$1," = ",$S95),""),IF($T95&lt;&gt;"",_xlfn.CONCAT(CHAR(10),"    @",$T$1," = ",$T95),""),IF($U95&lt;&gt;"",_xlfn.CONCAT(CHAR(10),"    @",$U$1," = ",$U95),""),IF(AND(AA95="NA/Balloon",Q95&lt;&gt;"Fuel Tank")=TRUE,_xlfn.CONCAT(CHAR(10),"    KiwiFuelSwitchIgnore = true"),""),IF($V95&lt;&gt;"",_xlfn.CONCAT(CHAR(10),V95),""),IF($AP95&lt;&gt;"",IF(Q95="RTG","",_xlfn.CONCAT(CHAR(10),$AP95)),""),IF(AN95&lt;&gt;"",_xlfn.CONCAT(CHAR(10),AN95),""),CHAR(10),"}",IF(AC95="Yes",_xlfn.CONCAT(CHAR(10),"@PART[",D95,"]:NEEDS[KiwiDeprecate]:AFTER[",B95,"]",CHAR(10),"{",CHAR(10),"    kiwiDeprecate = true",CHAR(10),"}"),""),IF(Q95="RTG",AP95,""))</f>
        <v>@PART[aquila_active_radiator_srf_2]:AFTER[Tantares] // Aquila AR-2 Active Radiator Panel
{
    techBranch = thermalHeatShields
    techTier = 5
    @TechRequired = heatManagementSystems
    spacePlaneSystemUpgradeType = aquila
}</v>
      </c>
      <c r="N95" s="9" t="str">
        <f>_xlfn.XLOOKUP(_xlfn.CONCAT(O95,P95),TechTree!$C$2:$C$501,TechTree!$D$2:$D$501,"Not Valid Combination",0,1)</f>
        <v>heatManagementSystems</v>
      </c>
      <c r="O95" s="8" t="s">
        <v>222</v>
      </c>
      <c r="P95" s="8">
        <v>5</v>
      </c>
      <c r="Q95" s="8" t="s">
        <v>289</v>
      </c>
      <c r="W95" s="10" t="s">
        <v>243</v>
      </c>
      <c r="X95" s="10" t="s">
        <v>259</v>
      </c>
      <c r="Y95" s="10" t="s">
        <v>1304</v>
      </c>
      <c r="Z95" s="10" t="s">
        <v>1305</v>
      </c>
      <c r="AA95" s="10" t="s">
        <v>294</v>
      </c>
      <c r="AB95" s="10" t="s">
        <v>303</v>
      </c>
      <c r="AC95" s="10" t="s">
        <v>329</v>
      </c>
      <c r="AE9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95" s="14"/>
      <c r="AG95" s="18" t="s">
        <v>329</v>
      </c>
      <c r="AH95" s="18"/>
      <c r="AI95" s="18"/>
      <c r="AJ95" s="18"/>
      <c r="AK95" s="18"/>
      <c r="AL95" s="18"/>
      <c r="AM95" s="18"/>
      <c r="AN95" s="19" t="str">
        <f t="shared" si="5"/>
        <v/>
      </c>
      <c r="AO95" s="14"/>
      <c r="AP95" s="15" t="str">
        <f>IF(Q95="Structural",_xlfn.CONCAT("    ","structuralUpgradeType = ",IF(P95&lt;3,"0_2",IF(P95&lt;5,"3_4",IF(P95&lt;7,"5_6",IF(P95&lt;9,"7_8","9Plus"))))),IF(Q95="Command Module",_xlfn.CONCAT("    commandUpgradeType = standard",CHAR(10),"    commandUpgradeName = ",W95),IF(Q95="Engine",_xlfn.CONCAT("    engineUpgradeType = ",X95,CHAR(10),Parts!AS95,CHAR(10),"    enginePartUpgradeName = ",Y95),IF(Q95="Parachute","    parachuteUpgradeType = standard",IF(Q95="Solar",_xlfn.CONCAT("    solarPanelUpgradeTier = ",P95),IF(OR(Q95="System",Q95="System and Space Capability")=TRUE,_xlfn.CONCAT("    spacePlaneSystemUpgradeType = ",Y95,IF(Q95="System and Space Capability",_xlfn.CONCAT(CHAR(10),"    spaceplaneUpgradeType = spaceCapable",CHAR(10),"    baseSkinTemp = ",CHAR(10),"    upgradeSkinTemp = "),"")),IF(Q95="Fuel Tank",IF(AA95="NA/Balloon","    KiwiFuelSwitchIgnore = true",IF(AA95="standardLiquidFuel",_xlfn.CONCAT("    fuelTankUpgradeType = ",AA95,CHAR(10),"    fuelTankSizeUpgrade = ",AB95),_xlfn.CONCAT("    fuelTankUpgradeType = ",AA95))),IF(Q95="RCS","    rcsUpgradeType = coldGas",IF(Q95="RTG",_xlfn.CONCAT(CHAR(10),"@PART[",D95,"]:NEEDS[",B95,",NearFutureElectrical,DecayingRTGs,!FeatureRadiation]",CHAR(10),"{",CHAR(10),"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95" s="16" t="str">
        <f>IF(Q95="Engine",VLOOKUP(X95,EngineUpgrades!$A$2:$C$19,2,FALSE),"")</f>
        <v/>
      </c>
      <c r="AR95" s="16" t="str">
        <f>IF(Q95="Engine",VLOOKUP(X95,EngineUpgrades!$A$2:$C$19,3,FALSE),"")</f>
        <v/>
      </c>
      <c r="AS95" s="15" t="str">
        <f>_xlfn.XLOOKUP(AQ95,EngineUpgrades!$D$1:$J$1,EngineUpgrades!$D$17:$J$17,"",0,1)</f>
        <v/>
      </c>
      <c r="AT95" s="17">
        <v>2</v>
      </c>
      <c r="AU95" s="16" t="str">
        <f>IF(Q95="Engine",_xlfn.XLOOKUP(_xlfn.CONCAT(O95,P95+AT95),TechTree!$C$2:$C$501,TechTree!$D$2:$D$501,"Not Valid Combination",0,1),"")</f>
        <v/>
      </c>
    </row>
    <row r="96" spans="1:47" ht="348.5" x14ac:dyDescent="0.35">
      <c r="A96" t="str">
        <f>VLOOKUP(D96,PartsUpdated!$A$2:$A$289,1,FALSE)</f>
        <v>aquila_adapter_s1p5_s0_1</v>
      </c>
      <c r="B96" t="s">
        <v>417</v>
      </c>
      <c r="C96" t="s">
        <v>1093</v>
      </c>
      <c r="D96" t="s">
        <v>610</v>
      </c>
      <c r="E96" t="s">
        <v>611</v>
      </c>
      <c r="F96" t="s">
        <v>420</v>
      </c>
      <c r="G96" t="s">
        <v>6</v>
      </c>
      <c r="H96">
        <v>750</v>
      </c>
      <c r="I96">
        <v>150</v>
      </c>
      <c r="J96">
        <v>0.05</v>
      </c>
      <c r="K96" t="s">
        <v>67</v>
      </c>
      <c r="M96" s="12" t="str">
        <f>_xlfn.CONCAT(IF($R96&lt;&gt;"",_xlfn.CONCAT(" #LOC_KTT_",B96,"_",D96,"_Title = ",$R96,CHAR(10),"@PART[",D96,"]:NEEDS[!002_CommunityPartsTitles]:AFTER[",B96,"] // ",IF(R96="",E96,_xlfn.CONCAT(R96," (",E96,")")),CHAR(10),"{",CHAR(10),"    @",$R$1," = #LOC_KTT_",B96,"_",D96,"_Title // ",$R96,CHAR(10),"}",CHAR(10)),""),"@PART[",D96,"]:AFTER[",B96,"] // ",IF(R96="",E96,_xlfn.CONCAT(R96," (",E96,")")),CHAR(10),"{",CHAR(10),"    techBranch = ",VLOOKUP(O96,TechTree!$G$2:$H$43,2,FALSE),CHAR(10),"    techTier = ",P96,CHAR(10),"    @TechRequired = ",N96,IF($S96&lt;&gt;"",_xlfn.CONCAT(CHAR(10),"    @",$S$1," = ",$S96),""),IF($T96&lt;&gt;"",_xlfn.CONCAT(CHAR(10),"    @",$T$1," = ",$T96),""),IF($U96&lt;&gt;"",_xlfn.CONCAT(CHAR(10),"    @",$U$1," = ",$U96),""),IF(AND(AA96="NA/Balloon",Q96&lt;&gt;"Fuel Tank")=TRUE,_xlfn.CONCAT(CHAR(10),"    KiwiFuelSwitchIgnore = true"),""),IF($V96&lt;&gt;"",_xlfn.CONCAT(CHAR(10),V96),""),IF($AP96&lt;&gt;"",IF(Q96="RTG","",_xlfn.CONCAT(CHAR(10),$AP96)),""),IF(AN96&lt;&gt;"",_xlfn.CONCAT(CHAR(10),AN96),""),CHAR(10),"}",IF(AC96="Yes",_xlfn.CONCAT(CHAR(10),"@PART[",D96,"]:NEEDS[KiwiDeprecate]:AFTER[",B96,"]",CHAR(10),"{",CHAR(10),"    kiwiDeprecate = true",CHAR(10),"}"),""),IF(Q96="RTG",AP96,""))</f>
        <v>@PART[aquila_adapter_s1p5_s0_1]:AFTER[Tantares] // Aquila Size 1.5 to Size 0 Adapter
{
    techBranch = adaptersEtAl
    techTier = 3
    @TechRequired = generalConstruction
    spacePlaneSystemUpgradeType = aquila
}</v>
      </c>
      <c r="N96" s="9" t="str">
        <f>_xlfn.XLOOKUP(_xlfn.CONCAT(O96,P96),TechTree!$C$2:$C$501,TechTree!$D$2:$D$501,"Not Valid Combination",0,1)</f>
        <v>generalConstruction</v>
      </c>
      <c r="O96" s="8" t="s">
        <v>207</v>
      </c>
      <c r="P96" s="8">
        <v>3</v>
      </c>
      <c r="Q96" s="8" t="s">
        <v>289</v>
      </c>
      <c r="W96" s="10" t="s">
        <v>243</v>
      </c>
      <c r="X96" s="10" t="s">
        <v>254</v>
      </c>
      <c r="Y96" s="10" t="s">
        <v>1304</v>
      </c>
      <c r="Z96" s="10" t="s">
        <v>1305</v>
      </c>
      <c r="AA96" s="10" t="s">
        <v>294</v>
      </c>
      <c r="AB96" s="10" t="s">
        <v>303</v>
      </c>
      <c r="AC96" s="10" t="s">
        <v>329</v>
      </c>
      <c r="AE9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96" s="14"/>
      <c r="AG96" s="18" t="s">
        <v>329</v>
      </c>
      <c r="AH96" s="18"/>
      <c r="AI96" s="18"/>
      <c r="AJ96" s="18"/>
      <c r="AK96" s="18"/>
      <c r="AL96" s="18"/>
      <c r="AM96" s="18"/>
      <c r="AN96" s="19" t="str">
        <f t="shared" si="5"/>
        <v/>
      </c>
      <c r="AO96" s="14"/>
      <c r="AP96" s="15" t="str">
        <f>IF(Q96="Structural",_xlfn.CONCAT("    ","structuralUpgradeType = ",IF(P96&lt;3,"0_2",IF(P96&lt;5,"3_4",IF(P96&lt;7,"5_6",IF(P96&lt;9,"7_8","9Plus"))))),IF(Q96="Command Module",_xlfn.CONCAT("    commandUpgradeType = standard",CHAR(10),"    commandUpgradeName = ",W96),IF(Q96="Engine",_xlfn.CONCAT("    engineUpgradeType = ",X96,CHAR(10),Parts!AS96,CHAR(10),"    enginePartUpgradeName = ",Y96),IF(Q96="Parachute","    parachuteUpgradeType = standard",IF(Q96="Solar",_xlfn.CONCAT("    solarPanelUpgradeTier = ",P96),IF(OR(Q96="System",Q96="System and Space Capability")=TRUE,_xlfn.CONCAT("    spacePlaneSystemUpgradeType = ",Y96,IF(Q96="System and Space Capability",_xlfn.CONCAT(CHAR(10),"    spaceplaneUpgradeType = spaceCapable",CHAR(10),"    baseSkinTemp = ",CHAR(10),"    upgradeSkinTemp = "),"")),IF(Q96="Fuel Tank",IF(AA96="NA/Balloon","    KiwiFuelSwitchIgnore = true",IF(AA96="standardLiquidFuel",_xlfn.CONCAT("    fuelTankUpgradeType = ",AA96,CHAR(10),"    fuelTankSizeUpgrade = ",AB96),_xlfn.CONCAT("    fuelTankUpgradeType = ",AA96))),IF(Q96="RCS","    rcsUpgradeType = coldGas",IF(Q96="RTG",_xlfn.CONCAT(CHAR(10),"@PART[",D96,"]:NEEDS[",B96,",NearFutureElectrical,DecayingRTGs,!FeatureRadiation]",CHAR(10),"{",CHAR(10),"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96" s="16" t="str">
        <f>IF(Q96="Engine",VLOOKUP(X96,EngineUpgrades!$A$2:$C$19,2,FALSE),"")</f>
        <v/>
      </c>
      <c r="AR96" s="16" t="str">
        <f>IF(Q96="Engine",VLOOKUP(X96,EngineUpgrades!$A$2:$C$19,3,FALSE),"")</f>
        <v/>
      </c>
      <c r="AS96" s="15" t="str">
        <f>_xlfn.XLOOKUP(AQ96,EngineUpgrades!$D$1:$J$1,EngineUpgrades!$D$17:$J$17,"",0,1)</f>
        <v/>
      </c>
      <c r="AT96" s="17">
        <v>2</v>
      </c>
      <c r="AU96" s="16" t="str">
        <f>IF(Q96="Engine",_xlfn.XLOOKUP(_xlfn.CONCAT(O96,P96+AT96),TechTree!$C$2:$C$501,TechTree!$D$2:$D$501,"Not Valid Combination",0,1),"")</f>
        <v/>
      </c>
    </row>
    <row r="97" spans="1:47" ht="348.5" x14ac:dyDescent="0.35">
      <c r="A97" t="str">
        <f>VLOOKUP(D97,PartsUpdated!$A$2:$A$289,1,FALSE)</f>
        <v>aquila_adapter_s1p5_s0p5_1</v>
      </c>
      <c r="B97" t="s">
        <v>417</v>
      </c>
      <c r="C97" t="s">
        <v>1094</v>
      </c>
      <c r="D97" t="s">
        <v>612</v>
      </c>
      <c r="E97" t="s">
        <v>613</v>
      </c>
      <c r="F97" t="s">
        <v>420</v>
      </c>
      <c r="G97" t="s">
        <v>6</v>
      </c>
      <c r="H97">
        <v>750</v>
      </c>
      <c r="I97">
        <v>150</v>
      </c>
      <c r="J97">
        <v>0.05</v>
      </c>
      <c r="K97" t="s">
        <v>67</v>
      </c>
      <c r="M97" s="12" t="str">
        <f>_xlfn.CONCAT(IF($R97&lt;&gt;"",_xlfn.CONCAT(" #LOC_KTT_",B97,"_",D97,"_Title = ",$R97,CHAR(10),"@PART[",D97,"]:NEEDS[!002_CommunityPartsTitles]:AFTER[",B97,"] // ",IF(R97="",E97,_xlfn.CONCAT(R97," (",E97,")")),CHAR(10),"{",CHAR(10),"    @",$R$1," = #LOC_KTT_",B97,"_",D97,"_Title // ",$R97,CHAR(10),"}",CHAR(10)),""),"@PART[",D97,"]:AFTER[",B97,"] // ",IF(R97="",E97,_xlfn.CONCAT(R97," (",E97,")")),CHAR(10),"{",CHAR(10),"    techBranch = ",VLOOKUP(O97,TechTree!$G$2:$H$43,2,FALSE),CHAR(10),"    techTier = ",P97,CHAR(10),"    @TechRequired = ",N97,IF($S97&lt;&gt;"",_xlfn.CONCAT(CHAR(10),"    @",$S$1," = ",$S97),""),IF($T97&lt;&gt;"",_xlfn.CONCAT(CHAR(10),"    @",$T$1," = ",$T97),""),IF($U97&lt;&gt;"",_xlfn.CONCAT(CHAR(10),"    @",$U$1," = ",$U97),""),IF(AND(AA97="NA/Balloon",Q97&lt;&gt;"Fuel Tank")=TRUE,_xlfn.CONCAT(CHAR(10),"    KiwiFuelSwitchIgnore = true"),""),IF($V97&lt;&gt;"",_xlfn.CONCAT(CHAR(10),V97),""),IF($AP97&lt;&gt;"",IF(Q97="RTG","",_xlfn.CONCAT(CHAR(10),$AP97)),""),IF(AN97&lt;&gt;"",_xlfn.CONCAT(CHAR(10),AN97),""),CHAR(10),"}",IF(AC97="Yes",_xlfn.CONCAT(CHAR(10),"@PART[",D97,"]:NEEDS[KiwiDeprecate]:AFTER[",B97,"]",CHAR(10),"{",CHAR(10),"    kiwiDeprecate = true",CHAR(10),"}"),""),IF(Q97="RTG",AP97,""))</f>
        <v>@PART[aquila_adapter_s1p5_s0p5_1]:AFTER[Tantares] // Aquila Size 1.5 to Size 0.5 Adapter
{
    techBranch = adaptersEtAl
    techTier = 3
    @TechRequired = generalConstruction
    spacePlaneSystemUpgradeType = aquila
}</v>
      </c>
      <c r="N97" s="9" t="str">
        <f>_xlfn.XLOOKUP(_xlfn.CONCAT(O97,P97),TechTree!$C$2:$C$501,TechTree!$D$2:$D$501,"Not Valid Combination",0,1)</f>
        <v>generalConstruction</v>
      </c>
      <c r="O97" s="8" t="s">
        <v>207</v>
      </c>
      <c r="P97" s="8">
        <v>3</v>
      </c>
      <c r="Q97" s="8" t="s">
        <v>289</v>
      </c>
      <c r="W97" s="10" t="s">
        <v>243</v>
      </c>
      <c r="X97" s="10" t="s">
        <v>259</v>
      </c>
      <c r="Y97" s="10" t="s">
        <v>1304</v>
      </c>
      <c r="Z97" s="10" t="s">
        <v>1305</v>
      </c>
      <c r="AA97" s="10" t="s">
        <v>294</v>
      </c>
      <c r="AB97" s="10" t="s">
        <v>303</v>
      </c>
      <c r="AC97" s="10" t="s">
        <v>329</v>
      </c>
      <c r="AE9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97" s="14"/>
      <c r="AG97" s="18" t="s">
        <v>329</v>
      </c>
      <c r="AH97" s="18"/>
      <c r="AI97" s="18"/>
      <c r="AJ97" s="18"/>
      <c r="AK97" s="18"/>
      <c r="AL97" s="18"/>
      <c r="AM97" s="18"/>
      <c r="AN97" s="19" t="str">
        <f t="shared" si="5"/>
        <v/>
      </c>
      <c r="AO97" s="14"/>
      <c r="AP97" s="15" t="str">
        <f>IF(Q97="Structural",_xlfn.CONCAT("    ","structuralUpgradeType = ",IF(P97&lt;3,"0_2",IF(P97&lt;5,"3_4",IF(P97&lt;7,"5_6",IF(P97&lt;9,"7_8","9Plus"))))),IF(Q97="Command Module",_xlfn.CONCAT("    commandUpgradeType = standard",CHAR(10),"    commandUpgradeName = ",W97),IF(Q97="Engine",_xlfn.CONCAT("    engineUpgradeType = ",X97,CHAR(10),Parts!AS97,CHAR(10),"    enginePartUpgradeName = ",Y97),IF(Q97="Parachute","    parachuteUpgradeType = standard",IF(Q97="Solar",_xlfn.CONCAT("    solarPanelUpgradeTier = ",P97),IF(OR(Q97="System",Q97="System and Space Capability")=TRUE,_xlfn.CONCAT("    spacePlaneSystemUpgradeType = ",Y97,IF(Q97="System and Space Capability",_xlfn.CONCAT(CHAR(10),"    spaceplaneUpgradeType = spaceCapable",CHAR(10),"    baseSkinTemp = ",CHAR(10),"    upgradeSkinTemp = "),"")),IF(Q97="Fuel Tank",IF(AA97="NA/Balloon","    KiwiFuelSwitchIgnore = true",IF(AA97="standardLiquidFuel",_xlfn.CONCAT("    fuelTankUpgradeType = ",AA97,CHAR(10),"    fuelTankSizeUpgrade = ",AB97),_xlfn.CONCAT("    fuelTankUpgradeType = ",AA97))),IF(Q97="RCS","    rcsUpgradeType = coldGas",IF(Q97="RTG",_xlfn.CONCAT(CHAR(10),"@PART[",D97,"]:NEEDS[",B97,",NearFutureElectrical,DecayingRTGs,!FeatureRadiation]",CHAR(10),"{",CHAR(10),"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97" s="16" t="str">
        <f>IF(Q97="Engine",VLOOKUP(X97,EngineUpgrades!$A$2:$C$19,2,FALSE),"")</f>
        <v/>
      </c>
      <c r="AR97" s="16" t="str">
        <f>IF(Q97="Engine",VLOOKUP(X97,EngineUpgrades!$A$2:$C$19,3,FALSE),"")</f>
        <v/>
      </c>
      <c r="AS97" s="15" t="str">
        <f>_xlfn.XLOOKUP(AQ97,EngineUpgrades!$D$1:$J$1,EngineUpgrades!$D$17:$J$17,"",0,1)</f>
        <v/>
      </c>
      <c r="AT97" s="17">
        <v>2</v>
      </c>
      <c r="AU97" s="16" t="str">
        <f>IF(Q97="Engine",_xlfn.XLOOKUP(_xlfn.CONCAT(O97,P97+AT97),TechTree!$C$2:$C$501,TechTree!$D$2:$D$501,"Not Valid Combination",0,1),"")</f>
        <v/>
      </c>
    </row>
    <row r="98" spans="1:47" ht="348.5" x14ac:dyDescent="0.35">
      <c r="A98" t="str">
        <f>VLOOKUP(D98,PartsUpdated!$A$2:$A$289,1,FALSE)</f>
        <v>aquila_adapter_s1p5_s1_1</v>
      </c>
      <c r="B98" t="s">
        <v>417</v>
      </c>
      <c r="C98" t="s">
        <v>1095</v>
      </c>
      <c r="D98" t="s">
        <v>614</v>
      </c>
      <c r="E98" t="s">
        <v>615</v>
      </c>
      <c r="F98" t="s">
        <v>420</v>
      </c>
      <c r="G98" t="s">
        <v>6</v>
      </c>
      <c r="H98">
        <v>750</v>
      </c>
      <c r="I98">
        <v>150</v>
      </c>
      <c r="J98">
        <v>0.05</v>
      </c>
      <c r="K98" t="s">
        <v>67</v>
      </c>
      <c r="M98" s="12" t="str">
        <f>_xlfn.CONCAT(IF($R98&lt;&gt;"",_xlfn.CONCAT(" #LOC_KTT_",B98,"_",D98,"_Title = ",$R98,CHAR(10),"@PART[",D98,"]:NEEDS[!002_CommunityPartsTitles]:AFTER[",B98,"] // ",IF(R98="",E98,_xlfn.CONCAT(R98," (",E98,")")),CHAR(10),"{",CHAR(10),"    @",$R$1," = #LOC_KTT_",B98,"_",D98,"_Title // ",$R98,CHAR(10),"}",CHAR(10)),""),"@PART[",D98,"]:AFTER[",B98,"] // ",IF(R98="",E98,_xlfn.CONCAT(R98," (",E98,")")),CHAR(10),"{",CHAR(10),"    techBranch = ",VLOOKUP(O98,TechTree!$G$2:$H$43,2,FALSE),CHAR(10),"    techTier = ",P98,CHAR(10),"    @TechRequired = ",N98,IF($S98&lt;&gt;"",_xlfn.CONCAT(CHAR(10),"    @",$S$1," = ",$S98),""),IF($T98&lt;&gt;"",_xlfn.CONCAT(CHAR(10),"    @",$T$1," = ",$T98),""),IF($U98&lt;&gt;"",_xlfn.CONCAT(CHAR(10),"    @",$U$1," = ",$U98),""),IF(AND(AA98="NA/Balloon",Q98&lt;&gt;"Fuel Tank")=TRUE,_xlfn.CONCAT(CHAR(10),"    KiwiFuelSwitchIgnore = true"),""),IF($V98&lt;&gt;"",_xlfn.CONCAT(CHAR(10),V98),""),IF($AP98&lt;&gt;"",IF(Q98="RTG","",_xlfn.CONCAT(CHAR(10),$AP98)),""),IF(AN98&lt;&gt;"",_xlfn.CONCAT(CHAR(10),AN98),""),CHAR(10),"}",IF(AC98="Yes",_xlfn.CONCAT(CHAR(10),"@PART[",D98,"]:NEEDS[KiwiDeprecate]:AFTER[",B98,"]",CHAR(10),"{",CHAR(10),"    kiwiDeprecate = true",CHAR(10),"}"),""),IF(Q98="RTG",AP98,""))</f>
        <v>@PART[aquila_adapter_s1p5_s1_1]:AFTER[Tantares] // Aquila Size 1.5 to Size 1 Adapter
{
    techBranch = adaptersEtAl
    techTier = 3
    @TechRequired = generalConstruction
    spacePlaneSystemUpgradeType = aquila
}</v>
      </c>
      <c r="N98" s="9" t="str">
        <f>_xlfn.XLOOKUP(_xlfn.CONCAT(O98,P98),TechTree!$C$2:$C$501,TechTree!$D$2:$D$501,"Not Valid Combination",0,1)</f>
        <v>generalConstruction</v>
      </c>
      <c r="O98" s="8" t="s">
        <v>207</v>
      </c>
      <c r="P98" s="8">
        <v>3</v>
      </c>
      <c r="Q98" s="8" t="s">
        <v>289</v>
      </c>
      <c r="W98" s="10" t="s">
        <v>243</v>
      </c>
      <c r="X98" s="10" t="s">
        <v>254</v>
      </c>
      <c r="Y98" s="10" t="s">
        <v>1304</v>
      </c>
      <c r="Z98" s="10" t="s">
        <v>1305</v>
      </c>
      <c r="AA98" s="10" t="s">
        <v>294</v>
      </c>
      <c r="AB98" s="10" t="s">
        <v>303</v>
      </c>
      <c r="AC98" s="10" t="s">
        <v>329</v>
      </c>
      <c r="AE9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98" s="14"/>
      <c r="AG98" s="18" t="s">
        <v>329</v>
      </c>
      <c r="AH98" s="18"/>
      <c r="AI98" s="18"/>
      <c r="AJ98" s="18"/>
      <c r="AK98" s="18"/>
      <c r="AL98" s="18"/>
      <c r="AM98" s="18"/>
      <c r="AN98" s="19" t="str">
        <f t="shared" si="5"/>
        <v/>
      </c>
      <c r="AO98" s="14"/>
      <c r="AP98" s="15" t="str">
        <f>IF(Q98="Structural",_xlfn.CONCAT("    ","structuralUpgradeType = ",IF(P98&lt;3,"0_2",IF(P98&lt;5,"3_4",IF(P98&lt;7,"5_6",IF(P98&lt;9,"7_8","9Plus"))))),IF(Q98="Command Module",_xlfn.CONCAT("    commandUpgradeType = standard",CHAR(10),"    commandUpgradeName = ",W98),IF(Q98="Engine",_xlfn.CONCAT("    engineUpgradeType = ",X98,CHAR(10),Parts!AS98,CHAR(10),"    enginePartUpgradeName = ",Y98),IF(Q98="Parachute","    parachuteUpgradeType = standard",IF(Q98="Solar",_xlfn.CONCAT("    solarPanelUpgradeTier = ",P98),IF(OR(Q98="System",Q98="System and Space Capability")=TRUE,_xlfn.CONCAT("    spacePlaneSystemUpgradeType = ",Y98,IF(Q98="System and Space Capability",_xlfn.CONCAT(CHAR(10),"    spaceplaneUpgradeType = spaceCapable",CHAR(10),"    baseSkinTemp = ",CHAR(10),"    upgradeSkinTemp = "),"")),IF(Q98="Fuel Tank",IF(AA98="NA/Balloon","    KiwiFuelSwitchIgnore = true",IF(AA98="standardLiquidFuel",_xlfn.CONCAT("    fuelTankUpgradeType = ",AA98,CHAR(10),"    fuelTankSizeUpgrade = ",AB98),_xlfn.CONCAT("    fuelTankUpgradeType = ",AA98))),IF(Q98="RCS","    rcsUpgradeType = coldGas",IF(Q98="RTG",_xlfn.CONCAT(CHAR(10),"@PART[",D98,"]:NEEDS[",B98,",NearFutureElectrical,DecayingRTGs,!FeatureRadiation]",CHAR(10),"{",CHAR(10),"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98" s="16" t="str">
        <f>IF(Q98="Engine",VLOOKUP(X98,EngineUpgrades!$A$2:$C$19,2,FALSE),"")</f>
        <v/>
      </c>
      <c r="AR98" s="16" t="str">
        <f>IF(Q98="Engine",VLOOKUP(X98,EngineUpgrades!$A$2:$C$19,3,FALSE),"")</f>
        <v/>
      </c>
      <c r="AS98" s="15" t="str">
        <f>_xlfn.XLOOKUP(AQ98,EngineUpgrades!$D$1:$J$1,EngineUpgrades!$D$17:$J$17,"",0,1)</f>
        <v/>
      </c>
      <c r="AT98" s="17">
        <v>2</v>
      </c>
      <c r="AU98" s="16" t="str">
        <f>IF(Q98="Engine",_xlfn.XLOOKUP(_xlfn.CONCAT(O98,P98+AT98),TechTree!$C$2:$C$501,TechTree!$D$2:$D$501,"Not Valid Combination",0,1),"")</f>
        <v/>
      </c>
    </row>
    <row r="99" spans="1:47" ht="348.5" x14ac:dyDescent="0.35">
      <c r="A99" t="str">
        <f>VLOOKUP(D99,PartsUpdated!$A$2:$A$289,1,FALSE)</f>
        <v>aquila_adapter_s2_s0p5_1</v>
      </c>
      <c r="B99" t="s">
        <v>417</v>
      </c>
      <c r="C99" t="s">
        <v>1096</v>
      </c>
      <c r="D99" t="s">
        <v>616</v>
      </c>
      <c r="E99" t="s">
        <v>617</v>
      </c>
      <c r="F99" t="s">
        <v>420</v>
      </c>
      <c r="G99" t="s">
        <v>6</v>
      </c>
      <c r="H99">
        <v>7500</v>
      </c>
      <c r="I99">
        <v>1500</v>
      </c>
      <c r="J99">
        <v>0.75</v>
      </c>
      <c r="K99" t="s">
        <v>67</v>
      </c>
      <c r="M99" s="12" t="str">
        <f>_xlfn.CONCAT(IF($R99&lt;&gt;"",_xlfn.CONCAT(" #LOC_KTT_",B99,"_",D99,"_Title = ",$R99,CHAR(10),"@PART[",D99,"]:NEEDS[!002_CommunityPartsTitles]:AFTER[",B99,"] // ",IF(R99="",E99,_xlfn.CONCAT(R99," (",E99,")")),CHAR(10),"{",CHAR(10),"    @",$R$1," = #LOC_KTT_",B99,"_",D99,"_Title // ",$R99,CHAR(10),"}",CHAR(10)),""),"@PART[",D99,"]:AFTER[",B99,"] // ",IF(R99="",E99,_xlfn.CONCAT(R99," (",E99,")")),CHAR(10),"{",CHAR(10),"    techBranch = ",VLOOKUP(O99,TechTree!$G$2:$H$43,2,FALSE),CHAR(10),"    techTier = ",P99,CHAR(10),"    @TechRequired = ",N99,IF($S99&lt;&gt;"",_xlfn.CONCAT(CHAR(10),"    @",$S$1," = ",$S99),""),IF($T99&lt;&gt;"",_xlfn.CONCAT(CHAR(10),"    @",$T$1," = ",$T99),""),IF($U99&lt;&gt;"",_xlfn.CONCAT(CHAR(10),"    @",$U$1," = ",$U99),""),IF(AND(AA99="NA/Balloon",Q99&lt;&gt;"Fuel Tank")=TRUE,_xlfn.CONCAT(CHAR(10),"    KiwiFuelSwitchIgnore = true"),""),IF($V99&lt;&gt;"",_xlfn.CONCAT(CHAR(10),V99),""),IF($AP99&lt;&gt;"",IF(Q99="RTG","",_xlfn.CONCAT(CHAR(10),$AP99)),""),IF(AN99&lt;&gt;"",_xlfn.CONCAT(CHAR(10),AN99),""),CHAR(10),"}",IF(AC99="Yes",_xlfn.CONCAT(CHAR(10),"@PART[",D99,"]:NEEDS[KiwiDeprecate]:AFTER[",B99,"]",CHAR(10),"{",CHAR(10),"    kiwiDeprecate = true",CHAR(10),"}"),""),IF(Q99="RTG",AP99,""))</f>
        <v>@PART[aquila_adapter_s2_s0p5_1]:AFTER[Tantares] // Aquila Size 2 to Size 0.5 Adapter
{
    techBranch = adaptersEtAl
    techTier = 4
    @TechRequired = advConstruction
    spacePlaneSystemUpgradeType = aquila
}</v>
      </c>
      <c r="N99" s="9" t="str">
        <f>_xlfn.XLOOKUP(_xlfn.CONCAT(O99,P99),TechTree!$C$2:$C$501,TechTree!$D$2:$D$501,"Not Valid Combination",0,1)</f>
        <v>advConstruction</v>
      </c>
      <c r="O99" s="8" t="s">
        <v>207</v>
      </c>
      <c r="P99" s="8">
        <v>4</v>
      </c>
      <c r="Q99" s="8" t="s">
        <v>289</v>
      </c>
      <c r="W99" s="10" t="s">
        <v>243</v>
      </c>
      <c r="X99" s="10" t="s">
        <v>259</v>
      </c>
      <c r="Y99" s="10" t="s">
        <v>1304</v>
      </c>
      <c r="Z99" s="10" t="s">
        <v>1305</v>
      </c>
      <c r="AA99" s="10" t="s">
        <v>294</v>
      </c>
      <c r="AB99" s="10" t="s">
        <v>303</v>
      </c>
      <c r="AC99" s="10" t="s">
        <v>329</v>
      </c>
      <c r="AE9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99" s="14"/>
      <c r="AG99" s="18" t="s">
        <v>329</v>
      </c>
      <c r="AH99" s="18"/>
      <c r="AI99" s="18"/>
      <c r="AJ99" s="18"/>
      <c r="AK99" s="18"/>
      <c r="AL99" s="18"/>
      <c r="AM99" s="18"/>
      <c r="AN99" s="19" t="str">
        <f t="shared" si="5"/>
        <v/>
      </c>
      <c r="AO99" s="14"/>
      <c r="AP99" s="15" t="str">
        <f>IF(Q99="Structural",_xlfn.CONCAT("    ","structuralUpgradeType = ",IF(P99&lt;3,"0_2",IF(P99&lt;5,"3_4",IF(P99&lt;7,"5_6",IF(P99&lt;9,"7_8","9Plus"))))),IF(Q99="Command Module",_xlfn.CONCAT("    commandUpgradeType = standard",CHAR(10),"    commandUpgradeName = ",W99),IF(Q99="Engine",_xlfn.CONCAT("    engineUpgradeType = ",X99,CHAR(10),Parts!AS99,CHAR(10),"    enginePartUpgradeName = ",Y99),IF(Q99="Parachute","    parachuteUpgradeType = standard",IF(Q99="Solar",_xlfn.CONCAT("    solarPanelUpgradeTier = ",P99),IF(OR(Q99="System",Q99="System and Space Capability")=TRUE,_xlfn.CONCAT("    spacePlaneSystemUpgradeType = ",Y99,IF(Q99="System and Space Capability",_xlfn.CONCAT(CHAR(10),"    spaceplaneUpgradeType = spaceCapable",CHAR(10),"    baseSkinTemp = ",CHAR(10),"    upgradeSkinTemp = "),"")),IF(Q99="Fuel Tank",IF(AA99="NA/Balloon","    KiwiFuelSwitchIgnore = true",IF(AA99="standardLiquidFuel",_xlfn.CONCAT("    fuelTankUpgradeType = ",AA99,CHAR(10),"    fuelTankSizeUpgrade = ",AB99),_xlfn.CONCAT("    fuelTankUpgradeType = ",AA99))),IF(Q99="RCS","    rcsUpgradeType = coldGas",IF(Q99="RTG",_xlfn.CONCAT(CHAR(10),"@PART[",D99,"]:NEEDS[",B99,",NearFutureElectrical,DecayingRTGs,!FeatureRadiation]",CHAR(10),"{",CHAR(10),"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99" s="16" t="str">
        <f>IF(Q99="Engine",VLOOKUP(X99,EngineUpgrades!$A$2:$C$19,2,FALSE),"")</f>
        <v/>
      </c>
      <c r="AR99" s="16" t="str">
        <f>IF(Q99="Engine",VLOOKUP(X99,EngineUpgrades!$A$2:$C$19,3,FALSE),"")</f>
        <v/>
      </c>
      <c r="AS99" s="15" t="str">
        <f>_xlfn.XLOOKUP(AQ99,EngineUpgrades!$D$1:$J$1,EngineUpgrades!$D$17:$J$17,"",0,1)</f>
        <v/>
      </c>
      <c r="AT99" s="17">
        <v>2</v>
      </c>
      <c r="AU99" s="16" t="str">
        <f>IF(Q99="Engine",_xlfn.XLOOKUP(_xlfn.CONCAT(O99,P99+AT99),TechTree!$C$2:$C$501,TechTree!$D$2:$D$501,"Not Valid Combination",0,1),"")</f>
        <v/>
      </c>
    </row>
    <row r="100" spans="1:47" ht="348.5" x14ac:dyDescent="0.35">
      <c r="A100" t="str">
        <f>VLOOKUP(D100,PartsUpdated!$A$2:$A$289,1,FALSE)</f>
        <v>aquila_adapter_s2_s1p5_1</v>
      </c>
      <c r="B100" t="s">
        <v>417</v>
      </c>
      <c r="C100" t="s">
        <v>1097</v>
      </c>
      <c r="D100" t="s">
        <v>618</v>
      </c>
      <c r="E100" t="s">
        <v>619</v>
      </c>
      <c r="F100" t="s">
        <v>420</v>
      </c>
      <c r="G100" t="s">
        <v>6</v>
      </c>
      <c r="H100">
        <v>7500</v>
      </c>
      <c r="I100">
        <v>1500</v>
      </c>
      <c r="J100">
        <v>0.75</v>
      </c>
      <c r="K100" t="s">
        <v>67</v>
      </c>
      <c r="M100" s="12" t="str">
        <f>_xlfn.CONCAT(IF($R100&lt;&gt;"",_xlfn.CONCAT(" #LOC_KTT_",B100,"_",D100,"_Title = ",$R100,CHAR(10),"@PART[",D100,"]:NEEDS[!002_CommunityPartsTitles]:AFTER[",B100,"] // ",IF(R100="",E100,_xlfn.CONCAT(R100," (",E100,")")),CHAR(10),"{",CHAR(10),"    @",$R$1," = #LOC_KTT_",B100,"_",D100,"_Title // ",$R100,CHAR(10),"}",CHAR(10)),""),"@PART[",D100,"]:AFTER[",B100,"] // ",IF(R100="",E100,_xlfn.CONCAT(R100," (",E100,")")),CHAR(10),"{",CHAR(10),"    techBranch = ",VLOOKUP(O100,TechTree!$G$2:$H$43,2,FALSE),CHAR(10),"    techTier = ",P100,CHAR(10),"    @TechRequired = ",N100,IF($S100&lt;&gt;"",_xlfn.CONCAT(CHAR(10),"    @",$S$1," = ",$S100),""),IF($T100&lt;&gt;"",_xlfn.CONCAT(CHAR(10),"    @",$T$1," = ",$T100),""),IF($U100&lt;&gt;"",_xlfn.CONCAT(CHAR(10),"    @",$U$1," = ",$U100),""),IF(AND(AA100="NA/Balloon",Q100&lt;&gt;"Fuel Tank")=TRUE,_xlfn.CONCAT(CHAR(10),"    KiwiFuelSwitchIgnore = true"),""),IF($V100&lt;&gt;"",_xlfn.CONCAT(CHAR(10),V100),""),IF($AP100&lt;&gt;"",IF(Q100="RTG","",_xlfn.CONCAT(CHAR(10),$AP100)),""),IF(AN100&lt;&gt;"",_xlfn.CONCAT(CHAR(10),AN100),""),CHAR(10),"}",IF(AC100="Yes",_xlfn.CONCAT(CHAR(10),"@PART[",D100,"]:NEEDS[KiwiDeprecate]:AFTER[",B100,"]",CHAR(10),"{",CHAR(10),"    kiwiDeprecate = true",CHAR(10),"}"),""),IF(Q100="RTG",AP100,""))</f>
        <v>@PART[aquila_adapter_s2_s1p5_1]:AFTER[Tantares] // Aquila Size 2 to Size 1.5 Adapter
{
    techBranch = adaptersEtAl
    techTier = 4
    @TechRequired = advConstruction
    spacePlaneSystemUpgradeType = aquila
}</v>
      </c>
      <c r="N100" s="9" t="str">
        <f>_xlfn.XLOOKUP(_xlfn.CONCAT(O100,P100),TechTree!$C$2:$C$501,TechTree!$D$2:$D$501,"Not Valid Combination",0,1)</f>
        <v>advConstruction</v>
      </c>
      <c r="O100" s="8" t="s">
        <v>207</v>
      </c>
      <c r="P100" s="8">
        <v>4</v>
      </c>
      <c r="Q100" s="8" t="s">
        <v>289</v>
      </c>
      <c r="W100" s="10" t="s">
        <v>243</v>
      </c>
      <c r="X100" s="10" t="s">
        <v>254</v>
      </c>
      <c r="Y100" s="10" t="s">
        <v>1304</v>
      </c>
      <c r="Z100" s="10" t="s">
        <v>1305</v>
      </c>
      <c r="AA100" s="10" t="s">
        <v>294</v>
      </c>
      <c r="AB100" s="10" t="s">
        <v>303</v>
      </c>
      <c r="AC100" s="10" t="s">
        <v>329</v>
      </c>
      <c r="AE10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00" s="14"/>
      <c r="AG100" s="18" t="s">
        <v>329</v>
      </c>
      <c r="AH100" s="18"/>
      <c r="AI100" s="18"/>
      <c r="AJ100" s="18"/>
      <c r="AK100" s="18"/>
      <c r="AL100" s="18"/>
      <c r="AM100" s="18"/>
      <c r="AN100" s="19" t="str">
        <f t="shared" si="5"/>
        <v/>
      </c>
      <c r="AO100" s="14"/>
      <c r="AP100" s="15" t="str">
        <f>IF(Q100="Structural",_xlfn.CONCAT("    ","structuralUpgradeType = ",IF(P100&lt;3,"0_2",IF(P100&lt;5,"3_4",IF(P100&lt;7,"5_6",IF(P100&lt;9,"7_8","9Plus"))))),IF(Q100="Command Module",_xlfn.CONCAT("    commandUpgradeType = standard",CHAR(10),"    commandUpgradeName = ",W100),IF(Q100="Engine",_xlfn.CONCAT("    engineUpgradeType = ",X100,CHAR(10),Parts!AS100,CHAR(10),"    enginePartUpgradeName = ",Y100),IF(Q100="Parachute","    parachuteUpgradeType = standard",IF(Q100="Solar",_xlfn.CONCAT("    solarPanelUpgradeTier = ",P100),IF(OR(Q100="System",Q100="System and Space Capability")=TRUE,_xlfn.CONCAT("    spacePlaneSystemUpgradeType = ",Y100,IF(Q100="System and Space Capability",_xlfn.CONCAT(CHAR(10),"    spaceplaneUpgradeType = spaceCapable",CHAR(10),"    baseSkinTemp = ",CHAR(10),"    upgradeSkinTemp = "),"")),IF(Q100="Fuel Tank",IF(AA100="NA/Balloon","    KiwiFuelSwitchIgnore = true",IF(AA100="standardLiquidFuel",_xlfn.CONCAT("    fuelTankUpgradeType = ",AA100,CHAR(10),"    fuelTankSizeUpgrade = ",AB100),_xlfn.CONCAT("    fuelTankUpgradeType = ",AA100))),IF(Q100="RCS","    rcsUpgradeType = coldGas",IF(Q100="RTG",_xlfn.CONCAT(CHAR(10),"@PART[",D100,"]:NEEDS[",B100,",NearFutureElectrical,DecayingRTGs,!FeatureRadiation]",CHAR(10),"{",CHAR(10),"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00" s="16" t="str">
        <f>IF(Q100="Engine",VLOOKUP(X100,EngineUpgrades!$A$2:$C$19,2,FALSE),"")</f>
        <v/>
      </c>
      <c r="AR100" s="16" t="str">
        <f>IF(Q100="Engine",VLOOKUP(X100,EngineUpgrades!$A$2:$C$19,3,FALSE),"")</f>
        <v/>
      </c>
      <c r="AS100" s="15" t="str">
        <f>_xlfn.XLOOKUP(AQ100,EngineUpgrades!$D$1:$J$1,EngineUpgrades!$D$17:$J$17,"",0,1)</f>
        <v/>
      </c>
      <c r="AT100" s="17">
        <v>2</v>
      </c>
      <c r="AU100" s="16" t="str">
        <f>IF(Q100="Engine",_xlfn.XLOOKUP(_xlfn.CONCAT(O100,P100+AT100),TechTree!$C$2:$C$501,TechTree!$D$2:$D$501,"Not Valid Combination",0,1),"")</f>
        <v/>
      </c>
    </row>
    <row r="101" spans="1:47" ht="107" customHeight="1" x14ac:dyDescent="0.35">
      <c r="A101" t="str">
        <f>VLOOKUP(D101,PartsUpdated!$A$2:$A$289,1,FALSE)</f>
        <v>aquila_cargo_bay_s1p5_2</v>
      </c>
      <c r="B101" t="s">
        <v>417</v>
      </c>
      <c r="C101" t="s">
        <v>1098</v>
      </c>
      <c r="D101" t="s">
        <v>620</v>
      </c>
      <c r="E101" t="s">
        <v>621</v>
      </c>
      <c r="F101" t="s">
        <v>420</v>
      </c>
      <c r="G101" t="s">
        <v>368</v>
      </c>
      <c r="H101">
        <v>3750</v>
      </c>
      <c r="I101">
        <v>750</v>
      </c>
      <c r="J101">
        <v>0.75</v>
      </c>
      <c r="K101" t="s">
        <v>87</v>
      </c>
      <c r="M101" s="12" t="str">
        <f>_xlfn.CONCAT(IF($R101&lt;&gt;"",_xlfn.CONCAT(" #LOC_KTT_",B101,"_",D101,"_Title = ",$R101,CHAR(10),"@PART[",D101,"]:NEEDS[!002_CommunityPartsTitles]:AFTER[",B101,"] // ",IF(R101="",E101,_xlfn.CONCAT(R101," (",E101,")")),CHAR(10),"{",CHAR(10),"    @",$R$1," = #LOC_KTT_",B101,"_",D101,"_Title // ",$R101,CHAR(10),"}",CHAR(10)),""),"@PART[",D101,"]:AFTER[",B101,"] // ",IF(R101="",E101,_xlfn.CONCAT(R101," (",E101,")")),CHAR(10),"{",CHAR(10),"    techBranch = ",VLOOKUP(O101,TechTree!$G$2:$H$43,2,FALSE),CHAR(10),"    techTier = ",P101,CHAR(10),"    @TechRequired = ",N101,IF($S101&lt;&gt;"",_xlfn.CONCAT(CHAR(10),"    @",$S$1," = ",$S101),""),IF($T101&lt;&gt;"",_xlfn.CONCAT(CHAR(10),"    @",$T$1," = ",$T101),""),IF($U101&lt;&gt;"",_xlfn.CONCAT(CHAR(10),"    @",$U$1," = ",$U101),""),IF(AND(AA101="NA/Balloon",Q101&lt;&gt;"Fuel Tank")=TRUE,_xlfn.CONCAT(CHAR(10),"    KiwiFuelSwitchIgnore = true"),""),IF($V101&lt;&gt;"",_xlfn.CONCAT(CHAR(10),V101),""),IF($AP101&lt;&gt;"",IF(Q101="RTG","",_xlfn.CONCAT(CHAR(10),$AP101)),""),IF(AN101&lt;&gt;"",_xlfn.CONCAT(CHAR(10),AN101),""),CHAR(10),"}",IF(AC101="Yes",_xlfn.CONCAT(CHAR(10),"@PART[",D101,"]:NEEDS[KiwiDeprecate]:AFTER[",B101,"]",CHAR(10),"{",CHAR(10),"    kiwiDeprecate = true",CHAR(10),"}"),""),IF(Q101="RTG",AP101,""))</f>
        <v>@PART[aquila_cargo_bay_s1p5_2]:AFTER[Tantares] // Aquila Size 1.5 Cargo Bay
{
    techBranch = storageResources
    techTier = 4
    @TechRequired = storageTech
    spacePlaneSystemUpgradeType = aquila
}</v>
      </c>
      <c r="N101" s="9" t="str">
        <f>_xlfn.XLOOKUP(_xlfn.CONCAT(O101,P101),TechTree!$C$2:$C$501,TechTree!$D$2:$D$501,"Not Valid Combination",0,1)</f>
        <v>storageTech</v>
      </c>
      <c r="O101" s="8" t="s">
        <v>224</v>
      </c>
      <c r="P101" s="8">
        <v>4</v>
      </c>
      <c r="Q101" s="8" t="s">
        <v>289</v>
      </c>
      <c r="W101" s="10" t="s">
        <v>243</v>
      </c>
      <c r="X101" s="10" t="s">
        <v>259</v>
      </c>
      <c r="Y101" s="10" t="s">
        <v>1304</v>
      </c>
      <c r="Z101" s="10" t="s">
        <v>1305</v>
      </c>
      <c r="AA101" s="10" t="s">
        <v>294</v>
      </c>
      <c r="AB101" s="10" t="s">
        <v>303</v>
      </c>
      <c r="AC101" s="10" t="s">
        <v>329</v>
      </c>
      <c r="AE10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aquila_cargo_bay_s1p5_2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01" s="14"/>
      <c r="AG101" s="18" t="s">
        <v>329</v>
      </c>
      <c r="AH101" s="18"/>
      <c r="AI101" s="18"/>
      <c r="AJ101" s="18"/>
      <c r="AK101" s="18"/>
      <c r="AL101" s="18"/>
      <c r="AM101" s="18"/>
      <c r="AN101" s="19" t="str">
        <f t="shared" si="5"/>
        <v/>
      </c>
      <c r="AO101" s="14"/>
      <c r="AP101" s="15" t="str">
        <f>IF(Q101="Structural",_xlfn.CONCAT("    ","structuralUpgradeType = ",IF(P101&lt;3,"0_2",IF(P101&lt;5,"3_4",IF(P101&lt;7,"5_6",IF(P101&lt;9,"7_8","9Plus"))))),IF(Q101="Command Module",_xlfn.CONCAT("    commandUpgradeType = standard",CHAR(10),"    commandUpgradeName = ",W101),IF(Q101="Engine",_xlfn.CONCAT("    engineUpgradeType = ",X101,CHAR(10),Parts!AS101,CHAR(10),"    enginePartUpgradeName = ",Y101),IF(Q101="Parachute","    parachuteUpgradeType = standard",IF(Q101="Solar",_xlfn.CONCAT("    solarPanelUpgradeTier = ",P101),IF(OR(Q101="System",Q101="System and Space Capability")=TRUE,_xlfn.CONCAT("    spacePlaneSystemUpgradeType = ",Y101,IF(Q101="System and Space Capability",_xlfn.CONCAT(CHAR(10),"    spaceplaneUpgradeType = spaceCapable",CHAR(10),"    baseSkinTemp = ",CHAR(10),"    upgradeSkinTemp = "),"")),IF(Q101="Fuel Tank",IF(AA101="NA/Balloon","    KiwiFuelSwitchIgnore = true",IF(AA101="standardLiquidFuel",_xlfn.CONCAT("    fuelTankUpgradeType = ",AA101,CHAR(10),"    fuelTankSizeUpgrade = ",AB101),_xlfn.CONCAT("    fuelTankUpgradeType = ",AA101))),IF(Q101="RCS","    rcsUpgradeType = coldGas",IF(Q101="RTG",_xlfn.CONCAT(CHAR(10),"@PART[",D101,"]:NEEDS[",B101,",NearFutureElectrical,DecayingRTGs,!FeatureRadiation]",CHAR(10),"{",CHAR(10),"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01" s="16" t="str">
        <f>IF(Q101="Engine",VLOOKUP(X101,EngineUpgrades!$A$2:$C$19,2,FALSE),"")</f>
        <v/>
      </c>
      <c r="AR101" s="16" t="str">
        <f>IF(Q101="Engine",VLOOKUP(X101,EngineUpgrades!$A$2:$C$19,3,FALSE),"")</f>
        <v/>
      </c>
      <c r="AS101" s="15" t="str">
        <f>_xlfn.XLOOKUP(AQ101,EngineUpgrades!$D$1:$J$1,EngineUpgrades!$D$17:$J$17,"",0,1)</f>
        <v/>
      </c>
      <c r="AT101" s="17">
        <v>2</v>
      </c>
      <c r="AU101" s="16" t="str">
        <f>IF(Q101="Engine",_xlfn.XLOOKUP(_xlfn.CONCAT(O101,P101+AT101),TechTree!$C$2:$C$501,TechTree!$D$2:$D$501,"Not Valid Combination",0,1),"")</f>
        <v/>
      </c>
    </row>
    <row r="102" spans="1:47" ht="188" customHeight="1" x14ac:dyDescent="0.35">
      <c r="A102" t="str">
        <f>VLOOKUP(D102,PartsUpdated!$A$2:$A$289,1,FALSE)</f>
        <v>aquila_control_s2_1</v>
      </c>
      <c r="B102" t="s">
        <v>417</v>
      </c>
      <c r="C102" t="s">
        <v>1099</v>
      </c>
      <c r="D102" t="s">
        <v>622</v>
      </c>
      <c r="E102" t="s">
        <v>623</v>
      </c>
      <c r="F102" t="s">
        <v>420</v>
      </c>
      <c r="G102" t="s">
        <v>5</v>
      </c>
      <c r="H102">
        <v>17000</v>
      </c>
      <c r="I102">
        <v>3400</v>
      </c>
      <c r="J102">
        <v>0.5</v>
      </c>
      <c r="K102" t="s">
        <v>67</v>
      </c>
      <c r="M102" s="12" t="str">
        <f>_xlfn.CONCAT(IF($R102&lt;&gt;"",_xlfn.CONCAT(" #LOC_KTT_",B102,"_",D102,"_Title = ",$R102,CHAR(10),"@PART[",D102,"]:NEEDS[!002_CommunityPartsTitles]:AFTER[",B102,"] // ",IF(R102="",E102,_xlfn.CONCAT(R102," (",E102,")")),CHAR(10),"{",CHAR(10),"    @",$R$1," = #LOC_KTT_",B102,"_",D102,"_Title // ",$R102,CHAR(10),"}",CHAR(10)),""),"@PART[",D102,"]:AFTER[",B102,"] // ",IF(R102="",E102,_xlfn.CONCAT(R102," (",E102,")")),CHAR(10),"{",CHAR(10),"    techBranch = ",VLOOKUP(O102,TechTree!$G$2:$H$43,2,FALSE),CHAR(10),"    techTier = ",P102,CHAR(10),"    @TechRequired = ",N102,IF($S102&lt;&gt;"",_xlfn.CONCAT(CHAR(10),"    @",$S$1," = ",$S102),""),IF($T102&lt;&gt;"",_xlfn.CONCAT(CHAR(10),"    @",$T$1," = ",$T102),""),IF($U102&lt;&gt;"",_xlfn.CONCAT(CHAR(10),"    @",$U$1," = ",$U102),""),IF(AND(AA102="NA/Balloon",Q102&lt;&gt;"Fuel Tank")=TRUE,_xlfn.CONCAT(CHAR(10),"    KiwiFuelSwitchIgnore = true"),""),IF($V102&lt;&gt;"",_xlfn.CONCAT(CHAR(10),V102),""),IF($AP102&lt;&gt;"",IF(Q102="RTG","",_xlfn.CONCAT(CHAR(10),$AP102)),""),IF(AN102&lt;&gt;"",_xlfn.CONCAT(CHAR(10),AN102),""),CHAR(10),"}",IF(AC102="Yes",_xlfn.CONCAT(CHAR(10),"@PART[",D102,"]:NEEDS[KiwiDeprecate]:AFTER[",B102,"]",CHAR(10),"{",CHAR(10),"    kiwiDeprecate = true",CHAR(10),"}"),""),IF(Q102="RTG",AP102,""))</f>
        <v>@PART[aquila_control_s2_1]:AFTER[Tantares] // Aquila ACU-25 Autonomous Control Block
{
    techBranch = probes
    techTier = 6
    @TechRequired = unmannedTech
    spacePlaneSystemUpgradeType = aquila
}</v>
      </c>
      <c r="N102" s="9" t="str">
        <f>_xlfn.XLOOKUP(_xlfn.CONCAT(O102,P102),TechTree!$C$2:$C$501,TechTree!$D$2:$D$501,"Not Valid Combination",0,1)</f>
        <v>unmannedTech</v>
      </c>
      <c r="O102" s="8" t="s">
        <v>217</v>
      </c>
      <c r="P102" s="8">
        <v>6</v>
      </c>
      <c r="Q102" s="8" t="s">
        <v>289</v>
      </c>
      <c r="W102" s="10" t="s">
        <v>243</v>
      </c>
      <c r="X102" s="10" t="s">
        <v>254</v>
      </c>
      <c r="Y102" s="10" t="s">
        <v>1304</v>
      </c>
      <c r="Z102" s="10" t="s">
        <v>1305</v>
      </c>
      <c r="AA102" s="10" t="s">
        <v>294</v>
      </c>
      <c r="AB102" s="10" t="s">
        <v>303</v>
      </c>
      <c r="AC102" s="10" t="s">
        <v>329</v>
      </c>
      <c r="AE10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02" s="14"/>
      <c r="AG102" s="18" t="s">
        <v>329</v>
      </c>
      <c r="AH102" s="18"/>
      <c r="AI102" s="18"/>
      <c r="AJ102" s="18"/>
      <c r="AK102" s="18"/>
      <c r="AL102" s="18"/>
      <c r="AM102" s="18"/>
      <c r="AN102" s="19" t="str">
        <f t="shared" si="5"/>
        <v/>
      </c>
      <c r="AO102" s="14"/>
      <c r="AP102" s="15" t="str">
        <f>IF(Q102="Structural",_xlfn.CONCAT("    ","structuralUpgradeType = ",IF(P102&lt;3,"0_2",IF(P102&lt;5,"3_4",IF(P102&lt;7,"5_6",IF(P102&lt;9,"7_8","9Plus"))))),IF(Q102="Command Module",_xlfn.CONCAT("    commandUpgradeType = standard",CHAR(10),"    commandUpgradeName = ",W102),IF(Q102="Engine",_xlfn.CONCAT("    engineUpgradeType = ",X102,CHAR(10),Parts!AS102,CHAR(10),"    enginePartUpgradeName = ",Y102),IF(Q102="Parachute","    parachuteUpgradeType = standard",IF(Q102="Solar",_xlfn.CONCAT("    solarPanelUpgradeTier = ",P102),IF(OR(Q102="System",Q102="System and Space Capability")=TRUE,_xlfn.CONCAT("    spacePlaneSystemUpgradeType = ",Y102,IF(Q102="System and Space Capability",_xlfn.CONCAT(CHAR(10),"    spaceplaneUpgradeType = spaceCapable",CHAR(10),"    baseSkinTemp = ",CHAR(10),"    upgradeSkinTemp = "),"")),IF(Q102="Fuel Tank",IF(AA102="NA/Balloon","    KiwiFuelSwitchIgnore = true",IF(AA102="standardLiquidFuel",_xlfn.CONCAT("    fuelTankUpgradeType = ",AA102,CHAR(10),"    fuelTankSizeUpgrade = ",AB102),_xlfn.CONCAT("    fuelTankUpgradeType = ",AA102))),IF(Q102="RCS","    rcsUpgradeType = coldGas",IF(Q102="RTG",_xlfn.CONCAT(CHAR(10),"@PART[",D102,"]:NEEDS[",B102,",NearFutureElectrical,DecayingRTGs,!FeatureRadiation]",CHAR(10),"{",CHAR(10),"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02" s="16" t="str">
        <f>IF(Q102="Engine",VLOOKUP(X102,EngineUpgrades!$A$2:$C$19,2,FALSE),"")</f>
        <v/>
      </c>
      <c r="AR102" s="16" t="str">
        <f>IF(Q102="Engine",VLOOKUP(X102,EngineUpgrades!$A$2:$C$19,3,FALSE),"")</f>
        <v/>
      </c>
      <c r="AS102" s="15" t="str">
        <f>_xlfn.XLOOKUP(AQ102,EngineUpgrades!$D$1:$J$1,EngineUpgrades!$D$17:$J$17,"",0,1)</f>
        <v/>
      </c>
      <c r="AT102" s="17">
        <v>2</v>
      </c>
      <c r="AU102" s="16" t="str">
        <f>IF(Q102="Engine",_xlfn.XLOOKUP(_xlfn.CONCAT(O102,P102+AT102),TechTree!$C$2:$C$501,TechTree!$D$2:$D$501,"Not Valid Combination",0,1),"")</f>
        <v/>
      </c>
    </row>
    <row r="103" spans="1:47" ht="348.5" x14ac:dyDescent="0.35">
      <c r="A103" t="str">
        <f>VLOOKUP(D103,PartsUpdated!$A$2:$A$289,1,FALSE)</f>
        <v>aquila_crew_s1_1_1</v>
      </c>
      <c r="B103" t="s">
        <v>417</v>
      </c>
      <c r="C103" t="s">
        <v>1100</v>
      </c>
      <c r="D103" t="s">
        <v>624</v>
      </c>
      <c r="E103" t="s">
        <v>625</v>
      </c>
      <c r="F103" t="s">
        <v>420</v>
      </c>
      <c r="G103" t="s">
        <v>427</v>
      </c>
      <c r="H103">
        <v>1375</v>
      </c>
      <c r="I103">
        <v>275</v>
      </c>
      <c r="J103">
        <v>0.5</v>
      </c>
      <c r="K103" t="s">
        <v>67</v>
      </c>
      <c r="M103" s="12" t="str">
        <f>_xlfn.CONCAT(IF($R103&lt;&gt;"",_xlfn.CONCAT(" #LOC_KTT_",B103,"_",D103,"_Title = ",$R103,CHAR(10),"@PART[",D103,"]:NEEDS[!002_CommunityPartsTitles]:AFTER[",B103,"] // ",IF(R103="",E103,_xlfn.CONCAT(R103," (",E103,")")),CHAR(10),"{",CHAR(10),"    @",$R$1," = #LOC_KTT_",B103,"_",D103,"_Title // ",$R103,CHAR(10),"}",CHAR(10)),""),"@PART[",D103,"]:AFTER[",B103,"] // ",IF(R103="",E103,_xlfn.CONCAT(R103," (",E103,")")),CHAR(10),"{",CHAR(10),"    techBranch = ",VLOOKUP(O103,TechTree!$G$2:$H$43,2,FALSE),CHAR(10),"    techTier = ",P103,CHAR(10),"    @TechRequired = ",N103,IF($S103&lt;&gt;"",_xlfn.CONCAT(CHAR(10),"    @",$S$1," = ",$S103),""),IF($T103&lt;&gt;"",_xlfn.CONCAT(CHAR(10),"    @",$T$1," = ",$T103),""),IF($U103&lt;&gt;"",_xlfn.CONCAT(CHAR(10),"    @",$U$1," = ",$U103),""),IF(AND(AA103="NA/Balloon",Q103&lt;&gt;"Fuel Tank")=TRUE,_xlfn.CONCAT(CHAR(10),"    KiwiFuelSwitchIgnore = true"),""),IF($V103&lt;&gt;"",_xlfn.CONCAT(CHAR(10),V103),""),IF($AP103&lt;&gt;"",IF(Q103="RTG","",_xlfn.CONCAT(CHAR(10),$AP103)),""),IF(AN103&lt;&gt;"",_xlfn.CONCAT(CHAR(10),AN103),""),CHAR(10),"}",IF(AC103="Yes",_xlfn.CONCAT(CHAR(10),"@PART[",D103,"]:NEEDS[KiwiDeprecate]:AFTER[",B103,"]",CHAR(10),"{",CHAR(10),"    kiwiDeprecate = true",CHAR(10),"}"),""),IF(Q103="RTG",AP103,""))</f>
        <v>@PART[aquila_crew_s1_1_1]:AFTER[Tantares] // Aquila 12-A1 "Banehytte" Crew Compartment A
{
    techBranch = stationColony
    techTier = 6
    @TechRequired = earlyStations
    spacePlaneSystemUpgradeType = aquila
}</v>
      </c>
      <c r="N103" s="9" t="str">
        <f>_xlfn.XLOOKUP(_xlfn.CONCAT(O103,P103),TechTree!$C$2:$C$501,TechTree!$D$2:$D$501,"Not Valid Combination",0,1)</f>
        <v>earlyStations</v>
      </c>
      <c r="O103" s="8" t="s">
        <v>226</v>
      </c>
      <c r="P103" s="8">
        <v>6</v>
      </c>
      <c r="Q103" s="8" t="s">
        <v>289</v>
      </c>
      <c r="W103" s="10" t="s">
        <v>243</v>
      </c>
      <c r="X103" s="10" t="s">
        <v>259</v>
      </c>
      <c r="Y103" s="10" t="s">
        <v>1304</v>
      </c>
      <c r="Z103" s="10" t="s">
        <v>1305</v>
      </c>
      <c r="AA103" s="10" t="s">
        <v>294</v>
      </c>
      <c r="AB103" s="10" t="s">
        <v>303</v>
      </c>
      <c r="AC103" s="10" t="s">
        <v>329</v>
      </c>
      <c r="AE10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03" s="14"/>
      <c r="AG103" s="18" t="s">
        <v>329</v>
      </c>
      <c r="AH103" s="18"/>
      <c r="AI103" s="18"/>
      <c r="AJ103" s="18"/>
      <c r="AK103" s="18"/>
      <c r="AL103" s="18"/>
      <c r="AM103" s="18"/>
      <c r="AN103" s="19" t="str">
        <f t="shared" si="5"/>
        <v/>
      </c>
      <c r="AO103" s="14"/>
      <c r="AP103" s="15" t="str">
        <f>IF(Q103="Structural",_xlfn.CONCAT("    ","structuralUpgradeType = ",IF(P103&lt;3,"0_2",IF(P103&lt;5,"3_4",IF(P103&lt;7,"5_6",IF(P103&lt;9,"7_8","9Plus"))))),IF(Q103="Command Module",_xlfn.CONCAT("    commandUpgradeType = standard",CHAR(10),"    commandUpgradeName = ",W103),IF(Q103="Engine",_xlfn.CONCAT("    engineUpgradeType = ",X103,CHAR(10),Parts!AS103,CHAR(10),"    enginePartUpgradeName = ",Y103),IF(Q103="Parachute","    parachuteUpgradeType = standard",IF(Q103="Solar",_xlfn.CONCAT("    solarPanelUpgradeTier = ",P103),IF(OR(Q103="System",Q103="System and Space Capability")=TRUE,_xlfn.CONCAT("    spacePlaneSystemUpgradeType = ",Y103,IF(Q103="System and Space Capability",_xlfn.CONCAT(CHAR(10),"    spaceplaneUpgradeType = spaceCapable",CHAR(10),"    baseSkinTemp = ",CHAR(10),"    upgradeSkinTemp = "),"")),IF(Q103="Fuel Tank",IF(AA103="NA/Balloon","    KiwiFuelSwitchIgnore = true",IF(AA103="standardLiquidFuel",_xlfn.CONCAT("    fuelTankUpgradeType = ",AA103,CHAR(10),"    fuelTankSizeUpgrade = ",AB103),_xlfn.CONCAT("    fuelTankUpgradeType = ",AA103))),IF(Q103="RCS","    rcsUpgradeType = coldGas",IF(Q103="RTG",_xlfn.CONCAT(CHAR(10),"@PART[",D103,"]:NEEDS[",B103,",NearFutureElectrical,DecayingRTGs,!FeatureRadiation]",CHAR(10),"{",CHAR(10),"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03" s="16" t="str">
        <f>IF(Q103="Engine",VLOOKUP(X103,EngineUpgrades!$A$2:$C$19,2,FALSE),"")</f>
        <v/>
      </c>
      <c r="AR103" s="16" t="str">
        <f>IF(Q103="Engine",VLOOKUP(X103,EngineUpgrades!$A$2:$C$19,3,FALSE),"")</f>
        <v/>
      </c>
      <c r="AS103" s="15" t="str">
        <f>_xlfn.XLOOKUP(AQ103,EngineUpgrades!$D$1:$J$1,EngineUpgrades!$D$17:$J$17,"",0,1)</f>
        <v/>
      </c>
      <c r="AT103" s="17">
        <v>2</v>
      </c>
      <c r="AU103" s="16" t="str">
        <f>IF(Q103="Engine",_xlfn.XLOOKUP(_xlfn.CONCAT(O103,P103+AT103),TechTree!$C$2:$C$501,TechTree!$D$2:$D$501,"Not Valid Combination",0,1),"")</f>
        <v/>
      </c>
    </row>
    <row r="104" spans="1:47" ht="348.5" x14ac:dyDescent="0.35">
      <c r="A104" t="str">
        <f>VLOOKUP(D104,PartsUpdated!$A$2:$A$289,1,FALSE)</f>
        <v>aquila_crew_s1_1_2</v>
      </c>
      <c r="B104" t="s">
        <v>417</v>
      </c>
      <c r="C104" t="s">
        <v>1101</v>
      </c>
      <c r="D104" t="s">
        <v>626</v>
      </c>
      <c r="E104" t="s">
        <v>627</v>
      </c>
      <c r="F104" t="s">
        <v>420</v>
      </c>
      <c r="G104" t="s">
        <v>427</v>
      </c>
      <c r="H104">
        <v>1375</v>
      </c>
      <c r="I104">
        <v>275</v>
      </c>
      <c r="J104">
        <v>0.5</v>
      </c>
      <c r="K104" t="s">
        <v>67</v>
      </c>
      <c r="M104" s="12" t="str">
        <f>_xlfn.CONCAT(IF($R104&lt;&gt;"",_xlfn.CONCAT(" #LOC_KTT_",B104,"_",D104,"_Title = ",$R104,CHAR(10),"@PART[",D104,"]:NEEDS[!002_CommunityPartsTitles]:AFTER[",B104,"] // ",IF(R104="",E104,_xlfn.CONCAT(R104," (",E104,")")),CHAR(10),"{",CHAR(10),"    @",$R$1," = #LOC_KTT_",B104,"_",D104,"_Title // ",$R104,CHAR(10),"}",CHAR(10)),""),"@PART[",D104,"]:AFTER[",B104,"] // ",IF(R104="",E104,_xlfn.CONCAT(R104," (",E104,")")),CHAR(10),"{",CHAR(10),"    techBranch = ",VLOOKUP(O104,TechTree!$G$2:$H$43,2,FALSE),CHAR(10),"    techTier = ",P104,CHAR(10),"    @TechRequired = ",N104,IF($S104&lt;&gt;"",_xlfn.CONCAT(CHAR(10),"    @",$S$1," = ",$S104),""),IF($T104&lt;&gt;"",_xlfn.CONCAT(CHAR(10),"    @",$T$1," = ",$T104),""),IF($U104&lt;&gt;"",_xlfn.CONCAT(CHAR(10),"    @",$U$1," = ",$U104),""),IF(AND(AA104="NA/Balloon",Q104&lt;&gt;"Fuel Tank")=TRUE,_xlfn.CONCAT(CHAR(10),"    KiwiFuelSwitchIgnore = true"),""),IF($V104&lt;&gt;"",_xlfn.CONCAT(CHAR(10),V104),""),IF($AP104&lt;&gt;"",IF(Q104="RTG","",_xlfn.CONCAT(CHAR(10),$AP104)),""),IF(AN104&lt;&gt;"",_xlfn.CONCAT(CHAR(10),AN104),""),CHAR(10),"}",IF(AC104="Yes",_xlfn.CONCAT(CHAR(10),"@PART[",D104,"]:NEEDS[KiwiDeprecate]:AFTER[",B104,"]",CHAR(10),"{",CHAR(10),"    kiwiDeprecate = true",CHAR(10),"}"),""),IF(Q104="RTG",AP104,""))</f>
        <v>@PART[aquila_crew_s1_1_2]:AFTER[Tantares] // Aquila 12-A2 "Banehytte" Crew Compartment B
{
    techBranch = stationColony
    techTier = 6
    @TechRequired = earlyStations
    spacePlaneSystemUpgradeType = aquila
}</v>
      </c>
      <c r="N104" s="9" t="str">
        <f>_xlfn.XLOOKUP(_xlfn.CONCAT(O104,P104),TechTree!$C$2:$C$501,TechTree!$D$2:$D$501,"Not Valid Combination",0,1)</f>
        <v>earlyStations</v>
      </c>
      <c r="O104" s="8" t="s">
        <v>226</v>
      </c>
      <c r="P104" s="8">
        <v>6</v>
      </c>
      <c r="Q104" s="8" t="s">
        <v>289</v>
      </c>
      <c r="W104" s="10" t="s">
        <v>243</v>
      </c>
      <c r="X104" s="10" t="s">
        <v>254</v>
      </c>
      <c r="Y104" s="10" t="s">
        <v>1304</v>
      </c>
      <c r="Z104" s="10" t="s">
        <v>1305</v>
      </c>
      <c r="AA104" s="10" t="s">
        <v>294</v>
      </c>
      <c r="AB104" s="10" t="s">
        <v>303</v>
      </c>
      <c r="AC104" s="10" t="s">
        <v>329</v>
      </c>
      <c r="AE10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04" s="14"/>
      <c r="AG104" s="18" t="s">
        <v>329</v>
      </c>
      <c r="AH104" s="18"/>
      <c r="AI104" s="18"/>
      <c r="AJ104" s="18"/>
      <c r="AK104" s="18"/>
      <c r="AL104" s="18"/>
      <c r="AM104" s="18"/>
      <c r="AN104" s="19" t="str">
        <f t="shared" si="5"/>
        <v/>
      </c>
      <c r="AO104" s="14"/>
      <c r="AP104" s="15" t="str">
        <f>IF(Q104="Structural",_xlfn.CONCAT("    ","structuralUpgradeType = ",IF(P104&lt;3,"0_2",IF(P104&lt;5,"3_4",IF(P104&lt;7,"5_6",IF(P104&lt;9,"7_8","9Plus"))))),IF(Q104="Command Module",_xlfn.CONCAT("    commandUpgradeType = standard",CHAR(10),"    commandUpgradeName = ",W104),IF(Q104="Engine",_xlfn.CONCAT("    engineUpgradeType = ",X104,CHAR(10),Parts!AS104,CHAR(10),"    enginePartUpgradeName = ",Y104),IF(Q104="Parachute","    parachuteUpgradeType = standard",IF(Q104="Solar",_xlfn.CONCAT("    solarPanelUpgradeTier = ",P104),IF(OR(Q104="System",Q104="System and Space Capability")=TRUE,_xlfn.CONCAT("    spacePlaneSystemUpgradeType = ",Y104,IF(Q104="System and Space Capability",_xlfn.CONCAT(CHAR(10),"    spaceplaneUpgradeType = spaceCapable",CHAR(10),"    baseSkinTemp = ",CHAR(10),"    upgradeSkinTemp = "),"")),IF(Q104="Fuel Tank",IF(AA104="NA/Balloon","    KiwiFuelSwitchIgnore = true",IF(AA104="standardLiquidFuel",_xlfn.CONCAT("    fuelTankUpgradeType = ",AA104,CHAR(10),"    fuelTankSizeUpgrade = ",AB104),_xlfn.CONCAT("    fuelTankUpgradeType = ",AA104))),IF(Q104="RCS","    rcsUpgradeType = coldGas",IF(Q104="RTG",_xlfn.CONCAT(CHAR(10),"@PART[",D104,"]:NEEDS[",B104,",NearFutureElectrical,DecayingRTGs,!FeatureRadiation]",CHAR(10),"{",CHAR(10),"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04" s="16" t="str">
        <f>IF(Q104="Engine",VLOOKUP(X104,EngineUpgrades!$A$2:$C$19,2,FALSE),"")</f>
        <v/>
      </c>
      <c r="AR104" s="16" t="str">
        <f>IF(Q104="Engine",VLOOKUP(X104,EngineUpgrades!$A$2:$C$19,3,FALSE),"")</f>
        <v/>
      </c>
      <c r="AS104" s="15" t="str">
        <f>_xlfn.XLOOKUP(AQ104,EngineUpgrades!$D$1:$J$1,EngineUpgrades!$D$17:$J$17,"",0,1)</f>
        <v/>
      </c>
      <c r="AT104" s="17">
        <v>2</v>
      </c>
      <c r="AU104" s="16" t="str">
        <f>IF(Q104="Engine",_xlfn.XLOOKUP(_xlfn.CONCAT(O104,P104+AT104),TechTree!$C$2:$C$501,TechTree!$D$2:$D$501,"Not Valid Combination",0,1),"")</f>
        <v/>
      </c>
    </row>
    <row r="105" spans="1:47" ht="348.5" x14ac:dyDescent="0.35">
      <c r="A105" t="str">
        <f>VLOOKUP(D105,PartsUpdated!$A$2:$A$289,1,FALSE)</f>
        <v>aquila_crew_s1_3_1</v>
      </c>
      <c r="B105" t="s">
        <v>417</v>
      </c>
      <c r="C105" t="s">
        <v>1102</v>
      </c>
      <c r="D105" t="s">
        <v>628</v>
      </c>
      <c r="E105" t="s">
        <v>629</v>
      </c>
      <c r="F105" t="s">
        <v>420</v>
      </c>
      <c r="G105" t="s">
        <v>5</v>
      </c>
      <c r="H105">
        <v>1375</v>
      </c>
      <c r="I105">
        <v>275</v>
      </c>
      <c r="J105">
        <v>0.5</v>
      </c>
      <c r="K105" t="s">
        <v>67</v>
      </c>
      <c r="M105" s="12" t="str">
        <f>_xlfn.CONCAT(IF($R105&lt;&gt;"",_xlfn.CONCAT(" #LOC_KTT_",B105,"_",D105,"_Title = ",$R105,CHAR(10),"@PART[",D105,"]:NEEDS[!002_CommunityPartsTitles]:AFTER[",B105,"] // ",IF(R105="",E105,_xlfn.CONCAT(R105," (",E105,")")),CHAR(10),"{",CHAR(10),"    @",$R$1," = #LOC_KTT_",B105,"_",D105,"_Title // ",$R105,CHAR(10),"}",CHAR(10)),""),"@PART[",D105,"]:AFTER[",B105,"] // ",IF(R105="",E105,_xlfn.CONCAT(R105," (",E105,")")),CHAR(10),"{",CHAR(10),"    techBranch = ",VLOOKUP(O105,TechTree!$G$2:$H$43,2,FALSE),CHAR(10),"    techTier = ",P105,CHAR(10),"    @TechRequired = ",N105,IF($S105&lt;&gt;"",_xlfn.CONCAT(CHAR(10),"    @",$S$1," = ",$S105),""),IF($T105&lt;&gt;"",_xlfn.CONCAT(CHAR(10),"    @",$T$1," = ",$T105),""),IF($U105&lt;&gt;"",_xlfn.CONCAT(CHAR(10),"    @",$U$1," = ",$U105),""),IF(AND(AA105="NA/Balloon",Q105&lt;&gt;"Fuel Tank")=TRUE,_xlfn.CONCAT(CHAR(10),"    KiwiFuelSwitchIgnore = true"),""),IF($V105&lt;&gt;"",_xlfn.CONCAT(CHAR(10),V105),""),IF($AP105&lt;&gt;"",IF(Q105="RTG","",_xlfn.CONCAT(CHAR(10),$AP105)),""),IF(AN105&lt;&gt;"",_xlfn.CONCAT(CHAR(10),AN105),""),CHAR(10),"}",IF(AC105="Yes",_xlfn.CONCAT(CHAR(10),"@PART[",D105,"]:NEEDS[KiwiDeprecate]:AFTER[",B105,"]",CHAR(10),"{",CHAR(10),"    kiwiDeprecate = true",CHAR(10),"}"),""),IF(Q105="RTG",AP105,""))</f>
        <v>@PART[aquila_crew_s1_3_1]:AFTER[Tantares] // Aquila 12-C1 "Banetelt" Airlock Compartment A
{
    techBranch = stationColony
    techTier = 6
    @TechRequired = earlyStations
    spacePlaneSystemUpgradeType = aquila
}</v>
      </c>
      <c r="N105" s="9" t="str">
        <f>_xlfn.XLOOKUP(_xlfn.CONCAT(O105,P105),TechTree!$C$2:$C$501,TechTree!$D$2:$D$501,"Not Valid Combination",0,1)</f>
        <v>earlyStations</v>
      </c>
      <c r="O105" s="8" t="s">
        <v>226</v>
      </c>
      <c r="P105" s="8">
        <v>6</v>
      </c>
      <c r="Q105" s="8" t="s">
        <v>289</v>
      </c>
      <c r="W105" s="10" t="s">
        <v>243</v>
      </c>
      <c r="X105" s="10" t="s">
        <v>259</v>
      </c>
      <c r="Y105" s="10" t="s">
        <v>1304</v>
      </c>
      <c r="Z105" s="10" t="s">
        <v>1305</v>
      </c>
      <c r="AA105" s="10" t="s">
        <v>294</v>
      </c>
      <c r="AB105" s="10" t="s">
        <v>303</v>
      </c>
      <c r="AC105" s="10" t="s">
        <v>329</v>
      </c>
      <c r="AE10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05" s="14"/>
      <c r="AG105" s="18" t="s">
        <v>329</v>
      </c>
      <c r="AH105" s="18"/>
      <c r="AI105" s="18"/>
      <c r="AJ105" s="18"/>
      <c r="AK105" s="18"/>
      <c r="AL105" s="18"/>
      <c r="AM105" s="18"/>
      <c r="AN105" s="19" t="str">
        <f t="shared" si="5"/>
        <v/>
      </c>
      <c r="AO105" s="14"/>
      <c r="AP105" s="15" t="str">
        <f>IF(Q105="Structural",_xlfn.CONCAT("    ","structuralUpgradeType = ",IF(P105&lt;3,"0_2",IF(P105&lt;5,"3_4",IF(P105&lt;7,"5_6",IF(P105&lt;9,"7_8","9Plus"))))),IF(Q105="Command Module",_xlfn.CONCAT("    commandUpgradeType = standard",CHAR(10),"    commandUpgradeName = ",W105),IF(Q105="Engine",_xlfn.CONCAT("    engineUpgradeType = ",X105,CHAR(10),Parts!AS105,CHAR(10),"    enginePartUpgradeName = ",Y105),IF(Q105="Parachute","    parachuteUpgradeType = standard",IF(Q105="Solar",_xlfn.CONCAT("    solarPanelUpgradeTier = ",P105),IF(OR(Q105="System",Q105="System and Space Capability")=TRUE,_xlfn.CONCAT("    spacePlaneSystemUpgradeType = ",Y105,IF(Q105="System and Space Capability",_xlfn.CONCAT(CHAR(10),"    spaceplaneUpgradeType = spaceCapable",CHAR(10),"    baseSkinTemp = ",CHAR(10),"    upgradeSkinTemp = "),"")),IF(Q105="Fuel Tank",IF(AA105="NA/Balloon","    KiwiFuelSwitchIgnore = true",IF(AA105="standardLiquidFuel",_xlfn.CONCAT("    fuelTankUpgradeType = ",AA105,CHAR(10),"    fuelTankSizeUpgrade = ",AB105),_xlfn.CONCAT("    fuelTankUpgradeType = ",AA105))),IF(Q105="RCS","    rcsUpgradeType = coldGas",IF(Q105="RTG",_xlfn.CONCAT(CHAR(10),"@PART[",D105,"]:NEEDS[",B105,",NearFutureElectrical,DecayingRTGs,!FeatureRadiation]",CHAR(10),"{",CHAR(10),"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05" s="16" t="str">
        <f>IF(Q105="Engine",VLOOKUP(X105,EngineUpgrades!$A$2:$C$19,2,FALSE),"")</f>
        <v/>
      </c>
      <c r="AR105" s="16" t="str">
        <f>IF(Q105="Engine",VLOOKUP(X105,EngineUpgrades!$A$2:$C$19,3,FALSE),"")</f>
        <v/>
      </c>
      <c r="AS105" s="15" t="str">
        <f>_xlfn.XLOOKUP(AQ105,EngineUpgrades!$D$1:$J$1,EngineUpgrades!$D$17:$J$17,"",0,1)</f>
        <v/>
      </c>
      <c r="AT105" s="17">
        <v>2</v>
      </c>
      <c r="AU105" s="16" t="str">
        <f>IF(Q105="Engine",_xlfn.XLOOKUP(_xlfn.CONCAT(O105,P105+AT105),TechTree!$C$2:$C$501,TechTree!$D$2:$D$501,"Not Valid Combination",0,1),"")</f>
        <v/>
      </c>
    </row>
    <row r="106" spans="1:47" ht="348.5" x14ac:dyDescent="0.35">
      <c r="A106" t="str">
        <f>VLOOKUP(D106,PartsUpdated!$A$2:$A$289,1,FALSE)</f>
        <v>aquila_crew_s1_3_2</v>
      </c>
      <c r="B106" t="s">
        <v>417</v>
      </c>
      <c r="C106" t="s">
        <v>1103</v>
      </c>
      <c r="D106" t="s">
        <v>630</v>
      </c>
      <c r="E106" t="s">
        <v>631</v>
      </c>
      <c r="F106" t="s">
        <v>420</v>
      </c>
      <c r="G106" t="s">
        <v>5</v>
      </c>
      <c r="H106">
        <v>1375</v>
      </c>
      <c r="I106">
        <v>275</v>
      </c>
      <c r="J106">
        <v>0.5</v>
      </c>
      <c r="K106" t="s">
        <v>67</v>
      </c>
      <c r="M106" s="12" t="str">
        <f>_xlfn.CONCAT(IF($R106&lt;&gt;"",_xlfn.CONCAT(" #LOC_KTT_",B106,"_",D106,"_Title = ",$R106,CHAR(10),"@PART[",D106,"]:NEEDS[!002_CommunityPartsTitles]:AFTER[",B106,"] // ",IF(R106="",E106,_xlfn.CONCAT(R106," (",E106,")")),CHAR(10),"{",CHAR(10),"    @",$R$1," = #LOC_KTT_",B106,"_",D106,"_Title // ",$R106,CHAR(10),"}",CHAR(10)),""),"@PART[",D106,"]:AFTER[",B106,"] // ",IF(R106="",E106,_xlfn.CONCAT(R106," (",E106,")")),CHAR(10),"{",CHAR(10),"    techBranch = ",VLOOKUP(O106,TechTree!$G$2:$H$43,2,FALSE),CHAR(10),"    techTier = ",P106,CHAR(10),"    @TechRequired = ",N106,IF($S106&lt;&gt;"",_xlfn.CONCAT(CHAR(10),"    @",$S$1," = ",$S106),""),IF($T106&lt;&gt;"",_xlfn.CONCAT(CHAR(10),"    @",$T$1," = ",$T106),""),IF($U106&lt;&gt;"",_xlfn.CONCAT(CHAR(10),"    @",$U$1," = ",$U106),""),IF(AND(AA106="NA/Balloon",Q106&lt;&gt;"Fuel Tank")=TRUE,_xlfn.CONCAT(CHAR(10),"    KiwiFuelSwitchIgnore = true"),""),IF($V106&lt;&gt;"",_xlfn.CONCAT(CHAR(10),V106),""),IF($AP106&lt;&gt;"",IF(Q106="RTG","",_xlfn.CONCAT(CHAR(10),$AP106)),""),IF(AN106&lt;&gt;"",_xlfn.CONCAT(CHAR(10),AN106),""),CHAR(10),"}",IF(AC106="Yes",_xlfn.CONCAT(CHAR(10),"@PART[",D106,"]:NEEDS[KiwiDeprecate]:AFTER[",B106,"]",CHAR(10),"{",CHAR(10),"    kiwiDeprecate = true",CHAR(10),"}"),""),IF(Q106="RTG",AP106,""))</f>
        <v>@PART[aquila_crew_s1_3_2]:AFTER[Tantares] // Aquila 12-C2 "Banetelt" Airlock Compartment B
{
    techBranch = stationColony
    techTier = 6
    @TechRequired = earlyStations
    spacePlaneSystemUpgradeType = aquila
}</v>
      </c>
      <c r="N106" s="9" t="str">
        <f>_xlfn.XLOOKUP(_xlfn.CONCAT(O106,P106),TechTree!$C$2:$C$501,TechTree!$D$2:$D$501,"Not Valid Combination",0,1)</f>
        <v>earlyStations</v>
      </c>
      <c r="O106" s="8" t="s">
        <v>226</v>
      </c>
      <c r="P106" s="8">
        <v>6</v>
      </c>
      <c r="Q106" s="8" t="s">
        <v>289</v>
      </c>
      <c r="W106" s="10" t="s">
        <v>243</v>
      </c>
      <c r="X106" s="10" t="s">
        <v>254</v>
      </c>
      <c r="Y106" s="10" t="s">
        <v>1304</v>
      </c>
      <c r="Z106" s="10" t="s">
        <v>1305</v>
      </c>
      <c r="AA106" s="10" t="s">
        <v>294</v>
      </c>
      <c r="AB106" s="10" t="s">
        <v>303</v>
      </c>
      <c r="AC106" s="10" t="s">
        <v>329</v>
      </c>
      <c r="AE10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06" s="14"/>
      <c r="AG106" s="18" t="s">
        <v>329</v>
      </c>
      <c r="AH106" s="18"/>
      <c r="AI106" s="18"/>
      <c r="AJ106" s="18"/>
      <c r="AK106" s="18"/>
      <c r="AL106" s="18"/>
      <c r="AM106" s="18"/>
      <c r="AN106" s="19" t="str">
        <f t="shared" si="5"/>
        <v/>
      </c>
      <c r="AO106" s="14"/>
      <c r="AP106" s="15" t="str">
        <f>IF(Q106="Structural",_xlfn.CONCAT("    ","structuralUpgradeType = ",IF(P106&lt;3,"0_2",IF(P106&lt;5,"3_4",IF(P106&lt;7,"5_6",IF(P106&lt;9,"7_8","9Plus"))))),IF(Q106="Command Module",_xlfn.CONCAT("    commandUpgradeType = standard",CHAR(10),"    commandUpgradeName = ",W106),IF(Q106="Engine",_xlfn.CONCAT("    engineUpgradeType = ",X106,CHAR(10),Parts!AS106,CHAR(10),"    enginePartUpgradeName = ",Y106),IF(Q106="Parachute","    parachuteUpgradeType = standard",IF(Q106="Solar",_xlfn.CONCAT("    solarPanelUpgradeTier = ",P106),IF(OR(Q106="System",Q106="System and Space Capability")=TRUE,_xlfn.CONCAT("    spacePlaneSystemUpgradeType = ",Y106,IF(Q106="System and Space Capability",_xlfn.CONCAT(CHAR(10),"    spaceplaneUpgradeType = spaceCapable",CHAR(10),"    baseSkinTemp = ",CHAR(10),"    upgradeSkinTemp = "),"")),IF(Q106="Fuel Tank",IF(AA106="NA/Balloon","    KiwiFuelSwitchIgnore = true",IF(AA106="standardLiquidFuel",_xlfn.CONCAT("    fuelTankUpgradeType = ",AA106,CHAR(10),"    fuelTankSizeUpgrade = ",AB106),_xlfn.CONCAT("    fuelTankUpgradeType = ",AA106))),IF(Q106="RCS","    rcsUpgradeType = coldGas",IF(Q106="RTG",_xlfn.CONCAT(CHAR(10),"@PART[",D106,"]:NEEDS[",B106,",NearFutureElectrical,DecayingRTGs,!FeatureRadiation]",CHAR(10),"{",CHAR(10),"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06" s="16" t="str">
        <f>IF(Q106="Engine",VLOOKUP(X106,EngineUpgrades!$A$2:$C$19,2,FALSE),"")</f>
        <v/>
      </c>
      <c r="AR106" s="16" t="str">
        <f>IF(Q106="Engine",VLOOKUP(X106,EngineUpgrades!$A$2:$C$19,3,FALSE),"")</f>
        <v/>
      </c>
      <c r="AS106" s="15" t="str">
        <f>_xlfn.XLOOKUP(AQ106,EngineUpgrades!$D$1:$J$1,EngineUpgrades!$D$17:$J$17,"",0,1)</f>
        <v/>
      </c>
      <c r="AT106" s="17">
        <v>2</v>
      </c>
      <c r="AU106" s="16" t="str">
        <f>IF(Q106="Engine",_xlfn.XLOOKUP(_xlfn.CONCAT(O106,P106+AT106),TechTree!$C$2:$C$501,TechTree!$D$2:$D$501,"Not Valid Combination",0,1),"")</f>
        <v/>
      </c>
    </row>
    <row r="107" spans="1:47" ht="348.5" x14ac:dyDescent="0.35">
      <c r="A107" t="str">
        <f>VLOOKUP(D107,PartsUpdated!$A$2:$A$289,1,FALSE)</f>
        <v>aquila_crew_s1p5_1_1</v>
      </c>
      <c r="B107" t="s">
        <v>417</v>
      </c>
      <c r="C107" t="s">
        <v>1104</v>
      </c>
      <c r="D107" t="s">
        <v>632</v>
      </c>
      <c r="E107" t="s">
        <v>633</v>
      </c>
      <c r="F107" t="s">
        <v>420</v>
      </c>
      <c r="G107" t="s">
        <v>427</v>
      </c>
      <c r="H107">
        <v>11375</v>
      </c>
      <c r="I107">
        <v>2275</v>
      </c>
      <c r="J107">
        <v>1</v>
      </c>
      <c r="K107" t="s">
        <v>67</v>
      </c>
      <c r="M107" s="12" t="str">
        <f>_xlfn.CONCAT(IF($R107&lt;&gt;"",_xlfn.CONCAT(" #LOC_KTT_",B107,"_",D107,"_Title = ",$R107,CHAR(10),"@PART[",D107,"]:NEEDS[!002_CommunityPartsTitles]:AFTER[",B107,"] // ",IF(R107="",E107,_xlfn.CONCAT(R107," (",E107,")")),CHAR(10),"{",CHAR(10),"    @",$R$1," = #LOC_KTT_",B107,"_",D107,"_Title // ",$R107,CHAR(10),"}",CHAR(10)),""),"@PART[",D107,"]:AFTER[",B107,"] // ",IF(R107="",E107,_xlfn.CONCAT(R107," (",E107,")")),CHAR(10),"{",CHAR(10),"    techBranch = ",VLOOKUP(O107,TechTree!$G$2:$H$43,2,FALSE),CHAR(10),"    techTier = ",P107,CHAR(10),"    @TechRequired = ",N107,IF($S107&lt;&gt;"",_xlfn.CONCAT(CHAR(10),"    @",$S$1," = ",$S107),""),IF($T107&lt;&gt;"",_xlfn.CONCAT(CHAR(10),"    @",$T$1," = ",$T107),""),IF($U107&lt;&gt;"",_xlfn.CONCAT(CHAR(10),"    @",$U$1," = ",$U107),""),IF(AND(AA107="NA/Balloon",Q107&lt;&gt;"Fuel Tank")=TRUE,_xlfn.CONCAT(CHAR(10),"    KiwiFuelSwitchIgnore = true"),""),IF($V107&lt;&gt;"",_xlfn.CONCAT(CHAR(10),V107),""),IF($AP107&lt;&gt;"",IF(Q107="RTG","",_xlfn.CONCAT(CHAR(10),$AP107)),""),IF(AN107&lt;&gt;"",_xlfn.CONCAT(CHAR(10),AN107),""),CHAR(10),"}",IF(AC107="Yes",_xlfn.CONCAT(CHAR(10),"@PART[",D107,"]:NEEDS[KiwiDeprecate]:AFTER[",B107,"]",CHAR(10),"{",CHAR(10),"    kiwiDeprecate = true",CHAR(10),"}"),""),IF(Q107="RTG",AP107,""))</f>
        <v>@PART[aquila_crew_s1p5_1_1]:AFTER[Tantares] // Aquila 18-A1 "Banehus" Crew Compartment A
{
    techBranch = stationColony
    techTier = 6
    @TechRequired = earlyStations
    spacePlaneSystemUpgradeType = aquila
}</v>
      </c>
      <c r="N107" s="9" t="str">
        <f>_xlfn.XLOOKUP(_xlfn.CONCAT(O107,P107),TechTree!$C$2:$C$501,TechTree!$D$2:$D$501,"Not Valid Combination",0,1)</f>
        <v>earlyStations</v>
      </c>
      <c r="O107" s="8" t="s">
        <v>226</v>
      </c>
      <c r="P107" s="8">
        <v>6</v>
      </c>
      <c r="Q107" s="8" t="s">
        <v>289</v>
      </c>
      <c r="W107" s="10" t="s">
        <v>243</v>
      </c>
      <c r="X107" s="10" t="s">
        <v>259</v>
      </c>
      <c r="Y107" s="10" t="s">
        <v>1304</v>
      </c>
      <c r="Z107" s="10" t="s">
        <v>1305</v>
      </c>
      <c r="AA107" s="10" t="s">
        <v>294</v>
      </c>
      <c r="AB107" s="10" t="s">
        <v>303</v>
      </c>
      <c r="AC107" s="10" t="s">
        <v>329</v>
      </c>
      <c r="AE10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07" s="14"/>
      <c r="AG107" s="18" t="s">
        <v>329</v>
      </c>
      <c r="AH107" s="18"/>
      <c r="AI107" s="18"/>
      <c r="AJ107" s="18"/>
      <c r="AK107" s="18"/>
      <c r="AL107" s="18"/>
      <c r="AM107" s="18"/>
      <c r="AN107" s="19" t="str">
        <f t="shared" si="5"/>
        <v/>
      </c>
      <c r="AO107" s="14"/>
      <c r="AP107" s="15" t="str">
        <f>IF(Q107="Structural",_xlfn.CONCAT("    ","structuralUpgradeType = ",IF(P107&lt;3,"0_2",IF(P107&lt;5,"3_4",IF(P107&lt;7,"5_6",IF(P107&lt;9,"7_8","9Plus"))))),IF(Q107="Command Module",_xlfn.CONCAT("    commandUpgradeType = standard",CHAR(10),"    commandUpgradeName = ",W107),IF(Q107="Engine",_xlfn.CONCAT("    engineUpgradeType = ",X107,CHAR(10),Parts!AS107,CHAR(10),"    enginePartUpgradeName = ",Y107),IF(Q107="Parachute","    parachuteUpgradeType = standard",IF(Q107="Solar",_xlfn.CONCAT("    solarPanelUpgradeTier = ",P107),IF(OR(Q107="System",Q107="System and Space Capability")=TRUE,_xlfn.CONCAT("    spacePlaneSystemUpgradeType = ",Y107,IF(Q107="System and Space Capability",_xlfn.CONCAT(CHAR(10),"    spaceplaneUpgradeType = spaceCapable",CHAR(10),"    baseSkinTemp = ",CHAR(10),"    upgradeSkinTemp = "),"")),IF(Q107="Fuel Tank",IF(AA107="NA/Balloon","    KiwiFuelSwitchIgnore = true",IF(AA107="standardLiquidFuel",_xlfn.CONCAT("    fuelTankUpgradeType = ",AA107,CHAR(10),"    fuelTankSizeUpgrade = ",AB107),_xlfn.CONCAT("    fuelTankUpgradeType = ",AA107))),IF(Q107="RCS","    rcsUpgradeType = coldGas",IF(Q107="RTG",_xlfn.CONCAT(CHAR(10),"@PART[",D107,"]:NEEDS[",B107,",NearFutureElectrical,DecayingRTGs,!FeatureRadiation]",CHAR(10),"{",CHAR(10),"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07" s="16" t="str">
        <f>IF(Q107="Engine",VLOOKUP(X107,EngineUpgrades!$A$2:$C$19,2,FALSE),"")</f>
        <v/>
      </c>
      <c r="AR107" s="16" t="str">
        <f>IF(Q107="Engine",VLOOKUP(X107,EngineUpgrades!$A$2:$C$19,3,FALSE),"")</f>
        <v/>
      </c>
      <c r="AS107" s="15" t="str">
        <f>_xlfn.XLOOKUP(AQ107,EngineUpgrades!$D$1:$J$1,EngineUpgrades!$D$17:$J$17,"",0,1)</f>
        <v/>
      </c>
      <c r="AT107" s="17">
        <v>2</v>
      </c>
      <c r="AU107" s="16" t="str">
        <f>IF(Q107="Engine",_xlfn.XLOOKUP(_xlfn.CONCAT(O107,P107+AT107),TechTree!$C$2:$C$501,TechTree!$D$2:$D$501,"Not Valid Combination",0,1),"")</f>
        <v/>
      </c>
    </row>
    <row r="108" spans="1:47" ht="348.5" x14ac:dyDescent="0.35">
      <c r="A108" t="str">
        <f>VLOOKUP(D108,PartsUpdated!$A$2:$A$289,1,FALSE)</f>
        <v>aquila_crew_s1p5_1_2</v>
      </c>
      <c r="B108" t="s">
        <v>417</v>
      </c>
      <c r="C108" t="s">
        <v>1105</v>
      </c>
      <c r="D108" t="s">
        <v>634</v>
      </c>
      <c r="E108" t="s">
        <v>635</v>
      </c>
      <c r="F108" t="s">
        <v>420</v>
      </c>
      <c r="G108" t="s">
        <v>427</v>
      </c>
      <c r="H108">
        <v>11375</v>
      </c>
      <c r="I108">
        <v>2275</v>
      </c>
      <c r="J108">
        <v>1</v>
      </c>
      <c r="K108" t="s">
        <v>67</v>
      </c>
      <c r="M108" s="12" t="str">
        <f>_xlfn.CONCAT(IF($R108&lt;&gt;"",_xlfn.CONCAT(" #LOC_KTT_",B108,"_",D108,"_Title = ",$R108,CHAR(10),"@PART[",D108,"]:NEEDS[!002_CommunityPartsTitles]:AFTER[",B108,"] // ",IF(R108="",E108,_xlfn.CONCAT(R108," (",E108,")")),CHAR(10),"{",CHAR(10),"    @",$R$1," = #LOC_KTT_",B108,"_",D108,"_Title // ",$R108,CHAR(10),"}",CHAR(10)),""),"@PART[",D108,"]:AFTER[",B108,"] // ",IF(R108="",E108,_xlfn.CONCAT(R108," (",E108,")")),CHAR(10),"{",CHAR(10),"    techBranch = ",VLOOKUP(O108,TechTree!$G$2:$H$43,2,FALSE),CHAR(10),"    techTier = ",P108,CHAR(10),"    @TechRequired = ",N108,IF($S108&lt;&gt;"",_xlfn.CONCAT(CHAR(10),"    @",$S$1," = ",$S108),""),IF($T108&lt;&gt;"",_xlfn.CONCAT(CHAR(10),"    @",$T$1," = ",$T108),""),IF($U108&lt;&gt;"",_xlfn.CONCAT(CHAR(10),"    @",$U$1," = ",$U108),""),IF(AND(AA108="NA/Balloon",Q108&lt;&gt;"Fuel Tank")=TRUE,_xlfn.CONCAT(CHAR(10),"    KiwiFuelSwitchIgnore = true"),""),IF($V108&lt;&gt;"",_xlfn.CONCAT(CHAR(10),V108),""),IF($AP108&lt;&gt;"",IF(Q108="RTG","",_xlfn.CONCAT(CHAR(10),$AP108)),""),IF(AN108&lt;&gt;"",_xlfn.CONCAT(CHAR(10),AN108),""),CHAR(10),"}",IF(AC108="Yes",_xlfn.CONCAT(CHAR(10),"@PART[",D108,"]:NEEDS[KiwiDeprecate]:AFTER[",B108,"]",CHAR(10),"{",CHAR(10),"    kiwiDeprecate = true",CHAR(10),"}"),""),IF(Q108="RTG",AP108,""))</f>
        <v>@PART[aquila_crew_s1p5_1_2]:AFTER[Tantares] // Aquila 18-A2 "Banehus" Crew Compartment B
{
    techBranch = stationColony
    techTier = 6
    @TechRequired = earlyStations
    spacePlaneSystemUpgradeType = aquila
}</v>
      </c>
      <c r="N108" s="9" t="str">
        <f>_xlfn.XLOOKUP(_xlfn.CONCAT(O108,P108),TechTree!$C$2:$C$501,TechTree!$D$2:$D$501,"Not Valid Combination",0,1)</f>
        <v>earlyStations</v>
      </c>
      <c r="O108" s="8" t="s">
        <v>226</v>
      </c>
      <c r="P108" s="8">
        <v>6</v>
      </c>
      <c r="Q108" s="8" t="s">
        <v>289</v>
      </c>
      <c r="W108" s="10" t="s">
        <v>243</v>
      </c>
      <c r="X108" s="10" t="s">
        <v>254</v>
      </c>
      <c r="Y108" s="10" t="s">
        <v>1304</v>
      </c>
      <c r="Z108" s="10" t="s">
        <v>1305</v>
      </c>
      <c r="AA108" s="10" t="s">
        <v>294</v>
      </c>
      <c r="AB108" s="10" t="s">
        <v>303</v>
      </c>
      <c r="AC108" s="10" t="s">
        <v>329</v>
      </c>
      <c r="AE10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08" s="14"/>
      <c r="AG108" s="18" t="s">
        <v>329</v>
      </c>
      <c r="AH108" s="18"/>
      <c r="AI108" s="18"/>
      <c r="AJ108" s="18"/>
      <c r="AK108" s="18"/>
      <c r="AL108" s="18"/>
      <c r="AM108" s="18"/>
      <c r="AN108" s="19" t="str">
        <f t="shared" si="5"/>
        <v/>
      </c>
      <c r="AO108" s="14"/>
      <c r="AP108" s="15" t="str">
        <f>IF(Q108="Structural",_xlfn.CONCAT("    ","structuralUpgradeType = ",IF(P108&lt;3,"0_2",IF(P108&lt;5,"3_4",IF(P108&lt;7,"5_6",IF(P108&lt;9,"7_8","9Plus"))))),IF(Q108="Command Module",_xlfn.CONCAT("    commandUpgradeType = standard",CHAR(10),"    commandUpgradeName = ",W108),IF(Q108="Engine",_xlfn.CONCAT("    engineUpgradeType = ",X108,CHAR(10),Parts!AS108,CHAR(10),"    enginePartUpgradeName = ",Y108),IF(Q108="Parachute","    parachuteUpgradeType = standard",IF(Q108="Solar",_xlfn.CONCAT("    solarPanelUpgradeTier = ",P108),IF(OR(Q108="System",Q108="System and Space Capability")=TRUE,_xlfn.CONCAT("    spacePlaneSystemUpgradeType = ",Y108,IF(Q108="System and Space Capability",_xlfn.CONCAT(CHAR(10),"    spaceplaneUpgradeType = spaceCapable",CHAR(10),"    baseSkinTemp = ",CHAR(10),"    upgradeSkinTemp = "),"")),IF(Q108="Fuel Tank",IF(AA108="NA/Balloon","    KiwiFuelSwitchIgnore = true",IF(AA108="standardLiquidFuel",_xlfn.CONCAT("    fuelTankUpgradeType = ",AA108,CHAR(10),"    fuelTankSizeUpgrade = ",AB108),_xlfn.CONCAT("    fuelTankUpgradeType = ",AA108))),IF(Q108="RCS","    rcsUpgradeType = coldGas",IF(Q108="RTG",_xlfn.CONCAT(CHAR(10),"@PART[",D108,"]:NEEDS[",B108,",NearFutureElectrical,DecayingRTGs,!FeatureRadiation]",CHAR(10),"{",CHAR(10),"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08" s="16" t="str">
        <f>IF(Q108="Engine",VLOOKUP(X108,EngineUpgrades!$A$2:$C$19,2,FALSE),"")</f>
        <v/>
      </c>
      <c r="AR108" s="16" t="str">
        <f>IF(Q108="Engine",VLOOKUP(X108,EngineUpgrades!$A$2:$C$19,3,FALSE),"")</f>
        <v/>
      </c>
      <c r="AS108" s="15" t="str">
        <f>_xlfn.XLOOKUP(AQ108,EngineUpgrades!$D$1:$J$1,EngineUpgrades!$D$17:$J$17,"",0,1)</f>
        <v/>
      </c>
      <c r="AT108" s="17">
        <v>2</v>
      </c>
      <c r="AU108" s="16" t="str">
        <f>IF(Q108="Engine",_xlfn.XLOOKUP(_xlfn.CONCAT(O108,P108+AT108),TechTree!$C$2:$C$501,TechTree!$D$2:$D$501,"Not Valid Combination",0,1),"")</f>
        <v/>
      </c>
    </row>
    <row r="109" spans="1:47" ht="348.5" x14ac:dyDescent="0.35">
      <c r="A109" t="str">
        <f>VLOOKUP(D109,PartsUpdated!$A$2:$A$289,1,FALSE)</f>
        <v>aquila_crew_s1p5_2_1</v>
      </c>
      <c r="B109" t="s">
        <v>417</v>
      </c>
      <c r="C109" t="s">
        <v>1106</v>
      </c>
      <c r="D109" t="s">
        <v>636</v>
      </c>
      <c r="E109" t="s">
        <v>637</v>
      </c>
      <c r="F109" t="s">
        <v>420</v>
      </c>
      <c r="G109" t="s">
        <v>427</v>
      </c>
      <c r="H109">
        <v>11375</v>
      </c>
      <c r="I109">
        <v>2275</v>
      </c>
      <c r="J109">
        <v>1.75</v>
      </c>
      <c r="K109" t="s">
        <v>67</v>
      </c>
      <c r="M109" s="12" t="str">
        <f>_xlfn.CONCAT(IF($R109&lt;&gt;"",_xlfn.CONCAT(" #LOC_KTT_",B109,"_",D109,"_Title = ",$R109,CHAR(10),"@PART[",D109,"]:NEEDS[!002_CommunityPartsTitles]:AFTER[",B109,"] // ",IF(R109="",E109,_xlfn.CONCAT(R109," (",E109,")")),CHAR(10),"{",CHAR(10),"    @",$R$1," = #LOC_KTT_",B109,"_",D109,"_Title // ",$R109,CHAR(10),"}",CHAR(10)),""),"@PART[",D109,"]:AFTER[",B109,"] // ",IF(R109="",E109,_xlfn.CONCAT(R109," (",E109,")")),CHAR(10),"{",CHAR(10),"    techBranch = ",VLOOKUP(O109,TechTree!$G$2:$H$43,2,FALSE),CHAR(10),"    techTier = ",P109,CHAR(10),"    @TechRequired = ",N109,IF($S109&lt;&gt;"",_xlfn.CONCAT(CHAR(10),"    @",$S$1," = ",$S109),""),IF($T109&lt;&gt;"",_xlfn.CONCAT(CHAR(10),"    @",$T$1," = ",$T109),""),IF($U109&lt;&gt;"",_xlfn.CONCAT(CHAR(10),"    @",$U$1," = ",$U109),""),IF(AND(AA109="NA/Balloon",Q109&lt;&gt;"Fuel Tank")=TRUE,_xlfn.CONCAT(CHAR(10),"    KiwiFuelSwitchIgnore = true"),""),IF($V109&lt;&gt;"",_xlfn.CONCAT(CHAR(10),V109),""),IF($AP109&lt;&gt;"",IF(Q109="RTG","",_xlfn.CONCAT(CHAR(10),$AP109)),""),IF(AN109&lt;&gt;"",_xlfn.CONCAT(CHAR(10),AN109),""),CHAR(10),"}",IF(AC109="Yes",_xlfn.CONCAT(CHAR(10),"@PART[",D109,"]:NEEDS[KiwiDeprecate]:AFTER[",B109,"]",CHAR(10),"{",CHAR(10),"    kiwiDeprecate = true",CHAR(10),"}"),""),IF(Q109="RTG",AP109,""))</f>
        <v>@PART[aquila_crew_s1p5_2_1]:AFTER[Tantares] // Aquila 18-B1 "Banepalass" Crew Compartment A
{
    techBranch = stationColony
    techTier = 6
    @TechRequired = earlyStations
    spacePlaneSystemUpgradeType = aquila
}</v>
      </c>
      <c r="N109" s="9" t="str">
        <f>_xlfn.XLOOKUP(_xlfn.CONCAT(O109,P109),TechTree!$C$2:$C$501,TechTree!$D$2:$D$501,"Not Valid Combination",0,1)</f>
        <v>earlyStations</v>
      </c>
      <c r="O109" s="8" t="s">
        <v>226</v>
      </c>
      <c r="P109" s="8">
        <v>6</v>
      </c>
      <c r="Q109" s="8" t="s">
        <v>289</v>
      </c>
      <c r="W109" s="10" t="s">
        <v>243</v>
      </c>
      <c r="X109" s="10" t="s">
        <v>259</v>
      </c>
      <c r="Y109" s="10" t="s">
        <v>1304</v>
      </c>
      <c r="Z109" s="10" t="s">
        <v>1305</v>
      </c>
      <c r="AA109" s="10" t="s">
        <v>294</v>
      </c>
      <c r="AB109" s="10" t="s">
        <v>303</v>
      </c>
      <c r="AC109" s="10" t="s">
        <v>329</v>
      </c>
      <c r="AE10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09" s="14"/>
      <c r="AG109" s="18" t="s">
        <v>329</v>
      </c>
      <c r="AH109" s="18"/>
      <c r="AI109" s="18"/>
      <c r="AJ109" s="18"/>
      <c r="AK109" s="18"/>
      <c r="AL109" s="18"/>
      <c r="AM109" s="18"/>
      <c r="AN109" s="19" t="str">
        <f t="shared" si="5"/>
        <v/>
      </c>
      <c r="AO109" s="14"/>
      <c r="AP109" s="15" t="str">
        <f>IF(Q109="Structural",_xlfn.CONCAT("    ","structuralUpgradeType = ",IF(P109&lt;3,"0_2",IF(P109&lt;5,"3_4",IF(P109&lt;7,"5_6",IF(P109&lt;9,"7_8","9Plus"))))),IF(Q109="Command Module",_xlfn.CONCAT("    commandUpgradeType = standard",CHAR(10),"    commandUpgradeName = ",W109),IF(Q109="Engine",_xlfn.CONCAT("    engineUpgradeType = ",X109,CHAR(10),Parts!AS109,CHAR(10),"    enginePartUpgradeName = ",Y109),IF(Q109="Parachute","    parachuteUpgradeType = standard",IF(Q109="Solar",_xlfn.CONCAT("    solarPanelUpgradeTier = ",P109),IF(OR(Q109="System",Q109="System and Space Capability")=TRUE,_xlfn.CONCAT("    spacePlaneSystemUpgradeType = ",Y109,IF(Q109="System and Space Capability",_xlfn.CONCAT(CHAR(10),"    spaceplaneUpgradeType = spaceCapable",CHAR(10),"    baseSkinTemp = ",CHAR(10),"    upgradeSkinTemp = "),"")),IF(Q109="Fuel Tank",IF(AA109="NA/Balloon","    KiwiFuelSwitchIgnore = true",IF(AA109="standardLiquidFuel",_xlfn.CONCAT("    fuelTankUpgradeType = ",AA109,CHAR(10),"    fuelTankSizeUpgrade = ",AB109),_xlfn.CONCAT("    fuelTankUpgradeType = ",AA109))),IF(Q109="RCS","    rcsUpgradeType = coldGas",IF(Q109="RTG",_xlfn.CONCAT(CHAR(10),"@PART[",D109,"]:NEEDS[",B109,",NearFutureElectrical,DecayingRTGs,!FeatureRadiation]",CHAR(10),"{",CHAR(10),"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09" s="16" t="str">
        <f>IF(Q109="Engine",VLOOKUP(X109,EngineUpgrades!$A$2:$C$19,2,FALSE),"")</f>
        <v/>
      </c>
      <c r="AR109" s="16" t="str">
        <f>IF(Q109="Engine",VLOOKUP(X109,EngineUpgrades!$A$2:$C$19,3,FALSE),"")</f>
        <v/>
      </c>
      <c r="AS109" s="15" t="str">
        <f>_xlfn.XLOOKUP(AQ109,EngineUpgrades!$D$1:$J$1,EngineUpgrades!$D$17:$J$17,"",0,1)</f>
        <v/>
      </c>
      <c r="AT109" s="17">
        <v>2</v>
      </c>
      <c r="AU109" s="16" t="str">
        <f>IF(Q109="Engine",_xlfn.XLOOKUP(_xlfn.CONCAT(O109,P109+AT109),TechTree!$C$2:$C$501,TechTree!$D$2:$D$501,"Not Valid Combination",0,1),"")</f>
        <v/>
      </c>
    </row>
    <row r="110" spans="1:47" ht="348.5" x14ac:dyDescent="0.35">
      <c r="A110" t="str">
        <f>VLOOKUP(D110,PartsUpdated!$A$2:$A$289,1,FALSE)</f>
        <v>aquila_crew_s1p5_2_2</v>
      </c>
      <c r="B110" t="s">
        <v>417</v>
      </c>
      <c r="C110" t="s">
        <v>1107</v>
      </c>
      <c r="D110" t="s">
        <v>638</v>
      </c>
      <c r="E110" t="s">
        <v>639</v>
      </c>
      <c r="F110" t="s">
        <v>420</v>
      </c>
      <c r="G110" t="s">
        <v>427</v>
      </c>
      <c r="H110">
        <v>11375</v>
      </c>
      <c r="I110">
        <v>2275</v>
      </c>
      <c r="J110">
        <v>1.75</v>
      </c>
      <c r="K110" t="s">
        <v>67</v>
      </c>
      <c r="M110" s="12" t="str">
        <f>_xlfn.CONCAT(IF($R110&lt;&gt;"",_xlfn.CONCAT(" #LOC_KTT_",B110,"_",D110,"_Title = ",$R110,CHAR(10),"@PART[",D110,"]:NEEDS[!002_CommunityPartsTitles]:AFTER[",B110,"] // ",IF(R110="",E110,_xlfn.CONCAT(R110," (",E110,")")),CHAR(10),"{",CHAR(10),"    @",$R$1," = #LOC_KTT_",B110,"_",D110,"_Title // ",$R110,CHAR(10),"}",CHAR(10)),""),"@PART[",D110,"]:AFTER[",B110,"] // ",IF(R110="",E110,_xlfn.CONCAT(R110," (",E110,")")),CHAR(10),"{",CHAR(10),"    techBranch = ",VLOOKUP(O110,TechTree!$G$2:$H$43,2,FALSE),CHAR(10),"    techTier = ",P110,CHAR(10),"    @TechRequired = ",N110,IF($S110&lt;&gt;"",_xlfn.CONCAT(CHAR(10),"    @",$S$1," = ",$S110),""),IF($T110&lt;&gt;"",_xlfn.CONCAT(CHAR(10),"    @",$T$1," = ",$T110),""),IF($U110&lt;&gt;"",_xlfn.CONCAT(CHAR(10),"    @",$U$1," = ",$U110),""),IF(AND(AA110="NA/Balloon",Q110&lt;&gt;"Fuel Tank")=TRUE,_xlfn.CONCAT(CHAR(10),"    KiwiFuelSwitchIgnore = true"),""),IF($V110&lt;&gt;"",_xlfn.CONCAT(CHAR(10),V110),""),IF($AP110&lt;&gt;"",IF(Q110="RTG","",_xlfn.CONCAT(CHAR(10),$AP110)),""),IF(AN110&lt;&gt;"",_xlfn.CONCAT(CHAR(10),AN110),""),CHAR(10),"}",IF(AC110="Yes",_xlfn.CONCAT(CHAR(10),"@PART[",D110,"]:NEEDS[KiwiDeprecate]:AFTER[",B110,"]",CHAR(10),"{",CHAR(10),"    kiwiDeprecate = true",CHAR(10),"}"),""),IF(Q110="RTG",AP110,""))</f>
        <v>@PART[aquila_crew_s1p5_2_2]:AFTER[Tantares] // Aquila 18-B2 "Banepalass" Crew Compartment B
{
    techBranch = stationColony
    techTier = 6
    @TechRequired = earlyStations
    spacePlaneSystemUpgradeType = aquila
}</v>
      </c>
      <c r="N110" s="9" t="str">
        <f>_xlfn.XLOOKUP(_xlfn.CONCAT(O110,P110),TechTree!$C$2:$C$501,TechTree!$D$2:$D$501,"Not Valid Combination",0,1)</f>
        <v>earlyStations</v>
      </c>
      <c r="O110" s="8" t="s">
        <v>226</v>
      </c>
      <c r="P110" s="8">
        <v>6</v>
      </c>
      <c r="Q110" s="8" t="s">
        <v>289</v>
      </c>
      <c r="W110" s="10" t="s">
        <v>243</v>
      </c>
      <c r="X110" s="10" t="s">
        <v>254</v>
      </c>
      <c r="Y110" s="10" t="s">
        <v>1304</v>
      </c>
      <c r="Z110" s="10" t="s">
        <v>1305</v>
      </c>
      <c r="AA110" s="10" t="s">
        <v>294</v>
      </c>
      <c r="AB110" s="10" t="s">
        <v>303</v>
      </c>
      <c r="AC110" s="10" t="s">
        <v>329</v>
      </c>
      <c r="AE11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10" s="14"/>
      <c r="AG110" s="18" t="s">
        <v>329</v>
      </c>
      <c r="AH110" s="18"/>
      <c r="AI110" s="18"/>
      <c r="AJ110" s="18"/>
      <c r="AK110" s="18"/>
      <c r="AL110" s="18"/>
      <c r="AM110" s="18"/>
      <c r="AN110" s="19" t="str">
        <f t="shared" si="5"/>
        <v/>
      </c>
      <c r="AO110" s="14"/>
      <c r="AP110" s="15" t="str">
        <f>IF(Q110="Structural",_xlfn.CONCAT("    ","structuralUpgradeType = ",IF(P110&lt;3,"0_2",IF(P110&lt;5,"3_4",IF(P110&lt;7,"5_6",IF(P110&lt;9,"7_8","9Plus"))))),IF(Q110="Command Module",_xlfn.CONCAT("    commandUpgradeType = standard",CHAR(10),"    commandUpgradeName = ",W110),IF(Q110="Engine",_xlfn.CONCAT("    engineUpgradeType = ",X110,CHAR(10),Parts!AS110,CHAR(10),"    enginePartUpgradeName = ",Y110),IF(Q110="Parachute","    parachuteUpgradeType = standard",IF(Q110="Solar",_xlfn.CONCAT("    solarPanelUpgradeTier = ",P110),IF(OR(Q110="System",Q110="System and Space Capability")=TRUE,_xlfn.CONCAT("    spacePlaneSystemUpgradeType = ",Y110,IF(Q110="System and Space Capability",_xlfn.CONCAT(CHAR(10),"    spaceplaneUpgradeType = spaceCapable",CHAR(10),"    baseSkinTemp = ",CHAR(10),"    upgradeSkinTemp = "),"")),IF(Q110="Fuel Tank",IF(AA110="NA/Balloon","    KiwiFuelSwitchIgnore = true",IF(AA110="standardLiquidFuel",_xlfn.CONCAT("    fuelTankUpgradeType = ",AA110,CHAR(10),"    fuelTankSizeUpgrade = ",AB110),_xlfn.CONCAT("    fuelTankUpgradeType = ",AA110))),IF(Q110="RCS","    rcsUpgradeType = coldGas",IF(Q110="RTG",_xlfn.CONCAT(CHAR(10),"@PART[",D110,"]:NEEDS[",B110,",NearFutureElectrical,DecayingRTGs,!FeatureRadiation]",CHAR(10),"{",CHAR(10),"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10" s="16" t="str">
        <f>IF(Q110="Engine",VLOOKUP(X110,EngineUpgrades!$A$2:$C$19,2,FALSE),"")</f>
        <v/>
      </c>
      <c r="AR110" s="16" t="str">
        <f>IF(Q110="Engine",VLOOKUP(X110,EngineUpgrades!$A$2:$C$19,3,FALSE),"")</f>
        <v/>
      </c>
      <c r="AS110" s="15" t="str">
        <f>_xlfn.XLOOKUP(AQ110,EngineUpgrades!$D$1:$J$1,EngineUpgrades!$D$17:$J$17,"",0,1)</f>
        <v/>
      </c>
      <c r="AT110" s="17">
        <v>2</v>
      </c>
      <c r="AU110" s="16" t="str">
        <f>IF(Q110="Engine",_xlfn.XLOOKUP(_xlfn.CONCAT(O110,P110+AT110),TechTree!$C$2:$C$501,TechTree!$D$2:$D$501,"Not Valid Combination",0,1),"")</f>
        <v/>
      </c>
    </row>
    <row r="111" spans="1:47" ht="348.5" x14ac:dyDescent="0.35">
      <c r="A111" t="str">
        <f>VLOOKUP(D111,PartsUpdated!$A$2:$A$289,1,FALSE)</f>
        <v>aquila_crew_s1p5_3_1</v>
      </c>
      <c r="B111" t="s">
        <v>417</v>
      </c>
      <c r="C111" t="s">
        <v>1108</v>
      </c>
      <c r="D111" t="s">
        <v>640</v>
      </c>
      <c r="E111" t="s">
        <v>641</v>
      </c>
      <c r="F111" t="s">
        <v>420</v>
      </c>
      <c r="G111" t="s">
        <v>427</v>
      </c>
      <c r="H111">
        <v>11375</v>
      </c>
      <c r="I111">
        <v>2275</v>
      </c>
      <c r="J111">
        <v>1</v>
      </c>
      <c r="K111" t="s">
        <v>67</v>
      </c>
      <c r="M111" s="12" t="str">
        <f>_xlfn.CONCAT(IF($R111&lt;&gt;"",_xlfn.CONCAT(" #LOC_KTT_",B111,"_",D111,"_Title = ",$R111,CHAR(10),"@PART[",D111,"]:NEEDS[!002_CommunityPartsTitles]:AFTER[",B111,"] // ",IF(R111="",E111,_xlfn.CONCAT(R111," (",E111,")")),CHAR(10),"{",CHAR(10),"    @",$R$1," = #LOC_KTT_",B111,"_",D111,"_Title // ",$R111,CHAR(10),"}",CHAR(10)),""),"@PART[",D111,"]:AFTER[",B111,"] // ",IF(R111="",E111,_xlfn.CONCAT(R111," (",E111,")")),CHAR(10),"{",CHAR(10),"    techBranch = ",VLOOKUP(O111,TechTree!$G$2:$H$43,2,FALSE),CHAR(10),"    techTier = ",P111,CHAR(10),"    @TechRequired = ",N111,IF($S111&lt;&gt;"",_xlfn.CONCAT(CHAR(10),"    @",$S$1," = ",$S111),""),IF($T111&lt;&gt;"",_xlfn.CONCAT(CHAR(10),"    @",$T$1," = ",$T111),""),IF($U111&lt;&gt;"",_xlfn.CONCAT(CHAR(10),"    @",$U$1," = ",$U111),""),IF(AND(AA111="NA/Balloon",Q111&lt;&gt;"Fuel Tank")=TRUE,_xlfn.CONCAT(CHAR(10),"    KiwiFuelSwitchIgnore = true"),""),IF($V111&lt;&gt;"",_xlfn.CONCAT(CHAR(10),V111),""),IF($AP111&lt;&gt;"",IF(Q111="RTG","",_xlfn.CONCAT(CHAR(10),$AP111)),""),IF(AN111&lt;&gt;"",_xlfn.CONCAT(CHAR(10),AN111),""),CHAR(10),"}",IF(AC111="Yes",_xlfn.CONCAT(CHAR(10),"@PART[",D111,"]:NEEDS[KiwiDeprecate]:AFTER[",B111,"]",CHAR(10),"{",CHAR(10),"    kiwiDeprecate = true",CHAR(10),"}"),""),IF(Q111="RTG",AP111,""))</f>
        <v>@PART[aquila_crew_s1p5_3_1]:AFTER[Tantares] // Aquila 18-C1 "Banekirke" Crew Compartment A
{
    techBranch = stationColony
    techTier = 6
    @TechRequired = earlyStations
    spacePlaneSystemUpgradeType = aquila
}</v>
      </c>
      <c r="N111" s="9" t="str">
        <f>_xlfn.XLOOKUP(_xlfn.CONCAT(O111,P111),TechTree!$C$2:$C$501,TechTree!$D$2:$D$501,"Not Valid Combination",0,1)</f>
        <v>earlyStations</v>
      </c>
      <c r="O111" s="8" t="s">
        <v>226</v>
      </c>
      <c r="P111" s="8">
        <v>6</v>
      </c>
      <c r="Q111" s="8" t="s">
        <v>289</v>
      </c>
      <c r="W111" s="10" t="s">
        <v>243</v>
      </c>
      <c r="X111" s="10" t="s">
        <v>259</v>
      </c>
      <c r="Y111" s="10" t="s">
        <v>1304</v>
      </c>
      <c r="Z111" s="10" t="s">
        <v>1305</v>
      </c>
      <c r="AA111" s="10" t="s">
        <v>294</v>
      </c>
      <c r="AB111" s="10" t="s">
        <v>303</v>
      </c>
      <c r="AC111" s="10" t="s">
        <v>329</v>
      </c>
      <c r="AE11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11" s="14"/>
      <c r="AG111" s="18" t="s">
        <v>329</v>
      </c>
      <c r="AH111" s="18"/>
      <c r="AI111" s="18"/>
      <c r="AJ111" s="18"/>
      <c r="AK111" s="18"/>
      <c r="AL111" s="18"/>
      <c r="AM111" s="18"/>
      <c r="AN111" s="19" t="str">
        <f t="shared" si="5"/>
        <v/>
      </c>
      <c r="AO111" s="14"/>
      <c r="AP111" s="15" t="str">
        <f>IF(Q111="Structural",_xlfn.CONCAT("    ","structuralUpgradeType = ",IF(P111&lt;3,"0_2",IF(P111&lt;5,"3_4",IF(P111&lt;7,"5_6",IF(P111&lt;9,"7_8","9Plus"))))),IF(Q111="Command Module",_xlfn.CONCAT("    commandUpgradeType = standard",CHAR(10),"    commandUpgradeName = ",W111),IF(Q111="Engine",_xlfn.CONCAT("    engineUpgradeType = ",X111,CHAR(10),Parts!AS111,CHAR(10),"    enginePartUpgradeName = ",Y111),IF(Q111="Parachute","    parachuteUpgradeType = standard",IF(Q111="Solar",_xlfn.CONCAT("    solarPanelUpgradeTier = ",P111),IF(OR(Q111="System",Q111="System and Space Capability")=TRUE,_xlfn.CONCAT("    spacePlaneSystemUpgradeType = ",Y111,IF(Q111="System and Space Capability",_xlfn.CONCAT(CHAR(10),"    spaceplaneUpgradeType = spaceCapable",CHAR(10),"    baseSkinTemp = ",CHAR(10),"    upgradeSkinTemp = "),"")),IF(Q111="Fuel Tank",IF(AA111="NA/Balloon","    KiwiFuelSwitchIgnore = true",IF(AA111="standardLiquidFuel",_xlfn.CONCAT("    fuelTankUpgradeType = ",AA111,CHAR(10),"    fuelTankSizeUpgrade = ",AB111),_xlfn.CONCAT("    fuelTankUpgradeType = ",AA111))),IF(Q111="RCS","    rcsUpgradeType = coldGas",IF(Q111="RTG",_xlfn.CONCAT(CHAR(10),"@PART[",D111,"]:NEEDS[",B111,",NearFutureElectrical,DecayingRTGs,!FeatureRadiation]",CHAR(10),"{",CHAR(10),"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11" s="16" t="str">
        <f>IF(Q111="Engine",VLOOKUP(X111,EngineUpgrades!$A$2:$C$19,2,FALSE),"")</f>
        <v/>
      </c>
      <c r="AR111" s="16" t="str">
        <f>IF(Q111="Engine",VLOOKUP(X111,EngineUpgrades!$A$2:$C$19,3,FALSE),"")</f>
        <v/>
      </c>
      <c r="AS111" s="15" t="str">
        <f>_xlfn.XLOOKUP(AQ111,EngineUpgrades!$D$1:$J$1,EngineUpgrades!$D$17:$J$17,"",0,1)</f>
        <v/>
      </c>
      <c r="AT111" s="17">
        <v>2</v>
      </c>
      <c r="AU111" s="16" t="str">
        <f>IF(Q111="Engine",_xlfn.XLOOKUP(_xlfn.CONCAT(O111,P111+AT111),TechTree!$C$2:$C$501,TechTree!$D$2:$D$501,"Not Valid Combination",0,1),"")</f>
        <v/>
      </c>
    </row>
    <row r="112" spans="1:47" ht="348.5" x14ac:dyDescent="0.35">
      <c r="A112" t="str">
        <f>VLOOKUP(D112,PartsUpdated!$A$2:$A$289,1,FALSE)</f>
        <v>aquila_crew_s1p5_3_2</v>
      </c>
      <c r="B112" t="s">
        <v>417</v>
      </c>
      <c r="C112" t="s">
        <v>1109</v>
      </c>
      <c r="D112" t="s">
        <v>642</v>
      </c>
      <c r="E112" t="s">
        <v>643</v>
      </c>
      <c r="F112" t="s">
        <v>420</v>
      </c>
      <c r="G112" t="s">
        <v>427</v>
      </c>
      <c r="H112">
        <v>11375</v>
      </c>
      <c r="I112">
        <v>2275</v>
      </c>
      <c r="J112">
        <v>1</v>
      </c>
      <c r="K112" t="s">
        <v>67</v>
      </c>
      <c r="M112" s="12" t="str">
        <f>_xlfn.CONCAT(IF($R112&lt;&gt;"",_xlfn.CONCAT(" #LOC_KTT_",B112,"_",D112,"_Title = ",$R112,CHAR(10),"@PART[",D112,"]:NEEDS[!002_CommunityPartsTitles]:AFTER[",B112,"] // ",IF(R112="",E112,_xlfn.CONCAT(R112," (",E112,")")),CHAR(10),"{",CHAR(10),"    @",$R$1," = #LOC_KTT_",B112,"_",D112,"_Title // ",$R112,CHAR(10),"}",CHAR(10)),""),"@PART[",D112,"]:AFTER[",B112,"] // ",IF(R112="",E112,_xlfn.CONCAT(R112," (",E112,")")),CHAR(10),"{",CHAR(10),"    techBranch = ",VLOOKUP(O112,TechTree!$G$2:$H$43,2,FALSE),CHAR(10),"    techTier = ",P112,CHAR(10),"    @TechRequired = ",N112,IF($S112&lt;&gt;"",_xlfn.CONCAT(CHAR(10),"    @",$S$1," = ",$S112),""),IF($T112&lt;&gt;"",_xlfn.CONCAT(CHAR(10),"    @",$T$1," = ",$T112),""),IF($U112&lt;&gt;"",_xlfn.CONCAT(CHAR(10),"    @",$U$1," = ",$U112),""),IF(AND(AA112="NA/Balloon",Q112&lt;&gt;"Fuel Tank")=TRUE,_xlfn.CONCAT(CHAR(10),"    KiwiFuelSwitchIgnore = true"),""),IF($V112&lt;&gt;"",_xlfn.CONCAT(CHAR(10),V112),""),IF($AP112&lt;&gt;"",IF(Q112="RTG","",_xlfn.CONCAT(CHAR(10),$AP112)),""),IF(AN112&lt;&gt;"",_xlfn.CONCAT(CHAR(10),AN112),""),CHAR(10),"}",IF(AC112="Yes",_xlfn.CONCAT(CHAR(10),"@PART[",D112,"]:NEEDS[KiwiDeprecate]:AFTER[",B112,"]",CHAR(10),"{",CHAR(10),"    kiwiDeprecate = true",CHAR(10),"}"),""),IF(Q112="RTG",AP112,""))</f>
        <v>@PART[aquila_crew_s1p5_3_2]:AFTER[Tantares] // Aquila 18-C2 "Banekirke" Crew Compartment B
{
    techBranch = stationColony
    techTier = 6
    @TechRequired = earlyStations
    spacePlaneSystemUpgradeType = aquila
}</v>
      </c>
      <c r="N112" s="9" t="str">
        <f>_xlfn.XLOOKUP(_xlfn.CONCAT(O112,P112),TechTree!$C$2:$C$501,TechTree!$D$2:$D$501,"Not Valid Combination",0,1)</f>
        <v>earlyStations</v>
      </c>
      <c r="O112" s="8" t="s">
        <v>226</v>
      </c>
      <c r="P112" s="8">
        <v>6</v>
      </c>
      <c r="Q112" s="8" t="s">
        <v>289</v>
      </c>
      <c r="W112" s="10" t="s">
        <v>243</v>
      </c>
      <c r="X112" s="10" t="s">
        <v>254</v>
      </c>
      <c r="Y112" s="10" t="s">
        <v>1304</v>
      </c>
      <c r="Z112" s="10" t="s">
        <v>1305</v>
      </c>
      <c r="AA112" s="10" t="s">
        <v>294</v>
      </c>
      <c r="AB112" s="10" t="s">
        <v>303</v>
      </c>
      <c r="AC112" s="10" t="s">
        <v>329</v>
      </c>
      <c r="AE11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12" s="14"/>
      <c r="AG112" s="18" t="s">
        <v>329</v>
      </c>
      <c r="AH112" s="18"/>
      <c r="AI112" s="18"/>
      <c r="AJ112" s="18"/>
      <c r="AK112" s="18"/>
      <c r="AL112" s="18"/>
      <c r="AM112" s="18"/>
      <c r="AN112" s="19" t="str">
        <f t="shared" si="5"/>
        <v/>
      </c>
      <c r="AO112" s="14"/>
      <c r="AP112" s="15" t="str">
        <f>IF(Q112="Structural",_xlfn.CONCAT("    ","structuralUpgradeType = ",IF(P112&lt;3,"0_2",IF(P112&lt;5,"3_4",IF(P112&lt;7,"5_6",IF(P112&lt;9,"7_8","9Plus"))))),IF(Q112="Command Module",_xlfn.CONCAT("    commandUpgradeType = standard",CHAR(10),"    commandUpgradeName = ",W112),IF(Q112="Engine",_xlfn.CONCAT("    engineUpgradeType = ",X112,CHAR(10),Parts!AS112,CHAR(10),"    enginePartUpgradeName = ",Y112),IF(Q112="Parachute","    parachuteUpgradeType = standard",IF(Q112="Solar",_xlfn.CONCAT("    solarPanelUpgradeTier = ",P112),IF(OR(Q112="System",Q112="System and Space Capability")=TRUE,_xlfn.CONCAT("    spacePlaneSystemUpgradeType = ",Y112,IF(Q112="System and Space Capability",_xlfn.CONCAT(CHAR(10),"    spaceplaneUpgradeType = spaceCapable",CHAR(10),"    baseSkinTemp = ",CHAR(10),"    upgradeSkinTemp = "),"")),IF(Q112="Fuel Tank",IF(AA112="NA/Balloon","    KiwiFuelSwitchIgnore = true",IF(AA112="standardLiquidFuel",_xlfn.CONCAT("    fuelTankUpgradeType = ",AA112,CHAR(10),"    fuelTankSizeUpgrade = ",AB112),_xlfn.CONCAT("    fuelTankUpgradeType = ",AA112))),IF(Q112="RCS","    rcsUpgradeType = coldGas",IF(Q112="RTG",_xlfn.CONCAT(CHAR(10),"@PART[",D112,"]:NEEDS[",B112,",NearFutureElectrical,DecayingRTGs,!FeatureRadiation]",CHAR(10),"{",CHAR(10),"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12" s="16" t="str">
        <f>IF(Q112="Engine",VLOOKUP(X112,EngineUpgrades!$A$2:$C$19,2,FALSE),"")</f>
        <v/>
      </c>
      <c r="AR112" s="16" t="str">
        <f>IF(Q112="Engine",VLOOKUP(X112,EngineUpgrades!$A$2:$C$19,3,FALSE),"")</f>
        <v/>
      </c>
      <c r="AS112" s="15" t="str">
        <f>_xlfn.XLOOKUP(AQ112,EngineUpgrades!$D$1:$J$1,EngineUpgrades!$D$17:$J$17,"",0,1)</f>
        <v/>
      </c>
      <c r="AT112" s="17">
        <v>2</v>
      </c>
      <c r="AU112" s="16" t="str">
        <f>IF(Q112="Engine",_xlfn.XLOOKUP(_xlfn.CONCAT(O112,P112+AT112),TechTree!$C$2:$C$501,TechTree!$D$2:$D$501,"Not Valid Combination",0,1),"")</f>
        <v/>
      </c>
    </row>
    <row r="113" spans="1:47" ht="348.5" x14ac:dyDescent="0.35">
      <c r="A113" t="str">
        <f>VLOOKUP(D113,PartsUpdated!$A$2:$A$289,1,FALSE)</f>
        <v>aquila_crew_s2_s0p5_1</v>
      </c>
      <c r="B113" t="s">
        <v>417</v>
      </c>
      <c r="C113" t="s">
        <v>1110</v>
      </c>
      <c r="D113" t="s">
        <v>644</v>
      </c>
      <c r="E113" t="s">
        <v>645</v>
      </c>
      <c r="F113" t="s">
        <v>420</v>
      </c>
      <c r="G113" t="s">
        <v>5</v>
      </c>
      <c r="H113">
        <v>7500</v>
      </c>
      <c r="I113">
        <v>1500</v>
      </c>
      <c r="J113">
        <v>0.75</v>
      </c>
      <c r="K113" t="s">
        <v>67</v>
      </c>
      <c r="M113" s="12" t="str">
        <f>_xlfn.CONCAT(IF($R113&lt;&gt;"",_xlfn.CONCAT(" #LOC_KTT_",B113,"_",D113,"_Title = ",$R113,CHAR(10),"@PART[",D113,"]:NEEDS[!002_CommunityPartsTitles]:AFTER[",B113,"] // ",IF(R113="",E113,_xlfn.CONCAT(R113," (",E113,")")),CHAR(10),"{",CHAR(10),"    @",$R$1," = #LOC_KTT_",B113,"_",D113,"_Title // ",$R113,CHAR(10),"}",CHAR(10)),""),"@PART[",D113,"]:AFTER[",B113,"] // ",IF(R113="",E113,_xlfn.CONCAT(R113," (",E113,")")),CHAR(10),"{",CHAR(10),"    techBranch = ",VLOOKUP(O113,TechTree!$G$2:$H$43,2,FALSE),CHAR(10),"    techTier = ",P113,CHAR(10),"    @TechRequired = ",N113,IF($S113&lt;&gt;"",_xlfn.CONCAT(CHAR(10),"    @",$S$1," = ",$S113),""),IF($T113&lt;&gt;"",_xlfn.CONCAT(CHAR(10),"    @",$T$1," = ",$T113),""),IF($U113&lt;&gt;"",_xlfn.CONCAT(CHAR(10),"    @",$U$1," = ",$U113),""),IF(AND(AA113="NA/Balloon",Q113&lt;&gt;"Fuel Tank")=TRUE,_xlfn.CONCAT(CHAR(10),"    KiwiFuelSwitchIgnore = true"),""),IF($V113&lt;&gt;"",_xlfn.CONCAT(CHAR(10),V113),""),IF($AP113&lt;&gt;"",IF(Q113="RTG","",_xlfn.CONCAT(CHAR(10),$AP113)),""),IF(AN113&lt;&gt;"",_xlfn.CONCAT(CHAR(10),AN113),""),CHAR(10),"}",IF(AC113="Yes",_xlfn.CONCAT(CHAR(10),"@PART[",D113,"]:NEEDS[KiwiDeprecate]:AFTER[",B113,"]",CHAR(10),"{",CHAR(10),"    kiwiDeprecate = true",CHAR(10),"}"),""),IF(Q113="RTG",AP113,""))</f>
        <v>@PART[aquila_crew_s2_s0p5_1]:AFTER[Tantares] // Aquila Size 2 to Size 0.5 Crew Compartment
{
    techBranch = stationColony
    techTier = 6
    @TechRequired = earlyStations
    spacePlaneSystemUpgradeType = aquila
}</v>
      </c>
      <c r="N113" s="9" t="str">
        <f>_xlfn.XLOOKUP(_xlfn.CONCAT(O113,P113),TechTree!$C$2:$C$501,TechTree!$D$2:$D$501,"Not Valid Combination",0,1)</f>
        <v>earlyStations</v>
      </c>
      <c r="O113" s="8" t="s">
        <v>226</v>
      </c>
      <c r="P113" s="8">
        <v>6</v>
      </c>
      <c r="Q113" s="8" t="s">
        <v>289</v>
      </c>
      <c r="W113" s="10" t="s">
        <v>243</v>
      </c>
      <c r="X113" s="10" t="s">
        <v>259</v>
      </c>
      <c r="Y113" s="10" t="s">
        <v>1304</v>
      </c>
      <c r="Z113" s="10" t="s">
        <v>1305</v>
      </c>
      <c r="AA113" s="10" t="s">
        <v>294</v>
      </c>
      <c r="AB113" s="10" t="s">
        <v>303</v>
      </c>
      <c r="AC113" s="10" t="s">
        <v>329</v>
      </c>
      <c r="AE11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13" s="14"/>
      <c r="AG113" s="18" t="s">
        <v>329</v>
      </c>
      <c r="AH113" s="18"/>
      <c r="AI113" s="18"/>
      <c r="AJ113" s="18"/>
      <c r="AK113" s="18"/>
      <c r="AL113" s="18"/>
      <c r="AM113" s="18"/>
      <c r="AN113" s="19" t="str">
        <f t="shared" si="5"/>
        <v/>
      </c>
      <c r="AO113" s="14"/>
      <c r="AP113" s="15" t="str">
        <f>IF(Q113="Structural",_xlfn.CONCAT("    ","structuralUpgradeType = ",IF(P113&lt;3,"0_2",IF(P113&lt;5,"3_4",IF(P113&lt;7,"5_6",IF(P113&lt;9,"7_8","9Plus"))))),IF(Q113="Command Module",_xlfn.CONCAT("    commandUpgradeType = standard",CHAR(10),"    commandUpgradeName = ",W113),IF(Q113="Engine",_xlfn.CONCAT("    engineUpgradeType = ",X113,CHAR(10),Parts!AS113,CHAR(10),"    enginePartUpgradeName = ",Y113),IF(Q113="Parachute","    parachuteUpgradeType = standard",IF(Q113="Solar",_xlfn.CONCAT("    solarPanelUpgradeTier = ",P113),IF(OR(Q113="System",Q113="System and Space Capability")=TRUE,_xlfn.CONCAT("    spacePlaneSystemUpgradeType = ",Y113,IF(Q113="System and Space Capability",_xlfn.CONCAT(CHAR(10),"    spaceplaneUpgradeType = spaceCapable",CHAR(10),"    baseSkinTemp = ",CHAR(10),"    upgradeSkinTemp = "),"")),IF(Q113="Fuel Tank",IF(AA113="NA/Balloon","    KiwiFuelSwitchIgnore = true",IF(AA113="standardLiquidFuel",_xlfn.CONCAT("    fuelTankUpgradeType = ",AA113,CHAR(10),"    fuelTankSizeUpgrade = ",AB113),_xlfn.CONCAT("    fuelTankUpgradeType = ",AA113))),IF(Q113="RCS","    rcsUpgradeType = coldGas",IF(Q113="RTG",_xlfn.CONCAT(CHAR(10),"@PART[",D113,"]:NEEDS[",B113,",NearFutureElectrical,DecayingRTGs,!FeatureRadiation]",CHAR(10),"{",CHAR(10),"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13" s="16" t="str">
        <f>IF(Q113="Engine",VLOOKUP(X113,EngineUpgrades!$A$2:$C$19,2,FALSE),"")</f>
        <v/>
      </c>
      <c r="AR113" s="16" t="str">
        <f>IF(Q113="Engine",VLOOKUP(X113,EngineUpgrades!$A$2:$C$19,3,FALSE),"")</f>
        <v/>
      </c>
      <c r="AS113" s="15" t="str">
        <f>_xlfn.XLOOKUP(AQ113,EngineUpgrades!$D$1:$J$1,EngineUpgrades!$D$17:$J$17,"",0,1)</f>
        <v/>
      </c>
      <c r="AT113" s="17">
        <v>2</v>
      </c>
      <c r="AU113" s="16" t="str">
        <f>IF(Q113="Engine",_xlfn.XLOOKUP(_xlfn.CONCAT(O113,P113+AT113),TechTree!$C$2:$C$501,TechTree!$D$2:$D$501,"Not Valid Combination",0,1),"")</f>
        <v/>
      </c>
    </row>
    <row r="114" spans="1:47" ht="348.5" x14ac:dyDescent="0.35">
      <c r="A114" t="str">
        <f>VLOOKUP(D114,PartsUpdated!$A$2:$A$289,1,FALSE)</f>
        <v>aquila_crew_s2_s1p5_1</v>
      </c>
      <c r="B114" t="s">
        <v>417</v>
      </c>
      <c r="C114" t="s">
        <v>1111</v>
      </c>
      <c r="D114" t="s">
        <v>646</v>
      </c>
      <c r="E114" t="s">
        <v>647</v>
      </c>
      <c r="F114" t="s">
        <v>420</v>
      </c>
      <c r="G114" t="s">
        <v>5</v>
      </c>
      <c r="H114">
        <v>7500</v>
      </c>
      <c r="I114">
        <v>1500</v>
      </c>
      <c r="J114">
        <v>0.75</v>
      </c>
      <c r="K114" t="s">
        <v>67</v>
      </c>
      <c r="M114" s="12" t="str">
        <f>_xlfn.CONCAT(IF($R114&lt;&gt;"",_xlfn.CONCAT(" #LOC_KTT_",B114,"_",D114,"_Title = ",$R114,CHAR(10),"@PART[",D114,"]:NEEDS[!002_CommunityPartsTitles]:AFTER[",B114,"] // ",IF(R114="",E114,_xlfn.CONCAT(R114," (",E114,")")),CHAR(10),"{",CHAR(10),"    @",$R$1," = #LOC_KTT_",B114,"_",D114,"_Title // ",$R114,CHAR(10),"}",CHAR(10)),""),"@PART[",D114,"]:AFTER[",B114,"] // ",IF(R114="",E114,_xlfn.CONCAT(R114," (",E114,")")),CHAR(10),"{",CHAR(10),"    techBranch = ",VLOOKUP(O114,TechTree!$G$2:$H$43,2,FALSE),CHAR(10),"    techTier = ",P114,CHAR(10),"    @TechRequired = ",N114,IF($S114&lt;&gt;"",_xlfn.CONCAT(CHAR(10),"    @",$S$1," = ",$S114),""),IF($T114&lt;&gt;"",_xlfn.CONCAT(CHAR(10),"    @",$T$1," = ",$T114),""),IF($U114&lt;&gt;"",_xlfn.CONCAT(CHAR(10),"    @",$U$1," = ",$U114),""),IF(AND(AA114="NA/Balloon",Q114&lt;&gt;"Fuel Tank")=TRUE,_xlfn.CONCAT(CHAR(10),"    KiwiFuelSwitchIgnore = true"),""),IF($V114&lt;&gt;"",_xlfn.CONCAT(CHAR(10),V114),""),IF($AP114&lt;&gt;"",IF(Q114="RTG","",_xlfn.CONCAT(CHAR(10),$AP114)),""),IF(AN114&lt;&gt;"",_xlfn.CONCAT(CHAR(10),AN114),""),CHAR(10),"}",IF(AC114="Yes",_xlfn.CONCAT(CHAR(10),"@PART[",D114,"]:NEEDS[KiwiDeprecate]:AFTER[",B114,"]",CHAR(10),"{",CHAR(10),"    kiwiDeprecate = true",CHAR(10),"}"),""),IF(Q114="RTG",AP114,""))</f>
        <v>@PART[aquila_crew_s2_s1p5_1]:AFTER[Tantares] // Aquila Size 2 to Size 1.5 Crew Compartment
{
    techBranch = stationColony
    techTier = 6
    @TechRequired = earlyStations
    spacePlaneSystemUpgradeType = aquila
}</v>
      </c>
      <c r="N114" s="9" t="str">
        <f>_xlfn.XLOOKUP(_xlfn.CONCAT(O114,P114),TechTree!$C$2:$C$501,TechTree!$D$2:$D$501,"Not Valid Combination",0,1)</f>
        <v>earlyStations</v>
      </c>
      <c r="O114" s="8" t="s">
        <v>226</v>
      </c>
      <c r="P114" s="8">
        <v>6</v>
      </c>
      <c r="Q114" s="8" t="s">
        <v>289</v>
      </c>
      <c r="W114" s="10" t="s">
        <v>243</v>
      </c>
      <c r="X114" s="10" t="s">
        <v>254</v>
      </c>
      <c r="Y114" s="10" t="s">
        <v>1304</v>
      </c>
      <c r="Z114" s="10" t="s">
        <v>1305</v>
      </c>
      <c r="AA114" s="10" t="s">
        <v>294</v>
      </c>
      <c r="AB114" s="10" t="s">
        <v>303</v>
      </c>
      <c r="AC114" s="10" t="s">
        <v>329</v>
      </c>
      <c r="AE11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14" s="14"/>
      <c r="AG114" s="18" t="s">
        <v>329</v>
      </c>
      <c r="AH114" s="18"/>
      <c r="AI114" s="18"/>
      <c r="AJ114" s="18"/>
      <c r="AK114" s="18"/>
      <c r="AL114" s="18"/>
      <c r="AM114" s="18"/>
      <c r="AN114" s="19" t="str">
        <f t="shared" si="5"/>
        <v/>
      </c>
      <c r="AO114" s="14"/>
      <c r="AP114" s="15" t="str">
        <f>IF(Q114="Structural",_xlfn.CONCAT("    ","structuralUpgradeType = ",IF(P114&lt;3,"0_2",IF(P114&lt;5,"3_4",IF(P114&lt;7,"5_6",IF(P114&lt;9,"7_8","9Plus"))))),IF(Q114="Command Module",_xlfn.CONCAT("    commandUpgradeType = standard",CHAR(10),"    commandUpgradeName = ",W114),IF(Q114="Engine",_xlfn.CONCAT("    engineUpgradeType = ",X114,CHAR(10),Parts!AS114,CHAR(10),"    enginePartUpgradeName = ",Y114),IF(Q114="Parachute","    parachuteUpgradeType = standard",IF(Q114="Solar",_xlfn.CONCAT("    solarPanelUpgradeTier = ",P114),IF(OR(Q114="System",Q114="System and Space Capability")=TRUE,_xlfn.CONCAT("    spacePlaneSystemUpgradeType = ",Y114,IF(Q114="System and Space Capability",_xlfn.CONCAT(CHAR(10),"    spaceplaneUpgradeType = spaceCapable",CHAR(10),"    baseSkinTemp = ",CHAR(10),"    upgradeSkinTemp = "),"")),IF(Q114="Fuel Tank",IF(AA114="NA/Balloon","    KiwiFuelSwitchIgnore = true",IF(AA114="standardLiquidFuel",_xlfn.CONCAT("    fuelTankUpgradeType = ",AA114,CHAR(10),"    fuelTankSizeUpgrade = ",AB114),_xlfn.CONCAT("    fuelTankUpgradeType = ",AA114))),IF(Q114="RCS","    rcsUpgradeType = coldGas",IF(Q114="RTG",_xlfn.CONCAT(CHAR(10),"@PART[",D114,"]:NEEDS[",B114,",NearFutureElectrical,DecayingRTGs,!FeatureRadiation]",CHAR(10),"{",CHAR(10),"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14" s="16" t="str">
        <f>IF(Q114="Engine",VLOOKUP(X114,EngineUpgrades!$A$2:$C$19,2,FALSE),"")</f>
        <v/>
      </c>
      <c r="AR114" s="16" t="str">
        <f>IF(Q114="Engine",VLOOKUP(X114,EngineUpgrades!$A$2:$C$19,3,FALSE),"")</f>
        <v/>
      </c>
      <c r="AS114" s="15" t="str">
        <f>_xlfn.XLOOKUP(AQ114,EngineUpgrades!$D$1:$J$1,EngineUpgrades!$D$17:$J$17,"",0,1)</f>
        <v/>
      </c>
      <c r="AT114" s="17">
        <v>2</v>
      </c>
      <c r="AU114" s="16" t="str">
        <f>IF(Q114="Engine",_xlfn.XLOOKUP(_xlfn.CONCAT(O114,P114+AT114),TechTree!$C$2:$C$501,TechTree!$D$2:$D$501,"Not Valid Combination",0,1),"")</f>
        <v/>
      </c>
    </row>
    <row r="115" spans="1:47" ht="348.5" x14ac:dyDescent="0.35">
      <c r="A115" t="str">
        <f>VLOOKUP(D115,PartsUpdated!$A$2:$A$289,1,FALSE)</f>
        <v>aquila_fuel_tank_double_srf_2</v>
      </c>
      <c r="B115" t="s">
        <v>417</v>
      </c>
      <c r="C115" t="s">
        <v>1112</v>
      </c>
      <c r="D115" t="s">
        <v>648</v>
      </c>
      <c r="E115" t="s">
        <v>649</v>
      </c>
      <c r="F115" t="s">
        <v>420</v>
      </c>
      <c r="G115" t="s">
        <v>371</v>
      </c>
      <c r="H115">
        <v>750</v>
      </c>
      <c r="I115">
        <v>150</v>
      </c>
      <c r="J115">
        <v>0.1</v>
      </c>
      <c r="K115" t="s">
        <v>67</v>
      </c>
      <c r="M115" s="12" t="str">
        <f>_xlfn.CONCAT(IF($R115&lt;&gt;"",_xlfn.CONCAT(" #LOC_KTT_",B115,"_",D115,"_Title = ",$R115,CHAR(10),"@PART[",D115,"]:NEEDS[!002_CommunityPartsTitles]:AFTER[",B115,"] // ",IF(R115="",E115,_xlfn.CONCAT(R115," (",E115,")")),CHAR(10),"{",CHAR(10),"    @",$R$1," = #LOC_KTT_",B115,"_",D115,"_Title // ",$R115,CHAR(10),"}",CHAR(10)),""),"@PART[",D115,"]:AFTER[",B115,"] // ",IF(R115="",E115,_xlfn.CONCAT(R115," (",E115,")")),CHAR(10),"{",CHAR(10),"    techBranch = ",VLOOKUP(O115,TechTree!$G$2:$H$43,2,FALSE),CHAR(10),"    techTier = ",P115,CHAR(10),"    @TechRequired = ",N115,IF($S115&lt;&gt;"",_xlfn.CONCAT(CHAR(10),"    @",$S$1," = ",$S115),""),IF($T115&lt;&gt;"",_xlfn.CONCAT(CHAR(10),"    @",$T$1," = ",$T115),""),IF($U115&lt;&gt;"",_xlfn.CONCAT(CHAR(10),"    @",$U$1," = ",$U115),""),IF(AND(AA115="NA/Balloon",Q115&lt;&gt;"Fuel Tank")=TRUE,_xlfn.CONCAT(CHAR(10),"    KiwiFuelSwitchIgnore = true"),""),IF($V115&lt;&gt;"",_xlfn.CONCAT(CHAR(10),V115),""),IF($AP115&lt;&gt;"",IF(Q115="RTG","",_xlfn.CONCAT(CHAR(10),$AP115)),""),IF(AN115&lt;&gt;"",_xlfn.CONCAT(CHAR(10),AN115),""),CHAR(10),"}",IF(AC115="Yes",_xlfn.CONCAT(CHAR(10),"@PART[",D115,"]:NEEDS[KiwiDeprecate]:AFTER[",B115,"]",CHAR(10),"{",CHAR(10),"    kiwiDeprecate = true",CHAR(10),"}"),""),IF(Q115="RTG",AP115,""))</f>
        <v>@PART[aquila_fuel_tank_double_srf_2]:AFTER[Tantares] // Aquila FT-D2 Fuel Tank
{
    techBranch = specialtyFuel
    techTier = 4
    @TechRequired = flexibleFuelSolutions
    spacePlaneSystemUpgradeType = aquila
}</v>
      </c>
      <c r="N115" s="9" t="str">
        <f>_xlfn.XLOOKUP(_xlfn.CONCAT(O115,P115),TechTree!$C$2:$C$501,TechTree!$D$2:$D$501,"Not Valid Combination",0,1)</f>
        <v>flexibleFuelSolutions</v>
      </c>
      <c r="O115" s="8" t="s">
        <v>350</v>
      </c>
      <c r="P115" s="8">
        <v>4</v>
      </c>
      <c r="Q115" s="8" t="s">
        <v>289</v>
      </c>
      <c r="W115" s="10" t="s">
        <v>243</v>
      </c>
      <c r="X115" s="10" t="s">
        <v>259</v>
      </c>
      <c r="Y115" s="10" t="s">
        <v>1304</v>
      </c>
      <c r="Z115" s="10" t="s">
        <v>1305</v>
      </c>
      <c r="AA115" s="10" t="s">
        <v>294</v>
      </c>
      <c r="AB115" s="10" t="s">
        <v>303</v>
      </c>
      <c r="AC115" s="10" t="s">
        <v>329</v>
      </c>
      <c r="AE11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15" s="14"/>
      <c r="AG115" s="18" t="s">
        <v>329</v>
      </c>
      <c r="AH115" s="18"/>
      <c r="AI115" s="18"/>
      <c r="AJ115" s="18"/>
      <c r="AK115" s="18"/>
      <c r="AL115" s="18"/>
      <c r="AM115" s="18"/>
      <c r="AN115" s="19" t="str">
        <f t="shared" si="5"/>
        <v/>
      </c>
      <c r="AO115" s="14"/>
      <c r="AP115" s="15" t="str">
        <f>IF(Q115="Structural",_xlfn.CONCAT("    ","structuralUpgradeType = ",IF(P115&lt;3,"0_2",IF(P115&lt;5,"3_4",IF(P115&lt;7,"5_6",IF(P115&lt;9,"7_8","9Plus"))))),IF(Q115="Command Module",_xlfn.CONCAT("    commandUpgradeType = standard",CHAR(10),"    commandUpgradeName = ",W115),IF(Q115="Engine",_xlfn.CONCAT("    engineUpgradeType = ",X115,CHAR(10),Parts!AS115,CHAR(10),"    enginePartUpgradeName = ",Y115),IF(Q115="Parachute","    parachuteUpgradeType = standard",IF(Q115="Solar",_xlfn.CONCAT("    solarPanelUpgradeTier = ",P115),IF(OR(Q115="System",Q115="System and Space Capability")=TRUE,_xlfn.CONCAT("    spacePlaneSystemUpgradeType = ",Y115,IF(Q115="System and Space Capability",_xlfn.CONCAT(CHAR(10),"    spaceplaneUpgradeType = spaceCapable",CHAR(10),"    baseSkinTemp = ",CHAR(10),"    upgradeSkinTemp = "),"")),IF(Q115="Fuel Tank",IF(AA115="NA/Balloon","    KiwiFuelSwitchIgnore = true",IF(AA115="standardLiquidFuel",_xlfn.CONCAT("    fuelTankUpgradeType = ",AA115,CHAR(10),"    fuelTankSizeUpgrade = ",AB115),_xlfn.CONCAT("    fuelTankUpgradeType = ",AA115))),IF(Q115="RCS","    rcsUpgradeType = coldGas",IF(Q115="RTG",_xlfn.CONCAT(CHAR(10),"@PART[",D115,"]:NEEDS[",B115,",NearFutureElectrical,DecayingRTGs,!FeatureRadiation]",CHAR(10),"{",CHAR(10),"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15" s="16" t="str">
        <f>IF(Q115="Engine",VLOOKUP(X115,EngineUpgrades!$A$2:$C$19,2,FALSE),"")</f>
        <v/>
      </c>
      <c r="AR115" s="16" t="str">
        <f>IF(Q115="Engine",VLOOKUP(X115,EngineUpgrades!$A$2:$C$19,3,FALSE),"")</f>
        <v/>
      </c>
      <c r="AS115" s="15" t="str">
        <f>_xlfn.XLOOKUP(AQ115,EngineUpgrades!$D$1:$J$1,EngineUpgrades!$D$17:$J$17,"",0,1)</f>
        <v/>
      </c>
      <c r="AT115" s="17">
        <v>2</v>
      </c>
      <c r="AU115" s="16" t="str">
        <f>IF(Q115="Engine",_xlfn.XLOOKUP(_xlfn.CONCAT(O115,P115+AT115),TechTree!$C$2:$C$501,TechTree!$D$2:$D$501,"Not Valid Combination",0,1),"")</f>
        <v/>
      </c>
    </row>
    <row r="116" spans="1:47" ht="348.5" x14ac:dyDescent="0.35">
      <c r="A116" t="str">
        <f>VLOOKUP(D116,PartsUpdated!$A$2:$A$289,1,FALSE)</f>
        <v>aquila_fuel_tank_single_srf_2</v>
      </c>
      <c r="B116" t="s">
        <v>417</v>
      </c>
      <c r="C116" t="s">
        <v>1113</v>
      </c>
      <c r="D116" t="s">
        <v>650</v>
      </c>
      <c r="E116" t="s">
        <v>651</v>
      </c>
      <c r="F116" t="s">
        <v>420</v>
      </c>
      <c r="G116" t="s">
        <v>371</v>
      </c>
      <c r="H116">
        <v>750</v>
      </c>
      <c r="I116">
        <v>150</v>
      </c>
      <c r="J116">
        <v>0.1</v>
      </c>
      <c r="K116" t="s">
        <v>67</v>
      </c>
      <c r="M116" s="12" t="str">
        <f>_xlfn.CONCAT(IF($R116&lt;&gt;"",_xlfn.CONCAT(" #LOC_KTT_",B116,"_",D116,"_Title = ",$R116,CHAR(10),"@PART[",D116,"]:NEEDS[!002_CommunityPartsTitles]:AFTER[",B116,"] // ",IF(R116="",E116,_xlfn.CONCAT(R116," (",E116,")")),CHAR(10),"{",CHAR(10),"    @",$R$1," = #LOC_KTT_",B116,"_",D116,"_Title // ",$R116,CHAR(10),"}",CHAR(10)),""),"@PART[",D116,"]:AFTER[",B116,"] // ",IF(R116="",E116,_xlfn.CONCAT(R116," (",E116,")")),CHAR(10),"{",CHAR(10),"    techBranch = ",VLOOKUP(O116,TechTree!$G$2:$H$43,2,FALSE),CHAR(10),"    techTier = ",P116,CHAR(10),"    @TechRequired = ",N116,IF($S116&lt;&gt;"",_xlfn.CONCAT(CHAR(10),"    @",$S$1," = ",$S116),""),IF($T116&lt;&gt;"",_xlfn.CONCAT(CHAR(10),"    @",$T$1," = ",$T116),""),IF($U116&lt;&gt;"",_xlfn.CONCAT(CHAR(10),"    @",$U$1," = ",$U116),""),IF(AND(AA116="NA/Balloon",Q116&lt;&gt;"Fuel Tank")=TRUE,_xlfn.CONCAT(CHAR(10),"    KiwiFuelSwitchIgnore = true"),""),IF($V116&lt;&gt;"",_xlfn.CONCAT(CHAR(10),V116),""),IF($AP116&lt;&gt;"",IF(Q116="RTG","",_xlfn.CONCAT(CHAR(10),$AP116)),""),IF(AN116&lt;&gt;"",_xlfn.CONCAT(CHAR(10),AN116),""),CHAR(10),"}",IF(AC116="Yes",_xlfn.CONCAT(CHAR(10),"@PART[",D116,"]:NEEDS[KiwiDeprecate]:AFTER[",B116,"]",CHAR(10),"{",CHAR(10),"    kiwiDeprecate = true",CHAR(10),"}"),""),IF(Q116="RTG",AP116,""))</f>
        <v>@PART[aquila_fuel_tank_single_srf_2]:AFTER[Tantares] // Aquila FT-S2 Fuel Tank
{
    techBranch = specialtyFuel
    techTier = 4
    @TechRequired = flexibleFuelSolutions
    spacePlaneSystemUpgradeType = aquila
}</v>
      </c>
      <c r="N116" s="9" t="str">
        <f>_xlfn.XLOOKUP(_xlfn.CONCAT(O116,P116),TechTree!$C$2:$C$501,TechTree!$D$2:$D$501,"Not Valid Combination",0,1)</f>
        <v>flexibleFuelSolutions</v>
      </c>
      <c r="O116" s="8" t="s">
        <v>350</v>
      </c>
      <c r="P116" s="8">
        <v>4</v>
      </c>
      <c r="Q116" s="8" t="s">
        <v>289</v>
      </c>
      <c r="W116" s="10" t="s">
        <v>243</v>
      </c>
      <c r="X116" s="10" t="s">
        <v>254</v>
      </c>
      <c r="Y116" s="10" t="s">
        <v>1304</v>
      </c>
      <c r="Z116" s="10" t="s">
        <v>1305</v>
      </c>
      <c r="AA116" s="10" t="s">
        <v>294</v>
      </c>
      <c r="AB116" s="10" t="s">
        <v>303</v>
      </c>
      <c r="AC116" s="10" t="s">
        <v>329</v>
      </c>
      <c r="AE11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16" s="14"/>
      <c r="AG116" s="18" t="s">
        <v>329</v>
      </c>
      <c r="AH116" s="18"/>
      <c r="AI116" s="18"/>
      <c r="AJ116" s="18"/>
      <c r="AK116" s="18"/>
      <c r="AL116" s="18"/>
      <c r="AM116" s="18"/>
      <c r="AN116" s="19" t="str">
        <f t="shared" si="5"/>
        <v/>
      </c>
      <c r="AO116" s="14"/>
      <c r="AP116" s="15" t="str">
        <f>IF(Q116="Structural",_xlfn.CONCAT("    ","structuralUpgradeType = ",IF(P116&lt;3,"0_2",IF(P116&lt;5,"3_4",IF(P116&lt;7,"5_6",IF(P116&lt;9,"7_8","9Plus"))))),IF(Q116="Command Module",_xlfn.CONCAT("    commandUpgradeType = standard",CHAR(10),"    commandUpgradeName = ",W116),IF(Q116="Engine",_xlfn.CONCAT("    engineUpgradeType = ",X116,CHAR(10),Parts!AS116,CHAR(10),"    enginePartUpgradeName = ",Y116),IF(Q116="Parachute","    parachuteUpgradeType = standard",IF(Q116="Solar",_xlfn.CONCAT("    solarPanelUpgradeTier = ",P116),IF(OR(Q116="System",Q116="System and Space Capability")=TRUE,_xlfn.CONCAT("    spacePlaneSystemUpgradeType = ",Y116,IF(Q116="System and Space Capability",_xlfn.CONCAT(CHAR(10),"    spaceplaneUpgradeType = spaceCapable",CHAR(10),"    baseSkinTemp = ",CHAR(10),"    upgradeSkinTemp = "),"")),IF(Q116="Fuel Tank",IF(AA116="NA/Balloon","    KiwiFuelSwitchIgnore = true",IF(AA116="standardLiquidFuel",_xlfn.CONCAT("    fuelTankUpgradeType = ",AA116,CHAR(10),"    fuelTankSizeUpgrade = ",AB116),_xlfn.CONCAT("    fuelTankUpgradeType = ",AA116))),IF(Q116="RCS","    rcsUpgradeType = coldGas",IF(Q116="RTG",_xlfn.CONCAT(CHAR(10),"@PART[",D116,"]:NEEDS[",B116,",NearFutureElectrical,DecayingRTGs,!FeatureRadiation]",CHAR(10),"{",CHAR(10),"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16" s="16" t="str">
        <f>IF(Q116="Engine",VLOOKUP(X116,EngineUpgrades!$A$2:$C$19,2,FALSE),"")</f>
        <v/>
      </c>
      <c r="AR116" s="16" t="str">
        <f>IF(Q116="Engine",VLOOKUP(X116,EngineUpgrades!$A$2:$C$19,3,FALSE),"")</f>
        <v/>
      </c>
      <c r="AS116" s="15" t="str">
        <f>_xlfn.XLOOKUP(AQ116,EngineUpgrades!$D$1:$J$1,EngineUpgrades!$D$17:$J$17,"",0,1)</f>
        <v/>
      </c>
      <c r="AT116" s="17">
        <v>2</v>
      </c>
      <c r="AU116" s="16" t="str">
        <f>IF(Q116="Engine",_xlfn.XLOOKUP(_xlfn.CONCAT(O116,P116+AT116),TechTree!$C$2:$C$501,TechTree!$D$2:$D$501,"Not Valid Combination",0,1),"")</f>
        <v/>
      </c>
    </row>
    <row r="117" spans="1:47" ht="348.5" x14ac:dyDescent="0.35">
      <c r="A117" t="str">
        <f>VLOOKUP(D117,PartsUpdated!$A$2:$A$289,1,FALSE)</f>
        <v>aquila_node_adapter_s1_s0p5_1</v>
      </c>
      <c r="B117" t="s">
        <v>417</v>
      </c>
      <c r="C117" t="s">
        <v>1114</v>
      </c>
      <c r="D117" t="s">
        <v>652</v>
      </c>
      <c r="E117" t="s">
        <v>653</v>
      </c>
      <c r="F117" t="s">
        <v>420</v>
      </c>
      <c r="G117" t="s">
        <v>6</v>
      </c>
      <c r="H117">
        <v>750</v>
      </c>
      <c r="I117">
        <v>150</v>
      </c>
      <c r="J117">
        <v>0.1</v>
      </c>
      <c r="K117" t="s">
        <v>67</v>
      </c>
      <c r="M117" s="12" t="str">
        <f>_xlfn.CONCAT(IF($R117&lt;&gt;"",_xlfn.CONCAT(" #LOC_KTT_",B117,"_",D117,"_Title = ",$R117,CHAR(10),"@PART[",D117,"]:NEEDS[!002_CommunityPartsTitles]:AFTER[",B117,"] // ",IF(R117="",E117,_xlfn.CONCAT(R117," (",E117,")")),CHAR(10),"{",CHAR(10),"    @",$R$1," = #LOC_KTT_",B117,"_",D117,"_Title // ",$R117,CHAR(10),"}",CHAR(10)),""),"@PART[",D117,"]:AFTER[",B117,"] // ",IF(R117="",E117,_xlfn.CONCAT(R117," (",E117,")")),CHAR(10),"{",CHAR(10),"    techBranch = ",VLOOKUP(O117,TechTree!$G$2:$H$43,2,FALSE),CHAR(10),"    techTier = ",P117,CHAR(10),"    @TechRequired = ",N117,IF($S117&lt;&gt;"",_xlfn.CONCAT(CHAR(10),"    @",$S$1," = ",$S117),""),IF($T117&lt;&gt;"",_xlfn.CONCAT(CHAR(10),"    @",$T$1," = ",$T117),""),IF($U117&lt;&gt;"",_xlfn.CONCAT(CHAR(10),"    @",$U$1," = ",$U117),""),IF(AND(AA117="NA/Balloon",Q117&lt;&gt;"Fuel Tank")=TRUE,_xlfn.CONCAT(CHAR(10),"    KiwiFuelSwitchIgnore = true"),""),IF($V117&lt;&gt;"",_xlfn.CONCAT(CHAR(10),V117),""),IF($AP117&lt;&gt;"",IF(Q117="RTG","",_xlfn.CONCAT(CHAR(10),$AP117)),""),IF(AN117&lt;&gt;"",_xlfn.CONCAT(CHAR(10),AN117),""),CHAR(10),"}",IF(AC117="Yes",_xlfn.CONCAT(CHAR(10),"@PART[",D117,"]:NEEDS[KiwiDeprecate]:AFTER[",B117,"]",CHAR(10),"{",CHAR(10),"    kiwiDeprecate = true",CHAR(10),"}"),""),IF(Q117="RTG",AP117,""))</f>
        <v>@PART[aquila_node_adapter_s1_s0p5_1]:AFTER[Tantares] // Aquila Size 1 to Size 0.5 Node Adapter
{
    techBranch = stationParts
    techTier = 5
    @TechRequired = specializedConstruction
    spacePlaneSystemUpgradeType = aquila
}</v>
      </c>
      <c r="N117" s="9" t="str">
        <f>_xlfn.XLOOKUP(_xlfn.CONCAT(O117,P117),TechTree!$C$2:$C$501,TechTree!$D$2:$D$501,"Not Valid Combination",0,1)</f>
        <v>specializedConstruction</v>
      </c>
      <c r="O117" s="8" t="s">
        <v>208</v>
      </c>
      <c r="P117" s="8">
        <v>5</v>
      </c>
      <c r="Q117" s="8" t="s">
        <v>289</v>
      </c>
      <c r="W117" s="10" t="s">
        <v>243</v>
      </c>
      <c r="X117" s="10" t="s">
        <v>259</v>
      </c>
      <c r="Y117" s="10" t="s">
        <v>1304</v>
      </c>
      <c r="Z117" s="10" t="s">
        <v>1305</v>
      </c>
      <c r="AA117" s="10" t="s">
        <v>294</v>
      </c>
      <c r="AB117" s="10" t="s">
        <v>303</v>
      </c>
      <c r="AC117" s="10" t="s">
        <v>329</v>
      </c>
      <c r="AE11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17" s="14"/>
      <c r="AG117" s="18" t="s">
        <v>329</v>
      </c>
      <c r="AH117" s="18"/>
      <c r="AI117" s="18"/>
      <c r="AJ117" s="18"/>
      <c r="AK117" s="18"/>
      <c r="AL117" s="18"/>
      <c r="AM117" s="18"/>
      <c r="AN117" s="19" t="str">
        <f t="shared" si="5"/>
        <v/>
      </c>
      <c r="AO117" s="14"/>
      <c r="AP117" s="15" t="str">
        <f>IF(Q117="Structural",_xlfn.CONCAT("    ","structuralUpgradeType = ",IF(P117&lt;3,"0_2",IF(P117&lt;5,"3_4",IF(P117&lt;7,"5_6",IF(P117&lt;9,"7_8","9Plus"))))),IF(Q117="Command Module",_xlfn.CONCAT("    commandUpgradeType = standard",CHAR(10),"    commandUpgradeName = ",W117),IF(Q117="Engine",_xlfn.CONCAT("    engineUpgradeType = ",X117,CHAR(10),Parts!AS117,CHAR(10),"    enginePartUpgradeName = ",Y117),IF(Q117="Parachute","    parachuteUpgradeType = standard",IF(Q117="Solar",_xlfn.CONCAT("    solarPanelUpgradeTier = ",P117),IF(OR(Q117="System",Q117="System and Space Capability")=TRUE,_xlfn.CONCAT("    spacePlaneSystemUpgradeType = ",Y117,IF(Q117="System and Space Capability",_xlfn.CONCAT(CHAR(10),"    spaceplaneUpgradeType = spaceCapable",CHAR(10),"    baseSkinTemp = ",CHAR(10),"    upgradeSkinTemp = "),"")),IF(Q117="Fuel Tank",IF(AA117="NA/Balloon","    KiwiFuelSwitchIgnore = true",IF(AA117="standardLiquidFuel",_xlfn.CONCAT("    fuelTankUpgradeType = ",AA117,CHAR(10),"    fuelTankSizeUpgrade = ",AB117),_xlfn.CONCAT("    fuelTankUpgradeType = ",AA117))),IF(Q117="RCS","    rcsUpgradeType = coldGas",IF(Q117="RTG",_xlfn.CONCAT(CHAR(10),"@PART[",D117,"]:NEEDS[",B117,",NearFutureElectrical,DecayingRTGs,!FeatureRadiation]",CHAR(10),"{",CHAR(10),"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17" s="16" t="str">
        <f>IF(Q117="Engine",VLOOKUP(X117,EngineUpgrades!$A$2:$C$19,2,FALSE),"")</f>
        <v/>
      </c>
      <c r="AR117" s="16" t="str">
        <f>IF(Q117="Engine",VLOOKUP(X117,EngineUpgrades!$A$2:$C$19,3,FALSE),"")</f>
        <v/>
      </c>
      <c r="AS117" s="15" t="str">
        <f>_xlfn.XLOOKUP(AQ117,EngineUpgrades!$D$1:$J$1,EngineUpgrades!$D$17:$J$17,"",0,1)</f>
        <v/>
      </c>
      <c r="AT117" s="17">
        <v>2</v>
      </c>
      <c r="AU117" s="16" t="str">
        <f>IF(Q117="Engine",_xlfn.XLOOKUP(_xlfn.CONCAT(O117,P117+AT117),TechTree!$C$2:$C$501,TechTree!$D$2:$D$501,"Not Valid Combination",0,1),"")</f>
        <v/>
      </c>
    </row>
    <row r="118" spans="1:47" ht="348.5" x14ac:dyDescent="0.35">
      <c r="A118" t="str">
        <f>VLOOKUP(D118,PartsUpdated!$A$2:$A$289,1,FALSE)</f>
        <v>aquila_node_cap_s0p5_1</v>
      </c>
      <c r="B118" t="s">
        <v>417</v>
      </c>
      <c r="C118" t="s">
        <v>1115</v>
      </c>
      <c r="D118" t="s">
        <v>654</v>
      </c>
      <c r="E118" t="s">
        <v>655</v>
      </c>
      <c r="F118" t="s">
        <v>420</v>
      </c>
      <c r="G118" t="s">
        <v>6</v>
      </c>
      <c r="H118">
        <v>750</v>
      </c>
      <c r="I118">
        <v>150</v>
      </c>
      <c r="J118">
        <v>1.2500000000000001E-2</v>
      </c>
      <c r="K118" t="s">
        <v>67</v>
      </c>
      <c r="M118" s="12" t="str">
        <f>_xlfn.CONCAT(IF($R118&lt;&gt;"",_xlfn.CONCAT(" #LOC_KTT_",B118,"_",D118,"_Title = ",$R118,CHAR(10),"@PART[",D118,"]:NEEDS[!002_CommunityPartsTitles]:AFTER[",B118,"] // ",IF(R118="",E118,_xlfn.CONCAT(R118," (",E118,")")),CHAR(10),"{",CHAR(10),"    @",$R$1," = #LOC_KTT_",B118,"_",D118,"_Title // ",$R118,CHAR(10),"}",CHAR(10)),""),"@PART[",D118,"]:AFTER[",B118,"] // ",IF(R118="",E118,_xlfn.CONCAT(R118," (",E118,")")),CHAR(10),"{",CHAR(10),"    techBranch = ",VLOOKUP(O118,TechTree!$G$2:$H$43,2,FALSE),CHAR(10),"    techTier = ",P118,CHAR(10),"    @TechRequired = ",N118,IF($S118&lt;&gt;"",_xlfn.CONCAT(CHAR(10),"    @",$S$1," = ",$S118),""),IF($T118&lt;&gt;"",_xlfn.CONCAT(CHAR(10),"    @",$T$1," = ",$T118),""),IF($U118&lt;&gt;"",_xlfn.CONCAT(CHAR(10),"    @",$U$1," = ",$U118),""),IF(AND(AA118="NA/Balloon",Q118&lt;&gt;"Fuel Tank")=TRUE,_xlfn.CONCAT(CHAR(10),"    KiwiFuelSwitchIgnore = true"),""),IF($V118&lt;&gt;"",_xlfn.CONCAT(CHAR(10),V118),""),IF($AP118&lt;&gt;"",IF(Q118="RTG","",_xlfn.CONCAT(CHAR(10),$AP118)),""),IF(AN118&lt;&gt;"",_xlfn.CONCAT(CHAR(10),AN118),""),CHAR(10),"}",IF(AC118="Yes",_xlfn.CONCAT(CHAR(10),"@PART[",D118,"]:NEEDS[KiwiDeprecate]:AFTER[",B118,"]",CHAR(10),"{",CHAR(10),"    kiwiDeprecate = true",CHAR(10),"}"),""),IF(Q118="RTG",AP118,""))</f>
        <v>@PART[aquila_node_cap_s0p5_1]:AFTER[Tantares] // Aquila 93-A Node Cap
{
    techBranch = stationParts
    techTier = 5
    @TechRequired = specializedConstruction
    spacePlaneSystemUpgradeType = aquila
}</v>
      </c>
      <c r="N118" s="9" t="str">
        <f>_xlfn.XLOOKUP(_xlfn.CONCAT(O118,P118),TechTree!$C$2:$C$501,TechTree!$D$2:$D$501,"Not Valid Combination",0,1)</f>
        <v>specializedConstruction</v>
      </c>
      <c r="O118" s="8" t="s">
        <v>208</v>
      </c>
      <c r="P118" s="8">
        <v>5</v>
      </c>
      <c r="Q118" s="8" t="s">
        <v>289</v>
      </c>
      <c r="W118" s="10" t="s">
        <v>243</v>
      </c>
      <c r="X118" s="10" t="s">
        <v>254</v>
      </c>
      <c r="Y118" s="10" t="s">
        <v>1304</v>
      </c>
      <c r="Z118" s="10" t="s">
        <v>1305</v>
      </c>
      <c r="AA118" s="10" t="s">
        <v>294</v>
      </c>
      <c r="AB118" s="10" t="s">
        <v>303</v>
      </c>
      <c r="AC118" s="10" t="s">
        <v>329</v>
      </c>
      <c r="AE11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18" s="14"/>
      <c r="AG118" s="18" t="s">
        <v>329</v>
      </c>
      <c r="AH118" s="18"/>
      <c r="AI118" s="18"/>
      <c r="AJ118" s="18"/>
      <c r="AK118" s="18"/>
      <c r="AL118" s="18"/>
      <c r="AM118" s="18"/>
      <c r="AN118" s="19" t="str">
        <f t="shared" si="5"/>
        <v/>
      </c>
      <c r="AO118" s="14"/>
      <c r="AP118" s="15" t="str">
        <f>IF(Q118="Structural",_xlfn.CONCAT("    ","structuralUpgradeType = ",IF(P118&lt;3,"0_2",IF(P118&lt;5,"3_4",IF(P118&lt;7,"5_6",IF(P118&lt;9,"7_8","9Plus"))))),IF(Q118="Command Module",_xlfn.CONCAT("    commandUpgradeType = standard",CHAR(10),"    commandUpgradeName = ",W118),IF(Q118="Engine",_xlfn.CONCAT("    engineUpgradeType = ",X118,CHAR(10),Parts!AS118,CHAR(10),"    enginePartUpgradeName = ",Y118),IF(Q118="Parachute","    parachuteUpgradeType = standard",IF(Q118="Solar",_xlfn.CONCAT("    solarPanelUpgradeTier = ",P118),IF(OR(Q118="System",Q118="System and Space Capability")=TRUE,_xlfn.CONCAT("    spacePlaneSystemUpgradeType = ",Y118,IF(Q118="System and Space Capability",_xlfn.CONCAT(CHAR(10),"    spaceplaneUpgradeType = spaceCapable",CHAR(10),"    baseSkinTemp = ",CHAR(10),"    upgradeSkinTemp = "),"")),IF(Q118="Fuel Tank",IF(AA118="NA/Balloon","    KiwiFuelSwitchIgnore = true",IF(AA118="standardLiquidFuel",_xlfn.CONCAT("    fuelTankUpgradeType = ",AA118,CHAR(10),"    fuelTankSizeUpgrade = ",AB118),_xlfn.CONCAT("    fuelTankUpgradeType = ",AA118))),IF(Q118="RCS","    rcsUpgradeType = coldGas",IF(Q118="RTG",_xlfn.CONCAT(CHAR(10),"@PART[",D118,"]:NEEDS[",B118,",NearFutureElectrical,DecayingRTGs,!FeatureRadiation]",CHAR(10),"{",CHAR(10),"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18" s="16" t="str">
        <f>IF(Q118="Engine",VLOOKUP(X118,EngineUpgrades!$A$2:$C$19,2,FALSE),"")</f>
        <v/>
      </c>
      <c r="AR118" s="16" t="str">
        <f>IF(Q118="Engine",VLOOKUP(X118,EngineUpgrades!$A$2:$C$19,3,FALSE),"")</f>
        <v/>
      </c>
      <c r="AS118" s="15" t="str">
        <f>_xlfn.XLOOKUP(AQ118,EngineUpgrades!$D$1:$J$1,EngineUpgrades!$D$17:$J$17,"",0,1)</f>
        <v/>
      </c>
      <c r="AT118" s="17">
        <v>2</v>
      </c>
      <c r="AU118" s="16" t="str">
        <f>IF(Q118="Engine",_xlfn.XLOOKUP(_xlfn.CONCAT(O118,P118+AT118),TechTree!$C$2:$C$501,TechTree!$D$2:$D$501,"Not Valid Combination",0,1),"")</f>
        <v/>
      </c>
    </row>
    <row r="119" spans="1:47" ht="348.5" x14ac:dyDescent="0.35">
      <c r="A119" t="str">
        <f>VLOOKUP(D119,PartsUpdated!$A$2:$A$289,1,FALSE)</f>
        <v>aquila_node_s0p5_1</v>
      </c>
      <c r="B119" t="s">
        <v>417</v>
      </c>
      <c r="C119" t="s">
        <v>1116</v>
      </c>
      <c r="D119" t="s">
        <v>656</v>
      </c>
      <c r="E119" t="s">
        <v>657</v>
      </c>
      <c r="F119" t="s">
        <v>420</v>
      </c>
      <c r="G119" t="s">
        <v>6</v>
      </c>
      <c r="H119">
        <v>450</v>
      </c>
      <c r="I119">
        <v>450</v>
      </c>
      <c r="J119">
        <v>0.625</v>
      </c>
      <c r="K119" t="s">
        <v>87</v>
      </c>
      <c r="M119" s="12" t="str">
        <f>_xlfn.CONCAT(IF($R119&lt;&gt;"",_xlfn.CONCAT(" #LOC_KTT_",B119,"_",D119,"_Title = ",$R119,CHAR(10),"@PART[",D119,"]:NEEDS[!002_CommunityPartsTitles]:AFTER[",B119,"] // ",IF(R119="",E119,_xlfn.CONCAT(R119," (",E119,")")),CHAR(10),"{",CHAR(10),"    @",$R$1," = #LOC_KTT_",B119,"_",D119,"_Title // ",$R119,CHAR(10),"}",CHAR(10)),""),"@PART[",D119,"]:AFTER[",B119,"] // ",IF(R119="",E119,_xlfn.CONCAT(R119," (",E119,")")),CHAR(10),"{",CHAR(10),"    techBranch = ",VLOOKUP(O119,TechTree!$G$2:$H$43,2,FALSE),CHAR(10),"    techTier = ",P119,CHAR(10),"    @TechRequired = ",N119,IF($S119&lt;&gt;"",_xlfn.CONCAT(CHAR(10),"    @",$S$1," = ",$S119),""),IF($T119&lt;&gt;"",_xlfn.CONCAT(CHAR(10),"    @",$T$1," = ",$T119),""),IF($U119&lt;&gt;"",_xlfn.CONCAT(CHAR(10),"    @",$U$1," = ",$U119),""),IF(AND(AA119="NA/Balloon",Q119&lt;&gt;"Fuel Tank")=TRUE,_xlfn.CONCAT(CHAR(10),"    KiwiFuelSwitchIgnore = true"),""),IF($V119&lt;&gt;"",_xlfn.CONCAT(CHAR(10),V119),""),IF($AP119&lt;&gt;"",IF(Q119="RTG","",_xlfn.CONCAT(CHAR(10),$AP119)),""),IF(AN119&lt;&gt;"",_xlfn.CONCAT(CHAR(10),AN119),""),CHAR(10),"}",IF(AC119="Yes",_xlfn.CONCAT(CHAR(10),"@PART[",D119,"]:NEEDS[KiwiDeprecate]:AFTER[",B119,"]",CHAR(10),"{",CHAR(10),"    kiwiDeprecate = true",CHAR(10),"}"),""),IF(Q119="RTG",AP119,""))</f>
        <v>@PART[aquila_node_s0p5_1]:AFTER[Tantares] // Aquila 93-A Node
{
    techBranch = stationParts
    techTier = 5
    @TechRequired = specializedConstruction
    spacePlaneSystemUpgradeType = aquila
}</v>
      </c>
      <c r="N119" s="9" t="str">
        <f>_xlfn.XLOOKUP(_xlfn.CONCAT(O119,P119),TechTree!$C$2:$C$501,TechTree!$D$2:$D$501,"Not Valid Combination",0,1)</f>
        <v>specializedConstruction</v>
      </c>
      <c r="O119" s="8" t="s">
        <v>208</v>
      </c>
      <c r="P119" s="8">
        <v>5</v>
      </c>
      <c r="Q119" s="8" t="s">
        <v>289</v>
      </c>
      <c r="W119" s="10" t="s">
        <v>243</v>
      </c>
      <c r="X119" s="10" t="s">
        <v>259</v>
      </c>
      <c r="Y119" s="10" t="s">
        <v>1304</v>
      </c>
      <c r="Z119" s="10" t="s">
        <v>1305</v>
      </c>
      <c r="AA119" s="10" t="s">
        <v>294</v>
      </c>
      <c r="AB119" s="10" t="s">
        <v>303</v>
      </c>
      <c r="AC119" s="10" t="s">
        <v>329</v>
      </c>
      <c r="AE11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19" s="14"/>
      <c r="AG119" s="18" t="s">
        <v>329</v>
      </c>
      <c r="AH119" s="18"/>
      <c r="AI119" s="18"/>
      <c r="AJ119" s="18"/>
      <c r="AK119" s="18"/>
      <c r="AL119" s="18"/>
      <c r="AM119" s="18"/>
      <c r="AN119" s="19" t="str">
        <f t="shared" si="5"/>
        <v/>
      </c>
      <c r="AO119" s="14"/>
      <c r="AP119" s="15" t="str">
        <f>IF(Q119="Structural",_xlfn.CONCAT("    ","structuralUpgradeType = ",IF(P119&lt;3,"0_2",IF(P119&lt;5,"3_4",IF(P119&lt;7,"5_6",IF(P119&lt;9,"7_8","9Plus"))))),IF(Q119="Command Module",_xlfn.CONCAT("    commandUpgradeType = standard",CHAR(10),"    commandUpgradeName = ",W119),IF(Q119="Engine",_xlfn.CONCAT("    engineUpgradeType = ",X119,CHAR(10),Parts!AS119,CHAR(10),"    enginePartUpgradeName = ",Y119),IF(Q119="Parachute","    parachuteUpgradeType = standard",IF(Q119="Solar",_xlfn.CONCAT("    solarPanelUpgradeTier = ",P119),IF(OR(Q119="System",Q119="System and Space Capability")=TRUE,_xlfn.CONCAT("    spacePlaneSystemUpgradeType = ",Y119,IF(Q119="System and Space Capability",_xlfn.CONCAT(CHAR(10),"    spaceplaneUpgradeType = spaceCapable",CHAR(10),"    baseSkinTemp = ",CHAR(10),"    upgradeSkinTemp = "),"")),IF(Q119="Fuel Tank",IF(AA119="NA/Balloon","    KiwiFuelSwitchIgnore = true",IF(AA119="standardLiquidFuel",_xlfn.CONCAT("    fuelTankUpgradeType = ",AA119,CHAR(10),"    fuelTankSizeUpgrade = ",AB119),_xlfn.CONCAT("    fuelTankUpgradeType = ",AA119))),IF(Q119="RCS","    rcsUpgradeType = coldGas",IF(Q119="RTG",_xlfn.CONCAT(CHAR(10),"@PART[",D119,"]:NEEDS[",B119,",NearFutureElectrical,DecayingRTGs,!FeatureRadiation]",CHAR(10),"{",CHAR(10),"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19" s="16" t="str">
        <f>IF(Q119="Engine",VLOOKUP(X119,EngineUpgrades!$A$2:$C$19,2,FALSE),"")</f>
        <v/>
      </c>
      <c r="AR119" s="16" t="str">
        <f>IF(Q119="Engine",VLOOKUP(X119,EngineUpgrades!$A$2:$C$19,3,FALSE),"")</f>
        <v/>
      </c>
      <c r="AS119" s="15" t="str">
        <f>_xlfn.XLOOKUP(AQ119,EngineUpgrades!$D$1:$J$1,EngineUpgrades!$D$17:$J$17,"",0,1)</f>
        <v/>
      </c>
      <c r="AT119" s="17">
        <v>2</v>
      </c>
      <c r="AU119" s="16" t="str">
        <f>IF(Q119="Engine",_xlfn.XLOOKUP(_xlfn.CONCAT(O119,P119+AT119),TechTree!$C$2:$C$501,TechTree!$D$2:$D$501,"Not Valid Combination",0,1),"")</f>
        <v/>
      </c>
    </row>
    <row r="120" spans="1:47" ht="348.5" x14ac:dyDescent="0.35">
      <c r="A120" t="str">
        <f>VLOOKUP(D120,PartsUpdated!$A$2:$A$289,1,FALSE)</f>
        <v>aquila_radiator_fuel_tank_double_srf_2</v>
      </c>
      <c r="B120" t="s">
        <v>417</v>
      </c>
      <c r="C120" t="s">
        <v>1117</v>
      </c>
      <c r="D120" t="s">
        <v>658</v>
      </c>
      <c r="E120" t="s">
        <v>659</v>
      </c>
      <c r="F120" t="s">
        <v>420</v>
      </c>
      <c r="G120" t="s">
        <v>371</v>
      </c>
      <c r="H120">
        <v>750</v>
      </c>
      <c r="I120">
        <v>150</v>
      </c>
      <c r="J120">
        <v>0.1</v>
      </c>
      <c r="K120" t="s">
        <v>67</v>
      </c>
      <c r="M120" s="12" t="str">
        <f>_xlfn.CONCAT(IF($R120&lt;&gt;"",_xlfn.CONCAT(" #LOC_KTT_",B120,"_",D120,"_Title = ",$R120,CHAR(10),"@PART[",D120,"]:NEEDS[!002_CommunityPartsTitles]:AFTER[",B120,"] // ",IF(R120="",E120,_xlfn.CONCAT(R120," (",E120,")")),CHAR(10),"{",CHAR(10),"    @",$R$1," = #LOC_KTT_",B120,"_",D120,"_Title // ",$R120,CHAR(10),"}",CHAR(10)),""),"@PART[",D120,"]:AFTER[",B120,"] // ",IF(R120="",E120,_xlfn.CONCAT(R120," (",E120,")")),CHAR(10),"{",CHAR(10),"    techBranch = ",VLOOKUP(O120,TechTree!$G$2:$H$43,2,FALSE),CHAR(10),"    techTier = ",P120,CHAR(10),"    @TechRequired = ",N120,IF($S120&lt;&gt;"",_xlfn.CONCAT(CHAR(10),"    @",$S$1," = ",$S120),""),IF($T120&lt;&gt;"",_xlfn.CONCAT(CHAR(10),"    @",$T$1," = ",$T120),""),IF($U120&lt;&gt;"",_xlfn.CONCAT(CHAR(10),"    @",$U$1," = ",$U120),""),IF(AND(AA120="NA/Balloon",Q120&lt;&gt;"Fuel Tank")=TRUE,_xlfn.CONCAT(CHAR(10),"    KiwiFuelSwitchIgnore = true"),""),IF($V120&lt;&gt;"",_xlfn.CONCAT(CHAR(10),V120),""),IF($AP120&lt;&gt;"",IF(Q120="RTG","",_xlfn.CONCAT(CHAR(10),$AP120)),""),IF(AN120&lt;&gt;"",_xlfn.CONCAT(CHAR(10),AN120),""),CHAR(10),"}",IF(AC120="Yes",_xlfn.CONCAT(CHAR(10),"@PART[",D120,"]:NEEDS[KiwiDeprecate]:AFTER[",B120,"]",CHAR(10),"{",CHAR(10),"    kiwiDeprecate = true",CHAR(10),"}"),""),IF(Q120="RTG",AP120,""))</f>
        <v>@PART[aquila_radiator_fuel_tank_double_srf_2]:AFTER[Tantares] // Aquila RFT-D2 Fuel Tank
{
    techBranch = specialtyFuel
    techTier = 4
    @TechRequired = flexibleFuelSolutions
    spacePlaneSystemUpgradeType = aquila
}</v>
      </c>
      <c r="N120" s="9" t="str">
        <f>_xlfn.XLOOKUP(_xlfn.CONCAT(O120,P120),TechTree!$C$2:$C$501,TechTree!$D$2:$D$501,"Not Valid Combination",0,1)</f>
        <v>flexibleFuelSolutions</v>
      </c>
      <c r="O120" s="8" t="s">
        <v>350</v>
      </c>
      <c r="P120" s="8">
        <v>4</v>
      </c>
      <c r="Q120" s="8" t="s">
        <v>289</v>
      </c>
      <c r="W120" s="10" t="s">
        <v>243</v>
      </c>
      <c r="X120" s="10" t="s">
        <v>254</v>
      </c>
      <c r="Y120" s="10" t="s">
        <v>1304</v>
      </c>
      <c r="Z120" s="10" t="s">
        <v>1305</v>
      </c>
      <c r="AA120" s="10" t="s">
        <v>294</v>
      </c>
      <c r="AB120" s="10" t="s">
        <v>303</v>
      </c>
      <c r="AC120" s="10" t="s">
        <v>329</v>
      </c>
      <c r="AE12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20" s="14"/>
      <c r="AG120" s="18" t="s">
        <v>329</v>
      </c>
      <c r="AH120" s="18"/>
      <c r="AI120" s="18"/>
      <c r="AJ120" s="18"/>
      <c r="AK120" s="18"/>
      <c r="AL120" s="18"/>
      <c r="AM120" s="18"/>
      <c r="AN120" s="19" t="str">
        <f t="shared" si="5"/>
        <v/>
      </c>
      <c r="AO120" s="14"/>
      <c r="AP120" s="15" t="str">
        <f>IF(Q120="Structural",_xlfn.CONCAT("    ","structuralUpgradeType = ",IF(P120&lt;3,"0_2",IF(P120&lt;5,"3_4",IF(P120&lt;7,"5_6",IF(P120&lt;9,"7_8","9Plus"))))),IF(Q120="Command Module",_xlfn.CONCAT("    commandUpgradeType = standard",CHAR(10),"    commandUpgradeName = ",W120),IF(Q120="Engine",_xlfn.CONCAT("    engineUpgradeType = ",X120,CHAR(10),Parts!AS120,CHAR(10),"    enginePartUpgradeName = ",Y120),IF(Q120="Parachute","    parachuteUpgradeType = standard",IF(Q120="Solar",_xlfn.CONCAT("    solarPanelUpgradeTier = ",P120),IF(OR(Q120="System",Q120="System and Space Capability")=TRUE,_xlfn.CONCAT("    spacePlaneSystemUpgradeType = ",Y120,IF(Q120="System and Space Capability",_xlfn.CONCAT(CHAR(10),"    spaceplaneUpgradeType = spaceCapable",CHAR(10),"    baseSkinTemp = ",CHAR(10),"    upgradeSkinTemp = "),"")),IF(Q120="Fuel Tank",IF(AA120="NA/Balloon","    KiwiFuelSwitchIgnore = true",IF(AA120="standardLiquidFuel",_xlfn.CONCAT("    fuelTankUpgradeType = ",AA120,CHAR(10),"    fuelTankSizeUpgrade = ",AB120),_xlfn.CONCAT("    fuelTankUpgradeType = ",AA120))),IF(Q120="RCS","    rcsUpgradeType = coldGas",IF(Q120="RTG",_xlfn.CONCAT(CHAR(10),"@PART[",D120,"]:NEEDS[",B120,",NearFutureElectrical,DecayingRTGs,!FeatureRadiation]",CHAR(10),"{",CHAR(10),"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20" s="16" t="str">
        <f>IF(Q120="Engine",VLOOKUP(X120,EngineUpgrades!$A$2:$C$19,2,FALSE),"")</f>
        <v/>
      </c>
      <c r="AR120" s="16" t="str">
        <f>IF(Q120="Engine",VLOOKUP(X120,EngineUpgrades!$A$2:$C$19,3,FALSE),"")</f>
        <v/>
      </c>
      <c r="AS120" s="15" t="str">
        <f>_xlfn.XLOOKUP(AQ120,EngineUpgrades!$D$1:$J$1,EngineUpgrades!$D$17:$J$17,"",0,1)</f>
        <v/>
      </c>
      <c r="AT120" s="17">
        <v>2</v>
      </c>
      <c r="AU120" s="16" t="str">
        <f>IF(Q120="Engine",_xlfn.XLOOKUP(_xlfn.CONCAT(O120,P120+AT120),TechTree!$C$2:$C$501,TechTree!$D$2:$D$501,"Not Valid Combination",0,1),"")</f>
        <v/>
      </c>
    </row>
    <row r="121" spans="1:47" ht="348.5" x14ac:dyDescent="0.35">
      <c r="A121" t="str">
        <f>VLOOKUP(D121,PartsUpdated!$A$2:$A$289,1,FALSE)</f>
        <v>aquila_radiator_fuel_tank_single_srf_2</v>
      </c>
      <c r="B121" t="s">
        <v>417</v>
      </c>
      <c r="C121" t="s">
        <v>1118</v>
      </c>
      <c r="D121" t="s">
        <v>660</v>
      </c>
      <c r="E121" t="s">
        <v>661</v>
      </c>
      <c r="F121" t="s">
        <v>420</v>
      </c>
      <c r="G121" t="s">
        <v>371</v>
      </c>
      <c r="H121">
        <v>750</v>
      </c>
      <c r="I121">
        <v>150</v>
      </c>
      <c r="J121">
        <v>0.05</v>
      </c>
      <c r="K121" t="s">
        <v>67</v>
      </c>
      <c r="M121" s="12" t="str">
        <f>_xlfn.CONCAT(IF($R121&lt;&gt;"",_xlfn.CONCAT(" #LOC_KTT_",B121,"_",D121,"_Title = ",$R121,CHAR(10),"@PART[",D121,"]:NEEDS[!002_CommunityPartsTitles]:AFTER[",B121,"] // ",IF(R121="",E121,_xlfn.CONCAT(R121," (",E121,")")),CHAR(10),"{",CHAR(10),"    @",$R$1," = #LOC_KTT_",B121,"_",D121,"_Title // ",$R121,CHAR(10),"}",CHAR(10)),""),"@PART[",D121,"]:AFTER[",B121,"] // ",IF(R121="",E121,_xlfn.CONCAT(R121," (",E121,")")),CHAR(10),"{",CHAR(10),"    techBranch = ",VLOOKUP(O121,TechTree!$G$2:$H$43,2,FALSE),CHAR(10),"    techTier = ",P121,CHAR(10),"    @TechRequired = ",N121,IF($S121&lt;&gt;"",_xlfn.CONCAT(CHAR(10),"    @",$S$1," = ",$S121),""),IF($T121&lt;&gt;"",_xlfn.CONCAT(CHAR(10),"    @",$T$1," = ",$T121),""),IF($U121&lt;&gt;"",_xlfn.CONCAT(CHAR(10),"    @",$U$1," = ",$U121),""),IF(AND(AA121="NA/Balloon",Q121&lt;&gt;"Fuel Tank")=TRUE,_xlfn.CONCAT(CHAR(10),"    KiwiFuelSwitchIgnore = true"),""),IF($V121&lt;&gt;"",_xlfn.CONCAT(CHAR(10),V121),""),IF($AP121&lt;&gt;"",IF(Q121="RTG","",_xlfn.CONCAT(CHAR(10),$AP121)),""),IF(AN121&lt;&gt;"",_xlfn.CONCAT(CHAR(10),AN121),""),CHAR(10),"}",IF(AC121="Yes",_xlfn.CONCAT(CHAR(10),"@PART[",D121,"]:NEEDS[KiwiDeprecate]:AFTER[",B121,"]",CHAR(10),"{",CHAR(10),"    kiwiDeprecate = true",CHAR(10),"}"),""),IF(Q121="RTG",AP121,""))</f>
        <v>@PART[aquila_radiator_fuel_tank_single_srf_2]:AFTER[Tantares] // Aquila RFT-S2 Fuel Tank
{
    techBranch = specialtyFuel
    techTier = 4
    @TechRequired = flexibleFuelSolutions
    spacePlaneSystemUpgradeType = aquila
}</v>
      </c>
      <c r="N121" s="9" t="str">
        <f>_xlfn.XLOOKUP(_xlfn.CONCAT(O121,P121),TechTree!$C$2:$C$501,TechTree!$D$2:$D$501,"Not Valid Combination",0,1)</f>
        <v>flexibleFuelSolutions</v>
      </c>
      <c r="O121" s="8" t="s">
        <v>350</v>
      </c>
      <c r="P121" s="8">
        <v>4</v>
      </c>
      <c r="Q121" s="8" t="s">
        <v>289</v>
      </c>
      <c r="W121" s="10" t="s">
        <v>243</v>
      </c>
      <c r="X121" s="10" t="s">
        <v>259</v>
      </c>
      <c r="Y121" s="10" t="s">
        <v>1304</v>
      </c>
      <c r="Z121" s="10" t="s">
        <v>1305</v>
      </c>
      <c r="AA121" s="10" t="s">
        <v>294</v>
      </c>
      <c r="AB121" s="10" t="s">
        <v>303</v>
      </c>
      <c r="AC121" s="10" t="s">
        <v>329</v>
      </c>
      <c r="AE12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F121" s="14"/>
      <c r="AG121" s="18" t="s">
        <v>329</v>
      </c>
      <c r="AH121" s="18"/>
      <c r="AI121" s="18"/>
      <c r="AJ121" s="18"/>
      <c r="AK121" s="18"/>
      <c r="AL121" s="18"/>
      <c r="AM121" s="18"/>
      <c r="AN121" s="19" t="str">
        <f t="shared" si="5"/>
        <v/>
      </c>
      <c r="AO121" s="14"/>
      <c r="AP121" s="15" t="str">
        <f>IF(Q121="Structural",_xlfn.CONCAT("    ","structuralUpgradeType = ",IF(P121&lt;3,"0_2",IF(P121&lt;5,"3_4",IF(P121&lt;7,"5_6",IF(P121&lt;9,"7_8","9Plus"))))),IF(Q121="Command Module",_xlfn.CONCAT("    commandUpgradeType = standard",CHAR(10),"    commandUpgradeName = ",W121),IF(Q121="Engine",_xlfn.CONCAT("    engineUpgradeType = ",X121,CHAR(10),Parts!AS121,CHAR(10),"    enginePartUpgradeName = ",Y121),IF(Q121="Parachute","    parachuteUpgradeType = standard",IF(Q121="Solar",_xlfn.CONCAT("    solarPanelUpgradeTier = ",P121),IF(OR(Q121="System",Q121="System and Space Capability")=TRUE,_xlfn.CONCAT("    spacePlaneSystemUpgradeType = ",Y121,IF(Q121="System and Space Capability",_xlfn.CONCAT(CHAR(10),"    spaceplaneUpgradeType = spaceCapable",CHAR(10),"    baseSkinTemp = ",CHAR(10),"    upgradeSkinTemp = "),"")),IF(Q121="Fuel Tank",IF(AA121="NA/Balloon","    KiwiFuelSwitchIgnore = true",IF(AA121="standardLiquidFuel",_xlfn.CONCAT("    fuelTankUpgradeType = ",AA121,CHAR(10),"    fuelTankSizeUpgrade = ",AB121),_xlfn.CONCAT("    fuelTankUpgradeType = ",AA121))),IF(Q121="RCS","    rcsUpgradeType = coldGas",IF(Q121="RTG",_xlfn.CONCAT(CHAR(10),"@PART[",D121,"]:NEEDS[",B121,",NearFutureElectrical,DecayingRTGs,!FeatureRadiation]",CHAR(10),"{",CHAR(10),"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Q121" s="16" t="str">
        <f>IF(Q121="Engine",VLOOKUP(X121,EngineUpgrades!$A$2:$C$19,2,FALSE),"")</f>
        <v/>
      </c>
      <c r="AR121" s="16" t="str">
        <f>IF(Q121="Engine",VLOOKUP(X121,EngineUpgrades!$A$2:$C$19,3,FALSE),"")</f>
        <v/>
      </c>
      <c r="AS121" s="15" t="str">
        <f>_xlfn.XLOOKUP(AQ121,EngineUpgrades!$D$1:$J$1,EngineUpgrades!$D$17:$J$17,"",0,1)</f>
        <v/>
      </c>
      <c r="AT121" s="17">
        <v>2</v>
      </c>
      <c r="AU121" s="16" t="str">
        <f>IF(Q121="Engine",_xlfn.XLOOKUP(_xlfn.CONCAT(O121,P121+AT121),TechTree!$C$2:$C$501,TechTree!$D$2:$D$501,"Not Valid Combination",0,1),"")</f>
        <v/>
      </c>
    </row>
    <row r="122" spans="1:47" ht="84.5" x14ac:dyDescent="0.35">
      <c r="A122" t="str">
        <f>VLOOKUP(D122,PartsUpdated!$A$2:$A$289,1,FALSE)</f>
        <v>sargas_control_s1p5_1</v>
      </c>
      <c r="B122" t="s">
        <v>417</v>
      </c>
      <c r="C122" t="s">
        <v>1119</v>
      </c>
      <c r="D122" t="s">
        <v>662</v>
      </c>
      <c r="E122" t="s">
        <v>663</v>
      </c>
      <c r="F122" t="s">
        <v>420</v>
      </c>
      <c r="G122" t="s">
        <v>5</v>
      </c>
      <c r="H122">
        <v>13750</v>
      </c>
      <c r="I122">
        <v>2750</v>
      </c>
      <c r="J122">
        <v>0.25</v>
      </c>
      <c r="K122" t="s">
        <v>67</v>
      </c>
      <c r="M122" s="12" t="str">
        <f>_xlfn.CONCAT(IF($R122&lt;&gt;"",_xlfn.CONCAT(" #LOC_KTT_",B122,"_",D122,"_Title = ",$R122,CHAR(10),"@PART[",D122,"]:NEEDS[!002_CommunityPartsTitles]:AFTER[",B122,"] // ",IF(R122="",E122,_xlfn.CONCAT(R122," (",E122,")")),CHAR(10),"{",CHAR(10),"    @",$R$1," = #LOC_KTT_",B122,"_",D122,"_Title // ",$R122,CHAR(10),"}",CHAR(10)),""),"@PART[",D122,"]:AFTER[",B122,"] // ",IF(R122="",E122,_xlfn.CONCAT(R122," (",E122,")")),CHAR(10),"{",CHAR(10),"    techBranch = ",VLOOKUP(O122,TechTree!$G$2:$H$43,2,FALSE),CHAR(10),"    techTier = ",P122,CHAR(10),"    @TechRequired = ",N122,IF($S122&lt;&gt;"",_xlfn.CONCAT(CHAR(10),"    @",$S$1," = ",$S122),""),IF($T122&lt;&gt;"",_xlfn.CONCAT(CHAR(10),"    @",$T$1," = ",$T122),""),IF($U122&lt;&gt;"",_xlfn.CONCAT(CHAR(10),"    @",$U$1," = ",$U122),""),IF(AND(AA122="NA/Balloon",Q122&lt;&gt;"Fuel Tank")=TRUE,_xlfn.CONCAT(CHAR(10),"    KiwiFuelSwitchIgnore = true"),""),IF($V122&lt;&gt;"",_xlfn.CONCAT(CHAR(10),V122),""),IF($AP122&lt;&gt;"",IF(Q122="RTG","",_xlfn.CONCAT(CHAR(10),$AP122)),""),IF(AN122&lt;&gt;"",_xlfn.CONCAT(CHAR(10),AN122),""),CHAR(10),"}",IF(AC122="Yes",_xlfn.CONCAT(CHAR(10),"@PART[",D122,"]:NEEDS[KiwiDeprecate]:AFTER[",B122,"]",CHAR(10),"{",CHAR(10),"    kiwiDeprecate = true",CHAR(10),"}"),""),IF(Q122="RTG",AP122,""))</f>
        <v>@PART[sargas_control_s1p5_1]:AFTER[Tantares] // Sargas 18-A "Snutekalkulator" Control Block A
{
    techBranch = probes
    techTier = 6
    @TechRequired = unmannedTech
    structuralUpgradeType = 5_6
}</v>
      </c>
      <c r="N122" s="9" t="str">
        <f>_xlfn.XLOOKUP(_xlfn.CONCAT(O122,P122),TechTree!$C$2:$C$501,TechTree!$D$2:$D$501,"Not Valid Combination",0,1)</f>
        <v>unmannedTech</v>
      </c>
      <c r="O122" s="8" t="s">
        <v>217</v>
      </c>
      <c r="P122" s="8">
        <v>6</v>
      </c>
      <c r="Q122" s="8" t="s">
        <v>6</v>
      </c>
      <c r="W122" s="10" t="s">
        <v>243</v>
      </c>
      <c r="X122" s="10" t="s">
        <v>254</v>
      </c>
      <c r="AA122" s="10" t="s">
        <v>294</v>
      </c>
      <c r="AB122" s="10" t="s">
        <v>303</v>
      </c>
      <c r="AC122" s="10" t="s">
        <v>329</v>
      </c>
      <c r="AE122" s="12" t="str">
        <f t="shared" si="4"/>
        <v/>
      </c>
      <c r="AF122" s="14"/>
      <c r="AG122" s="18" t="s">
        <v>329</v>
      </c>
      <c r="AH122" s="18"/>
      <c r="AI122" s="18"/>
      <c r="AJ122" s="18"/>
      <c r="AK122" s="18"/>
      <c r="AL122" s="18"/>
      <c r="AM122" s="18"/>
      <c r="AN122" s="19" t="str">
        <f t="shared" si="5"/>
        <v/>
      </c>
      <c r="AO122" s="14"/>
      <c r="AP122" s="15" t="str">
        <f>IF(Q122="Structural",_xlfn.CONCAT("    ","structuralUpgradeType = ",IF(P122&lt;3,"0_2",IF(P122&lt;5,"3_4",IF(P122&lt;7,"5_6",IF(P122&lt;9,"7_8","9Plus"))))),IF(Q122="Command Module",_xlfn.CONCAT("    commandUpgradeType = standard",CHAR(10),"    commandUpgradeName = ",W122),IF(Q122="Engine",_xlfn.CONCAT("    engineUpgradeType = ",X122,CHAR(10),Parts!AS122,CHAR(10),"    enginePartUpgradeName = ",Y122),IF(Q122="Parachute","    parachuteUpgradeType = standard",IF(Q122="Solar",_xlfn.CONCAT("    solarPanelUpgradeTier = ",P122),IF(OR(Q122="System",Q122="System and Space Capability")=TRUE,_xlfn.CONCAT("    spacePlaneSystemUpgradeType = ",Y122,IF(Q122="System and Space Capability",_xlfn.CONCAT(CHAR(10),"    spaceplaneUpgradeType = spaceCapable",CHAR(10),"    baseSkinTemp = ",CHAR(10),"    upgradeSkinTemp = "),"")),IF(Q122="Fuel Tank",IF(AA122="NA/Balloon","    KiwiFuelSwitchIgnore = true",IF(AA122="standardLiquidFuel",_xlfn.CONCAT("    fuelTankUpgradeType = ",AA122,CHAR(10),"    fuelTankSizeUpgrade = ",AB122),_xlfn.CONCAT("    fuelTankUpgradeType = ",AA122))),IF(Q122="RCS","    rcsUpgradeType = coldGas",IF(Q122="RTG",_xlfn.CONCAT(CHAR(10),"@PART[",D122,"]:NEEDS[",B122,",NearFutureElectrical,DecayingRTGs,!FeatureRadiation]",CHAR(10),"{",CHAR(10),"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122" s="16" t="str">
        <f>IF(Q122="Engine",VLOOKUP(X122,EngineUpgrades!$A$2:$C$19,2,FALSE),"")</f>
        <v/>
      </c>
      <c r="AR122" s="16" t="str">
        <f>IF(Q122="Engine",VLOOKUP(X122,EngineUpgrades!$A$2:$C$19,3,FALSE),"")</f>
        <v/>
      </c>
      <c r="AS122" s="15" t="str">
        <f>_xlfn.XLOOKUP(AQ122,EngineUpgrades!$D$1:$J$1,EngineUpgrades!$D$17:$J$17,"",0,1)</f>
        <v/>
      </c>
      <c r="AT122" s="17">
        <v>2</v>
      </c>
      <c r="AU122" s="16" t="str">
        <f>IF(Q122="Engine",_xlfn.XLOOKUP(_xlfn.CONCAT(O122,P122+AT122),TechTree!$C$2:$C$501,TechTree!$D$2:$D$501,"Not Valid Combination",0,1),"")</f>
        <v/>
      </c>
    </row>
    <row r="123" spans="1:47" ht="84.5" x14ac:dyDescent="0.35">
      <c r="A123" t="str">
        <f>VLOOKUP(D123,PartsUpdated!$A$2:$A$289,1,FALSE)</f>
        <v>sargas_control_s1p5_2</v>
      </c>
      <c r="B123" t="s">
        <v>417</v>
      </c>
      <c r="C123" t="s">
        <v>1120</v>
      </c>
      <c r="D123" t="s">
        <v>664</v>
      </c>
      <c r="E123" t="s">
        <v>665</v>
      </c>
      <c r="F123" t="s">
        <v>420</v>
      </c>
      <c r="G123" t="s">
        <v>5</v>
      </c>
      <c r="H123">
        <v>17500</v>
      </c>
      <c r="I123">
        <v>3500</v>
      </c>
      <c r="J123">
        <v>0.5</v>
      </c>
      <c r="K123" t="s">
        <v>67</v>
      </c>
      <c r="M123" s="12" t="str">
        <f>_xlfn.CONCAT(IF($R123&lt;&gt;"",_xlfn.CONCAT(" #LOC_KTT_",B123,"_",D123,"_Title = ",$R123,CHAR(10),"@PART[",D123,"]:NEEDS[!002_CommunityPartsTitles]:AFTER[",B123,"] // ",IF(R123="",E123,_xlfn.CONCAT(R123," (",E123,")")),CHAR(10),"{",CHAR(10),"    @",$R$1," = #LOC_KTT_",B123,"_",D123,"_Title // ",$R123,CHAR(10),"}",CHAR(10)),""),"@PART[",D123,"]:AFTER[",B123,"] // ",IF(R123="",E123,_xlfn.CONCAT(R123," (",E123,")")),CHAR(10),"{",CHAR(10),"    techBranch = ",VLOOKUP(O123,TechTree!$G$2:$H$43,2,FALSE),CHAR(10),"    techTier = ",P123,CHAR(10),"    @TechRequired = ",N123,IF($S123&lt;&gt;"",_xlfn.CONCAT(CHAR(10),"    @",$S$1," = ",$S123),""),IF($T123&lt;&gt;"",_xlfn.CONCAT(CHAR(10),"    @",$T$1," = ",$T123),""),IF($U123&lt;&gt;"",_xlfn.CONCAT(CHAR(10),"    @",$U$1," = ",$U123),""),IF(AND(AA123="NA/Balloon",Q123&lt;&gt;"Fuel Tank")=TRUE,_xlfn.CONCAT(CHAR(10),"    KiwiFuelSwitchIgnore = true"),""),IF($V123&lt;&gt;"",_xlfn.CONCAT(CHAR(10),V123),""),IF($AP123&lt;&gt;"",IF(Q123="RTG","",_xlfn.CONCAT(CHAR(10),$AP123)),""),IF(AN123&lt;&gt;"",_xlfn.CONCAT(CHAR(10),AN123),""),CHAR(10),"}",IF(AC123="Yes",_xlfn.CONCAT(CHAR(10),"@PART[",D123,"]:NEEDS[KiwiDeprecate]:AFTER[",B123,"]",CHAR(10),"{",CHAR(10),"    kiwiDeprecate = true",CHAR(10),"}"),""),IF(Q123="RTG",AP123,""))</f>
        <v>@PART[sargas_control_s1p5_2]:AFTER[Tantares] // Sargas 18-B "Nesekalkulator" Control Block B
{
    techBranch = probes
    techTier = 6
    @TechRequired = unmannedTech
    structuralUpgradeType = 5_6
}</v>
      </c>
      <c r="N123" s="9" t="str">
        <f>_xlfn.XLOOKUP(_xlfn.CONCAT(O123,P123),TechTree!$C$2:$C$501,TechTree!$D$2:$D$501,"Not Valid Combination",0,1)</f>
        <v>unmannedTech</v>
      </c>
      <c r="O123" s="8" t="s">
        <v>217</v>
      </c>
      <c r="P123" s="8">
        <v>6</v>
      </c>
      <c r="Q123" s="8" t="s">
        <v>6</v>
      </c>
      <c r="W123" s="10" t="s">
        <v>243</v>
      </c>
      <c r="X123" s="10" t="s">
        <v>259</v>
      </c>
      <c r="AA123" s="10" t="s">
        <v>294</v>
      </c>
      <c r="AB123" s="10" t="s">
        <v>303</v>
      </c>
      <c r="AC123" s="10" t="s">
        <v>329</v>
      </c>
      <c r="AE123" s="12" t="str">
        <f t="shared" si="4"/>
        <v/>
      </c>
      <c r="AF123" s="14"/>
      <c r="AG123" s="18" t="s">
        <v>329</v>
      </c>
      <c r="AH123" s="18"/>
      <c r="AI123" s="18"/>
      <c r="AJ123" s="18"/>
      <c r="AK123" s="18"/>
      <c r="AL123" s="18"/>
      <c r="AM123" s="18"/>
      <c r="AN123" s="19" t="str">
        <f t="shared" si="5"/>
        <v/>
      </c>
      <c r="AO123" s="14"/>
      <c r="AP123" s="15" t="str">
        <f>IF(Q123="Structural",_xlfn.CONCAT("    ","structuralUpgradeType = ",IF(P123&lt;3,"0_2",IF(P123&lt;5,"3_4",IF(P123&lt;7,"5_6",IF(P123&lt;9,"7_8","9Plus"))))),IF(Q123="Command Module",_xlfn.CONCAT("    commandUpgradeType = standard",CHAR(10),"    commandUpgradeName = ",W123),IF(Q123="Engine",_xlfn.CONCAT("    engineUpgradeType = ",X123,CHAR(10),Parts!AS123,CHAR(10),"    enginePartUpgradeName = ",Y123),IF(Q123="Parachute","    parachuteUpgradeType = standard",IF(Q123="Solar",_xlfn.CONCAT("    solarPanelUpgradeTier = ",P123),IF(OR(Q123="System",Q123="System and Space Capability")=TRUE,_xlfn.CONCAT("    spacePlaneSystemUpgradeType = ",Y123,IF(Q123="System and Space Capability",_xlfn.CONCAT(CHAR(10),"    spaceplaneUpgradeType = spaceCapable",CHAR(10),"    baseSkinTemp = ",CHAR(10),"    upgradeSkinTemp = "),"")),IF(Q123="Fuel Tank",IF(AA123="NA/Balloon","    KiwiFuelSwitchIgnore = true",IF(AA123="standardLiquidFuel",_xlfn.CONCAT("    fuelTankUpgradeType = ",AA123,CHAR(10),"    fuelTankSizeUpgrade = ",AB123),_xlfn.CONCAT("    fuelTankUpgradeType = ",AA123))),IF(Q123="RCS","    rcsUpgradeType = coldGas",IF(Q123="RTG",_xlfn.CONCAT(CHAR(10),"@PART[",D123,"]:NEEDS[",B123,",NearFutureElectrical,DecayingRTGs,!FeatureRadiation]",CHAR(10),"{",CHAR(10),"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123" s="16" t="str">
        <f>IF(Q123="Engine",VLOOKUP(X123,EngineUpgrades!$A$2:$C$19,2,FALSE),"")</f>
        <v/>
      </c>
      <c r="AR123" s="16" t="str">
        <f>IF(Q123="Engine",VLOOKUP(X123,EngineUpgrades!$A$2:$C$19,3,FALSE),"")</f>
        <v/>
      </c>
      <c r="AS123" s="15" t="str">
        <f>_xlfn.XLOOKUP(AQ123,EngineUpgrades!$D$1:$J$1,EngineUpgrades!$D$17:$J$17,"",0,1)</f>
        <v/>
      </c>
      <c r="AT123" s="17">
        <v>2</v>
      </c>
      <c r="AU123" s="16" t="str">
        <f>IF(Q123="Engine",_xlfn.XLOOKUP(_xlfn.CONCAT(O123,P123+AT123),TechTree!$C$2:$C$501,TechTree!$D$2:$D$501,"Not Valid Combination",0,1),"")</f>
        <v/>
      </c>
    </row>
    <row r="124" spans="1:47" ht="84.5" x14ac:dyDescent="0.35">
      <c r="A124" t="str">
        <f>VLOOKUP(D124,PartsUpdated!$A$2:$A$289,1,FALSE)</f>
        <v>sargas_docking_mechanism_s1p5_1</v>
      </c>
      <c r="B124" t="s">
        <v>417</v>
      </c>
      <c r="C124" t="s">
        <v>1121</v>
      </c>
      <c r="D124" t="s">
        <v>666</v>
      </c>
      <c r="E124" t="s">
        <v>667</v>
      </c>
      <c r="F124" t="s">
        <v>420</v>
      </c>
      <c r="G124" t="s">
        <v>373</v>
      </c>
      <c r="H124">
        <v>3150</v>
      </c>
      <c r="I124">
        <v>630</v>
      </c>
      <c r="J124">
        <v>0.125</v>
      </c>
      <c r="K124" t="s">
        <v>87</v>
      </c>
      <c r="M124" s="12" t="str">
        <f>_xlfn.CONCAT(IF($R124&lt;&gt;"",_xlfn.CONCAT(" #LOC_KTT_",B124,"_",D124,"_Title = ",$R124,CHAR(10),"@PART[",D124,"]:NEEDS[!002_CommunityPartsTitles]:AFTER[",B124,"] // ",IF(R124="",E124,_xlfn.CONCAT(R124," (",E124,")")),CHAR(10),"{",CHAR(10),"    @",$R$1," = #LOC_KTT_",B124,"_",D124,"_Title // ",$R124,CHAR(10),"}",CHAR(10)),""),"@PART[",D124,"]:AFTER[",B124,"] // ",IF(R124="",E124,_xlfn.CONCAT(R124," (",E124,")")),CHAR(10),"{",CHAR(10),"    techBranch = ",VLOOKUP(O124,TechTree!$G$2:$H$43,2,FALSE),CHAR(10),"    techTier = ",P124,CHAR(10),"    @TechRequired = ",N124,IF($S124&lt;&gt;"",_xlfn.CONCAT(CHAR(10),"    @",$S$1," = ",$S124),""),IF($T124&lt;&gt;"",_xlfn.CONCAT(CHAR(10),"    @",$T$1," = ",$T124),""),IF($U124&lt;&gt;"",_xlfn.CONCAT(CHAR(10),"    @",$U$1," = ",$U124),""),IF(AND(AA124="NA/Balloon",Q124&lt;&gt;"Fuel Tank")=TRUE,_xlfn.CONCAT(CHAR(10),"    KiwiFuelSwitchIgnore = true"),""),IF($V124&lt;&gt;"",_xlfn.CONCAT(CHAR(10),V124),""),IF($AP124&lt;&gt;"",IF(Q124="RTG","",_xlfn.CONCAT(CHAR(10),$AP124)),""),IF(AN124&lt;&gt;"",_xlfn.CONCAT(CHAR(10),AN124),""),CHAR(10),"}",IF(AC124="Yes",_xlfn.CONCAT(CHAR(10),"@PART[",D124,"]:NEEDS[KiwiDeprecate]:AFTER[",B124,"]",CHAR(10),"{",CHAR(10),"    kiwiDeprecate = true",CHAR(10),"}"),""),IF(Q124="RTG",AP124,""))</f>
        <v>@PART[sargas_docking_mechanism_s1p5_1]:AFTER[Tantares] // Sargas Size 1.5 Docking Ring A
{
    techBranch = decouplers
    techTier = 5
    @TechRequired = advancedDecoupling
    structuralUpgradeType = 5_6
}</v>
      </c>
      <c r="N124" s="9" t="str">
        <f>_xlfn.XLOOKUP(_xlfn.CONCAT(O124,P124),TechTree!$C$2:$C$501,TechTree!$D$2:$D$501,"Not Valid Combination",0,1)</f>
        <v>advancedDecoupling</v>
      </c>
      <c r="O124" s="8" t="s">
        <v>212</v>
      </c>
      <c r="P124" s="8">
        <v>5</v>
      </c>
      <c r="Q124" s="8" t="s">
        <v>6</v>
      </c>
      <c r="W124" s="10" t="s">
        <v>243</v>
      </c>
      <c r="X124" s="10" t="s">
        <v>254</v>
      </c>
      <c r="AA124" s="10" t="s">
        <v>294</v>
      </c>
      <c r="AB124" s="10" t="s">
        <v>303</v>
      </c>
      <c r="AC124" s="10" t="s">
        <v>329</v>
      </c>
      <c r="AE124" s="12" t="str">
        <f t="shared" si="4"/>
        <v/>
      </c>
      <c r="AF124" s="14"/>
      <c r="AG124" s="18" t="s">
        <v>329</v>
      </c>
      <c r="AH124" s="18"/>
      <c r="AI124" s="18"/>
      <c r="AJ124" s="18"/>
      <c r="AK124" s="18"/>
      <c r="AL124" s="18"/>
      <c r="AM124" s="18"/>
      <c r="AN124" s="19" t="str">
        <f t="shared" si="5"/>
        <v/>
      </c>
      <c r="AO124" s="14"/>
      <c r="AP124" s="15" t="str">
        <f>IF(Q124="Structural",_xlfn.CONCAT("    ","structuralUpgradeType = ",IF(P124&lt;3,"0_2",IF(P124&lt;5,"3_4",IF(P124&lt;7,"5_6",IF(P124&lt;9,"7_8","9Plus"))))),IF(Q124="Command Module",_xlfn.CONCAT("    commandUpgradeType = standard",CHAR(10),"    commandUpgradeName = ",W124),IF(Q124="Engine",_xlfn.CONCAT("    engineUpgradeType = ",X124,CHAR(10),Parts!AS124,CHAR(10),"    enginePartUpgradeName = ",Y124),IF(Q124="Parachute","    parachuteUpgradeType = standard",IF(Q124="Solar",_xlfn.CONCAT("    solarPanelUpgradeTier = ",P124),IF(OR(Q124="System",Q124="System and Space Capability")=TRUE,_xlfn.CONCAT("    spacePlaneSystemUpgradeType = ",Y124,IF(Q124="System and Space Capability",_xlfn.CONCAT(CHAR(10),"    spaceplaneUpgradeType = spaceCapable",CHAR(10),"    baseSkinTemp = ",CHAR(10),"    upgradeSkinTemp = "),"")),IF(Q124="Fuel Tank",IF(AA124="NA/Balloon","    KiwiFuelSwitchIgnore = true",IF(AA124="standardLiquidFuel",_xlfn.CONCAT("    fuelTankUpgradeType = ",AA124,CHAR(10),"    fuelTankSizeUpgrade = ",AB124),_xlfn.CONCAT("    fuelTankUpgradeType = ",AA124))),IF(Q124="RCS","    rcsUpgradeType = coldGas",IF(Q124="RTG",_xlfn.CONCAT(CHAR(10),"@PART[",D124,"]:NEEDS[",B124,",NearFutureElectrical,DecayingRTGs,!FeatureRadiation]",CHAR(10),"{",CHAR(10),"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124" s="16" t="str">
        <f>IF(Q124="Engine",VLOOKUP(X124,EngineUpgrades!$A$2:$C$19,2,FALSE),"")</f>
        <v/>
      </c>
      <c r="AR124" s="16" t="str">
        <f>IF(Q124="Engine",VLOOKUP(X124,EngineUpgrades!$A$2:$C$19,3,FALSE),"")</f>
        <v/>
      </c>
      <c r="AS124" s="15" t="str">
        <f>_xlfn.XLOOKUP(AQ124,EngineUpgrades!$D$1:$J$1,EngineUpgrades!$D$17:$J$17,"",0,1)</f>
        <v/>
      </c>
      <c r="AT124" s="17">
        <v>2</v>
      </c>
      <c r="AU124" s="16" t="str">
        <f>IF(Q124="Engine",_xlfn.XLOOKUP(_xlfn.CONCAT(O124,P124+AT124),TechTree!$C$2:$C$501,TechTree!$D$2:$D$501,"Not Valid Combination",0,1),"")</f>
        <v/>
      </c>
    </row>
    <row r="125" spans="1:47" ht="84.5" x14ac:dyDescent="0.35">
      <c r="A125" t="str">
        <f>VLOOKUP(D125,PartsUpdated!$A$2:$A$289,1,FALSE)</f>
        <v>sargas_docking_mechanism_s1p5_2</v>
      </c>
      <c r="B125" t="s">
        <v>417</v>
      </c>
      <c r="C125" t="s">
        <v>1122</v>
      </c>
      <c r="D125" t="s">
        <v>668</v>
      </c>
      <c r="E125" t="s">
        <v>669</v>
      </c>
      <c r="F125" t="s">
        <v>420</v>
      </c>
      <c r="G125" t="s">
        <v>373</v>
      </c>
      <c r="H125">
        <v>4900</v>
      </c>
      <c r="I125">
        <v>980</v>
      </c>
      <c r="J125">
        <v>0.375</v>
      </c>
      <c r="K125" t="s">
        <v>87</v>
      </c>
      <c r="M125" s="12" t="str">
        <f>_xlfn.CONCAT(IF($R125&lt;&gt;"",_xlfn.CONCAT(" #LOC_KTT_",B125,"_",D125,"_Title = ",$R125,CHAR(10),"@PART[",D125,"]:NEEDS[!002_CommunityPartsTitles]:AFTER[",B125,"] // ",IF(R125="",E125,_xlfn.CONCAT(R125," (",E125,")")),CHAR(10),"{",CHAR(10),"    @",$R$1," = #LOC_KTT_",B125,"_",D125,"_Title // ",$R125,CHAR(10),"}",CHAR(10)),""),"@PART[",D125,"]:AFTER[",B125,"] // ",IF(R125="",E125,_xlfn.CONCAT(R125," (",E125,")")),CHAR(10),"{",CHAR(10),"    techBranch = ",VLOOKUP(O125,TechTree!$G$2:$H$43,2,FALSE),CHAR(10),"    techTier = ",P125,CHAR(10),"    @TechRequired = ",N125,IF($S125&lt;&gt;"",_xlfn.CONCAT(CHAR(10),"    @",$S$1," = ",$S125),""),IF($T125&lt;&gt;"",_xlfn.CONCAT(CHAR(10),"    @",$T$1," = ",$T125),""),IF($U125&lt;&gt;"",_xlfn.CONCAT(CHAR(10),"    @",$U$1," = ",$U125),""),IF(AND(AA125="NA/Balloon",Q125&lt;&gt;"Fuel Tank")=TRUE,_xlfn.CONCAT(CHAR(10),"    KiwiFuelSwitchIgnore = true"),""),IF($V125&lt;&gt;"",_xlfn.CONCAT(CHAR(10),V125),""),IF($AP125&lt;&gt;"",IF(Q125="RTG","",_xlfn.CONCAT(CHAR(10),$AP125)),""),IF(AN125&lt;&gt;"",_xlfn.CONCAT(CHAR(10),AN125),""),CHAR(10),"}",IF(AC125="Yes",_xlfn.CONCAT(CHAR(10),"@PART[",D125,"]:NEEDS[KiwiDeprecate]:AFTER[",B125,"]",CHAR(10),"{",CHAR(10),"    kiwiDeprecate = true",CHAR(10),"}"),""),IF(Q125="RTG",AP125,""))</f>
        <v>@PART[sargas_docking_mechanism_s1p5_2]:AFTER[Tantares] // Sargas Size 1.5 Docking Ring B
{
    techBranch = decouplers
    techTier = 5
    @TechRequired = advancedDecoupling
    structuralUpgradeType = 5_6
}</v>
      </c>
      <c r="N125" s="9" t="str">
        <f>_xlfn.XLOOKUP(_xlfn.CONCAT(O125,P125),TechTree!$C$2:$C$501,TechTree!$D$2:$D$501,"Not Valid Combination",0,1)</f>
        <v>advancedDecoupling</v>
      </c>
      <c r="O125" s="8" t="s">
        <v>212</v>
      </c>
      <c r="P125" s="8">
        <v>5</v>
      </c>
      <c r="Q125" s="8" t="s">
        <v>6</v>
      </c>
      <c r="W125" s="10" t="s">
        <v>243</v>
      </c>
      <c r="X125" s="10" t="s">
        <v>259</v>
      </c>
      <c r="AA125" s="10" t="s">
        <v>294</v>
      </c>
      <c r="AB125" s="10" t="s">
        <v>303</v>
      </c>
      <c r="AC125" s="10" t="s">
        <v>329</v>
      </c>
      <c r="AE125" s="12" t="str">
        <f t="shared" si="4"/>
        <v/>
      </c>
      <c r="AF125" s="14"/>
      <c r="AG125" s="18" t="s">
        <v>329</v>
      </c>
      <c r="AH125" s="18"/>
      <c r="AI125" s="18"/>
      <c r="AJ125" s="18"/>
      <c r="AK125" s="18"/>
      <c r="AL125" s="18"/>
      <c r="AM125" s="18"/>
      <c r="AN125" s="19" t="str">
        <f t="shared" si="5"/>
        <v/>
      </c>
      <c r="AO125" s="14"/>
      <c r="AP125" s="15" t="str">
        <f>IF(Q125="Structural",_xlfn.CONCAT("    ","structuralUpgradeType = ",IF(P125&lt;3,"0_2",IF(P125&lt;5,"3_4",IF(P125&lt;7,"5_6",IF(P125&lt;9,"7_8","9Plus"))))),IF(Q125="Command Module",_xlfn.CONCAT("    commandUpgradeType = standard",CHAR(10),"    commandUpgradeName = ",W125),IF(Q125="Engine",_xlfn.CONCAT("    engineUpgradeType = ",X125,CHAR(10),Parts!AS125,CHAR(10),"    enginePartUpgradeName = ",Y125),IF(Q125="Parachute","    parachuteUpgradeType = standard",IF(Q125="Solar",_xlfn.CONCAT("    solarPanelUpgradeTier = ",P125),IF(OR(Q125="System",Q125="System and Space Capability")=TRUE,_xlfn.CONCAT("    spacePlaneSystemUpgradeType = ",Y125,IF(Q125="System and Space Capability",_xlfn.CONCAT(CHAR(10),"    spaceplaneUpgradeType = spaceCapable",CHAR(10),"    baseSkinTemp = ",CHAR(10),"    upgradeSkinTemp = "),"")),IF(Q125="Fuel Tank",IF(AA125="NA/Balloon","    KiwiFuelSwitchIgnore = true",IF(AA125="standardLiquidFuel",_xlfn.CONCAT("    fuelTankUpgradeType = ",AA125,CHAR(10),"    fuelTankSizeUpgrade = ",AB125),_xlfn.CONCAT("    fuelTankUpgradeType = ",AA125))),IF(Q125="RCS","    rcsUpgradeType = coldGas",IF(Q125="RTG",_xlfn.CONCAT(CHAR(10),"@PART[",D125,"]:NEEDS[",B125,",NearFutureElectrical,DecayingRTGs,!FeatureRadiation]",CHAR(10),"{",CHAR(10),"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125" s="16" t="str">
        <f>IF(Q125="Engine",VLOOKUP(X125,EngineUpgrades!$A$2:$C$19,2,FALSE),"")</f>
        <v/>
      </c>
      <c r="AR125" s="16" t="str">
        <f>IF(Q125="Engine",VLOOKUP(X125,EngineUpgrades!$A$2:$C$19,3,FALSE),"")</f>
        <v/>
      </c>
      <c r="AS125" s="15" t="str">
        <f>_xlfn.XLOOKUP(AQ125,EngineUpgrades!$D$1:$J$1,EngineUpgrades!$D$17:$J$17,"",0,1)</f>
        <v/>
      </c>
      <c r="AT125" s="17">
        <v>2</v>
      </c>
      <c r="AU125" s="16" t="str">
        <f>IF(Q125="Engine",_xlfn.XLOOKUP(_xlfn.CONCAT(O125,P125+AT125),TechTree!$C$2:$C$501,TechTree!$D$2:$D$501,"Not Valid Combination",0,1),"")</f>
        <v/>
      </c>
    </row>
    <row r="126" spans="1:47" ht="84.5" x14ac:dyDescent="0.35">
      <c r="A126" t="str">
        <f>VLOOKUP(D126,PartsUpdated!$A$2:$A$289,1,FALSE)</f>
        <v>Ara_Antenna_1</v>
      </c>
      <c r="B126" t="s">
        <v>417</v>
      </c>
      <c r="C126" t="s">
        <v>1123</v>
      </c>
      <c r="D126" t="s">
        <v>670</v>
      </c>
      <c r="E126" t="s">
        <v>671</v>
      </c>
      <c r="F126" t="s">
        <v>420</v>
      </c>
      <c r="G126" t="s">
        <v>672</v>
      </c>
      <c r="H126">
        <v>0</v>
      </c>
      <c r="I126">
        <v>0</v>
      </c>
      <c r="J126">
        <v>0.125</v>
      </c>
      <c r="K126" t="s">
        <v>77</v>
      </c>
      <c r="M126" s="12" t="str">
        <f>_xlfn.CONCAT(IF($R126&lt;&gt;"",_xlfn.CONCAT(" #LOC_KTT_",B126,"_",D126,"_Title = ",$R126,CHAR(10),"@PART[",D126,"]:NEEDS[!002_CommunityPartsTitles]:AFTER[",B126,"] // ",IF(R126="",E126,_xlfn.CONCAT(R126," (",E126,")")),CHAR(10),"{",CHAR(10),"    @",$R$1," = #LOC_KTT_",B126,"_",D126,"_Title // ",$R126,CHAR(10),"}",CHAR(10)),""),"@PART[",D126,"]:AFTER[",B126,"] // ",IF(R126="",E126,_xlfn.CONCAT(R126," (",E126,")")),CHAR(10),"{",CHAR(10),"    techBranch = ",VLOOKUP(O126,TechTree!$G$2:$H$43,2,FALSE),CHAR(10),"    techTier = ",P126,CHAR(10),"    @TechRequired = ",N126,IF($S126&lt;&gt;"",_xlfn.CONCAT(CHAR(10),"    @",$S$1," = ",$S126),""),IF($T126&lt;&gt;"",_xlfn.CONCAT(CHAR(10),"    @",$T$1," = ",$T126),""),IF($U126&lt;&gt;"",_xlfn.CONCAT(CHAR(10),"    @",$U$1," = ",$U126),""),IF(AND(AA126="NA/Balloon",Q126&lt;&gt;"Fuel Tank")=TRUE,_xlfn.CONCAT(CHAR(10),"    KiwiFuelSwitchIgnore = true"),""),IF($V126&lt;&gt;"",_xlfn.CONCAT(CHAR(10),V126),""),IF($AP126&lt;&gt;"",IF(Q126="RTG","",_xlfn.CONCAT(CHAR(10),$AP126)),""),IF(AN126&lt;&gt;"",_xlfn.CONCAT(CHAR(10),AN126),""),CHAR(10),"}",IF(AC126="Yes",_xlfn.CONCAT(CHAR(10),"@PART[",D126,"]:NEEDS[KiwiDeprecate]:AFTER[",B126,"]",CHAR(10),"{",CHAR(10),"    kiwiDeprecate = true",CHAR(10),"}"),""),IF(Q126="RTG",AP126,""))</f>
        <v>@PART[Ara_Antenna_1]:AFTER[Tantares] // Ara DSN5 Relay Antenna
{
    techBranch = antenna
    techTier = 7
    @TechRequired = signalProcessing
    @entryCost = 1500
}</v>
      </c>
      <c r="N126" s="9" t="str">
        <f>_xlfn.XLOOKUP(_xlfn.CONCAT(O126,P126),TechTree!$C$2:$C$501,TechTree!$D$2:$D$501,"Not Valid Combination",0,1)</f>
        <v>signalProcessing</v>
      </c>
      <c r="O126" s="8" t="s">
        <v>218</v>
      </c>
      <c r="P126" s="8">
        <v>7</v>
      </c>
      <c r="Q126" s="8" t="s">
        <v>242</v>
      </c>
      <c r="S126" s="10">
        <v>1500</v>
      </c>
      <c r="W126" s="10" t="s">
        <v>243</v>
      </c>
      <c r="X126" s="10" t="s">
        <v>254</v>
      </c>
      <c r="AA126" s="10" t="s">
        <v>294</v>
      </c>
      <c r="AB126" s="10" t="s">
        <v>303</v>
      </c>
      <c r="AC126" s="10" t="s">
        <v>329</v>
      </c>
      <c r="AE126" s="12" t="str">
        <f t="shared" si="4"/>
        <v/>
      </c>
      <c r="AF126" s="14"/>
      <c r="AG126" s="18" t="s">
        <v>329</v>
      </c>
      <c r="AH126" s="18"/>
      <c r="AI126" s="18"/>
      <c r="AJ126" s="18"/>
      <c r="AK126" s="18"/>
      <c r="AL126" s="18"/>
      <c r="AM126" s="18"/>
      <c r="AN126" s="19" t="str">
        <f t="shared" si="5"/>
        <v/>
      </c>
      <c r="AO126" s="14"/>
      <c r="AP126" s="15" t="str">
        <f>IF(Q126="Structural",_xlfn.CONCAT("    ","structuralUpgradeType = ",IF(P126&lt;3,"0_2",IF(P126&lt;5,"3_4",IF(P126&lt;7,"5_6",IF(P126&lt;9,"7_8","9Plus"))))),IF(Q126="Command Module",_xlfn.CONCAT("    commandUpgradeType = standard",CHAR(10),"    commandUpgradeName = ",W126),IF(Q126="Engine",_xlfn.CONCAT("    engineUpgradeType = ",X126,CHAR(10),Parts!AS126,CHAR(10),"    enginePartUpgradeName = ",Y126),IF(Q126="Parachute","    parachuteUpgradeType = standard",IF(Q126="Solar",_xlfn.CONCAT("    solarPanelUpgradeTier = ",P126),IF(OR(Q126="System",Q126="System and Space Capability")=TRUE,_xlfn.CONCAT("    spacePlaneSystemUpgradeType = ",Y126,IF(Q126="System and Space Capability",_xlfn.CONCAT(CHAR(10),"    spaceplaneUpgradeType = spaceCapable",CHAR(10),"    baseSkinTemp = ",CHAR(10),"    upgradeSkinTemp = "),"")),IF(Q126="Fuel Tank",IF(AA126="NA/Balloon","    KiwiFuelSwitchIgnore = true",IF(AA126="standardLiquidFuel",_xlfn.CONCAT("    fuelTankUpgradeType = ",AA126,CHAR(10),"    fuelTankSizeUpgrade = ",AB126),_xlfn.CONCAT("    fuelTankUpgradeType = ",AA126))),IF(Q126="RCS","    rcsUpgradeType = coldGas",IF(Q126="RTG",_xlfn.CONCAT(CHAR(10),"@PART[",D126,"]:NEEDS[",B126,",NearFutureElectrical,DecayingRTGs,!FeatureRadiation]",CHAR(10),"{",CHAR(10),"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26" s="16" t="str">
        <f>IF(Q126="Engine",VLOOKUP(X126,EngineUpgrades!$A$2:$C$19,2,FALSE),"")</f>
        <v/>
      </c>
      <c r="AR126" s="16" t="str">
        <f>IF(Q126="Engine",VLOOKUP(X126,EngineUpgrades!$A$2:$C$19,3,FALSE),"")</f>
        <v/>
      </c>
      <c r="AS126" s="15" t="str">
        <f>_xlfn.XLOOKUP(AQ126,EngineUpgrades!$D$1:$J$1,EngineUpgrades!$D$17:$J$17,"",0,1)</f>
        <v/>
      </c>
      <c r="AT126" s="17">
        <v>2</v>
      </c>
      <c r="AU126" s="16" t="str">
        <f>IF(Q126="Engine",_xlfn.XLOOKUP(_xlfn.CONCAT(O126,P126+AT126),TechTree!$C$2:$C$501,TechTree!$D$2:$D$501,"Not Valid Combination",0,1),"")</f>
        <v/>
      </c>
    </row>
    <row r="127" spans="1:47" ht="108.5" x14ac:dyDescent="0.35">
      <c r="A127" t="str">
        <f>VLOOKUP(D127,PartsUpdated!$A$2:$A$289,1,FALSE)</f>
        <v>Ara_Avionics_1</v>
      </c>
      <c r="B127" t="s">
        <v>417</v>
      </c>
      <c r="C127" t="s">
        <v>1124</v>
      </c>
      <c r="D127" t="s">
        <v>673</v>
      </c>
      <c r="E127" t="s">
        <v>674</v>
      </c>
      <c r="F127" t="s">
        <v>420</v>
      </c>
      <c r="G127" t="s">
        <v>672</v>
      </c>
      <c r="H127">
        <v>0</v>
      </c>
      <c r="I127">
        <v>0</v>
      </c>
      <c r="J127">
        <v>0.3125</v>
      </c>
      <c r="K127" t="s">
        <v>77</v>
      </c>
      <c r="M127" s="12" t="str">
        <f>_xlfn.CONCAT(IF($R127&lt;&gt;"",_xlfn.CONCAT(" #LOC_KTT_",B127,"_",D127,"_Title = ",$R127,CHAR(10),"@PART[",D127,"]:NEEDS[!002_CommunityPartsTitles]:AFTER[",B127,"] // ",IF(R127="",E127,_xlfn.CONCAT(R127," (",E127,")")),CHAR(10),"{",CHAR(10),"    @",$R$1," = #LOC_KTT_",B127,"_",D127,"_Title // ",$R127,CHAR(10),"}",CHAR(10)),""),"@PART[",D127,"]:AFTER[",B127,"] // ",IF(R127="",E127,_xlfn.CONCAT(R127," (",E127,")")),CHAR(10),"{",CHAR(10),"    techBranch = ",VLOOKUP(O127,TechTree!$G$2:$H$43,2,FALSE),CHAR(10),"    techTier = ",P127,CHAR(10),"    @TechRequired = ",N127,IF($S127&lt;&gt;"",_xlfn.CONCAT(CHAR(10),"    @",$S$1," = ",$S127),""),IF($T127&lt;&gt;"",_xlfn.CONCAT(CHAR(10),"    @",$T$1," = ",$T127),""),IF($U127&lt;&gt;"",_xlfn.CONCAT(CHAR(10),"    @",$U$1," = ",$U127),""),IF(AND(AA127="NA/Balloon",Q127&lt;&gt;"Fuel Tank")=TRUE,_xlfn.CONCAT(CHAR(10),"    KiwiFuelSwitchIgnore = true"),""),IF($V127&lt;&gt;"",_xlfn.CONCAT(CHAR(10),V127),""),IF($AP127&lt;&gt;"",IF(Q127="RTG","",_xlfn.CONCAT(CHAR(10),$AP127)),""),IF(AN127&lt;&gt;"",_xlfn.CONCAT(CHAR(10),AN127),""),CHAR(10),"}",IF(AC127="Yes",_xlfn.CONCAT(CHAR(10),"@PART[",D127,"]:NEEDS[KiwiDeprecate]:AFTER[",B127,"]",CHAR(10),"{",CHAR(10),"    kiwiDeprecate = true",CHAR(10),"}"),""),IF(Q127="RTG",AP127,""))</f>
        <v>@PART[Ara_Avionics_1]:AFTER[Tantares] // Ara R25K Avionics Hub
{
    techBranch = probes
    techTier = 6
    @TechRequired = unmannedTech
    @entryCost = 2500
    fuelTankUpgradeType = standardLiquidFuel
    fuelTankSizeUpgrade = size1
}</v>
      </c>
      <c r="N127" s="9" t="str">
        <f>_xlfn.XLOOKUP(_xlfn.CONCAT(O127,P127),TechTree!$C$2:$C$501,TechTree!$D$2:$D$501,"Not Valid Combination",0,1)</f>
        <v>unmannedTech</v>
      </c>
      <c r="O127" s="8" t="s">
        <v>217</v>
      </c>
      <c r="P127" s="8">
        <v>6</v>
      </c>
      <c r="Q127" s="8" t="s">
        <v>241</v>
      </c>
      <c r="S127" s="10">
        <v>2500</v>
      </c>
      <c r="W127" s="10" t="s">
        <v>243</v>
      </c>
      <c r="X127" s="10" t="s">
        <v>259</v>
      </c>
      <c r="AA127" s="10" t="s">
        <v>294</v>
      </c>
      <c r="AB127" s="10" t="s">
        <v>302</v>
      </c>
      <c r="AC127" s="10" t="s">
        <v>329</v>
      </c>
      <c r="AE127" s="12" t="str">
        <f t="shared" si="4"/>
        <v/>
      </c>
      <c r="AF127" s="14"/>
      <c r="AG127" s="18" t="s">
        <v>329</v>
      </c>
      <c r="AH127" s="18"/>
      <c r="AI127" s="18"/>
      <c r="AJ127" s="18"/>
      <c r="AK127" s="18"/>
      <c r="AL127" s="18"/>
      <c r="AM127" s="18"/>
      <c r="AN127" s="19" t="str">
        <f t="shared" si="5"/>
        <v/>
      </c>
      <c r="AO127" s="14"/>
      <c r="AP127" s="15" t="str">
        <f>IF(Q127="Structural",_xlfn.CONCAT("    ","structuralUpgradeType = ",IF(P127&lt;3,"0_2",IF(P127&lt;5,"3_4",IF(P127&lt;7,"5_6",IF(P127&lt;9,"7_8","9Plus"))))),IF(Q127="Command Module",_xlfn.CONCAT("    commandUpgradeType = standard",CHAR(10),"    commandUpgradeName = ",W127),IF(Q127="Engine",_xlfn.CONCAT("    engineUpgradeType = ",X127,CHAR(10),Parts!AS127,CHAR(10),"    enginePartUpgradeName = ",Y127),IF(Q127="Parachute","    parachuteUpgradeType = standard",IF(Q127="Solar",_xlfn.CONCAT("    solarPanelUpgradeTier = ",P127),IF(OR(Q127="System",Q127="System and Space Capability")=TRUE,_xlfn.CONCAT("    spacePlaneSystemUpgradeType = ",Y127,IF(Q127="System and Space Capability",_xlfn.CONCAT(CHAR(10),"    spaceplaneUpgradeType = spaceCapable",CHAR(10),"    baseSkinTemp = ",CHAR(10),"    upgradeSkinTemp = "),"")),IF(Q127="Fuel Tank",IF(AA127="NA/Balloon","    KiwiFuelSwitchIgnore = true",IF(AA127="standardLiquidFuel",_xlfn.CONCAT("    fuelTankUpgradeType = ",AA127,CHAR(10),"    fuelTankSizeUpgrade = ",AB127),_xlfn.CONCAT("    fuelTankUpgradeType = ",AA127))),IF(Q127="RCS","    rcsUpgradeType = coldGas",IF(Q127="RTG",_xlfn.CONCAT(CHAR(10),"@PART[",D127,"]:NEEDS[",B127,",NearFutureElectrical,DecayingRTGs,!FeatureRadiation]",CHAR(10),"{",CHAR(10),"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Q127" s="16" t="str">
        <f>IF(Q127="Engine",VLOOKUP(X127,EngineUpgrades!$A$2:$C$19,2,FALSE),"")</f>
        <v/>
      </c>
      <c r="AR127" s="16" t="str">
        <f>IF(Q127="Engine",VLOOKUP(X127,EngineUpgrades!$A$2:$C$19,3,FALSE),"")</f>
        <v/>
      </c>
      <c r="AS127" s="15" t="str">
        <f>_xlfn.XLOOKUP(AQ127,EngineUpgrades!$D$1:$J$1,EngineUpgrades!$D$17:$J$17,"",0,1)</f>
        <v/>
      </c>
      <c r="AT127" s="17">
        <v>2</v>
      </c>
      <c r="AU127" s="16" t="str">
        <f>IF(Q127="Engine",_xlfn.XLOOKUP(_xlfn.CONCAT(O127,P127+AT127),TechTree!$C$2:$C$501,TechTree!$D$2:$D$501,"Not Valid Combination",0,1),"")</f>
        <v/>
      </c>
    </row>
    <row r="128" spans="1:47" ht="96.5" x14ac:dyDescent="0.35">
      <c r="A128" t="str">
        <f>VLOOKUP(D128,PartsUpdated!$A$2:$A$289,1,FALSE)</f>
        <v>Ara_Control_1</v>
      </c>
      <c r="B128" t="s">
        <v>417</v>
      </c>
      <c r="C128" t="s">
        <v>1125</v>
      </c>
      <c r="D128" t="s">
        <v>675</v>
      </c>
      <c r="E128" t="s">
        <v>676</v>
      </c>
      <c r="F128" t="s">
        <v>420</v>
      </c>
      <c r="G128" t="s">
        <v>672</v>
      </c>
      <c r="H128">
        <v>0</v>
      </c>
      <c r="I128">
        <v>0</v>
      </c>
      <c r="J128">
        <v>0.1</v>
      </c>
      <c r="K128" t="s">
        <v>77</v>
      </c>
      <c r="M128" s="12" t="str">
        <f>_xlfn.CONCAT(IF($R128&lt;&gt;"",_xlfn.CONCAT(" #LOC_KTT_",B128,"_",D128,"_Title = ",$R128,CHAR(10),"@PART[",D128,"]:NEEDS[!002_CommunityPartsTitles]:AFTER[",B128,"] // ",IF(R128="",E128,_xlfn.CONCAT(R128," (",E128,")")),CHAR(10),"{",CHAR(10),"    @",$R$1," = #LOC_KTT_",B128,"_",D128,"_Title // ",$R128,CHAR(10),"}",CHAR(10)),""),"@PART[",D128,"]:AFTER[",B128,"] // ",IF(R128="",E128,_xlfn.CONCAT(R128," (",E128,")")),CHAR(10),"{",CHAR(10),"    techBranch = ",VLOOKUP(O128,TechTree!$G$2:$H$43,2,FALSE),CHAR(10),"    techTier = ",P128,CHAR(10),"    @TechRequired = ",N128,IF($S128&lt;&gt;"",_xlfn.CONCAT(CHAR(10),"    @",$S$1," = ",$S128),""),IF($T128&lt;&gt;"",_xlfn.CONCAT(CHAR(10),"    @",$T$1," = ",$T128),""),IF($U128&lt;&gt;"",_xlfn.CONCAT(CHAR(10),"    @",$U$1," = ",$U128),""),IF(AND(AA128="NA/Balloon",Q128&lt;&gt;"Fuel Tank")=TRUE,_xlfn.CONCAT(CHAR(10),"    KiwiFuelSwitchIgnore = true"),""),IF($V128&lt;&gt;"",_xlfn.CONCAT(CHAR(10),V128),""),IF($AP128&lt;&gt;"",IF(Q128="RTG","",_xlfn.CONCAT(CHAR(10),$AP128)),""),IF(AN128&lt;&gt;"",_xlfn.CONCAT(CHAR(10),AN128),""),CHAR(10),"}",IF(AC128="Yes",_xlfn.CONCAT(CHAR(10),"@PART[",D128,"]:NEEDS[KiwiDeprecate]:AFTER[",B128,"]",CHAR(10),"{",CHAR(10),"    kiwiDeprecate = true",CHAR(10),"}"),""),IF(Q128="RTG",AP128,""))</f>
        <v>@PART[Ara_Control_1]:AFTER[Tantares] // Ara R89 Control Block
{
    techBranch = probes
    techTier = 3
    @TechRequired = basicScience
    @entryCost = 2500
    structuralUpgradeType = 3_4
}</v>
      </c>
      <c r="N128" s="9" t="str">
        <f>_xlfn.XLOOKUP(_xlfn.CONCAT(O128,P128),TechTree!$C$2:$C$501,TechTree!$D$2:$D$501,"Not Valid Combination",0,1)</f>
        <v>basicScience</v>
      </c>
      <c r="O128" s="8" t="s">
        <v>217</v>
      </c>
      <c r="P128" s="8">
        <v>3</v>
      </c>
      <c r="Q128" s="8" t="s">
        <v>6</v>
      </c>
      <c r="S128" s="10">
        <v>2500</v>
      </c>
      <c r="W128" s="10" t="s">
        <v>243</v>
      </c>
      <c r="X128" s="10" t="s">
        <v>254</v>
      </c>
      <c r="AA128" s="10" t="s">
        <v>294</v>
      </c>
      <c r="AB128" s="10" t="s">
        <v>303</v>
      </c>
      <c r="AC128" s="10" t="s">
        <v>329</v>
      </c>
      <c r="AE128" s="12" t="str">
        <f t="shared" si="4"/>
        <v/>
      </c>
      <c r="AF128" s="14"/>
      <c r="AG128" s="18" t="s">
        <v>329</v>
      </c>
      <c r="AH128" s="18"/>
      <c r="AI128" s="18"/>
      <c r="AJ128" s="18"/>
      <c r="AK128" s="18"/>
      <c r="AL128" s="18"/>
      <c r="AM128" s="18"/>
      <c r="AN128" s="19" t="str">
        <f t="shared" si="5"/>
        <v/>
      </c>
      <c r="AO128" s="14"/>
      <c r="AP128" s="15" t="str">
        <f>IF(Q128="Structural",_xlfn.CONCAT("    ","structuralUpgradeType = ",IF(P128&lt;3,"0_2",IF(P128&lt;5,"3_4",IF(P128&lt;7,"5_6",IF(P128&lt;9,"7_8","9Plus"))))),IF(Q128="Command Module",_xlfn.CONCAT("    commandUpgradeType = standard",CHAR(10),"    commandUpgradeName = ",W128),IF(Q128="Engine",_xlfn.CONCAT("    engineUpgradeType = ",X128,CHAR(10),Parts!AS128,CHAR(10),"    enginePartUpgradeName = ",Y128),IF(Q128="Parachute","    parachuteUpgradeType = standard",IF(Q128="Solar",_xlfn.CONCAT("    solarPanelUpgradeTier = ",P128),IF(OR(Q128="System",Q128="System and Space Capability")=TRUE,_xlfn.CONCAT("    spacePlaneSystemUpgradeType = ",Y128,IF(Q128="System and Space Capability",_xlfn.CONCAT(CHAR(10),"    spaceplaneUpgradeType = spaceCapable",CHAR(10),"    baseSkinTemp = ",CHAR(10),"    upgradeSkinTemp = "),"")),IF(Q128="Fuel Tank",IF(AA128="NA/Balloon","    KiwiFuelSwitchIgnore = true",IF(AA128="standardLiquidFuel",_xlfn.CONCAT("    fuelTankUpgradeType = ",AA128,CHAR(10),"    fuelTankSizeUpgrade = ",AB128),_xlfn.CONCAT("    fuelTankUpgradeType = ",AA128))),IF(Q128="RCS","    rcsUpgradeType = coldGas",IF(Q128="RTG",_xlfn.CONCAT(CHAR(10),"@PART[",D128,"]:NEEDS[",B128,",NearFutureElectrical,DecayingRTGs,!FeatureRadiation]",CHAR(10),"{",CHAR(10),"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128" s="16" t="str">
        <f>IF(Q128="Engine",VLOOKUP(X128,EngineUpgrades!$A$2:$C$19,2,FALSE),"")</f>
        <v/>
      </c>
      <c r="AR128" s="16" t="str">
        <f>IF(Q128="Engine",VLOOKUP(X128,EngineUpgrades!$A$2:$C$19,3,FALSE),"")</f>
        <v/>
      </c>
      <c r="AS128" s="15" t="str">
        <f>_xlfn.XLOOKUP(AQ128,EngineUpgrades!$D$1:$J$1,EngineUpgrades!$D$17:$J$17,"",0,1)</f>
        <v/>
      </c>
      <c r="AT128" s="17">
        <v>2</v>
      </c>
      <c r="AU128" s="16" t="str">
        <f>IF(Q128="Engine",_xlfn.XLOOKUP(_xlfn.CONCAT(O128,P128+AT128),TechTree!$C$2:$C$501,TechTree!$D$2:$D$501,"Not Valid Combination",0,1),"")</f>
        <v/>
      </c>
    </row>
    <row r="129" spans="1:47" ht="300.5" x14ac:dyDescent="0.35">
      <c r="A129" t="str">
        <f>VLOOKUP(D129,PartsUpdated!$A$2:$A$289,1,FALSE)</f>
        <v>Ara_Engine_1</v>
      </c>
      <c r="B129" t="s">
        <v>417</v>
      </c>
      <c r="C129" t="s">
        <v>1126</v>
      </c>
      <c r="D129" t="s">
        <v>677</v>
      </c>
      <c r="E129" t="s">
        <v>678</v>
      </c>
      <c r="F129" t="s">
        <v>420</v>
      </c>
      <c r="G129" t="s">
        <v>672</v>
      </c>
      <c r="H129">
        <v>0</v>
      </c>
      <c r="I129">
        <v>0</v>
      </c>
      <c r="J129">
        <v>0.1275</v>
      </c>
      <c r="K129" t="s">
        <v>77</v>
      </c>
      <c r="M129" s="12" t="str">
        <f>_xlfn.CONCAT(IF($R129&lt;&gt;"",_xlfn.CONCAT(" #LOC_KTT_",B129,"_",D129,"_Title = ",$R129,CHAR(10),"@PART[",D129,"]:NEEDS[!002_CommunityPartsTitles]:AFTER[",B129,"] // ",IF(R129="",E129,_xlfn.CONCAT(R129," (",E129,")")),CHAR(10),"{",CHAR(10),"    @",$R$1," = #LOC_KTT_",B129,"_",D129,"_Title // ",$R129,CHAR(10),"}",CHAR(10)),""),"@PART[",D129,"]:AFTER[",B129,"] // ",IF(R129="",E129,_xlfn.CONCAT(R129," (",E129,")")),CHAR(10),"{",CHAR(10),"    techBranch = ",VLOOKUP(O129,TechTree!$G$2:$H$43,2,FALSE),CHAR(10),"    techTier = ",P129,CHAR(10),"    @TechRequired = ",N129,IF($S129&lt;&gt;"",_xlfn.CONCAT(CHAR(10),"    @",$S$1," = ",$S129),""),IF($T129&lt;&gt;"",_xlfn.CONCAT(CHAR(10),"    @",$T$1," = ",$T129),""),IF($U129&lt;&gt;"",_xlfn.CONCAT(CHAR(10),"    @",$U$1," = ",$U129),""),IF(AND(AA129="NA/Balloon",Q129&lt;&gt;"Fuel Tank")=TRUE,_xlfn.CONCAT(CHAR(10),"    KiwiFuelSwitchIgnore = true"),""),IF($V129&lt;&gt;"",_xlfn.CONCAT(CHAR(10),V129),""),IF($AP129&lt;&gt;"",IF(Q129="RTG","",_xlfn.CONCAT(CHAR(10),$AP129)),""),IF(AN129&lt;&gt;"",_xlfn.CONCAT(CHAR(10),AN129),""),CHAR(10),"}",IF(AC129="Yes",_xlfn.CONCAT(CHAR(10),"@PART[",D129,"]:NEEDS[KiwiDeprecate]:AFTER[",B129,"]",CHAR(10),"{",CHAR(10),"    kiwiDeprecate = true",CHAR(10),"}"),""),IF(Q129="RTG",AP129,""))</f>
        <v xml:space="preserve"> #LOC_KTT_Tantares_Ara_Engine_1_Title = AR-1500N "Sno" MonoPropellant Thruster
@PART[Ara_Engine_1]:NEEDS[!002_CommunityPartsTitles]:AFTER[Tantares] // AR-1500N "Sno" MonoPropellant Thruster (Ara 1500N 'SnÃ¸' Monopropellant Thruster)
{
    @title = #LOC_KTT_Tantares_Ara_Engine_1_Title // AR-1500N "Sno" MonoPropellant Thruster
}
@PART[Ara_Engine_1]:AFTER[Tantares] // AR-1500N "Sno" MonoPropellant Thruster (Ara 1500N 'SnÃ¸' Monopropellant Thruster)
{
    techBranch = specialtyEngines
    techTier = 3
    @TechRequired = flightControl
    @entryCost = 1500
    engineUpgradeType = standardLFO
    engineNumber = 
    engineNumberUpgrade = 
    engineName = 
    engineNameUpgrade = 
    enginePartUpgradeName = snoUpgrade
}</v>
      </c>
      <c r="N129" s="9" t="str">
        <f>_xlfn.XLOOKUP(_xlfn.CONCAT(O129,P129),TechTree!$C$2:$C$501,TechTree!$D$2:$D$501,"Not Valid Combination",0,1)</f>
        <v>flightControl</v>
      </c>
      <c r="O129" s="8" t="s">
        <v>215</v>
      </c>
      <c r="P129" s="8">
        <v>3</v>
      </c>
      <c r="Q129" s="8" t="s">
        <v>10</v>
      </c>
      <c r="R129" s="10" t="s">
        <v>1307</v>
      </c>
      <c r="S129" s="10">
        <v>1500</v>
      </c>
      <c r="W129" s="10" t="s">
        <v>243</v>
      </c>
      <c r="X129" s="10" t="s">
        <v>254</v>
      </c>
      <c r="Y129" s="10" t="s">
        <v>1308</v>
      </c>
      <c r="AA129" s="10" t="s">
        <v>294</v>
      </c>
      <c r="AB129" s="10" t="s">
        <v>303</v>
      </c>
      <c r="AC129" s="10" t="s">
        <v>329</v>
      </c>
      <c r="AE129" s="12" t="str">
        <f t="shared" si="4"/>
        <v>PARTUPGRADE:NEEDS[Tantares]
{
    name = snoUpgrade
    type = engine
    partIcon = Ara_Engine_1
    techRequired = propulsionSystems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@PARTUPGRADE[snoUpgrade]:NEEDS[Tantares]:FOR[zKiwiTechTree]
{
    @entryCost = #$@PART[Ara_Engine_1]/entryCost$
    @entryCost *= #$@KIWI_ENGINE_MULTIPLIERS/KEROLOX/UPGRADE_ENTRYCOST_MULTIPLIER$
    @title ^= #:INSERTPARTTITLE:$@PART[Ara_Engine_1]/title$:
    @description ^= #:INSERTPART:$@PART[Ara_Engine_1]/engineName$:
}
@PART[Ara_Engine_1]:NEEDS[Tantares]:HAS[~engineUpgrade[off]]:AFTER[zzKiwiTechTree]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#:INSERTPARTUPGRADE:$@PARTUPGRADE[snoUpgrade]/techRequired$:
}</v>
      </c>
      <c r="AF129" s="14"/>
      <c r="AG129" s="18" t="s">
        <v>329</v>
      </c>
      <c r="AH129" s="18"/>
      <c r="AI129" s="18"/>
      <c r="AJ129" s="18"/>
      <c r="AK129" s="18"/>
      <c r="AL129" s="18"/>
      <c r="AM129" s="18"/>
      <c r="AN129" s="19" t="str">
        <f t="shared" si="5"/>
        <v/>
      </c>
      <c r="AO129" s="14"/>
      <c r="AP129" s="15" t="str">
        <f>IF(Q129="Structural",_xlfn.CONCAT("    ","structuralUpgradeType = ",IF(P129&lt;3,"0_2",IF(P129&lt;5,"3_4",IF(P129&lt;7,"5_6",IF(P129&lt;9,"7_8","9Plus"))))),IF(Q129="Command Module",_xlfn.CONCAT("    commandUpgradeType = standard",CHAR(10),"    commandUpgradeName = ",W129),IF(Q129="Engine",_xlfn.CONCAT("    engineUpgradeType = ",X129,CHAR(10),Parts!AS129,CHAR(10),"    enginePartUpgradeName = ",Y129),IF(Q129="Parachute","    parachuteUpgradeType = standard",IF(Q129="Solar",_xlfn.CONCAT("    solarPanelUpgradeTier = ",P129),IF(OR(Q129="System",Q129="System and Space Capability")=TRUE,_xlfn.CONCAT("    spacePlaneSystemUpgradeType = ",Y129,IF(Q129="System and Space Capability",_xlfn.CONCAT(CHAR(10),"    spaceplaneUpgradeType = spaceCapable",CHAR(10),"    baseSkinTemp = ",CHAR(10),"    upgradeSkinTemp = "),"")),IF(Q129="Fuel Tank",IF(AA129="NA/Balloon","    KiwiFuelSwitchIgnore = true",IF(AA129="standardLiquidFuel",_xlfn.CONCAT("    fuelTankUpgradeType = ",AA129,CHAR(10),"    fuelTankSizeUpgrade = ",AB129),_xlfn.CONCAT("    fuelTankUpgradeType = ",AA129))),IF(Q129="RCS","    rcsUpgradeType = coldGas",IF(Q129="RTG",_xlfn.CONCAT(CHAR(10),"@PART[",D129,"]:NEEDS[",B129,",NearFutureElectrical,DecayingRTGs,!FeatureRadiation]",CHAR(10),"{",CHAR(10),"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snoUpgrade</v>
      </c>
      <c r="AQ129" s="16" t="str">
        <f>IF(Q129="Engine",VLOOKUP(X129,EngineUpgrades!$A$2:$C$19,2,FALSE),"")</f>
        <v>singleFuel</v>
      </c>
      <c r="AR129" s="16" t="str">
        <f>IF(Q129="Engine",VLOOKUP(X129,EngineUpgrades!$A$2:$C$19,3,FALSE),"")</f>
        <v>KEROLOX</v>
      </c>
      <c r="AS129" s="15" t="str">
        <f>_xlfn.XLOOKUP(AQ129,EngineUpgrades!$D$1:$J$1,EngineUpgrades!$D$17:$J$17,"",0,1)</f>
        <v xml:space="preserve">    engineNumber = 
    engineNumberUpgrade = 
    engineName = 
    engineNameUpgrade = 
</v>
      </c>
      <c r="AT129" s="17">
        <v>1</v>
      </c>
      <c r="AU129" s="16" t="str">
        <f>IF(Q129="Engine",_xlfn.XLOOKUP(_xlfn.CONCAT(O129,P129+AT129),TechTree!$C$2:$C$501,TechTree!$D$2:$D$501,"Not Valid Combination",0,1),"")</f>
        <v>propulsionSystems</v>
      </c>
    </row>
    <row r="130" spans="1:47" ht="84.5" x14ac:dyDescent="0.35">
      <c r="A130" t="str">
        <f>VLOOKUP(D130,PartsUpdated!$A$2:$A$289,1,FALSE)</f>
        <v>Ara_GooExperiment_1</v>
      </c>
      <c r="B130" t="s">
        <v>417</v>
      </c>
      <c r="C130" t="s">
        <v>1127</v>
      </c>
      <c r="D130" t="s">
        <v>679</v>
      </c>
      <c r="E130" t="s">
        <v>680</v>
      </c>
      <c r="F130" t="s">
        <v>420</v>
      </c>
      <c r="G130" t="s">
        <v>672</v>
      </c>
      <c r="H130">
        <v>0</v>
      </c>
      <c r="I130">
        <v>0</v>
      </c>
      <c r="J130">
        <v>0.05</v>
      </c>
      <c r="K130" t="s">
        <v>77</v>
      </c>
      <c r="M130" s="12" t="str">
        <f>_xlfn.CONCAT(IF($R130&lt;&gt;"",_xlfn.CONCAT(" #LOC_KTT_",B130,"_",D130,"_Title = ",$R130,CHAR(10),"@PART[",D130,"]:NEEDS[!002_CommunityPartsTitles]:AFTER[",B130,"] // ",IF(R130="",E130,_xlfn.CONCAT(R130," (",E130,")")),CHAR(10),"{",CHAR(10),"    @",$R$1," = #LOC_KTT_",B130,"_",D130,"_Title // ",$R130,CHAR(10),"}",CHAR(10)),""),"@PART[",D130,"]:AFTER[",B130,"] // ",IF(R130="",E130,_xlfn.CONCAT(R130," (",E130,")")),CHAR(10),"{",CHAR(10),"    techBranch = ",VLOOKUP(O130,TechTree!$G$2:$H$43,2,FALSE),CHAR(10),"    techTier = ",P130,CHAR(10),"    @TechRequired = ",N130,IF($S130&lt;&gt;"",_xlfn.CONCAT(CHAR(10),"    @",$S$1," = ",$S130),""),IF($T130&lt;&gt;"",_xlfn.CONCAT(CHAR(10),"    @",$T$1," = ",$T130),""),IF($U130&lt;&gt;"",_xlfn.CONCAT(CHAR(10),"    @",$U$1," = ",$U130),""),IF(AND(AA130="NA/Balloon",Q130&lt;&gt;"Fuel Tank")=TRUE,_xlfn.CONCAT(CHAR(10),"    KiwiFuelSwitchIgnore = true"),""),IF($V130&lt;&gt;"",_xlfn.CONCAT(CHAR(10),V130),""),IF($AP130&lt;&gt;"",IF(Q130="RTG","",_xlfn.CONCAT(CHAR(10),$AP130)),""),IF(AN130&lt;&gt;"",_xlfn.CONCAT(CHAR(10),AN130),""),CHAR(10),"}",IF(AC130="Yes",_xlfn.CONCAT(CHAR(10),"@PART[",D130,"]:NEEDS[KiwiDeprecate]:AFTER[",B130,"]",CHAR(10),"{",CHAR(10),"    kiwiDeprecate = true",CHAR(10),"}"),""),IF(Q130="RTG",AP130,""))</f>
        <v>@PART[Ara_GooExperiment_1]:AFTER[Tantares] // Ara PG8 Mystery Gooâ„¢ Containment Unit
{
    techBranch = science
    techTier = 1
    @TechRequired = engineering101
    @entryCost = 5000
}</v>
      </c>
      <c r="N130" s="9" t="str">
        <f>_xlfn.XLOOKUP(_xlfn.CONCAT(O130,P130),TechTree!$C$2:$C$501,TechTree!$D$2:$D$501,"Not Valid Combination",0,1)</f>
        <v>engineering101</v>
      </c>
      <c r="O130" s="8" t="s">
        <v>8</v>
      </c>
      <c r="P130" s="8">
        <v>1</v>
      </c>
      <c r="Q130" s="8" t="s">
        <v>242</v>
      </c>
      <c r="S130" s="10">
        <v>5000</v>
      </c>
      <c r="W130" s="10" t="s">
        <v>243</v>
      </c>
      <c r="X130" s="10" t="s">
        <v>254</v>
      </c>
      <c r="AA130" s="10" t="s">
        <v>294</v>
      </c>
      <c r="AB130" s="10" t="s">
        <v>303</v>
      </c>
      <c r="AC130" s="10" t="s">
        <v>329</v>
      </c>
      <c r="AE130" s="12" t="str">
        <f t="shared" si="4"/>
        <v/>
      </c>
      <c r="AF130" s="14"/>
      <c r="AG130" s="18" t="s">
        <v>329</v>
      </c>
      <c r="AH130" s="18"/>
      <c r="AI130" s="18"/>
      <c r="AJ130" s="18"/>
      <c r="AK130" s="18"/>
      <c r="AL130" s="18"/>
      <c r="AM130" s="18"/>
      <c r="AN130" s="19" t="str">
        <f t="shared" si="5"/>
        <v/>
      </c>
      <c r="AO130" s="14"/>
      <c r="AP130" s="15" t="str">
        <f>IF(Q130="Structural",_xlfn.CONCAT("    ","structuralUpgradeType = ",IF(P130&lt;3,"0_2",IF(P130&lt;5,"3_4",IF(P130&lt;7,"5_6",IF(P130&lt;9,"7_8","9Plus"))))),IF(Q130="Command Module",_xlfn.CONCAT("    commandUpgradeType = standard",CHAR(10),"    commandUpgradeName = ",W130),IF(Q130="Engine",_xlfn.CONCAT("    engineUpgradeType = ",X130,CHAR(10),Parts!AS130,CHAR(10),"    enginePartUpgradeName = ",Y130),IF(Q130="Parachute","    parachuteUpgradeType = standard",IF(Q130="Solar",_xlfn.CONCAT("    solarPanelUpgradeTier = ",P130),IF(OR(Q130="System",Q130="System and Space Capability")=TRUE,_xlfn.CONCAT("    spacePlaneSystemUpgradeType = ",Y130,IF(Q130="System and Space Capability",_xlfn.CONCAT(CHAR(10),"    spaceplaneUpgradeType = spaceCapable",CHAR(10),"    baseSkinTemp = ",CHAR(10),"    upgradeSkinTemp = "),"")),IF(Q130="Fuel Tank",IF(AA130="NA/Balloon","    KiwiFuelSwitchIgnore = true",IF(AA130="standardLiquidFuel",_xlfn.CONCAT("    fuelTankUpgradeType = ",AA130,CHAR(10),"    fuelTankSizeUpgrade = ",AB130),_xlfn.CONCAT("    fuelTankUpgradeType = ",AA130))),IF(Q130="RCS","    rcsUpgradeType = coldGas",IF(Q130="RTG",_xlfn.CONCAT(CHAR(10),"@PART[",D130,"]:NEEDS[",B130,",NearFutureElectrical,DecayingRTGs,!FeatureRadiation]",CHAR(10),"{",CHAR(10),"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30" s="16" t="str">
        <f>IF(Q130="Engine",VLOOKUP(X130,EngineUpgrades!$A$2:$C$19,2,FALSE),"")</f>
        <v/>
      </c>
      <c r="AR130" s="16" t="str">
        <f>IF(Q130="Engine",VLOOKUP(X130,EngineUpgrades!$A$2:$C$19,3,FALSE),"")</f>
        <v/>
      </c>
      <c r="AS130" s="15" t="str">
        <f>_xlfn.XLOOKUP(AQ130,EngineUpgrades!$D$1:$J$1,EngineUpgrades!$D$17:$J$17,"",0,1)</f>
        <v/>
      </c>
      <c r="AT130" s="17">
        <v>2</v>
      </c>
      <c r="AU130" s="16" t="str">
        <f>IF(Q130="Engine",_xlfn.XLOOKUP(_xlfn.CONCAT(O130,P130+AT130),TechTree!$C$2:$C$501,TechTree!$D$2:$D$501,"Not Valid Combination",0,1),"")</f>
        <v/>
      </c>
    </row>
    <row r="131" spans="1:47" ht="84.5" x14ac:dyDescent="0.35">
      <c r="A131" t="str">
        <f>VLOOKUP(D131,PartsUpdated!$A$2:$A$289,1,FALSE)</f>
        <v>Ara_MaterialsBay_1</v>
      </c>
      <c r="B131" t="s">
        <v>417</v>
      </c>
      <c r="C131" t="s">
        <v>1128</v>
      </c>
      <c r="D131" t="s">
        <v>681</v>
      </c>
      <c r="E131" t="s">
        <v>682</v>
      </c>
      <c r="F131" t="s">
        <v>420</v>
      </c>
      <c r="G131" t="s">
        <v>672</v>
      </c>
      <c r="H131">
        <v>0</v>
      </c>
      <c r="I131">
        <v>0</v>
      </c>
      <c r="J131">
        <v>0.125</v>
      </c>
      <c r="K131" t="s">
        <v>77</v>
      </c>
      <c r="M131" s="12" t="str">
        <f>_xlfn.CONCAT(IF($R131&lt;&gt;"",_xlfn.CONCAT(" #LOC_KTT_",B131,"_",D131,"_Title = ",$R131,CHAR(10),"@PART[",D131,"]:NEEDS[!002_CommunityPartsTitles]:AFTER[",B131,"] // ",IF(R131="",E131,_xlfn.CONCAT(R131," (",E131,")")),CHAR(10),"{",CHAR(10),"    @",$R$1," = #LOC_KTT_",B131,"_",D131,"_Title // ",$R131,CHAR(10),"}",CHAR(10)),""),"@PART[",D131,"]:AFTER[",B131,"] // ",IF(R131="",E131,_xlfn.CONCAT(R131," (",E131,")")),CHAR(10),"{",CHAR(10),"    techBranch = ",VLOOKUP(O131,TechTree!$G$2:$H$43,2,FALSE),CHAR(10),"    techTier = ",P131,CHAR(10),"    @TechRequired = ",N131,IF($S131&lt;&gt;"",_xlfn.CONCAT(CHAR(10),"    @",$S$1," = ",$S131),""),IF($T131&lt;&gt;"",_xlfn.CONCAT(CHAR(10),"    @",$T$1," = ",$T131),""),IF($U131&lt;&gt;"",_xlfn.CONCAT(CHAR(10),"    @",$U$1," = ",$U131),""),IF(AND(AA131="NA/Balloon",Q131&lt;&gt;"Fuel Tank")=TRUE,_xlfn.CONCAT(CHAR(10),"    KiwiFuelSwitchIgnore = true"),""),IF($V131&lt;&gt;"",_xlfn.CONCAT(CHAR(10),V131),""),IF($AP131&lt;&gt;"",IF(Q131="RTG","",_xlfn.CONCAT(CHAR(10),$AP131)),""),IF(AN131&lt;&gt;"",_xlfn.CONCAT(CHAR(10),AN131),""),CHAR(10),"}",IF(AC131="Yes",_xlfn.CONCAT(CHAR(10),"@PART[",D131,"]:NEEDS[KiwiDeprecate]:AFTER[",B131,"]",CHAR(10),"{",CHAR(10),"    kiwiDeprecate = true",CHAR(10),"}"),""),IF(Q131="RTG",AP131,""))</f>
        <v>@PART[Ara_MaterialsBay_1]:AFTER[Tantares] // Ara 7JR Materials Bay
{
    techBranch = science
    techTier = 3
    @TechRequired = basicScience
    @entryCost = 5000
}</v>
      </c>
      <c r="N131" s="9" t="str">
        <f>_xlfn.XLOOKUP(_xlfn.CONCAT(O131,P131),TechTree!$C$2:$C$501,TechTree!$D$2:$D$501,"Not Valid Combination",0,1)</f>
        <v>basicScience</v>
      </c>
      <c r="O131" s="8" t="s">
        <v>8</v>
      </c>
      <c r="P131" s="8">
        <v>3</v>
      </c>
      <c r="Q131" s="8" t="s">
        <v>242</v>
      </c>
      <c r="S131" s="10">
        <v>5000</v>
      </c>
      <c r="W131" s="10" t="s">
        <v>243</v>
      </c>
      <c r="X131" s="10" t="s">
        <v>259</v>
      </c>
      <c r="AA131" s="10" t="s">
        <v>294</v>
      </c>
      <c r="AB131" s="10" t="s">
        <v>303</v>
      </c>
      <c r="AC131" s="10" t="s">
        <v>329</v>
      </c>
      <c r="AE131" s="12" t="str">
        <f t="shared" ref="AE131:AE196" si="6">IF(Q131="Engine",_xlfn.CONCAT("PARTUPGRADE:NEEDS[",B131,"]",CHAR(10),"{",CHAR(10),"    name = ",Y131,CHAR(10),"    type = engine",CHAR(10),"    partIcon = ",D131,CHAR(10),"    techRequired = ",AU131,CHAR(10),"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so'.",CHAR(10),"}",CHAR(10),"@PARTUPGRADE[",Y131,"]:NEEDS[",B131,"]:FOR[zKiwiTechTree]",CHAR(10),"{",CHAR(10),"    @entryCost = #$@PART[",D131,"]/entryCost$",CHAR(10),"    @entryCost *= #$@KIWI_ENGINE_MULTIPLIERS/",AR131,"/UPGRADE_ENTRYCOST_MULTIPLIER$",CHAR(10),"    @title ^= #:INSERTPARTTITLE:$@PART[",D131,"]/title$:",CHAR(10),"    @description ^= #:INSERTPART:$@PART[",D131,"]/engineName$:",CHAR(10),"}",CHAR(10),"@PART[",D131,"]:NEEDS[",B131,"]:HAS[~engineUpgrade[off]]:AFTER[zzKiwiTechTree]",CHAR(10),"{",CHAR(10),"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#:INSERTPARTUPGRADE:$@PARTUPGRADE[",Y131,"]/techRequired$:",CHAR(10),"}"),IF(OR(Q131="System",Q131="System and Space Capability")=TRUE,_xlfn.CONCAT("// Choose the one with the part that you want to represent the system",CHAR(10),"#LOC_KTT_",B131,"_",Y131,"_SYSTEM_UPGRADE_TITLE = ",Z131,CHAR(10),"PARTUPGRADE:NEEDS[",B131,"]",CHAR(10),"{",CHAR(10),"    name = ",Y131,"Upgrade",CHAR(10),"    type = system",CHAR(10),"    systemUpgradeName = #LOC_KTT_",B131,"_",Y131,"_SYSTEM_UPGRADE_TITLE // ",Z131,CHAR(10),"    partIcon = ",D131,CHAR(10),"    techRequired = INSERT HERE",AU131,CHAR(10),"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INSERTSYSTEM!",CHAR(10),"}",CHAR(10),"@PARTUPGRADE[",Y131,"Upgrade]:FOR[KiwiTechTree]",CHAR(10),"{",CHAR(10),"    @title ^= #:INSERTPARTTITLE:$systemUpgradeName$:",CHAR(10),"    @description ^= #:INSERTSYSTEM:$systemUpgradeName$:",CHAR(10),"}",CHAR(10),"@PART[*]:HAS[#spacePlaneSystemUpgradeType[",Y131,"],~systemUpgrade[off]]:FOR[zzzKiwiTechTree]",CHAR(10),"{",CHAR(10),"    %systemUpgradeName = #LOC_KTT_",B131,"_",Y131,"_SYSTEM_UPGRADE_TITLE // ",Z131,CHAR(10),"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#:INSERTSYSTEMUPGRADENODE:$@PARTUPGRADE[",Y131,"Upgrade]/techRequired$!",CHAR(10),"}"),""))</f>
        <v/>
      </c>
      <c r="AF131" s="14"/>
      <c r="AG131" s="18" t="s">
        <v>329</v>
      </c>
      <c r="AH131" s="18"/>
      <c r="AI131" s="18"/>
      <c r="AJ131" s="18"/>
      <c r="AK131" s="18"/>
      <c r="AL131" s="18"/>
      <c r="AM131" s="18"/>
      <c r="AN131" s="19" t="str">
        <f t="shared" si="5"/>
        <v/>
      </c>
      <c r="AO131" s="14"/>
      <c r="AP131" s="15" t="str">
        <f>IF(Q131="Structural",_xlfn.CONCAT("    ","structuralUpgradeType = ",IF(P131&lt;3,"0_2",IF(P131&lt;5,"3_4",IF(P131&lt;7,"5_6",IF(P131&lt;9,"7_8","9Plus"))))),IF(Q131="Command Module",_xlfn.CONCAT("    commandUpgradeType = standard",CHAR(10),"    commandUpgradeName = ",W131),IF(Q131="Engine",_xlfn.CONCAT("    engineUpgradeType = ",X131,CHAR(10),Parts!AS131,CHAR(10),"    enginePartUpgradeName = ",Y131),IF(Q131="Parachute","    parachuteUpgradeType = standard",IF(Q131="Solar",_xlfn.CONCAT("    solarPanelUpgradeTier = ",P131),IF(OR(Q131="System",Q131="System and Space Capability")=TRUE,_xlfn.CONCAT("    spacePlaneSystemUpgradeType = ",Y131,IF(Q131="System and Space Capability",_xlfn.CONCAT(CHAR(10),"    spaceplaneUpgradeType = spaceCapable",CHAR(10),"    baseSkinTemp = ",CHAR(10),"    upgradeSkinTemp = "),"")),IF(Q131="Fuel Tank",IF(AA131="NA/Balloon","    KiwiFuelSwitchIgnore = true",IF(AA131="standardLiquidFuel",_xlfn.CONCAT("    fuelTankUpgradeType = ",AA131,CHAR(10),"    fuelTankSizeUpgrade = ",AB131),_xlfn.CONCAT("    fuelTankUpgradeType = ",AA131))),IF(Q131="RCS","    rcsUpgradeType = coldGas",IF(Q131="RTG",_xlfn.CONCAT(CHAR(10),"@PART[",D131,"]:NEEDS[",B131,",NearFutureElectrical,DecayingRTGs,!FeatureRadiation]",CHAR(10),"{",CHAR(10),"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31" s="16" t="str">
        <f>IF(Q131="Engine",VLOOKUP(X131,EngineUpgrades!$A$2:$C$19,2,FALSE),"")</f>
        <v/>
      </c>
      <c r="AR131" s="16" t="str">
        <f>IF(Q131="Engine",VLOOKUP(X131,EngineUpgrades!$A$2:$C$19,3,FALSE),"")</f>
        <v/>
      </c>
      <c r="AS131" s="15" t="str">
        <f>_xlfn.XLOOKUP(AQ131,EngineUpgrades!$D$1:$J$1,EngineUpgrades!$D$17:$J$17,"",0,1)</f>
        <v/>
      </c>
      <c r="AT131" s="17">
        <v>2</v>
      </c>
      <c r="AU131" s="16" t="str">
        <f>IF(Q131="Engine",_xlfn.XLOOKUP(_xlfn.CONCAT(O131,P131+AT131),TechTree!$C$2:$C$501,TechTree!$D$2:$D$501,"Not Valid Combination",0,1),"")</f>
        <v/>
      </c>
    </row>
    <row r="132" spans="1:47" ht="96.5" x14ac:dyDescent="0.35">
      <c r="A132" t="str">
        <f>VLOOKUP(D132,PartsUpdated!$A$2:$A$289,1,FALSE)</f>
        <v>Ara_Mount_1</v>
      </c>
      <c r="B132" t="s">
        <v>417</v>
      </c>
      <c r="C132" t="s">
        <v>1129</v>
      </c>
      <c r="D132" t="s">
        <v>683</v>
      </c>
      <c r="E132" t="s">
        <v>684</v>
      </c>
      <c r="F132" t="s">
        <v>420</v>
      </c>
      <c r="G132" t="s">
        <v>672</v>
      </c>
      <c r="H132">
        <v>0</v>
      </c>
      <c r="I132">
        <v>0</v>
      </c>
      <c r="J132">
        <v>7.4999999999999997E-2</v>
      </c>
      <c r="K132" t="s">
        <v>77</v>
      </c>
      <c r="M132" s="12" t="str">
        <f>_xlfn.CONCAT(IF($R132&lt;&gt;"",_xlfn.CONCAT(" #LOC_KTT_",B132,"_",D132,"_Title = ",$R132,CHAR(10),"@PART[",D132,"]:NEEDS[!002_CommunityPartsTitles]:AFTER[",B132,"] // ",IF(R132="",E132,_xlfn.CONCAT(R132," (",E132,")")),CHAR(10),"{",CHAR(10),"    @",$R$1," = #LOC_KTT_",B132,"_",D132,"_Title // ",$R132,CHAR(10),"}",CHAR(10)),""),"@PART[",D132,"]:AFTER[",B132,"] // ",IF(R132="",E132,_xlfn.CONCAT(R132," (",E132,")")),CHAR(10),"{",CHAR(10),"    techBranch = ",VLOOKUP(O132,TechTree!$G$2:$H$43,2,FALSE),CHAR(10),"    techTier = ",P132,CHAR(10),"    @TechRequired = ",N132,IF($S132&lt;&gt;"",_xlfn.CONCAT(CHAR(10),"    @",$S$1," = ",$S132),""),IF($T132&lt;&gt;"",_xlfn.CONCAT(CHAR(10),"    @",$T$1," = ",$T132),""),IF($U132&lt;&gt;"",_xlfn.CONCAT(CHAR(10),"    @",$U$1," = ",$U132),""),IF(AND(AA132="NA/Balloon",Q132&lt;&gt;"Fuel Tank")=TRUE,_xlfn.CONCAT(CHAR(10),"    KiwiFuelSwitchIgnore = true"),""),IF($V132&lt;&gt;"",_xlfn.CONCAT(CHAR(10),V132),""),IF($AP132&lt;&gt;"",IF(Q132="RTG","",_xlfn.CONCAT(CHAR(10),$AP132)),""),IF(AN132&lt;&gt;"",_xlfn.CONCAT(CHAR(10),AN132),""),CHAR(10),"}",IF(AC132="Yes",_xlfn.CONCAT(CHAR(10),"@PART[",D132,"]:NEEDS[KiwiDeprecate]:AFTER[",B132,"]",CHAR(10),"{",CHAR(10),"    kiwiDeprecate = true",CHAR(10),"}"),""),IF(Q132="RTG",AP132,""))</f>
        <v>@PART[Ara_Mount_1]:AFTER[Tantares] // Ara CMS Mounting Plate
{
    techBranch = decouplers
    techTier = 2
    @TechRequired = basicConstruction
    @entryCost = 1500
    structuralUpgradeType = 0_2
}</v>
      </c>
      <c r="N132" s="9" t="str">
        <f>_xlfn.XLOOKUP(_xlfn.CONCAT(O132,P132),TechTree!$C$2:$C$501,TechTree!$D$2:$D$501,"Not Valid Combination",0,1)</f>
        <v>basicConstruction</v>
      </c>
      <c r="O132" s="8" t="s">
        <v>212</v>
      </c>
      <c r="P132" s="8">
        <v>2</v>
      </c>
      <c r="Q132" s="8" t="s">
        <v>6</v>
      </c>
      <c r="S132" s="10">
        <v>1500</v>
      </c>
      <c r="W132" s="10" t="s">
        <v>243</v>
      </c>
      <c r="X132" s="10" t="s">
        <v>254</v>
      </c>
      <c r="AA132" s="10" t="s">
        <v>294</v>
      </c>
      <c r="AB132" s="10" t="s">
        <v>303</v>
      </c>
      <c r="AC132" s="10" t="s">
        <v>329</v>
      </c>
      <c r="AE132" s="12" t="str">
        <f t="shared" si="6"/>
        <v/>
      </c>
      <c r="AF132" s="14"/>
      <c r="AG132" s="18" t="s">
        <v>329</v>
      </c>
      <c r="AH132" s="18"/>
      <c r="AI132" s="18"/>
      <c r="AJ132" s="18"/>
      <c r="AK132" s="18"/>
      <c r="AL132" s="18"/>
      <c r="AM132" s="18"/>
      <c r="AN132" s="19" t="str">
        <f t="shared" si="5"/>
        <v/>
      </c>
      <c r="AO132" s="14"/>
      <c r="AP132" s="15" t="str">
        <f>IF(Q132="Structural",_xlfn.CONCAT("    ","structuralUpgradeType = ",IF(P132&lt;3,"0_2",IF(P132&lt;5,"3_4",IF(P132&lt;7,"5_6",IF(P132&lt;9,"7_8","9Plus"))))),IF(Q132="Command Module",_xlfn.CONCAT("    commandUpgradeType = standard",CHAR(10),"    commandUpgradeName = ",W132),IF(Q132="Engine",_xlfn.CONCAT("    engineUpgradeType = ",X132,CHAR(10),Parts!AS132,CHAR(10),"    enginePartUpgradeName = ",Y132),IF(Q132="Parachute","    parachuteUpgradeType = standard",IF(Q132="Solar",_xlfn.CONCAT("    solarPanelUpgradeTier = ",P132),IF(OR(Q132="System",Q132="System and Space Capability")=TRUE,_xlfn.CONCAT("    spacePlaneSystemUpgradeType = ",Y132,IF(Q132="System and Space Capability",_xlfn.CONCAT(CHAR(10),"    spaceplaneUpgradeType = spaceCapable",CHAR(10),"    baseSkinTemp = ",CHAR(10),"    upgradeSkinTemp = "),"")),IF(Q132="Fuel Tank",IF(AA132="NA/Balloon","    KiwiFuelSwitchIgnore = true",IF(AA132="standardLiquidFuel",_xlfn.CONCAT("    fuelTankUpgradeType = ",AA132,CHAR(10),"    fuelTankSizeUpgrade = ",AB132),_xlfn.CONCAT("    fuelTankUpgradeType = ",AA132))),IF(Q132="RCS","    rcsUpgradeType = coldGas",IF(Q132="RTG",_xlfn.CONCAT(CHAR(10),"@PART[",D132,"]:NEEDS[",B132,",NearFutureElectrical,DecayingRTGs,!FeatureRadiation]",CHAR(10),"{",CHAR(10),"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32" s="16" t="str">
        <f>IF(Q132="Engine",VLOOKUP(X132,EngineUpgrades!$A$2:$C$19,2,FALSE),"")</f>
        <v/>
      </c>
      <c r="AR132" s="16" t="str">
        <f>IF(Q132="Engine",VLOOKUP(X132,EngineUpgrades!$A$2:$C$19,3,FALSE),"")</f>
        <v/>
      </c>
      <c r="AS132" s="15" t="str">
        <f>_xlfn.XLOOKUP(AQ132,EngineUpgrades!$D$1:$J$1,EngineUpgrades!$D$17:$J$17,"",0,1)</f>
        <v/>
      </c>
      <c r="AT132" s="17">
        <v>2</v>
      </c>
      <c r="AU132" s="16" t="str">
        <f>IF(Q132="Engine",_xlfn.XLOOKUP(_xlfn.CONCAT(O132,P132+AT132),TechTree!$C$2:$C$501,TechTree!$D$2:$D$501,"Not Valid Combination",0,1),"")</f>
        <v/>
      </c>
    </row>
    <row r="133" spans="1:47" ht="84.5" x14ac:dyDescent="0.35">
      <c r="A133" t="str">
        <f>VLOOKUP(D133,PartsUpdated!$A$2:$A$289,1,FALSE)</f>
        <v>Ara_SensorAccelerometer_1</v>
      </c>
      <c r="B133" t="s">
        <v>417</v>
      </c>
      <c r="C133" t="s">
        <v>1130</v>
      </c>
      <c r="D133" t="s">
        <v>685</v>
      </c>
      <c r="E133" t="s">
        <v>686</v>
      </c>
      <c r="F133" t="s">
        <v>420</v>
      </c>
      <c r="G133" t="s">
        <v>672</v>
      </c>
      <c r="H133">
        <v>0</v>
      </c>
      <c r="I133">
        <v>0</v>
      </c>
      <c r="J133">
        <v>2.5000000000000001E-2</v>
      </c>
      <c r="K133" t="s">
        <v>77</v>
      </c>
      <c r="M133" s="12" t="str">
        <f>_xlfn.CONCAT(IF($R133&lt;&gt;"",_xlfn.CONCAT(" #LOC_KTT_",B133,"_",D133,"_Title = ",$R133,CHAR(10),"@PART[",D133,"]:NEEDS[!002_CommunityPartsTitles]:AFTER[",B133,"] // ",IF(R133="",E133,_xlfn.CONCAT(R133," (",E133,")")),CHAR(10),"{",CHAR(10),"    @",$R$1," = #LOC_KTT_",B133,"_",D133,"_Title // ",$R133,CHAR(10),"}",CHAR(10)),""),"@PART[",D133,"]:AFTER[",B133,"] // ",IF(R133="",E133,_xlfn.CONCAT(R133," (",E133,")")),CHAR(10),"{",CHAR(10),"    techBranch = ",VLOOKUP(O133,TechTree!$G$2:$H$43,2,FALSE),CHAR(10),"    techTier = ",P133,CHAR(10),"    @TechRequired = ",N133,IF($S133&lt;&gt;"",_xlfn.CONCAT(CHAR(10),"    @",$S$1," = ",$S133),""),IF($T133&lt;&gt;"",_xlfn.CONCAT(CHAR(10),"    @",$T$1," = ",$T133),""),IF($U133&lt;&gt;"",_xlfn.CONCAT(CHAR(10),"    @",$U$1," = ",$U133),""),IF(AND(AA133="NA/Balloon",Q133&lt;&gt;"Fuel Tank")=TRUE,_xlfn.CONCAT(CHAR(10),"    KiwiFuelSwitchIgnore = true"),""),IF($V133&lt;&gt;"",_xlfn.CONCAT(CHAR(10),V133),""),IF($AP133&lt;&gt;"",IF(Q133="RTG","",_xlfn.CONCAT(CHAR(10),$AP133)),""),IF(AN133&lt;&gt;"",_xlfn.CONCAT(CHAR(10),AN133),""),CHAR(10),"}",IF(AC133="Yes",_xlfn.CONCAT(CHAR(10),"@PART[",D133,"]:NEEDS[KiwiDeprecate]:AFTER[",B133,"]",CHAR(10),"{",CHAR(10),"    kiwiDeprecate = true",CHAR(10),"}"),""),IF(Q133="RTG",AP133,""))</f>
        <v>@PART[Ara_SensorAccelerometer_1]:AFTER[Tantares] // Ara 15G Accelerometer
{
    techBranch = science
    techTier = 2
    @TechRequired = science201
    @entryCost = 5000
}</v>
      </c>
      <c r="N133" s="9" t="str">
        <f>_xlfn.XLOOKUP(_xlfn.CONCAT(O133,P133),TechTree!$C$2:$C$501,TechTree!$D$2:$D$501,"Not Valid Combination",0,1)</f>
        <v>science201</v>
      </c>
      <c r="O133" s="8" t="s">
        <v>8</v>
      </c>
      <c r="P133" s="8">
        <v>2</v>
      </c>
      <c r="Q133" s="8" t="s">
        <v>242</v>
      </c>
      <c r="S133" s="10">
        <v>5000</v>
      </c>
      <c r="W133" s="10" t="s">
        <v>243</v>
      </c>
      <c r="X133" s="10" t="s">
        <v>259</v>
      </c>
      <c r="AA133" s="10" t="s">
        <v>294</v>
      </c>
      <c r="AB133" s="10" t="s">
        <v>303</v>
      </c>
      <c r="AC133" s="10" t="s">
        <v>329</v>
      </c>
      <c r="AE133" s="12" t="str">
        <f t="shared" si="6"/>
        <v/>
      </c>
      <c r="AF133" s="14"/>
      <c r="AG133" s="18" t="s">
        <v>329</v>
      </c>
      <c r="AH133" s="18"/>
      <c r="AI133" s="18"/>
      <c r="AJ133" s="18"/>
      <c r="AK133" s="18"/>
      <c r="AL133" s="18"/>
      <c r="AM133" s="18"/>
      <c r="AN133" s="19" t="str">
        <f t="shared" ref="AN133:AN198" si="7">IF(AG133="Yes",_xlfn.CONCAT("    @MODULE[ModuleEngines*]",CHAR(10),"    {",IF(AH133&lt;&gt;"",_xlfn.CONCAT(CHAR(10),"        @maxThrust = ",AH133),""),IF(AI133&lt;&gt;"",_xlfn.CONCAT(CHAR(10),"        !atmosphereCurve {}",CHAR(10),"        atmosphereCurve",CHAR(10),"        {",IF(AI133&lt;&gt;"",_xlfn.CONCAT(CHAR(10),"            key = ",AI133),""),IF(AJ133&lt;&gt;"",_xlfn.CONCAT(CHAR(10),"            key = ",AJ133),""),IF(AK133&lt;&gt;"",_xlfn.CONCAT(CHAR(10),"            key = ",AK133),""),IF(AL133&lt;&gt;"",_xlfn.CONCAT(CHAR(10),"            key = ",AL133),""),IF(AM133&lt;&gt;"",_xlfn.CONCAT(CHAR(10),"            key = ",AM133),""),CHAR(10),"        }"),""),CHAR(10),"    }"),"")</f>
        <v/>
      </c>
      <c r="AO133" s="14"/>
      <c r="AP133" s="15" t="str">
        <f>IF(Q133="Structural",_xlfn.CONCAT("    ","structuralUpgradeType = ",IF(P133&lt;3,"0_2",IF(P133&lt;5,"3_4",IF(P133&lt;7,"5_6",IF(P133&lt;9,"7_8","9Plus"))))),IF(Q133="Command Module",_xlfn.CONCAT("    commandUpgradeType = standard",CHAR(10),"    commandUpgradeName = ",W133),IF(Q133="Engine",_xlfn.CONCAT("    engineUpgradeType = ",X133,CHAR(10),Parts!AS133,CHAR(10),"    enginePartUpgradeName = ",Y133),IF(Q133="Parachute","    parachuteUpgradeType = standard",IF(Q133="Solar",_xlfn.CONCAT("    solarPanelUpgradeTier = ",P133),IF(OR(Q133="System",Q133="System and Space Capability")=TRUE,_xlfn.CONCAT("    spacePlaneSystemUpgradeType = ",Y133,IF(Q133="System and Space Capability",_xlfn.CONCAT(CHAR(10),"    spaceplaneUpgradeType = spaceCapable",CHAR(10),"    baseSkinTemp = ",CHAR(10),"    upgradeSkinTemp = "),"")),IF(Q133="Fuel Tank",IF(AA133="NA/Balloon","    KiwiFuelSwitchIgnore = true",IF(AA133="standardLiquidFuel",_xlfn.CONCAT("    fuelTankUpgradeType = ",AA133,CHAR(10),"    fuelTankSizeUpgrade = ",AB133),_xlfn.CONCAT("    fuelTankUpgradeType = ",AA133))),IF(Q133="RCS","    rcsUpgradeType = coldGas",IF(Q133="RTG",_xlfn.CONCAT(CHAR(10),"@PART[",D133,"]:NEEDS[",B133,",NearFutureElectrical,DecayingRTGs,!FeatureRadiation]",CHAR(10),"{",CHAR(10),"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33" s="16" t="str">
        <f>IF(Q133="Engine",VLOOKUP(X133,EngineUpgrades!$A$2:$C$19,2,FALSE),"")</f>
        <v/>
      </c>
      <c r="AR133" s="16" t="str">
        <f>IF(Q133="Engine",VLOOKUP(X133,EngineUpgrades!$A$2:$C$19,3,FALSE),"")</f>
        <v/>
      </c>
      <c r="AS133" s="15" t="str">
        <f>_xlfn.XLOOKUP(AQ133,EngineUpgrades!$D$1:$J$1,EngineUpgrades!$D$17:$J$17,"",0,1)</f>
        <v/>
      </c>
      <c r="AT133" s="17">
        <v>2</v>
      </c>
      <c r="AU133" s="16" t="str">
        <f>IF(Q133="Engine",_xlfn.XLOOKUP(_xlfn.CONCAT(O133,P133+AT133),TechTree!$C$2:$C$501,TechTree!$D$2:$D$501,"Not Valid Combination",0,1),"")</f>
        <v/>
      </c>
    </row>
    <row r="134" spans="1:47" ht="72.5" x14ac:dyDescent="0.35">
      <c r="A134" t="str">
        <f>VLOOKUP(D134,PartsUpdated!$A$2:$A$289,1,FALSE)</f>
        <v>Ara_SensorBarometer_1</v>
      </c>
      <c r="B134" t="s">
        <v>417</v>
      </c>
      <c r="C134" t="s">
        <v>1131</v>
      </c>
      <c r="D134" t="s">
        <v>687</v>
      </c>
      <c r="E134" t="s">
        <v>688</v>
      </c>
      <c r="F134" t="s">
        <v>420</v>
      </c>
      <c r="G134" t="s">
        <v>672</v>
      </c>
      <c r="H134">
        <v>0</v>
      </c>
      <c r="I134">
        <v>0</v>
      </c>
      <c r="J134">
        <v>2.5000000000000001E-2</v>
      </c>
      <c r="K134" t="s">
        <v>77</v>
      </c>
      <c r="M134" s="12" t="str">
        <f>_xlfn.CONCAT(IF($R134&lt;&gt;"",_xlfn.CONCAT(" #LOC_KTT_",B134,"_",D134,"_Title = ",$R134,CHAR(10),"@PART[",D134,"]:NEEDS[!002_CommunityPartsTitles]:AFTER[",B134,"] // ",IF(R134="",E134,_xlfn.CONCAT(R134," (",E134,")")),CHAR(10),"{",CHAR(10),"    @",$R$1," = #LOC_KTT_",B134,"_",D134,"_Title // ",$R134,CHAR(10),"}",CHAR(10)),""),"@PART[",D134,"]:AFTER[",B134,"] // ",IF(R134="",E134,_xlfn.CONCAT(R134," (",E134,")")),CHAR(10),"{",CHAR(10),"    techBranch = ",VLOOKUP(O134,TechTree!$G$2:$H$43,2,FALSE),CHAR(10),"    techTier = ",P134,CHAR(10),"    @TechRequired = ",N134,IF($S134&lt;&gt;"",_xlfn.CONCAT(CHAR(10),"    @",$S$1," = ",$S134),""),IF($T134&lt;&gt;"",_xlfn.CONCAT(CHAR(10),"    @",$T$1," = ",$T134),""),IF($U134&lt;&gt;"",_xlfn.CONCAT(CHAR(10),"    @",$U$1," = ",$U134),""),IF(AND(AA134="NA/Balloon",Q134&lt;&gt;"Fuel Tank")=TRUE,_xlfn.CONCAT(CHAR(10),"    KiwiFuelSwitchIgnore = true"),""),IF($V134&lt;&gt;"",_xlfn.CONCAT(CHAR(10),V134),""),IF($AP134&lt;&gt;"",IF(Q134="RTG","",_xlfn.CONCAT(CHAR(10),$AP134)),""),IF(AN134&lt;&gt;"",_xlfn.CONCAT(CHAR(10),AN134),""),CHAR(10),"}",IF(AC134="Yes",_xlfn.CONCAT(CHAR(10),"@PART[",D134,"]:NEEDS[KiwiDeprecate]:AFTER[",B134,"]",CHAR(10),"{",CHAR(10),"    kiwiDeprecate = true",CHAR(10),"}"),""),IF(Q134="RTG",AP134,""))</f>
        <v>@PART[Ara_SensorBarometer_1]:AFTER[Tantares] // Ara 1KP Barometer
{
    techBranch = science
    techTier = 0
    @TechRequired = start
}</v>
      </c>
      <c r="N134" s="9" t="str">
        <f>_xlfn.XLOOKUP(_xlfn.CONCAT(O134,P134),TechTree!$C$2:$C$501,TechTree!$D$2:$D$501,"Not Valid Combination",0,1)</f>
        <v>start</v>
      </c>
      <c r="O134" s="8" t="s">
        <v>8</v>
      </c>
      <c r="P134" s="8">
        <v>0</v>
      </c>
      <c r="Q134" s="8" t="s">
        <v>242</v>
      </c>
      <c r="W134" s="10" t="s">
        <v>243</v>
      </c>
      <c r="X134" s="10" t="s">
        <v>254</v>
      </c>
      <c r="AA134" s="10" t="s">
        <v>294</v>
      </c>
      <c r="AB134" s="10" t="s">
        <v>303</v>
      </c>
      <c r="AC134" s="10" t="s">
        <v>329</v>
      </c>
      <c r="AE134" s="12" t="str">
        <f t="shared" si="6"/>
        <v/>
      </c>
      <c r="AF134" s="14"/>
      <c r="AG134" s="18" t="s">
        <v>329</v>
      </c>
      <c r="AH134" s="18"/>
      <c r="AI134" s="18"/>
      <c r="AJ134" s="18"/>
      <c r="AK134" s="18"/>
      <c r="AL134" s="18"/>
      <c r="AM134" s="18"/>
      <c r="AN134" s="19" t="str">
        <f t="shared" si="7"/>
        <v/>
      </c>
      <c r="AO134" s="14"/>
      <c r="AP134" s="15" t="str">
        <f>IF(Q134="Structural",_xlfn.CONCAT("    ","structuralUpgradeType = ",IF(P134&lt;3,"0_2",IF(P134&lt;5,"3_4",IF(P134&lt;7,"5_6",IF(P134&lt;9,"7_8","9Plus"))))),IF(Q134="Command Module",_xlfn.CONCAT("    commandUpgradeType = standard",CHAR(10),"    commandUpgradeName = ",W134),IF(Q134="Engine",_xlfn.CONCAT("    engineUpgradeType = ",X134,CHAR(10),Parts!AS134,CHAR(10),"    enginePartUpgradeName = ",Y134),IF(Q134="Parachute","    parachuteUpgradeType = standard",IF(Q134="Solar",_xlfn.CONCAT("    solarPanelUpgradeTier = ",P134),IF(OR(Q134="System",Q134="System and Space Capability")=TRUE,_xlfn.CONCAT("    spacePlaneSystemUpgradeType = ",Y134,IF(Q134="System and Space Capability",_xlfn.CONCAT(CHAR(10),"    spaceplaneUpgradeType = spaceCapable",CHAR(10),"    baseSkinTemp = ",CHAR(10),"    upgradeSkinTemp = "),"")),IF(Q134="Fuel Tank",IF(AA134="NA/Balloon","    KiwiFuelSwitchIgnore = true",IF(AA134="standardLiquidFuel",_xlfn.CONCAT("    fuelTankUpgradeType = ",AA134,CHAR(10),"    fuelTankSizeUpgrade = ",AB134),_xlfn.CONCAT("    fuelTankUpgradeType = ",AA134))),IF(Q134="RCS","    rcsUpgradeType = coldGas",IF(Q134="RTG",_xlfn.CONCAT(CHAR(10),"@PART[",D134,"]:NEEDS[",B134,",NearFutureElectrical,DecayingRTGs,!FeatureRadiation]",CHAR(10),"{",CHAR(10),"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34" s="16" t="str">
        <f>IF(Q134="Engine",VLOOKUP(X134,EngineUpgrades!$A$2:$C$19,2,FALSE),"")</f>
        <v/>
      </c>
      <c r="AR134" s="16" t="str">
        <f>IF(Q134="Engine",VLOOKUP(X134,EngineUpgrades!$A$2:$C$19,3,FALSE),"")</f>
        <v/>
      </c>
      <c r="AS134" s="15" t="str">
        <f>_xlfn.XLOOKUP(AQ134,EngineUpgrades!$D$1:$J$1,EngineUpgrades!$D$17:$J$17,"",0,1)</f>
        <v/>
      </c>
      <c r="AT134" s="17">
        <v>2</v>
      </c>
      <c r="AU134" s="16" t="str">
        <f>IF(Q134="Engine",_xlfn.XLOOKUP(_xlfn.CONCAT(O134,P134+AT134),TechTree!$C$2:$C$501,TechTree!$D$2:$D$501,"Not Valid Combination",0,1),"")</f>
        <v/>
      </c>
    </row>
    <row r="135" spans="1:47" ht="84.5" x14ac:dyDescent="0.35">
      <c r="A135" t="str">
        <f>VLOOKUP(D135,PartsUpdated!$A$2:$A$289,1,FALSE)</f>
        <v>Ara_SensorGravimeter_1</v>
      </c>
      <c r="B135" t="s">
        <v>417</v>
      </c>
      <c r="C135" t="s">
        <v>1132</v>
      </c>
      <c r="D135" t="s">
        <v>689</v>
      </c>
      <c r="E135" t="s">
        <v>690</v>
      </c>
      <c r="F135" t="s">
        <v>420</v>
      </c>
      <c r="G135" t="s">
        <v>672</v>
      </c>
      <c r="H135">
        <v>0</v>
      </c>
      <c r="I135">
        <v>0</v>
      </c>
      <c r="J135">
        <v>2.5000000000000001E-2</v>
      </c>
      <c r="K135" t="s">
        <v>77</v>
      </c>
      <c r="M135" s="12" t="str">
        <f>_xlfn.CONCAT(IF($R135&lt;&gt;"",_xlfn.CONCAT(" #LOC_KTT_",B135,"_",D135,"_Title = ",$R135,CHAR(10),"@PART[",D135,"]:NEEDS[!002_CommunityPartsTitles]:AFTER[",B135,"] // ",IF(R135="",E135,_xlfn.CONCAT(R135," (",E135,")")),CHAR(10),"{",CHAR(10),"    @",$R$1," = #LOC_KTT_",B135,"_",D135,"_Title // ",$R135,CHAR(10),"}",CHAR(10)),""),"@PART[",D135,"]:AFTER[",B135,"] // ",IF(R135="",E135,_xlfn.CONCAT(R135," (",E135,")")),CHAR(10),"{",CHAR(10),"    techBranch = ",VLOOKUP(O135,TechTree!$G$2:$H$43,2,FALSE),CHAR(10),"    techTier = ",P135,CHAR(10),"    @TechRequired = ",N135,IF($S135&lt;&gt;"",_xlfn.CONCAT(CHAR(10),"    @",$S$1," = ",$S135),""),IF($T135&lt;&gt;"",_xlfn.CONCAT(CHAR(10),"    @",$T$1," = ",$T135),""),IF($U135&lt;&gt;"",_xlfn.CONCAT(CHAR(10),"    @",$U$1," = ",$U135),""),IF(AND(AA135="NA/Balloon",Q135&lt;&gt;"Fuel Tank")=TRUE,_xlfn.CONCAT(CHAR(10),"    KiwiFuelSwitchIgnore = true"),""),IF($V135&lt;&gt;"",_xlfn.CONCAT(CHAR(10),V135),""),IF($AP135&lt;&gt;"",IF(Q135="RTG","",_xlfn.CONCAT(CHAR(10),$AP135)),""),IF(AN135&lt;&gt;"",_xlfn.CONCAT(CHAR(10),AN135),""),CHAR(10),"}",IF(AC135="Yes",_xlfn.CONCAT(CHAR(10),"@PART[",D135,"]:NEEDS[KiwiDeprecate]:AFTER[",B135,"]",CHAR(10),"{",CHAR(10),"    kiwiDeprecate = true",CHAR(10),"}"),""),IF(Q135="RTG",AP135,""))</f>
        <v>@PART[Ara_SensorGravimeter_1]:AFTER[Tantares] // Ara 1MS2 Gravimeter
{
    techBranch = science
    techTier = 4
    @TechRequired = appliedScience
    @entryCost = 5000
}</v>
      </c>
      <c r="N135" s="9" t="str">
        <f>_xlfn.XLOOKUP(_xlfn.CONCAT(O135,P135),TechTree!$C$2:$C$501,TechTree!$D$2:$D$501,"Not Valid Combination",0,1)</f>
        <v>appliedScience</v>
      </c>
      <c r="O135" s="8" t="s">
        <v>8</v>
      </c>
      <c r="P135" s="8">
        <v>4</v>
      </c>
      <c r="Q135" s="8" t="s">
        <v>242</v>
      </c>
      <c r="S135" s="10">
        <v>5000</v>
      </c>
      <c r="W135" s="10" t="s">
        <v>243</v>
      </c>
      <c r="X135" s="10" t="s">
        <v>259</v>
      </c>
      <c r="AA135" s="10" t="s">
        <v>294</v>
      </c>
      <c r="AB135" s="10" t="s">
        <v>303</v>
      </c>
      <c r="AC135" s="10" t="s">
        <v>329</v>
      </c>
      <c r="AE135" s="12" t="str">
        <f t="shared" si="6"/>
        <v/>
      </c>
      <c r="AF135" s="14"/>
      <c r="AG135" s="18" t="s">
        <v>329</v>
      </c>
      <c r="AH135" s="18"/>
      <c r="AI135" s="18"/>
      <c r="AJ135" s="18"/>
      <c r="AK135" s="18"/>
      <c r="AL135" s="18"/>
      <c r="AM135" s="18"/>
      <c r="AN135" s="19" t="str">
        <f t="shared" si="7"/>
        <v/>
      </c>
      <c r="AO135" s="14"/>
      <c r="AP135" s="15" t="str">
        <f>IF(Q135="Structural",_xlfn.CONCAT("    ","structuralUpgradeType = ",IF(P135&lt;3,"0_2",IF(P135&lt;5,"3_4",IF(P135&lt;7,"5_6",IF(P135&lt;9,"7_8","9Plus"))))),IF(Q135="Command Module",_xlfn.CONCAT("    commandUpgradeType = standard",CHAR(10),"    commandUpgradeName = ",W135),IF(Q135="Engine",_xlfn.CONCAT("    engineUpgradeType = ",X135,CHAR(10),Parts!AS135,CHAR(10),"    enginePartUpgradeName = ",Y135),IF(Q135="Parachute","    parachuteUpgradeType = standard",IF(Q135="Solar",_xlfn.CONCAT("    solarPanelUpgradeTier = ",P135),IF(OR(Q135="System",Q135="System and Space Capability")=TRUE,_xlfn.CONCAT("    spacePlaneSystemUpgradeType = ",Y135,IF(Q135="System and Space Capability",_xlfn.CONCAT(CHAR(10),"    spaceplaneUpgradeType = spaceCapable",CHAR(10),"    baseSkinTemp = ",CHAR(10),"    upgradeSkinTemp = "),"")),IF(Q135="Fuel Tank",IF(AA135="NA/Balloon","    KiwiFuelSwitchIgnore = true",IF(AA135="standardLiquidFuel",_xlfn.CONCAT("    fuelTankUpgradeType = ",AA135,CHAR(10),"    fuelTankSizeUpgrade = ",AB135),_xlfn.CONCAT("    fuelTankUpgradeType = ",AA135))),IF(Q135="RCS","    rcsUpgradeType = coldGas",IF(Q135="RTG",_xlfn.CONCAT(CHAR(10),"@PART[",D135,"]:NEEDS[",B135,",NearFutureElectrical,DecayingRTGs,!FeatureRadiation]",CHAR(10),"{",CHAR(10),"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35" s="16" t="str">
        <f>IF(Q135="Engine",VLOOKUP(X135,EngineUpgrades!$A$2:$C$19,2,FALSE),"")</f>
        <v/>
      </c>
      <c r="AR135" s="16" t="str">
        <f>IF(Q135="Engine",VLOOKUP(X135,EngineUpgrades!$A$2:$C$19,3,FALSE),"")</f>
        <v/>
      </c>
      <c r="AS135" s="15" t="str">
        <f>_xlfn.XLOOKUP(AQ135,EngineUpgrades!$D$1:$J$1,EngineUpgrades!$D$17:$J$17,"",0,1)</f>
        <v/>
      </c>
      <c r="AT135" s="17">
        <v>2</v>
      </c>
      <c r="AU135" s="16" t="str">
        <f>IF(Q135="Engine",_xlfn.XLOOKUP(_xlfn.CONCAT(O135,P135+AT135),TechTree!$C$2:$C$501,TechTree!$D$2:$D$501,"Not Valid Combination",0,1),"")</f>
        <v/>
      </c>
    </row>
    <row r="136" spans="1:47" ht="72.5" x14ac:dyDescent="0.35">
      <c r="A136" t="str">
        <f>VLOOKUP(D136,PartsUpdated!$A$2:$A$289,1,FALSE)</f>
        <v>Ara_SensorThermometer_1</v>
      </c>
      <c r="B136" t="s">
        <v>417</v>
      </c>
      <c r="C136" t="s">
        <v>1133</v>
      </c>
      <c r="D136" t="s">
        <v>691</v>
      </c>
      <c r="E136" t="s">
        <v>692</v>
      </c>
      <c r="F136" t="s">
        <v>420</v>
      </c>
      <c r="G136" t="s">
        <v>672</v>
      </c>
      <c r="H136">
        <v>0</v>
      </c>
      <c r="I136">
        <v>0</v>
      </c>
      <c r="J136">
        <v>2.5000000000000001E-2</v>
      </c>
      <c r="K136" t="s">
        <v>77</v>
      </c>
      <c r="M136" s="12" t="str">
        <f>_xlfn.CONCAT(IF($R136&lt;&gt;"",_xlfn.CONCAT(" #LOC_KTT_",B136,"_",D136,"_Title = ",$R136,CHAR(10),"@PART[",D136,"]:NEEDS[!002_CommunityPartsTitles]:AFTER[",B136,"] // ",IF(R136="",E136,_xlfn.CONCAT(R136," (",E136,")")),CHAR(10),"{",CHAR(10),"    @",$R$1," = #LOC_KTT_",B136,"_",D136,"_Title // ",$R136,CHAR(10),"}",CHAR(10)),""),"@PART[",D136,"]:AFTER[",B136,"] // ",IF(R136="",E136,_xlfn.CONCAT(R136," (",E136,")")),CHAR(10),"{",CHAR(10),"    techBranch = ",VLOOKUP(O136,TechTree!$G$2:$H$43,2,FALSE),CHAR(10),"    techTier = ",P136,CHAR(10),"    @TechRequired = ",N136,IF($S136&lt;&gt;"",_xlfn.CONCAT(CHAR(10),"    @",$S$1," = ",$S136),""),IF($T136&lt;&gt;"",_xlfn.CONCAT(CHAR(10),"    @",$T$1," = ",$T136),""),IF($U136&lt;&gt;"",_xlfn.CONCAT(CHAR(10),"    @",$U$1," = ",$U136),""),IF(AND(AA136="NA/Balloon",Q136&lt;&gt;"Fuel Tank")=TRUE,_xlfn.CONCAT(CHAR(10),"    KiwiFuelSwitchIgnore = true"),""),IF($V136&lt;&gt;"",_xlfn.CONCAT(CHAR(10),V136),""),IF($AP136&lt;&gt;"",IF(Q136="RTG","",_xlfn.CONCAT(CHAR(10),$AP136)),""),IF(AN136&lt;&gt;"",_xlfn.CONCAT(CHAR(10),AN136),""),CHAR(10),"}",IF(AC136="Yes",_xlfn.CONCAT(CHAR(10),"@PART[",D136,"]:NEEDS[KiwiDeprecate]:AFTER[",B136,"]",CHAR(10),"{",CHAR(10),"    kiwiDeprecate = true",CHAR(10),"}"),""),IF(Q136="RTG",AP136,""))</f>
        <v>@PART[Ara_SensorThermometer_1]:AFTER[Tantares] // Ara 35C Thermometer
{
    techBranch = science
    techTier = 0
    @TechRequired = start
}</v>
      </c>
      <c r="N136" s="9" t="str">
        <f>_xlfn.XLOOKUP(_xlfn.CONCAT(O136,P136),TechTree!$C$2:$C$501,TechTree!$D$2:$D$501,"Not Valid Combination",0,1)</f>
        <v>start</v>
      </c>
      <c r="O136" s="8" t="s">
        <v>8</v>
      </c>
      <c r="P136" s="8">
        <v>0</v>
      </c>
      <c r="Q136" s="8" t="s">
        <v>242</v>
      </c>
      <c r="W136" s="10" t="s">
        <v>243</v>
      </c>
      <c r="X136" s="10" t="s">
        <v>254</v>
      </c>
      <c r="AA136" s="10" t="s">
        <v>294</v>
      </c>
      <c r="AB136" s="10" t="s">
        <v>303</v>
      </c>
      <c r="AC136" s="10" t="s">
        <v>329</v>
      </c>
      <c r="AE136" s="12" t="str">
        <f t="shared" si="6"/>
        <v/>
      </c>
      <c r="AF136" s="14"/>
      <c r="AG136" s="18" t="s">
        <v>329</v>
      </c>
      <c r="AH136" s="18"/>
      <c r="AI136" s="18"/>
      <c r="AJ136" s="18"/>
      <c r="AK136" s="18"/>
      <c r="AL136" s="18"/>
      <c r="AM136" s="18"/>
      <c r="AN136" s="19" t="str">
        <f t="shared" si="7"/>
        <v/>
      </c>
      <c r="AO136" s="14"/>
      <c r="AP136" s="15" t="str">
        <f>IF(Q136="Structural",_xlfn.CONCAT("    ","structuralUpgradeType = ",IF(P136&lt;3,"0_2",IF(P136&lt;5,"3_4",IF(P136&lt;7,"5_6",IF(P136&lt;9,"7_8","9Plus"))))),IF(Q136="Command Module",_xlfn.CONCAT("    commandUpgradeType = standard",CHAR(10),"    commandUpgradeName = ",W136),IF(Q136="Engine",_xlfn.CONCAT("    engineUpgradeType = ",X136,CHAR(10),Parts!AS136,CHAR(10),"    enginePartUpgradeName = ",Y136),IF(Q136="Parachute","    parachuteUpgradeType = standard",IF(Q136="Solar",_xlfn.CONCAT("    solarPanelUpgradeTier = ",P136),IF(OR(Q136="System",Q136="System and Space Capability")=TRUE,_xlfn.CONCAT("    spacePlaneSystemUpgradeType = ",Y136,IF(Q136="System and Space Capability",_xlfn.CONCAT(CHAR(10),"    spaceplaneUpgradeType = spaceCapable",CHAR(10),"    baseSkinTemp = ",CHAR(10),"    upgradeSkinTemp = "),"")),IF(Q136="Fuel Tank",IF(AA136="NA/Balloon","    KiwiFuelSwitchIgnore = true",IF(AA136="standardLiquidFuel",_xlfn.CONCAT("    fuelTankUpgradeType = ",AA136,CHAR(10),"    fuelTankSizeUpgrade = ",AB136),_xlfn.CONCAT("    fuelTankUpgradeType = ",AA136))),IF(Q136="RCS","    rcsUpgradeType = coldGas",IF(Q136="RTG",_xlfn.CONCAT(CHAR(10),"@PART[",D136,"]:NEEDS[",B136,",NearFutureElectrical,DecayingRTGs,!FeatureRadiation]",CHAR(10),"{",CHAR(10),"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36" s="16" t="str">
        <f>IF(Q136="Engine",VLOOKUP(X136,EngineUpgrades!$A$2:$C$19,2,FALSE),"")</f>
        <v/>
      </c>
      <c r="AR136" s="16" t="str">
        <f>IF(Q136="Engine",VLOOKUP(X136,EngineUpgrades!$A$2:$C$19,3,FALSE),"")</f>
        <v/>
      </c>
      <c r="AS136" s="15" t="str">
        <f>_xlfn.XLOOKUP(AQ136,EngineUpgrades!$D$1:$J$1,EngineUpgrades!$D$17:$J$17,"",0,1)</f>
        <v/>
      </c>
      <c r="AT136" s="17">
        <v>2</v>
      </c>
      <c r="AU136" s="16" t="str">
        <f>IF(Q136="Engine",_xlfn.XLOOKUP(_xlfn.CONCAT(O136,P136+AT136),TechTree!$C$2:$C$501,TechTree!$D$2:$D$501,"Not Valid Combination",0,1),"")</f>
        <v/>
      </c>
    </row>
    <row r="137" spans="1:47" ht="96.5" x14ac:dyDescent="0.35">
      <c r="A137" t="str">
        <f>VLOOKUP(D137,PartsUpdated!$A$2:$A$289,1,FALSE)</f>
        <v>Ara_Solar_1</v>
      </c>
      <c r="B137" t="s">
        <v>417</v>
      </c>
      <c r="C137" t="s">
        <v>1134</v>
      </c>
      <c r="D137" t="s">
        <v>693</v>
      </c>
      <c r="E137" t="s">
        <v>694</v>
      </c>
      <c r="F137" t="s">
        <v>420</v>
      </c>
      <c r="G137" t="s">
        <v>672</v>
      </c>
      <c r="H137">
        <v>0</v>
      </c>
      <c r="I137">
        <v>0</v>
      </c>
      <c r="J137">
        <v>0.02</v>
      </c>
      <c r="K137" t="s">
        <v>77</v>
      </c>
      <c r="M137" s="12" t="str">
        <f>_xlfn.CONCAT(IF($R137&lt;&gt;"",_xlfn.CONCAT(" #LOC_KTT_",B137,"_",D137,"_Title = ",$R137,CHAR(10),"@PART[",D137,"]:NEEDS[!002_CommunityPartsTitles]:AFTER[",B137,"] // ",IF(R137="",E137,_xlfn.CONCAT(R137," (",E137,")")),CHAR(10),"{",CHAR(10),"    @",$R$1," = #LOC_KTT_",B137,"_",D137,"_Title // ",$R137,CHAR(10),"}",CHAR(10)),""),"@PART[",D137,"]:AFTER[",B137,"] // ",IF(R137="",E137,_xlfn.CONCAT(R137," (",E137,")")),CHAR(10),"{",CHAR(10),"    techBranch = ",VLOOKUP(O137,TechTree!$G$2:$H$43,2,FALSE),CHAR(10),"    techTier = ",P137,CHAR(10),"    @TechRequired = ",N137,IF($S137&lt;&gt;"",_xlfn.CONCAT(CHAR(10),"    @",$S$1," = ",$S137),""),IF($T137&lt;&gt;"",_xlfn.CONCAT(CHAR(10),"    @",$T$1," = ",$T137),""),IF($U137&lt;&gt;"",_xlfn.CONCAT(CHAR(10),"    @",$U$1," = ",$U137),""),IF(AND(AA137="NA/Balloon",Q137&lt;&gt;"Fuel Tank")=TRUE,_xlfn.CONCAT(CHAR(10),"    KiwiFuelSwitchIgnore = true"),""),IF($V137&lt;&gt;"",_xlfn.CONCAT(CHAR(10),V137),""),IF($AP137&lt;&gt;"",IF(Q137="RTG","",_xlfn.CONCAT(CHAR(10),$AP137)),""),IF(AN137&lt;&gt;"",_xlfn.CONCAT(CHAR(10),AN137),""),CHAR(10),"}",IF(AC137="Yes",_xlfn.CONCAT(CHAR(10),"@PART[",D137,"]:NEEDS[KiwiDeprecate]:AFTER[",B137,"]",CHAR(10),"{",CHAR(10),"    kiwiDeprecate = true",CHAR(10),"}"),""),IF(Q137="RTG",AP137,""))</f>
        <v>@PART[Ara_Solar_1]:AFTER[Tantares] // Ara TK14 Solar Array
{
    techBranch = solarPlanels
    techTier = 4
    @TechRequired = electrics
    @entryCost = 3500
    solarPanelUpgradeTier = 4
}</v>
      </c>
      <c r="N137" s="9" t="str">
        <f>_xlfn.XLOOKUP(_xlfn.CONCAT(O137,P137),TechTree!$C$2:$C$501,TechTree!$D$2:$D$501,"Not Valid Combination",0,1)</f>
        <v>electrics</v>
      </c>
      <c r="O137" s="8" t="s">
        <v>211</v>
      </c>
      <c r="P137" s="8">
        <v>4</v>
      </c>
      <c r="Q137" s="8" t="s">
        <v>291</v>
      </c>
      <c r="S137" s="10">
        <v>3500</v>
      </c>
      <c r="W137" s="10" t="s">
        <v>243</v>
      </c>
      <c r="X137" s="10" t="s">
        <v>259</v>
      </c>
      <c r="AA137" s="10" t="s">
        <v>294</v>
      </c>
      <c r="AB137" s="10" t="s">
        <v>303</v>
      </c>
      <c r="AC137" s="10" t="s">
        <v>329</v>
      </c>
      <c r="AE137" s="12" t="str">
        <f t="shared" si="6"/>
        <v/>
      </c>
      <c r="AF137" s="14"/>
      <c r="AG137" s="18" t="s">
        <v>329</v>
      </c>
      <c r="AH137" s="18"/>
      <c r="AI137" s="18"/>
      <c r="AJ137" s="18"/>
      <c r="AK137" s="18"/>
      <c r="AL137" s="18"/>
      <c r="AM137" s="18"/>
      <c r="AN137" s="19" t="str">
        <f t="shared" si="7"/>
        <v/>
      </c>
      <c r="AO137" s="14"/>
      <c r="AP137" s="15" t="str">
        <f>IF(Q137="Structural",_xlfn.CONCAT("    ","structuralUpgradeType = ",IF(P137&lt;3,"0_2",IF(P137&lt;5,"3_4",IF(P137&lt;7,"5_6",IF(P137&lt;9,"7_8","9Plus"))))),IF(Q137="Command Module",_xlfn.CONCAT("    commandUpgradeType = standard",CHAR(10),"    commandUpgradeName = ",W137),IF(Q137="Engine",_xlfn.CONCAT("    engineUpgradeType = ",X137,CHAR(10),Parts!AS137,CHAR(10),"    enginePartUpgradeName = ",Y137),IF(Q137="Parachute","    parachuteUpgradeType = standard",IF(Q137="Solar",_xlfn.CONCAT("    solarPanelUpgradeTier = ",P137),IF(OR(Q137="System",Q137="System and Space Capability")=TRUE,_xlfn.CONCAT("    spacePlaneSystemUpgradeType = ",Y137,IF(Q137="System and Space Capability",_xlfn.CONCAT(CHAR(10),"    spaceplaneUpgradeType = spaceCapable",CHAR(10),"    baseSkinTemp = ",CHAR(10),"    upgradeSkinTemp = "),"")),IF(Q137="Fuel Tank",IF(AA137="NA/Balloon","    KiwiFuelSwitchIgnore = true",IF(AA137="standardLiquidFuel",_xlfn.CONCAT("    fuelTankUpgradeType = ",AA137,CHAR(10),"    fuelTankSizeUpgrade = ",AB137),_xlfn.CONCAT("    fuelTankUpgradeType = ",AA137))),IF(Q137="RCS","    rcsUpgradeType = coldGas",IF(Q137="RTG",_xlfn.CONCAT(CHAR(10),"@PART[",D137,"]:NEEDS[",B137,",NearFutureElectrical,DecayingRTGs,!FeatureRadiation]",CHAR(10),"{",CHAR(10),"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Q137" s="16" t="str">
        <f>IF(Q137="Engine",VLOOKUP(X137,EngineUpgrades!$A$2:$C$19,2,FALSE),"")</f>
        <v/>
      </c>
      <c r="AR137" s="16" t="str">
        <f>IF(Q137="Engine",VLOOKUP(X137,EngineUpgrades!$A$2:$C$19,3,FALSE),"")</f>
        <v/>
      </c>
      <c r="AS137" s="15" t="str">
        <f>_xlfn.XLOOKUP(AQ137,EngineUpgrades!$D$1:$J$1,EngineUpgrades!$D$17:$J$17,"",0,1)</f>
        <v/>
      </c>
      <c r="AT137" s="17">
        <v>2</v>
      </c>
      <c r="AU137" s="16" t="str">
        <f>IF(Q137="Engine",_xlfn.XLOOKUP(_xlfn.CONCAT(O137,P137+AT137),TechTree!$C$2:$C$501,TechTree!$D$2:$D$501,"Not Valid Combination",0,1),"")</f>
        <v/>
      </c>
    </row>
    <row r="138" spans="1:47" ht="132.5" x14ac:dyDescent="0.35">
      <c r="A138" t="str">
        <f>VLOOKUP(D138,PartsUpdated!$A$2:$A$289,1,FALSE)</f>
        <v>libra_crew_s0p5_1</v>
      </c>
      <c r="B138" t="s">
        <v>417</v>
      </c>
      <c r="C138" t="s">
        <v>1135</v>
      </c>
      <c r="D138" t="s">
        <v>695</v>
      </c>
      <c r="E138" t="s">
        <v>696</v>
      </c>
      <c r="F138" t="s">
        <v>420</v>
      </c>
      <c r="G138" t="s">
        <v>5</v>
      </c>
      <c r="H138">
        <v>4050</v>
      </c>
      <c r="I138">
        <v>810</v>
      </c>
      <c r="J138">
        <v>0.45</v>
      </c>
      <c r="K138" t="s">
        <v>15</v>
      </c>
      <c r="M138" s="12" t="str">
        <f>_xlfn.CONCAT(IF($R138&lt;&gt;"",_xlfn.CONCAT(" #LOC_KTT_",B138,"_",D138,"_Title = ",$R138,CHAR(10),"@PART[",D138,"]:NEEDS[!002_CommunityPartsTitles]:AFTER[",B138,"] // ",IF(R138="",E138,_xlfn.CONCAT(R138," (",E138,")")),CHAR(10),"{",CHAR(10),"    @",$R$1," = #LOC_KTT_",B138,"_",D138,"_Title // ",$R138,CHAR(10),"}",CHAR(10)),""),"@PART[",D138,"]:AFTER[",B138,"] // ",IF(R138="",E138,_xlfn.CONCAT(R138," (",E138,")")),CHAR(10),"{",CHAR(10),"    techBranch = ",VLOOKUP(O138,TechTree!$G$2:$H$43,2,FALSE),CHAR(10),"    techTier = ",P138,CHAR(10),"    @TechRequired = ",N138,IF($S138&lt;&gt;"",_xlfn.CONCAT(CHAR(10),"    @",$S$1," = ",$S138),""),IF($T138&lt;&gt;"",_xlfn.CONCAT(CHAR(10),"    @",$T$1," = ",$T138),""),IF($U138&lt;&gt;"",_xlfn.CONCAT(CHAR(10),"    @",$U$1," = ",$U138),""),IF(AND(AA138="NA/Balloon",Q138&lt;&gt;"Fuel Tank")=TRUE,_xlfn.CONCAT(CHAR(10),"    KiwiFuelSwitchIgnore = true"),""),IF($V138&lt;&gt;"",_xlfn.CONCAT(CHAR(10),V138),""),IF($AP138&lt;&gt;"",IF(Q138="RTG","",_xlfn.CONCAT(CHAR(10),$AP138)),""),IF(AN138&lt;&gt;"",_xlfn.CONCAT(CHAR(10),AN138),""),CHAR(10),"}",IF(AC138="Yes",_xlfn.CONCAT(CHAR(10),"@PART[",D138,"]:NEEDS[KiwiDeprecate]:AFTER[",B138,"]",CHAR(10),"{",CHAR(10),"    kiwiDeprecate = true",CHAR(10),"}"),""),IF(Q138="RTG",AP138,""))</f>
        <v>@PART[libra_crew_s0p5_1]:AFTER[Tantares] // Libra 'MÃ¥neboks' Lander Can
{
    techBranch = commandModulesExtensions
    techTier = 4
    @TechRequired = simpleCommandModulesExtensions
    @entryCost = 35000
    @cost = 5000
    KiwiFuelSwitchIgnore = true
    commandUpgradeType = standard
    commandUpgradeName = mk1PodUpgrade
}</v>
      </c>
      <c r="N138" s="9" t="str">
        <f>_xlfn.XLOOKUP(_xlfn.CONCAT(O138,P138),TechTree!$C$2:$C$501,TechTree!$D$2:$D$501,"Not Valid Combination",0,1)</f>
        <v>simpleCommandModulesExtensions</v>
      </c>
      <c r="O138" s="8" t="s">
        <v>230</v>
      </c>
      <c r="P138" s="8">
        <v>4</v>
      </c>
      <c r="Q138" s="8" t="s">
        <v>240</v>
      </c>
      <c r="S138" s="10">
        <v>35000</v>
      </c>
      <c r="T138" s="10">
        <v>5000</v>
      </c>
      <c r="W138" s="10" t="s">
        <v>243</v>
      </c>
      <c r="X138" s="10" t="s">
        <v>254</v>
      </c>
      <c r="AA138" s="10" t="s">
        <v>310</v>
      </c>
      <c r="AB138" s="10" t="s">
        <v>303</v>
      </c>
      <c r="AC138" s="10" t="s">
        <v>329</v>
      </c>
      <c r="AE138" s="12" t="str">
        <f t="shared" si="6"/>
        <v/>
      </c>
      <c r="AF138" s="14"/>
      <c r="AG138" s="18" t="s">
        <v>329</v>
      </c>
      <c r="AH138" s="18"/>
      <c r="AI138" s="18"/>
      <c r="AJ138" s="18"/>
      <c r="AK138" s="18"/>
      <c r="AL138" s="18"/>
      <c r="AM138" s="18"/>
      <c r="AN138" s="19" t="str">
        <f t="shared" si="7"/>
        <v/>
      </c>
      <c r="AO138" s="14"/>
      <c r="AP138" s="15" t="str">
        <f>IF(Q138="Structural",_xlfn.CONCAT("    ","structuralUpgradeType = ",IF(P138&lt;3,"0_2",IF(P138&lt;5,"3_4",IF(P138&lt;7,"5_6",IF(P138&lt;9,"7_8","9Plus"))))),IF(Q138="Command Module",_xlfn.CONCAT("    commandUpgradeType = standard",CHAR(10),"    commandUpgradeName = ",W138),IF(Q138="Engine",_xlfn.CONCAT("    engineUpgradeType = ",X138,CHAR(10),Parts!AS138,CHAR(10),"    enginePartUpgradeName = ",Y138),IF(Q138="Parachute","    parachuteUpgradeType = standard",IF(Q138="Solar",_xlfn.CONCAT("    solarPanelUpgradeTier = ",P138),IF(OR(Q138="System",Q138="System and Space Capability")=TRUE,_xlfn.CONCAT("    spacePlaneSystemUpgradeType = ",Y138,IF(Q138="System and Space Capability",_xlfn.CONCAT(CHAR(10),"    spaceplaneUpgradeType = spaceCapable",CHAR(10),"    baseSkinTemp = ",CHAR(10),"    upgradeSkinTemp = "),"")),IF(Q138="Fuel Tank",IF(AA138="NA/Balloon","    KiwiFuelSwitchIgnore = true",IF(AA138="standardLiquidFuel",_xlfn.CONCAT("    fuelTankUpgradeType = ",AA138,CHAR(10),"    fuelTankSizeUpgrade = ",AB138),_xlfn.CONCAT("    fuelTankUpgradeType = ",AA138))),IF(Q138="RCS","    rcsUpgradeType = coldGas",IF(Q138="RTG",_xlfn.CONCAT(CHAR(10),"@PART[",D138,"]:NEEDS[",B138,",NearFutureElectrical,DecayingRTGs,!FeatureRadiation]",CHAR(10),"{",CHAR(10),"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commandUpgradeType = standard
    commandUpgradeName = mk1PodUpgrade</v>
      </c>
      <c r="AQ138" s="16" t="str">
        <f>IF(Q138="Engine",VLOOKUP(X138,EngineUpgrades!$A$2:$C$19,2,FALSE),"")</f>
        <v/>
      </c>
      <c r="AR138" s="16" t="str">
        <f>IF(Q138="Engine",VLOOKUP(X138,EngineUpgrades!$A$2:$C$19,3,FALSE),"")</f>
        <v/>
      </c>
      <c r="AS138" s="15" t="str">
        <f>_xlfn.XLOOKUP(AQ138,EngineUpgrades!$D$1:$J$1,EngineUpgrades!$D$17:$J$17,"",0,1)</f>
        <v/>
      </c>
      <c r="AT138" s="17">
        <v>2</v>
      </c>
      <c r="AU138" s="16" t="str">
        <f>IF(Q138="Engine",_xlfn.XLOOKUP(_xlfn.CONCAT(O138,P138+AT138),TechTree!$C$2:$C$501,TechTree!$D$2:$D$501,"Not Valid Combination",0,1),"")</f>
        <v/>
      </c>
    </row>
    <row r="139" spans="1:47" ht="204.5" x14ac:dyDescent="0.35">
      <c r="A139" t="str">
        <f>VLOOKUP(D139,PartsUpdated!$A$2:$A$289,1,FALSE)</f>
        <v>libra_crew_s0p5_1</v>
      </c>
      <c r="B139" t="s">
        <v>417</v>
      </c>
      <c r="C139" t="s">
        <v>1135</v>
      </c>
      <c r="D139" t="s">
        <v>695</v>
      </c>
      <c r="E139" t="s">
        <v>696</v>
      </c>
      <c r="F139" t="s">
        <v>420</v>
      </c>
      <c r="G139" t="s">
        <v>5</v>
      </c>
      <c r="H139">
        <v>4050</v>
      </c>
      <c r="I139">
        <v>810</v>
      </c>
      <c r="J139">
        <v>0.45</v>
      </c>
      <c r="K139" t="s">
        <v>15</v>
      </c>
      <c r="M139" s="12" t="str">
        <f>_xlfn.CONCAT(IF($R139&lt;&gt;"",_xlfn.CONCAT(" #LOC_KTT_",B139,"_",D139,"_Title = ",$R139,CHAR(10),"@PART[",D139,"]:NEEDS[!002_CommunityPartsTitles]:AFTER[",B139,"] // ",IF(R139="",E139,_xlfn.CONCAT(R139," (",E139,")")),CHAR(10),"{",CHAR(10),"    @",$R$1," = #LOC_KTT_",B139,"_",D139,"_Title // ",$R139,CHAR(10),"}",CHAR(10)),""),"@PART[",D139,"]:AFTER[",B139,"] // ",IF(R139="",E139,_xlfn.CONCAT(R139," (",E139,")")),CHAR(10),"{",CHAR(10),"    techBranch = ",VLOOKUP(O139,TechTree!$G$2:$H$43,2,FALSE),CHAR(10),"    techTier = ",P139,CHAR(10),"    @TechRequired = ",N139,IF($S139&lt;&gt;"",_xlfn.CONCAT(CHAR(10),"    @",$S$1," = ",$S139),""),IF($T139&lt;&gt;"",_xlfn.CONCAT(CHAR(10),"    @",$T$1," = ",$T139),""),IF($U139&lt;&gt;"",_xlfn.CONCAT(CHAR(10),"    @",$U$1," = ",$U139),""),IF(AND(AA139="NA/Balloon",Q139&lt;&gt;"Fuel Tank")=TRUE,_xlfn.CONCAT(CHAR(10),"    KiwiFuelSwitchIgnore = true"),""),IF($V139&lt;&gt;"",_xlfn.CONCAT(CHAR(10),V139),""),IF($AP139&lt;&gt;"",IF(Q139="RTG","",_xlfn.CONCAT(CHAR(10),$AP139)),""),IF(AN139&lt;&gt;"",_xlfn.CONCAT(CHAR(10),AN139),""),CHAR(10),"}",IF(AC139="Yes",_xlfn.CONCAT(CHAR(10),"@PART[",D139,"]:NEEDS[KiwiDeprecate]:AFTER[",B139,"]",CHAR(10),"{",CHAR(10),"    kiwiDeprecate = true",CHAR(10),"}"),""),IF(Q139="RTG",AP139,""))</f>
        <v>@PART[libra_crew_s0p5_1]:AFTER[Tantares] // Libra 'MÃ¥neboks' Lander Can
{
    techBranch = commandModulesExtensions
    techTier = 4
    @TechRequired = simpleCommandModulesExtensions
}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N139" s="9" t="str">
        <f>_xlfn.XLOOKUP(_xlfn.CONCAT(O139,P139),TechTree!$C$2:$C$501,TechTree!$D$2:$D$501,"Not Valid Combination",0,1)</f>
        <v>simpleCommandModulesExtensions</v>
      </c>
      <c r="O139" s="8" t="s">
        <v>230</v>
      </c>
      <c r="P139" s="8">
        <v>4</v>
      </c>
      <c r="Q139" s="8" t="s">
        <v>366</v>
      </c>
      <c r="W139" s="10" t="s">
        <v>243</v>
      </c>
      <c r="X139" s="10" t="s">
        <v>254</v>
      </c>
      <c r="AA139" s="10" t="s">
        <v>294</v>
      </c>
      <c r="AB139" s="10" t="s">
        <v>303</v>
      </c>
      <c r="AC139" s="10" t="s">
        <v>329</v>
      </c>
      <c r="AE139" s="12" t="str">
        <f t="shared" ref="AE139" si="8">IF(Q139="Engine",_xlfn.CONCAT("PARTUPGRADE:NEEDS[",B139,"]",CHAR(10),"{",CHAR(10),"    name = ",Y139,CHAR(10),"    type = engine",CHAR(10),"    partIcon = ",D139,CHAR(10),"    techRequired = ",AU139,CHAR(10),"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so'.",CHAR(10),"}",CHAR(10),"@PARTUPGRADE[",Y139,"]:NEEDS[",B139,"]:FOR[zKiwiTechTree]",CHAR(10),"{",CHAR(10),"    @entryCost = #$@PART[",D139,"]/entryCost$",CHAR(10),"    @entryCost *= #$@KIWI_ENGINE_MULTIPLIERS/",AR139,"/UPGRADE_ENTRYCOST_MULTIPLIER$",CHAR(10),"    @title ^= #:INSERTPARTTITLE:$@PART[",D139,"]/title$:",CHAR(10),"    @description ^= #:INSERTPART:$@PART[",D139,"]/engineName$:",CHAR(10),"}",CHAR(10),"@PART[",D139,"]:NEEDS[",B139,"]:HAS[~engineUpgrade[off]]:AFTER[zzKiwiTechTree]",CHAR(10),"{",CHAR(10),"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#:INSERTPARTUPGRADE:$@PARTUPGRADE[",Y139,"]/techRequired$:",CHAR(10),"}"),IF(OR(Q139="System",Q139="System and Space Capability")=TRUE,_xlfn.CONCAT("// Choose the one with the part that you want to represent the system",CHAR(10),"#LOC_KTT_",B139,"_",Y139,"_SYSTEM_UPGRADE_TITLE = ",Z139,CHAR(10),"PARTUPGRADE:NEEDS[",B139,"]",CHAR(10),"{",CHAR(10),"    name = ",Y139,"Upgrade",CHAR(10),"    type = system",CHAR(10),"    systemUpgradeName = #LOC_KTT_",B139,"_",Y139,"_SYSTEM_UPGRADE_TITLE // ",Z139,CHAR(10),"    partIcon = ",D139,CHAR(10),"    techRequired = INSERT HERE",AU139,CHAR(10),"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INSERTSYSTEM!",CHAR(10),"}",CHAR(10),"@PARTUPGRADE[",Y139,"Upgrade]:FOR[KiwiTechTree]",CHAR(10),"{",CHAR(10),"    @title ^= #:INSERTPARTTITLE:$systemUpgradeName$:",CHAR(10),"    @description ^= #:INSERTSYSTEM:$systemUpgradeName$:",CHAR(10),"}",CHAR(10),"@PART[*]:HAS[#spacePlaneSystemUpgradeType[",Y139,"],~systemUpgrade[off]]:FOR[zzzKiwiTechTree]",CHAR(10),"{",CHAR(10),"    %systemUpgradeName = #LOC_KTT_",B139,"_",Y139,"_SYSTEM_UPGRADE_TITLE // ",Z139,CHAR(10),"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#:INSERTSYSTEMUPGRADENODE:$@PARTUPGRADE[",Y139,"Upgrade]/techRequired$!",CHAR(10),"}"),""))</f>
        <v/>
      </c>
      <c r="AF139" s="14"/>
      <c r="AG139" s="18" t="s">
        <v>329</v>
      </c>
      <c r="AH139" s="18"/>
      <c r="AI139" s="18"/>
      <c r="AJ139" s="18"/>
      <c r="AK139" s="18"/>
      <c r="AL139" s="18"/>
      <c r="AM139" s="18"/>
      <c r="AN139" s="19" t="str">
        <f t="shared" ref="AN139" si="9">IF(AG139="Yes",_xlfn.CONCAT("    @MODULE[ModuleEngines*]",CHAR(10),"    {",IF(AH139&lt;&gt;"",_xlfn.CONCAT(CHAR(10),"        @maxThrust = ",AH139),""),IF(AI139&lt;&gt;"",_xlfn.CONCAT(CHAR(10),"        !atmosphereCurve {}",CHAR(10),"        atmosphereCurve",CHAR(10),"        {",IF(AI139&lt;&gt;"",_xlfn.CONCAT(CHAR(10),"            key = ",AI139),""),IF(AJ139&lt;&gt;"",_xlfn.CONCAT(CHAR(10),"            key = ",AJ139),""),IF(AK139&lt;&gt;"",_xlfn.CONCAT(CHAR(10),"            key = ",AK139),""),IF(AL139&lt;&gt;"",_xlfn.CONCAT(CHAR(10),"            key = ",AL139),""),IF(AM139&lt;&gt;"",_xlfn.CONCAT(CHAR(10),"            key = ",AM139),""),CHAR(10),"        }"),""),CHAR(10),"    }"),"")</f>
        <v/>
      </c>
      <c r="AO139" s="14"/>
      <c r="AP139" s="15" t="str">
        <f>IF(Q139="Structural",_xlfn.CONCAT("    ","structuralUpgradeType = ",IF(P139&lt;3,"0_2",IF(P139&lt;5,"3_4",IF(P139&lt;7,"5_6",IF(P139&lt;9,"7_8","9Plus"))))),IF(Q139="Command Module",_xlfn.CONCAT("    commandUpgradeType = standard",CHAR(10),"    commandUpgradeName = ",W139),IF(Q139="Engine",_xlfn.CONCAT("    engineUpgradeType = ",X139,CHAR(10),Parts!AS139,CHAR(10),"    enginePartUpgradeName = ",Y139),IF(Q139="Parachute","    parachuteUpgradeType = standard",IF(Q139="Solar",_xlfn.CONCAT("    solarPanelUpgradeTier = ",P139),IF(OR(Q139="System",Q139="System and Space Capability")=TRUE,_xlfn.CONCAT("    spacePlaneSystemUpgradeType = ",Y139,IF(Q139="System and Space Capability",_xlfn.CONCAT(CHAR(10),"    spaceplaneUpgradeType = spaceCapable",CHAR(10),"    baseSkinTemp = ",CHAR(10),"    upgradeSkinTemp = "),"")),IF(Q139="Fuel Tank",IF(AA139="NA/Balloon","    KiwiFuelSwitchIgnore = true",IF(AA139="standardLiquidFuel",_xlfn.CONCAT("    fuelTankUpgradeType = ",AA139,CHAR(10),"    fuelTankSizeUpgrade = ",AB139),_xlfn.CONCAT("    fuelTankUpgradeType = ",AA139))),IF(Q139="RCS","    rcsUpgradeType = coldGas",IF(Q139="RTG",_xlfn.CONCAT(CHAR(10),"@PART[",D139,"]:NEEDS[",B139,",NearFutureElectrical,DecayingRTGs,!FeatureRadiation]",CHAR(10),"{",CHAR(10),"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Q139" s="16" t="str">
        <f>IF(Q139="Engine",VLOOKUP(X139,EngineUpgrades!$A$2:$C$19,2,FALSE),"")</f>
        <v/>
      </c>
      <c r="AR139" s="16" t="str">
        <f>IF(Q139="Engine",VLOOKUP(X139,EngineUpgrades!$A$2:$C$19,3,FALSE),"")</f>
        <v/>
      </c>
      <c r="AS139" s="15" t="str">
        <f>_xlfn.XLOOKUP(AQ139,EngineUpgrades!$D$1:$J$1,EngineUpgrades!$D$17:$J$17,"",0,1)</f>
        <v/>
      </c>
      <c r="AT139" s="17">
        <v>2</v>
      </c>
      <c r="AU139" s="16" t="str">
        <f>IF(Q139="Engine",_xlfn.XLOOKUP(_xlfn.CONCAT(O139,P139+AT139),TechTree!$C$2:$C$501,TechTree!$D$2:$D$501,"Not Valid Combination",0,1),"")</f>
        <v/>
      </c>
    </row>
    <row r="140" spans="1:47" ht="300.5" x14ac:dyDescent="0.35">
      <c r="A140" t="str">
        <f>VLOOKUP(D140,PartsUpdated!$A$2:$A$289,1,FALSE)</f>
        <v>libra_engine_s1_1</v>
      </c>
      <c r="B140" t="s">
        <v>417</v>
      </c>
      <c r="C140" t="s">
        <v>1136</v>
      </c>
      <c r="D140" t="s">
        <v>697</v>
      </c>
      <c r="E140" t="s">
        <v>698</v>
      </c>
      <c r="F140" t="s">
        <v>420</v>
      </c>
      <c r="G140" t="s">
        <v>372</v>
      </c>
      <c r="H140">
        <v>1200</v>
      </c>
      <c r="I140">
        <v>240</v>
      </c>
      <c r="J140">
        <v>0.09</v>
      </c>
      <c r="K140" t="s">
        <v>15</v>
      </c>
      <c r="M140" s="12" t="str">
        <f>_xlfn.CONCAT(IF($R140&lt;&gt;"",_xlfn.CONCAT(" #LOC_KTT_",B140,"_",D140,"_Title = ",$R140,CHAR(10),"@PART[",D140,"]:NEEDS[!002_CommunityPartsTitles]:AFTER[",B140,"] // ",IF(R140="",E140,_xlfn.CONCAT(R140," (",E140,")")),CHAR(10),"{",CHAR(10),"    @",$R$1," = #LOC_KTT_",B140,"_",D140,"_Title // ",$R140,CHAR(10),"}",CHAR(10)),""),"@PART[",D140,"]:AFTER[",B140,"] // ",IF(R140="",E140,_xlfn.CONCAT(R140," (",E140,")")),CHAR(10),"{",CHAR(10),"    techBranch = ",VLOOKUP(O140,TechTree!$G$2:$H$43,2,FALSE),CHAR(10),"    techTier = ",P140,CHAR(10),"    @TechRequired = ",N140,IF($S140&lt;&gt;"",_xlfn.CONCAT(CHAR(10),"    @",$S$1," = ",$S140),""),IF($T140&lt;&gt;"",_xlfn.CONCAT(CHAR(10),"    @",$T$1," = ",$T140),""),IF($U140&lt;&gt;"",_xlfn.CONCAT(CHAR(10),"    @",$U$1," = ",$U140),""),IF(AND(AA140="NA/Balloon",Q140&lt;&gt;"Fuel Tank")=TRUE,_xlfn.CONCAT(CHAR(10),"    KiwiFuelSwitchIgnore = true"),""),IF($V140&lt;&gt;"",_xlfn.CONCAT(CHAR(10),V140),""),IF($AP140&lt;&gt;"",IF(Q140="RTG","",_xlfn.CONCAT(CHAR(10),$AP140)),""),IF(AN140&lt;&gt;"",_xlfn.CONCAT(CHAR(10),AN140),""),CHAR(10),"}",IF(AC140="Yes",_xlfn.CONCAT(CHAR(10),"@PART[",D140,"]:NEEDS[KiwiDeprecate]:AFTER[",B140,"]",CHAR(10),"{",CHAR(10),"    kiwiDeprecate = true",CHAR(10),"}"),""),IF(Q140="RTG",AP140,""))</f>
        <v xml:space="preserve"> #LOC_KTT_Tantares_libra_engine_s1_1_Title = RD-858 "Lynstjerne" Liquid Fuel Engine
@PART[libra_engine_s1_1]:NEEDS[!002_CommunityPartsTitles]:AFTER[Tantares] // RD-858 "Lynstjerne" Liquid Fuel Engine (Libra RD-858 "Lynstjerne" Rocket Engine)
{
    @title = #LOC_KTT_Tantares_libra_engine_s1_1_Title // RD-858 "Lynstjerne" Liquid Fuel Engine
}
@PART[libra_engine_s1_1]:AFTER[Tantares] // RD-858 "Lynstjerne" Liquid Fuel Engine (Libra RD-858 "Lynstjerne" Rocket Engine)
{
    techBranch = keroloxEngines
    techTier = 2
    @TechRequired = generalRocketry
    @cost = 400
    engineUpgradeType = standardLFO
    engineNumber = 
    engineNumberUpgrade = 
    engineName = 
    engineNameUpgrade = 
    enginePartUpgradeName = lynstjerneUpgrade
}</v>
      </c>
      <c r="N140" s="9" t="str">
        <f>_xlfn.XLOOKUP(_xlfn.CONCAT(O140,P140),TechTree!$C$2:$C$501,TechTree!$D$2:$D$501,"Not Valid Combination",0,1)</f>
        <v>generalRocketry</v>
      </c>
      <c r="O140" s="8" t="s">
        <v>213</v>
      </c>
      <c r="P140" s="8">
        <v>2</v>
      </c>
      <c r="Q140" s="8" t="s">
        <v>10</v>
      </c>
      <c r="R140" s="10" t="s">
        <v>1309</v>
      </c>
      <c r="T140" s="10">
        <v>400</v>
      </c>
      <c r="W140" s="10" t="s">
        <v>243</v>
      </c>
      <c r="X140" s="10" t="s">
        <v>254</v>
      </c>
      <c r="Y140" s="10" t="s">
        <v>1310</v>
      </c>
      <c r="AA140" s="10" t="s">
        <v>294</v>
      </c>
      <c r="AB140" s="10" t="s">
        <v>303</v>
      </c>
      <c r="AC140" s="10" t="s">
        <v>329</v>
      </c>
      <c r="AE140" s="12" t="str">
        <f t="shared" si="6"/>
        <v>PARTUPGRADE:NEEDS[Tantares]
{
    name = lynstjerneUpgrade
    type = engine
    partIcon = libra_engine_s1_1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@PARTUPGRADE[lynstjerneUpgrade]:NEEDS[Tantares]:FOR[zKiwiTechTree]
{
    @entryCost = #$@PART[libra_engine_s1_1]/entryCost$
    @entryCost *= #$@KIWI_ENGINE_MULTIPLIERS/KEROLOX/UPGRADE_ENTRYCOST_MULTIPLIER$
    @title ^= #:INSERTPARTTITLE:$@PART[libra_engine_s1_1]/title$:
    @description ^= #:INSERTPART:$@PART[libra_engine_s1_1]/engineName$:
}
@PART[libra_engine_s1_1]:NEEDS[Tantares]:HAS[~engineUpgrade[off]]:AFTER[zzKiwiTechTree]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#:INSERTPARTUPGRADE:$@PARTUPGRADE[lynstjerneUpgrade]/techRequired$:
}</v>
      </c>
      <c r="AF140" s="14"/>
      <c r="AG140" s="18" t="s">
        <v>329</v>
      </c>
      <c r="AH140" s="18"/>
      <c r="AI140" s="18"/>
      <c r="AJ140" s="18"/>
      <c r="AK140" s="18"/>
      <c r="AL140" s="18"/>
      <c r="AM140" s="18"/>
      <c r="AN140" s="19" t="str">
        <f t="shared" si="7"/>
        <v/>
      </c>
      <c r="AO140" s="14"/>
      <c r="AP140" s="15" t="str">
        <f>IF(Q140="Structural",_xlfn.CONCAT("    ","structuralUpgradeType = ",IF(P140&lt;3,"0_2",IF(P140&lt;5,"3_4",IF(P140&lt;7,"5_6",IF(P140&lt;9,"7_8","9Plus"))))),IF(Q140="Command Module",_xlfn.CONCAT("    commandUpgradeType = standard",CHAR(10),"    commandUpgradeName = ",W140),IF(Q140="Engine",_xlfn.CONCAT("    engineUpgradeType = ",X140,CHAR(10),Parts!AS140,CHAR(10),"    enginePartUpgradeName = ",Y140),IF(Q140="Parachute","    parachuteUpgradeType = standard",IF(Q140="Solar",_xlfn.CONCAT("    solarPanelUpgradeTier = ",P140),IF(OR(Q140="System",Q140="System and Space Capability")=TRUE,_xlfn.CONCAT("    spacePlaneSystemUpgradeType = ",Y140,IF(Q140="System and Space Capability",_xlfn.CONCAT(CHAR(10),"    spaceplaneUpgradeType = spaceCapable",CHAR(10),"    baseSkinTemp = ",CHAR(10),"    upgradeSkinTemp = "),"")),IF(Q140="Fuel Tank",IF(AA140="NA/Balloon","    KiwiFuelSwitchIgnore = true",IF(AA140="standardLiquidFuel",_xlfn.CONCAT("    fuelTankUpgradeType = ",AA140,CHAR(10),"    fuelTankSizeUpgrade = ",AB140),_xlfn.CONCAT("    fuelTankUpgradeType = ",AA140))),IF(Q140="RCS","    rcsUpgradeType = coldGas",IF(Q140="RTG",_xlfn.CONCAT(CHAR(10),"@PART[",D140,"]:NEEDS[",B140,",NearFutureElectrical,DecayingRTGs,!FeatureRadiation]",CHAR(10),"{",CHAR(10),"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lynstjerneUpgrade</v>
      </c>
      <c r="AQ140" s="16" t="str">
        <f>IF(Q140="Engine",VLOOKUP(X140,EngineUpgrades!$A$2:$C$19,2,FALSE),"")</f>
        <v>singleFuel</v>
      </c>
      <c r="AR140" s="16" t="str">
        <f>IF(Q140="Engine",VLOOKUP(X140,EngineUpgrades!$A$2:$C$19,3,FALSE),"")</f>
        <v>KEROLOX</v>
      </c>
      <c r="AS140" s="15" t="str">
        <f>_xlfn.XLOOKUP(AQ140,EngineUpgrades!$D$1:$J$1,EngineUpgrades!$D$17:$J$17,"",0,1)</f>
        <v xml:space="preserve">    engineNumber = 
    engineNumberUpgrade = 
    engineName = 
    engineNameUpgrade = 
</v>
      </c>
      <c r="AT140" s="17">
        <v>2</v>
      </c>
      <c r="AU140" s="16" t="str">
        <f>IF(Q140="Engine",_xlfn.XLOOKUP(_xlfn.CONCAT(O140,P140+AT140),TechTree!$C$2:$C$501,TechTree!$D$2:$D$501,"Not Valid Combination",0,1),"")</f>
        <v>heavyRocketry</v>
      </c>
    </row>
    <row r="141" spans="1:47" ht="96.5" x14ac:dyDescent="0.35">
      <c r="A141" t="str">
        <f>VLOOKUP(D141,PartsUpdated!$A$2:$A$289,1,FALSE)</f>
        <v>libra_fuel_tank_s1_s0p5_1</v>
      </c>
      <c r="B141" t="s">
        <v>417</v>
      </c>
      <c r="C141" t="s">
        <v>1137</v>
      </c>
      <c r="D141" t="s">
        <v>699</v>
      </c>
      <c r="E141" t="s">
        <v>700</v>
      </c>
      <c r="F141" t="s">
        <v>420</v>
      </c>
      <c r="G141" t="s">
        <v>371</v>
      </c>
      <c r="H141">
        <v>2500</v>
      </c>
      <c r="I141">
        <v>500</v>
      </c>
      <c r="J141">
        <v>0.08</v>
      </c>
      <c r="K141" t="s">
        <v>15</v>
      </c>
      <c r="M141" s="12" t="str">
        <f>_xlfn.CONCAT(IF($R141&lt;&gt;"",_xlfn.CONCAT(" #LOC_KTT_",B141,"_",D141,"_Title = ",$R141,CHAR(10),"@PART[",D141,"]:NEEDS[!002_CommunityPartsTitles]:AFTER[",B141,"] // ",IF(R141="",E141,_xlfn.CONCAT(R141," (",E141,")")),CHAR(10),"{",CHAR(10),"    @",$R$1," = #LOC_KTT_",B141,"_",D141,"_Title // ",$R141,CHAR(10),"}",CHAR(10)),""),"@PART[",D141,"]:AFTER[",B141,"] // ",IF(R141="",E141,_xlfn.CONCAT(R141," (",E141,")")),CHAR(10),"{",CHAR(10),"    techBranch = ",VLOOKUP(O141,TechTree!$G$2:$H$43,2,FALSE),CHAR(10),"    techTier = ",P141,CHAR(10),"    @TechRequired = ",N141,IF($S141&lt;&gt;"",_xlfn.CONCAT(CHAR(10),"    @",$S$1," = ",$S141),""),IF($T141&lt;&gt;"",_xlfn.CONCAT(CHAR(10),"    @",$T$1," = ",$T141),""),IF($U141&lt;&gt;"",_xlfn.CONCAT(CHAR(10),"    @",$U$1," = ",$U141),""),IF(AND(AA141="NA/Balloon",Q141&lt;&gt;"Fuel Tank")=TRUE,_xlfn.CONCAT(CHAR(10),"    KiwiFuelSwitchIgnore = true"),""),IF($V141&lt;&gt;"",_xlfn.CONCAT(CHAR(10),V141),""),IF($AP141&lt;&gt;"",IF(Q141="RTG","",_xlfn.CONCAT(CHAR(10),$AP141)),""),IF(AN141&lt;&gt;"",_xlfn.CONCAT(CHAR(10),AN141),""),CHAR(10),"}",IF(AC141="Yes",_xlfn.CONCAT(CHAR(10),"@PART[",D141,"]:NEEDS[KiwiDeprecate]:AFTER[",B141,"]",CHAR(10),"{",CHAR(10),"    kiwiDeprecate = true",CHAR(10),"}"),""),IF(Q141="RTG",AP141,""))</f>
        <v>@PART[libra_fuel_tank_s1_s0p5_1]:AFTER[Tantares] // Libra Size 1 Fuel Tank A
{
    techBranch = liquidFuelTanks
    techTier = 3
    @TechRequired = basicFuelSystems
    fuelTankUpgradeType = standardLiquidFuel
    fuelTankSizeUpgrade = size1
}</v>
      </c>
      <c r="N141" s="9" t="str">
        <f>_xlfn.XLOOKUP(_xlfn.CONCAT(O141,P141),TechTree!$C$2:$C$501,TechTree!$D$2:$D$501,"Not Valid Combination",0,1)</f>
        <v>basicFuelSystems</v>
      </c>
      <c r="O141" s="8" t="s">
        <v>336</v>
      </c>
      <c r="P141" s="8">
        <v>3</v>
      </c>
      <c r="Q141" s="8" t="s">
        <v>241</v>
      </c>
      <c r="W141" s="10" t="s">
        <v>243</v>
      </c>
      <c r="X141" s="10" t="s">
        <v>254</v>
      </c>
      <c r="AA141" s="10" t="s">
        <v>294</v>
      </c>
      <c r="AB141" s="10" t="s">
        <v>302</v>
      </c>
      <c r="AC141" s="10" t="s">
        <v>329</v>
      </c>
      <c r="AE141" s="12" t="str">
        <f t="shared" si="6"/>
        <v/>
      </c>
      <c r="AF141" s="14"/>
      <c r="AG141" s="18" t="s">
        <v>329</v>
      </c>
      <c r="AH141" s="18"/>
      <c r="AI141" s="18"/>
      <c r="AJ141" s="18"/>
      <c r="AK141" s="18"/>
      <c r="AL141" s="18"/>
      <c r="AM141" s="18"/>
      <c r="AN141" s="19" t="str">
        <f t="shared" si="7"/>
        <v/>
      </c>
      <c r="AO141" s="14"/>
      <c r="AP141" s="15" t="str">
        <f>IF(Q141="Structural",_xlfn.CONCAT("    ","structuralUpgradeType = ",IF(P141&lt;3,"0_2",IF(P141&lt;5,"3_4",IF(P141&lt;7,"5_6",IF(P141&lt;9,"7_8","9Plus"))))),IF(Q141="Command Module",_xlfn.CONCAT("    commandUpgradeType = standard",CHAR(10),"    commandUpgradeName = ",W141),IF(Q141="Engine",_xlfn.CONCAT("    engineUpgradeType = ",X141,CHAR(10),Parts!AS141,CHAR(10),"    enginePartUpgradeName = ",Y141),IF(Q141="Parachute","    parachuteUpgradeType = standard",IF(Q141="Solar",_xlfn.CONCAT("    solarPanelUpgradeTier = ",P141),IF(OR(Q141="System",Q141="System and Space Capability")=TRUE,_xlfn.CONCAT("    spacePlaneSystemUpgradeType = ",Y141,IF(Q141="System and Space Capability",_xlfn.CONCAT(CHAR(10),"    spaceplaneUpgradeType = spaceCapable",CHAR(10),"    baseSkinTemp = ",CHAR(10),"    upgradeSkinTemp = "),"")),IF(Q141="Fuel Tank",IF(AA141="NA/Balloon","    KiwiFuelSwitchIgnore = true",IF(AA141="standardLiquidFuel",_xlfn.CONCAT("    fuelTankUpgradeType = ",AA141,CHAR(10),"    fuelTankSizeUpgrade = ",AB141),_xlfn.CONCAT("    fuelTankUpgradeType = ",AA141))),IF(Q141="RCS","    rcsUpgradeType = coldGas",IF(Q141="RTG",_xlfn.CONCAT(CHAR(10),"@PART[",D141,"]:NEEDS[",B141,",NearFutureElectrical,DecayingRTGs,!FeatureRadiation]",CHAR(10),"{",CHAR(10),"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Q141" s="16" t="str">
        <f>IF(Q141="Engine",VLOOKUP(X141,EngineUpgrades!$A$2:$C$19,2,FALSE),"")</f>
        <v/>
      </c>
      <c r="AR141" s="16" t="str">
        <f>IF(Q141="Engine",VLOOKUP(X141,EngineUpgrades!$A$2:$C$19,3,FALSE),"")</f>
        <v/>
      </c>
      <c r="AS141" s="15" t="str">
        <f>_xlfn.XLOOKUP(AQ141,EngineUpgrades!$D$1:$J$1,EngineUpgrades!$D$17:$J$17,"",0,1)</f>
        <v/>
      </c>
      <c r="AT141" s="17">
        <v>2</v>
      </c>
      <c r="AU141" s="16" t="str">
        <f>IF(Q141="Engine",_xlfn.XLOOKUP(_xlfn.CONCAT(O141,P141+AT141),TechTree!$C$2:$C$501,TechTree!$D$2:$D$501,"Not Valid Combination",0,1),"")</f>
        <v/>
      </c>
    </row>
    <row r="142" spans="1:47" ht="96.5" x14ac:dyDescent="0.35">
      <c r="A142" t="str">
        <f>VLOOKUP(D142,PartsUpdated!$A$2:$A$289,1,FALSE)</f>
        <v>libra_fuel_tank_s1_s0p5_2</v>
      </c>
      <c r="B142" t="s">
        <v>417</v>
      </c>
      <c r="C142" t="s">
        <v>1138</v>
      </c>
      <c r="D142" t="s">
        <v>701</v>
      </c>
      <c r="E142" t="s">
        <v>702</v>
      </c>
      <c r="F142" t="s">
        <v>420</v>
      </c>
      <c r="G142" t="s">
        <v>371</v>
      </c>
      <c r="H142">
        <v>5000</v>
      </c>
      <c r="I142">
        <v>1000</v>
      </c>
      <c r="J142">
        <v>0.16</v>
      </c>
      <c r="K142" t="s">
        <v>15</v>
      </c>
      <c r="M142" s="12" t="str">
        <f>_xlfn.CONCAT(IF($R142&lt;&gt;"",_xlfn.CONCAT(" #LOC_KTT_",B142,"_",D142,"_Title = ",$R142,CHAR(10),"@PART[",D142,"]:NEEDS[!002_CommunityPartsTitles]:AFTER[",B142,"] // ",IF(R142="",E142,_xlfn.CONCAT(R142," (",E142,")")),CHAR(10),"{",CHAR(10),"    @",$R$1," = #LOC_KTT_",B142,"_",D142,"_Title // ",$R142,CHAR(10),"}",CHAR(10)),""),"@PART[",D142,"]:AFTER[",B142,"] // ",IF(R142="",E142,_xlfn.CONCAT(R142," (",E142,")")),CHAR(10),"{",CHAR(10),"    techBranch = ",VLOOKUP(O142,TechTree!$G$2:$H$43,2,FALSE),CHAR(10),"    techTier = ",P142,CHAR(10),"    @TechRequired = ",N142,IF($S142&lt;&gt;"",_xlfn.CONCAT(CHAR(10),"    @",$S$1," = ",$S142),""),IF($T142&lt;&gt;"",_xlfn.CONCAT(CHAR(10),"    @",$T$1," = ",$T142),""),IF($U142&lt;&gt;"",_xlfn.CONCAT(CHAR(10),"    @",$U$1," = ",$U142),""),IF(AND(AA142="NA/Balloon",Q142&lt;&gt;"Fuel Tank")=TRUE,_xlfn.CONCAT(CHAR(10),"    KiwiFuelSwitchIgnore = true"),""),IF($V142&lt;&gt;"",_xlfn.CONCAT(CHAR(10),V142),""),IF($AP142&lt;&gt;"",IF(Q142="RTG","",_xlfn.CONCAT(CHAR(10),$AP142)),""),IF(AN142&lt;&gt;"",_xlfn.CONCAT(CHAR(10),AN142),""),CHAR(10),"}",IF(AC142="Yes",_xlfn.CONCAT(CHAR(10),"@PART[",D142,"]:NEEDS[KiwiDeprecate]:AFTER[",B142,"]",CHAR(10),"{",CHAR(10),"    kiwiDeprecate = true",CHAR(10),"}"),""),IF(Q142="RTG",AP142,""))</f>
        <v>@PART[libra_fuel_tank_s1_s0p5_2]:AFTER[Tantares] // Libra Size 1 Fuel Tank B
{
    techBranch = liquidFuelTanks
    techTier = 3
    @TechRequired = basicFuelSystems
    fuelTankUpgradeType = standardLiquidFuel
    fuelTankSizeUpgrade = size2
}</v>
      </c>
      <c r="N142" s="9" t="str">
        <f>_xlfn.XLOOKUP(_xlfn.CONCAT(O142,P142),TechTree!$C$2:$C$501,TechTree!$D$2:$D$501,"Not Valid Combination",0,1)</f>
        <v>basicFuelSystems</v>
      </c>
      <c r="O142" s="8" t="s">
        <v>336</v>
      </c>
      <c r="P142" s="8">
        <v>3</v>
      </c>
      <c r="Q142" s="8" t="s">
        <v>241</v>
      </c>
      <c r="W142" s="10" t="s">
        <v>243</v>
      </c>
      <c r="X142" s="10" t="s">
        <v>259</v>
      </c>
      <c r="AA142" s="10" t="s">
        <v>294</v>
      </c>
      <c r="AB142" s="10" t="s">
        <v>303</v>
      </c>
      <c r="AC142" s="10" t="s">
        <v>329</v>
      </c>
      <c r="AE142" s="12" t="str">
        <f t="shared" si="6"/>
        <v/>
      </c>
      <c r="AF142" s="14"/>
      <c r="AG142" s="18" t="s">
        <v>329</v>
      </c>
      <c r="AH142" s="18"/>
      <c r="AI142" s="18"/>
      <c r="AJ142" s="18"/>
      <c r="AK142" s="18"/>
      <c r="AL142" s="18"/>
      <c r="AM142" s="18"/>
      <c r="AN142" s="19" t="str">
        <f t="shared" si="7"/>
        <v/>
      </c>
      <c r="AO142" s="14"/>
      <c r="AP142" s="15" t="str">
        <f>IF(Q142="Structural",_xlfn.CONCAT("    ","structuralUpgradeType = ",IF(P142&lt;3,"0_2",IF(P142&lt;5,"3_4",IF(P142&lt;7,"5_6",IF(P142&lt;9,"7_8","9Plus"))))),IF(Q142="Command Module",_xlfn.CONCAT("    commandUpgradeType = standard",CHAR(10),"    commandUpgradeName = ",W142),IF(Q142="Engine",_xlfn.CONCAT("    engineUpgradeType = ",X142,CHAR(10),Parts!AS142,CHAR(10),"    enginePartUpgradeName = ",Y142),IF(Q142="Parachute","    parachuteUpgradeType = standard",IF(Q142="Solar",_xlfn.CONCAT("    solarPanelUpgradeTier = ",P142),IF(OR(Q142="System",Q142="System and Space Capability")=TRUE,_xlfn.CONCAT("    spacePlaneSystemUpgradeType = ",Y142,IF(Q142="System and Space Capability",_xlfn.CONCAT(CHAR(10),"    spaceplaneUpgradeType = spaceCapable",CHAR(10),"    baseSkinTemp = ",CHAR(10),"    upgradeSkinTemp = "),"")),IF(Q142="Fuel Tank",IF(AA142="NA/Balloon","    KiwiFuelSwitchIgnore = true",IF(AA142="standardLiquidFuel",_xlfn.CONCAT("    fuelTankUpgradeType = ",AA142,CHAR(10),"    fuelTankSizeUpgrade = ",AB142),_xlfn.CONCAT("    fuelTankUpgradeType = ",AA142))),IF(Q142="RCS","    rcsUpgradeType = coldGas",IF(Q142="RTG",_xlfn.CONCAT(CHAR(10),"@PART[",D142,"]:NEEDS[",B142,",NearFutureElectrical,DecayingRTGs,!FeatureRadiation]",CHAR(10),"{",CHAR(10),"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Q142" s="16" t="str">
        <f>IF(Q142="Engine",VLOOKUP(X142,EngineUpgrades!$A$2:$C$19,2,FALSE),"")</f>
        <v/>
      </c>
      <c r="AR142" s="16" t="str">
        <f>IF(Q142="Engine",VLOOKUP(X142,EngineUpgrades!$A$2:$C$19,3,FALSE),"")</f>
        <v/>
      </c>
      <c r="AS142" s="15" t="str">
        <f>_xlfn.XLOOKUP(AQ142,EngineUpgrades!$D$1:$J$1,EngineUpgrades!$D$17:$J$17,"",0,1)</f>
        <v/>
      </c>
      <c r="AT142" s="17">
        <v>2</v>
      </c>
      <c r="AU142" s="16" t="str">
        <f>IF(Q142="Engine",_xlfn.XLOOKUP(_xlfn.CONCAT(O142,P142+AT142),TechTree!$C$2:$C$501,TechTree!$D$2:$D$501,"Not Valid Combination",0,1),"")</f>
        <v/>
      </c>
    </row>
    <row r="143" spans="1:47" ht="84.5" x14ac:dyDescent="0.35">
      <c r="A143" t="str">
        <f>VLOOKUP(D143,PartsUpdated!$A$2:$A$289,1,FALSE)</f>
        <v>libra_monopropellant_tank_s0_1</v>
      </c>
      <c r="B143" t="s">
        <v>417</v>
      </c>
      <c r="C143" t="s">
        <v>1139</v>
      </c>
      <c r="D143" t="s">
        <v>703</v>
      </c>
      <c r="E143" t="s">
        <v>704</v>
      </c>
      <c r="F143" t="s">
        <v>420</v>
      </c>
      <c r="G143" t="s">
        <v>371</v>
      </c>
      <c r="H143">
        <v>1000</v>
      </c>
      <c r="I143">
        <v>200</v>
      </c>
      <c r="J143">
        <v>0.02</v>
      </c>
      <c r="K143" t="s">
        <v>15</v>
      </c>
      <c r="M143" s="12" t="str">
        <f>_xlfn.CONCAT(IF($R143&lt;&gt;"",_xlfn.CONCAT(" #LOC_KTT_",B143,"_",D143,"_Title = ",$R143,CHAR(10),"@PART[",D143,"]:NEEDS[!002_CommunityPartsTitles]:AFTER[",B143,"] // ",IF(R143="",E143,_xlfn.CONCAT(R143," (",E143,")")),CHAR(10),"{",CHAR(10),"    @",$R$1," = #LOC_KTT_",B143,"_",D143,"_Title // ",$R143,CHAR(10),"}",CHAR(10)),""),"@PART[",D143,"]:AFTER[",B143,"] // ",IF(R143="",E143,_xlfn.CONCAT(R143," (",E143,")")),CHAR(10),"{",CHAR(10),"    techBranch = ",VLOOKUP(O143,TechTree!$G$2:$H$43,2,FALSE),CHAR(10),"    techTier = ",P143,CHAR(10),"    @TechRequired = ",N143,IF($S143&lt;&gt;"",_xlfn.CONCAT(CHAR(10),"    @",$S$1," = ",$S143),""),IF($T143&lt;&gt;"",_xlfn.CONCAT(CHAR(10),"    @",$T$1," = ",$T143),""),IF($U143&lt;&gt;"",_xlfn.CONCAT(CHAR(10),"    @",$U$1," = ",$U143),""),IF(AND(AA143="NA/Balloon",Q143&lt;&gt;"Fuel Tank")=TRUE,_xlfn.CONCAT(CHAR(10),"    KiwiFuelSwitchIgnore = true"),""),IF($V143&lt;&gt;"",_xlfn.CONCAT(CHAR(10),V143),""),IF($AP143&lt;&gt;"",IF(Q143="RTG","",_xlfn.CONCAT(CHAR(10),$AP143)),""),IF(AN143&lt;&gt;"",_xlfn.CONCAT(CHAR(10),AN143),""),CHAR(10),"}",IF(AC143="Yes",_xlfn.CONCAT(CHAR(10),"@PART[",D143,"]:NEEDS[KiwiDeprecate]:AFTER[",B143,"]",CHAR(10),"{",CHAR(10),"    kiwiDeprecate = true",CHAR(10),"}"),""),IF(Q143="RTG",AP143,""))</f>
        <v>@PART[libra_monopropellant_tank_s0_1]:AFTER[Tantares] // Libra Size 0 Monopropellant Tank A
{
    techBranch = monoPropellantTanks
    techTier = 3
    @TechRequired = flightControl
    fuelTankUpgradeType = standardMonoPropellant
}</v>
      </c>
      <c r="N143" s="9" t="str">
        <f>_xlfn.XLOOKUP(_xlfn.CONCAT(O143,P143),TechTree!$C$2:$C$501,TechTree!$D$2:$D$501,"Not Valid Combination",0,1)</f>
        <v>flightControl</v>
      </c>
      <c r="O143" s="8" t="s">
        <v>338</v>
      </c>
      <c r="P143" s="8">
        <v>3</v>
      </c>
      <c r="Q143" s="8" t="s">
        <v>241</v>
      </c>
      <c r="W143" s="10" t="s">
        <v>243</v>
      </c>
      <c r="X143" s="10" t="s">
        <v>254</v>
      </c>
      <c r="AA143" s="10" t="s">
        <v>297</v>
      </c>
      <c r="AB143" s="10" t="s">
        <v>303</v>
      </c>
      <c r="AC143" s="10" t="s">
        <v>329</v>
      </c>
      <c r="AE143" s="12" t="str">
        <f t="shared" si="6"/>
        <v/>
      </c>
      <c r="AF143" s="14"/>
      <c r="AG143" s="18" t="s">
        <v>329</v>
      </c>
      <c r="AH143" s="18"/>
      <c r="AI143" s="18"/>
      <c r="AJ143" s="18"/>
      <c r="AK143" s="18"/>
      <c r="AL143" s="18"/>
      <c r="AM143" s="18"/>
      <c r="AN143" s="19" t="str">
        <f t="shared" si="7"/>
        <v/>
      </c>
      <c r="AO143" s="14"/>
      <c r="AP143" s="15" t="str">
        <f>IF(Q143="Structural",_xlfn.CONCAT("    ","structuralUpgradeType = ",IF(P143&lt;3,"0_2",IF(P143&lt;5,"3_4",IF(P143&lt;7,"5_6",IF(P143&lt;9,"7_8","9Plus"))))),IF(Q143="Command Module",_xlfn.CONCAT("    commandUpgradeType = standard",CHAR(10),"    commandUpgradeName = ",W143),IF(Q143="Engine",_xlfn.CONCAT("    engineUpgradeType = ",X143,CHAR(10),Parts!AS143,CHAR(10),"    enginePartUpgradeName = ",Y143),IF(Q143="Parachute","    parachuteUpgradeType = standard",IF(Q143="Solar",_xlfn.CONCAT("    solarPanelUpgradeTier = ",P143),IF(OR(Q143="System",Q143="System and Space Capability")=TRUE,_xlfn.CONCAT("    spacePlaneSystemUpgradeType = ",Y143,IF(Q143="System and Space Capability",_xlfn.CONCAT(CHAR(10),"    spaceplaneUpgradeType = spaceCapable",CHAR(10),"    baseSkinTemp = ",CHAR(10),"    upgradeSkinTemp = "),"")),IF(Q143="Fuel Tank",IF(AA143="NA/Balloon","    KiwiFuelSwitchIgnore = true",IF(AA143="standardLiquidFuel",_xlfn.CONCAT("    fuelTankUpgradeType = ",AA143,CHAR(10),"    fuelTankSizeUpgrade = ",AB143),_xlfn.CONCAT("    fuelTankUpgradeType = ",AA143))),IF(Q143="RCS","    rcsUpgradeType = coldGas",IF(Q143="RTG",_xlfn.CONCAT(CHAR(10),"@PART[",D143,"]:NEEDS[",B143,",NearFutureElectrical,DecayingRTGs,!FeatureRadiation]",CHAR(10),"{",CHAR(10),"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Q143" s="16" t="str">
        <f>IF(Q143="Engine",VLOOKUP(X143,EngineUpgrades!$A$2:$C$19,2,FALSE),"")</f>
        <v/>
      </c>
      <c r="AR143" s="16" t="str">
        <f>IF(Q143="Engine",VLOOKUP(X143,EngineUpgrades!$A$2:$C$19,3,FALSE),"")</f>
        <v/>
      </c>
      <c r="AS143" s="15" t="str">
        <f>_xlfn.XLOOKUP(AQ143,EngineUpgrades!$D$1:$J$1,EngineUpgrades!$D$17:$J$17,"",0,1)</f>
        <v/>
      </c>
      <c r="AT143" s="17">
        <v>2</v>
      </c>
      <c r="AU143" s="16" t="str">
        <f>IF(Q143="Engine",_xlfn.XLOOKUP(_xlfn.CONCAT(O143,P143+AT143),TechTree!$C$2:$C$501,TechTree!$D$2:$D$501,"Not Valid Combination",0,1),"")</f>
        <v/>
      </c>
    </row>
    <row r="144" spans="1:47" ht="84.5" x14ac:dyDescent="0.35">
      <c r="A144" t="str">
        <f>VLOOKUP(D144,PartsUpdated!$A$2:$A$289,1,FALSE)</f>
        <v>libra_monopropellant_tank_s0_2</v>
      </c>
      <c r="B144" t="s">
        <v>417</v>
      </c>
      <c r="C144" t="s">
        <v>1140</v>
      </c>
      <c r="D144" t="s">
        <v>705</v>
      </c>
      <c r="E144" t="s">
        <v>706</v>
      </c>
      <c r="F144" t="s">
        <v>420</v>
      </c>
      <c r="G144" t="s">
        <v>371</v>
      </c>
      <c r="H144">
        <v>2000</v>
      </c>
      <c r="I144">
        <v>400</v>
      </c>
      <c r="J144">
        <v>0.04</v>
      </c>
      <c r="K144" t="s">
        <v>15</v>
      </c>
      <c r="M144" s="12" t="str">
        <f>_xlfn.CONCAT(IF($R144&lt;&gt;"",_xlfn.CONCAT(" #LOC_KTT_",B144,"_",D144,"_Title = ",$R144,CHAR(10),"@PART[",D144,"]:NEEDS[!002_CommunityPartsTitles]:AFTER[",B144,"] // ",IF(R144="",E144,_xlfn.CONCAT(R144," (",E144,")")),CHAR(10),"{",CHAR(10),"    @",$R$1," = #LOC_KTT_",B144,"_",D144,"_Title // ",$R144,CHAR(10),"}",CHAR(10)),""),"@PART[",D144,"]:AFTER[",B144,"] // ",IF(R144="",E144,_xlfn.CONCAT(R144," (",E144,")")),CHAR(10),"{",CHAR(10),"    techBranch = ",VLOOKUP(O144,TechTree!$G$2:$H$43,2,FALSE),CHAR(10),"    techTier = ",P144,CHAR(10),"    @TechRequired = ",N144,IF($S144&lt;&gt;"",_xlfn.CONCAT(CHAR(10),"    @",$S$1," = ",$S144),""),IF($T144&lt;&gt;"",_xlfn.CONCAT(CHAR(10),"    @",$T$1," = ",$T144),""),IF($U144&lt;&gt;"",_xlfn.CONCAT(CHAR(10),"    @",$U$1," = ",$U144),""),IF(AND(AA144="NA/Balloon",Q144&lt;&gt;"Fuel Tank")=TRUE,_xlfn.CONCAT(CHAR(10),"    KiwiFuelSwitchIgnore = true"),""),IF($V144&lt;&gt;"",_xlfn.CONCAT(CHAR(10),V144),""),IF($AP144&lt;&gt;"",IF(Q144="RTG","",_xlfn.CONCAT(CHAR(10),$AP144)),""),IF(AN144&lt;&gt;"",_xlfn.CONCAT(CHAR(10),AN144),""),CHAR(10),"}",IF(AC144="Yes",_xlfn.CONCAT(CHAR(10),"@PART[",D144,"]:NEEDS[KiwiDeprecate]:AFTER[",B144,"]",CHAR(10),"{",CHAR(10),"    kiwiDeprecate = true",CHAR(10),"}"),""),IF(Q144="RTG",AP144,""))</f>
        <v>@PART[libra_monopropellant_tank_s0_2]:AFTER[Tantares] // Libra Size 0 Monopropellant Tank B
{
    techBranch = monoPropellantTanks
    techTier = 4
    @TechRequired = advFlightControl
    fuelTankUpgradeType = standardMonoPropellant
}</v>
      </c>
      <c r="N144" s="9" t="str">
        <f>_xlfn.XLOOKUP(_xlfn.CONCAT(O144,P144),TechTree!$C$2:$C$501,TechTree!$D$2:$D$501,"Not Valid Combination",0,1)</f>
        <v>advFlightControl</v>
      </c>
      <c r="O144" s="8" t="s">
        <v>338</v>
      </c>
      <c r="P144" s="8">
        <v>4</v>
      </c>
      <c r="Q144" s="8" t="s">
        <v>241</v>
      </c>
      <c r="W144" s="10" t="s">
        <v>243</v>
      </c>
      <c r="X144" s="10" t="s">
        <v>259</v>
      </c>
      <c r="AA144" s="10" t="s">
        <v>297</v>
      </c>
      <c r="AB144" s="10" t="s">
        <v>303</v>
      </c>
      <c r="AC144" s="10" t="s">
        <v>329</v>
      </c>
      <c r="AE144" s="12" t="str">
        <f t="shared" si="6"/>
        <v/>
      </c>
      <c r="AF144" s="14"/>
      <c r="AG144" s="18" t="s">
        <v>329</v>
      </c>
      <c r="AH144" s="18"/>
      <c r="AI144" s="18"/>
      <c r="AJ144" s="18"/>
      <c r="AK144" s="18"/>
      <c r="AL144" s="18"/>
      <c r="AM144" s="18"/>
      <c r="AN144" s="19" t="str">
        <f t="shared" si="7"/>
        <v/>
      </c>
      <c r="AO144" s="14"/>
      <c r="AP144" s="15" t="str">
        <f>IF(Q144="Structural",_xlfn.CONCAT("    ","structuralUpgradeType = ",IF(P144&lt;3,"0_2",IF(P144&lt;5,"3_4",IF(P144&lt;7,"5_6",IF(P144&lt;9,"7_8","9Plus"))))),IF(Q144="Command Module",_xlfn.CONCAT("    commandUpgradeType = standard",CHAR(10),"    commandUpgradeName = ",W144),IF(Q144="Engine",_xlfn.CONCAT("    engineUpgradeType = ",X144,CHAR(10),Parts!AS144,CHAR(10),"    enginePartUpgradeName = ",Y144),IF(Q144="Parachute","    parachuteUpgradeType = standard",IF(Q144="Solar",_xlfn.CONCAT("    solarPanelUpgradeTier = ",P144),IF(OR(Q144="System",Q144="System and Space Capability")=TRUE,_xlfn.CONCAT("    spacePlaneSystemUpgradeType = ",Y144,IF(Q144="System and Space Capability",_xlfn.CONCAT(CHAR(10),"    spaceplaneUpgradeType = spaceCapable",CHAR(10),"    baseSkinTemp = ",CHAR(10),"    upgradeSkinTemp = "),"")),IF(Q144="Fuel Tank",IF(AA144="NA/Balloon","    KiwiFuelSwitchIgnore = true",IF(AA144="standardLiquidFuel",_xlfn.CONCAT("    fuelTankUpgradeType = ",AA144,CHAR(10),"    fuelTankSizeUpgrade = ",AB144),_xlfn.CONCAT("    fuelTankUpgradeType = ",AA144))),IF(Q144="RCS","    rcsUpgradeType = coldGas",IF(Q144="RTG",_xlfn.CONCAT(CHAR(10),"@PART[",D144,"]:NEEDS[",B144,",NearFutureElectrical,DecayingRTGs,!FeatureRadiation]",CHAR(10),"{",CHAR(10),"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Q144" s="16" t="str">
        <f>IF(Q144="Engine",VLOOKUP(X144,EngineUpgrades!$A$2:$C$19,2,FALSE),"")</f>
        <v/>
      </c>
      <c r="AR144" s="16" t="str">
        <f>IF(Q144="Engine",VLOOKUP(X144,EngineUpgrades!$A$2:$C$19,3,FALSE),"")</f>
        <v/>
      </c>
      <c r="AS144" s="15" t="str">
        <f>_xlfn.XLOOKUP(AQ144,EngineUpgrades!$D$1:$J$1,EngineUpgrades!$D$17:$J$17,"",0,1)</f>
        <v/>
      </c>
      <c r="AT144" s="17">
        <v>2</v>
      </c>
      <c r="AU144" s="16" t="str">
        <f>IF(Q144="Engine",_xlfn.XLOOKUP(_xlfn.CONCAT(O144,P144+AT144),TechTree!$C$2:$C$501,TechTree!$D$2:$D$501,"Not Valid Combination",0,1),"")</f>
        <v/>
      </c>
    </row>
    <row r="145" spans="1:47" ht="72.5" x14ac:dyDescent="0.35">
      <c r="A145" t="str">
        <f>VLOOKUP(D145,PartsUpdated!$A$2:$A$289,1,FALSE)</f>
        <v>libra_rcs_srf_2</v>
      </c>
      <c r="B145" t="s">
        <v>417</v>
      </c>
      <c r="C145" t="s">
        <v>1141</v>
      </c>
      <c r="D145" t="s">
        <v>707</v>
      </c>
      <c r="E145" t="s">
        <v>708</v>
      </c>
      <c r="F145" t="s">
        <v>420</v>
      </c>
      <c r="G145" t="s">
        <v>7</v>
      </c>
      <c r="H145">
        <v>500</v>
      </c>
      <c r="I145">
        <v>100</v>
      </c>
      <c r="J145">
        <v>0.03</v>
      </c>
      <c r="K145" t="s">
        <v>15</v>
      </c>
      <c r="M145" s="12" t="str">
        <f>_xlfn.CONCAT(IF($R145&lt;&gt;"",_xlfn.CONCAT(" #LOC_KTT_",B145,"_",D145,"_Title = ",$R145,CHAR(10),"@PART[",D145,"]:NEEDS[!002_CommunityPartsTitles]:AFTER[",B145,"] // ",IF(R145="",E145,_xlfn.CONCAT(R145," (",E145,")")),CHAR(10),"{",CHAR(10),"    @",$R$1," = #LOC_KTT_",B145,"_",D145,"_Title // ",$R145,CHAR(10),"}",CHAR(10)),""),"@PART[",D145,"]:AFTER[",B145,"] // ",IF(R145="",E145,_xlfn.CONCAT(R145," (",E145,")")),CHAR(10),"{",CHAR(10),"    techBranch = ",VLOOKUP(O145,TechTree!$G$2:$H$43,2,FALSE),CHAR(10),"    techTier = ",P145,CHAR(10),"    @TechRequired = ",N145,IF($S145&lt;&gt;"",_xlfn.CONCAT(CHAR(10),"    @",$S$1," = ",$S145),""),IF($T145&lt;&gt;"",_xlfn.CONCAT(CHAR(10),"    @",$T$1," = ",$T145),""),IF($U145&lt;&gt;"",_xlfn.CONCAT(CHAR(10),"    @",$U$1," = ",$U145),""),IF(AND(AA145="NA/Balloon",Q145&lt;&gt;"Fuel Tank")=TRUE,_xlfn.CONCAT(CHAR(10),"    KiwiFuelSwitchIgnore = true"),""),IF($V145&lt;&gt;"",_xlfn.CONCAT(CHAR(10),V145),""),IF($AP145&lt;&gt;"",IF(Q145="RTG","",_xlfn.CONCAT(CHAR(10),$AP145)),""),IF(AN145&lt;&gt;"",_xlfn.CONCAT(CHAR(10),AN145),""),CHAR(10),"}",IF(AC145="Yes",_xlfn.CONCAT(CHAR(10),"@PART[",D145,"]:NEEDS[KiwiDeprecate]:AFTER[",B145,"]",CHAR(10),"{",CHAR(10),"    kiwiDeprecate = true",CHAR(10),"}"),""),IF(Q145="RTG",AP145,""))</f>
        <v>@PART[libra_rcs_srf_2]:AFTER[Tantares] // Libra AU-2 Attitude Arm
{
    techBranch = rcsEtAl
    techTier = 5
    @TechRequired = specializedControl
}</v>
      </c>
      <c r="N145" s="9" t="str">
        <f>_xlfn.XLOOKUP(_xlfn.CONCAT(O145,P145),TechTree!$C$2:$C$501,TechTree!$D$2:$D$501,"Not Valid Combination",0,1)</f>
        <v>specializedControl</v>
      </c>
      <c r="O145" s="8" t="s">
        <v>221</v>
      </c>
      <c r="P145" s="8">
        <v>5</v>
      </c>
      <c r="Q145" s="8" t="s">
        <v>242</v>
      </c>
      <c r="W145" s="10" t="s">
        <v>243</v>
      </c>
      <c r="X145" s="10" t="s">
        <v>254</v>
      </c>
      <c r="AA145" s="10" t="s">
        <v>294</v>
      </c>
      <c r="AB145" s="10" t="s">
        <v>303</v>
      </c>
      <c r="AC145" s="10" t="s">
        <v>329</v>
      </c>
      <c r="AE145" s="12" t="str">
        <f t="shared" si="6"/>
        <v/>
      </c>
      <c r="AF145" s="14"/>
      <c r="AG145" s="18" t="s">
        <v>329</v>
      </c>
      <c r="AH145" s="18"/>
      <c r="AI145" s="18"/>
      <c r="AJ145" s="18"/>
      <c r="AK145" s="18"/>
      <c r="AL145" s="18"/>
      <c r="AM145" s="18"/>
      <c r="AN145" s="19" t="str">
        <f t="shared" si="7"/>
        <v/>
      </c>
      <c r="AO145" s="14"/>
      <c r="AP145" s="15" t="str">
        <f>IF(Q145="Structural",_xlfn.CONCAT("    ","structuralUpgradeType = ",IF(P145&lt;3,"0_2",IF(P145&lt;5,"3_4",IF(P145&lt;7,"5_6",IF(P145&lt;9,"7_8","9Plus"))))),IF(Q145="Command Module",_xlfn.CONCAT("    commandUpgradeType = standard",CHAR(10),"    commandUpgradeName = ",W145),IF(Q145="Engine",_xlfn.CONCAT("    engineUpgradeType = ",X145,CHAR(10),Parts!AS145,CHAR(10),"    enginePartUpgradeName = ",Y145),IF(Q145="Parachute","    parachuteUpgradeType = standard",IF(Q145="Solar",_xlfn.CONCAT("    solarPanelUpgradeTier = ",P145),IF(OR(Q145="System",Q145="System and Space Capability")=TRUE,_xlfn.CONCAT("    spacePlaneSystemUpgradeType = ",Y145,IF(Q145="System and Space Capability",_xlfn.CONCAT(CHAR(10),"    spaceplaneUpgradeType = spaceCapable",CHAR(10),"    baseSkinTemp = ",CHAR(10),"    upgradeSkinTemp = "),"")),IF(Q145="Fuel Tank",IF(AA145="NA/Balloon","    KiwiFuelSwitchIgnore = true",IF(AA145="standardLiquidFuel",_xlfn.CONCAT("    fuelTankUpgradeType = ",AA145,CHAR(10),"    fuelTankSizeUpgrade = ",AB145),_xlfn.CONCAT("    fuelTankUpgradeType = ",AA145))),IF(Q145="RCS","    rcsUpgradeType = coldGas",IF(Q145="RTG",_xlfn.CONCAT(CHAR(10),"@PART[",D145,"]:NEEDS[",B145,",NearFutureElectrical,DecayingRTGs,!FeatureRadiation]",CHAR(10),"{",CHAR(10),"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45" s="16" t="str">
        <f>IF(Q145="Engine",VLOOKUP(X145,EngineUpgrades!$A$2:$C$19,2,FALSE),"")</f>
        <v/>
      </c>
      <c r="AR145" s="16" t="str">
        <f>IF(Q145="Engine",VLOOKUP(X145,EngineUpgrades!$A$2:$C$19,3,FALSE),"")</f>
        <v/>
      </c>
      <c r="AS145" s="15" t="str">
        <f>_xlfn.XLOOKUP(AQ145,EngineUpgrades!$D$1:$J$1,EngineUpgrades!$D$17:$J$17,"",0,1)</f>
        <v/>
      </c>
      <c r="AT145" s="17">
        <v>2</v>
      </c>
      <c r="AU145" s="16" t="str">
        <f>IF(Q145="Engine",_xlfn.XLOOKUP(_xlfn.CONCAT(O145,P145+AT145),TechTree!$C$2:$C$501,TechTree!$D$2:$D$501,"Not Valid Combination",0,1),"")</f>
        <v/>
      </c>
    </row>
    <row r="146" spans="1:47" ht="84.5" x14ac:dyDescent="0.35">
      <c r="A146" t="str">
        <f>VLOOKUP(D146,PartsUpdated!$A$2:$A$289,1,FALSE)</f>
        <v>libra_structure_s1_1</v>
      </c>
      <c r="B146" t="s">
        <v>417</v>
      </c>
      <c r="C146" t="s">
        <v>1142</v>
      </c>
      <c r="D146" t="s">
        <v>709</v>
      </c>
      <c r="E146" t="s">
        <v>710</v>
      </c>
      <c r="F146" t="s">
        <v>420</v>
      </c>
      <c r="G146" t="s">
        <v>373</v>
      </c>
      <c r="H146">
        <v>2000</v>
      </c>
      <c r="I146">
        <v>400</v>
      </c>
      <c r="J146">
        <v>7.4999999999999997E-2</v>
      </c>
      <c r="K146" t="s">
        <v>15</v>
      </c>
      <c r="M146" s="12" t="str">
        <f>_xlfn.CONCAT(IF($R146&lt;&gt;"",_xlfn.CONCAT(" #LOC_KTT_",B146,"_",D146,"_Title = ",$R146,CHAR(10),"@PART[",D146,"]:NEEDS[!002_CommunityPartsTitles]:AFTER[",B146,"] // ",IF(R146="",E146,_xlfn.CONCAT(R146," (",E146,")")),CHAR(10),"{",CHAR(10),"    @",$R$1," = #LOC_KTT_",B146,"_",D146,"_Title // ",$R146,CHAR(10),"}",CHAR(10)),""),"@PART[",D146,"]:AFTER[",B146,"] // ",IF(R146="",E146,_xlfn.CONCAT(R146," (",E146,")")),CHAR(10),"{",CHAR(10),"    techBranch = ",VLOOKUP(O146,TechTree!$G$2:$H$43,2,FALSE),CHAR(10),"    techTier = ",P146,CHAR(10),"    @TechRequired = ",N146,IF($S146&lt;&gt;"",_xlfn.CONCAT(CHAR(10),"    @",$S$1," = ",$S146),""),IF($T146&lt;&gt;"",_xlfn.CONCAT(CHAR(10),"    @",$T$1," = ",$T146),""),IF($U146&lt;&gt;"",_xlfn.CONCAT(CHAR(10),"    @",$U$1," = ",$U146),""),IF(AND(AA146="NA/Balloon",Q146&lt;&gt;"Fuel Tank")=TRUE,_xlfn.CONCAT(CHAR(10),"    KiwiFuelSwitchIgnore = true"),""),IF($V146&lt;&gt;"",_xlfn.CONCAT(CHAR(10),V146),""),IF($AP146&lt;&gt;"",IF(Q146="RTG","",_xlfn.CONCAT(CHAR(10),$AP146)),""),IF(AN146&lt;&gt;"",_xlfn.CONCAT(CHAR(10),AN146),""),CHAR(10),"}",IF(AC146="Yes",_xlfn.CONCAT(CHAR(10),"@PART[",D146,"]:NEEDS[KiwiDeprecate]:AFTER[",B146,"]",CHAR(10),"{",CHAR(10),"    kiwiDeprecate = true",CHAR(10),"}"),""),IF(Q146="RTG",AP146,""))</f>
        <v>@PART[libra_structure_s1_1]:AFTER[Tantares] // Libra Size 1 Fuselage A
{
    techBranch = stationParts
    techTier = 3
    @TechRequired = generalConstruction
    structuralUpgradeType = 3_4
}</v>
      </c>
      <c r="N146" s="9" t="str">
        <f>_xlfn.XLOOKUP(_xlfn.CONCAT(O146,P146),TechTree!$C$2:$C$501,TechTree!$D$2:$D$501,"Not Valid Combination",0,1)</f>
        <v>generalConstruction</v>
      </c>
      <c r="O146" s="8" t="s">
        <v>208</v>
      </c>
      <c r="P146" s="8">
        <v>3</v>
      </c>
      <c r="Q146" s="8" t="s">
        <v>6</v>
      </c>
      <c r="W146" s="10" t="s">
        <v>243</v>
      </c>
      <c r="X146" s="10" t="s">
        <v>259</v>
      </c>
      <c r="AA146" s="10" t="s">
        <v>294</v>
      </c>
      <c r="AB146" s="10" t="s">
        <v>303</v>
      </c>
      <c r="AC146" s="10" t="s">
        <v>329</v>
      </c>
      <c r="AE146" s="12" t="str">
        <f t="shared" si="6"/>
        <v/>
      </c>
      <c r="AF146" s="14"/>
      <c r="AG146" s="18" t="s">
        <v>329</v>
      </c>
      <c r="AH146" s="18"/>
      <c r="AI146" s="18"/>
      <c r="AJ146" s="18"/>
      <c r="AK146" s="18"/>
      <c r="AL146" s="18"/>
      <c r="AM146" s="18"/>
      <c r="AN146" s="19" t="str">
        <f t="shared" si="7"/>
        <v/>
      </c>
      <c r="AO146" s="14"/>
      <c r="AP146" s="15" t="str">
        <f>IF(Q146="Structural",_xlfn.CONCAT("    ","structuralUpgradeType = ",IF(P146&lt;3,"0_2",IF(P146&lt;5,"3_4",IF(P146&lt;7,"5_6",IF(P146&lt;9,"7_8","9Plus"))))),IF(Q146="Command Module",_xlfn.CONCAT("    commandUpgradeType = standard",CHAR(10),"    commandUpgradeName = ",W146),IF(Q146="Engine",_xlfn.CONCAT("    engineUpgradeType = ",X146,CHAR(10),Parts!AS146,CHAR(10),"    enginePartUpgradeName = ",Y146),IF(Q146="Parachute","    parachuteUpgradeType = standard",IF(Q146="Solar",_xlfn.CONCAT("    solarPanelUpgradeTier = ",P146),IF(OR(Q146="System",Q146="System and Space Capability")=TRUE,_xlfn.CONCAT("    spacePlaneSystemUpgradeType = ",Y146,IF(Q146="System and Space Capability",_xlfn.CONCAT(CHAR(10),"    spaceplaneUpgradeType = spaceCapable",CHAR(10),"    baseSkinTemp = ",CHAR(10),"    upgradeSkinTemp = "),"")),IF(Q146="Fuel Tank",IF(AA146="NA/Balloon","    KiwiFuelSwitchIgnore = true",IF(AA146="standardLiquidFuel",_xlfn.CONCAT("    fuelTankUpgradeType = ",AA146,CHAR(10),"    fuelTankSizeUpgrade = ",AB146),_xlfn.CONCAT("    fuelTankUpgradeType = ",AA146))),IF(Q146="RCS","    rcsUpgradeType = coldGas",IF(Q146="RTG",_xlfn.CONCAT(CHAR(10),"@PART[",D146,"]:NEEDS[",B146,",NearFutureElectrical,DecayingRTGs,!FeatureRadiation]",CHAR(10),"{",CHAR(10),"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146" s="16" t="str">
        <f>IF(Q146="Engine",VLOOKUP(X146,EngineUpgrades!$A$2:$C$19,2,FALSE),"")</f>
        <v/>
      </c>
      <c r="AR146" s="16" t="str">
        <f>IF(Q146="Engine",VLOOKUP(X146,EngineUpgrades!$A$2:$C$19,3,FALSE),"")</f>
        <v/>
      </c>
      <c r="AS146" s="15" t="str">
        <f>_xlfn.XLOOKUP(AQ146,EngineUpgrades!$D$1:$J$1,EngineUpgrades!$D$17:$J$17,"",0,1)</f>
        <v/>
      </c>
      <c r="AT146" s="17">
        <v>2</v>
      </c>
      <c r="AU146" s="16" t="str">
        <f>IF(Q146="Engine",_xlfn.XLOOKUP(_xlfn.CONCAT(O146,P146+AT146),TechTree!$C$2:$C$501,TechTree!$D$2:$D$501,"Not Valid Combination",0,1),"")</f>
        <v/>
      </c>
    </row>
    <row r="147" spans="1:47" ht="84.5" x14ac:dyDescent="0.35">
      <c r="A147" t="str">
        <f>VLOOKUP(D147,PartsUpdated!$A$2:$A$289,1,FALSE)</f>
        <v>Auriga_DrogueParachute_1</v>
      </c>
      <c r="B147" t="s">
        <v>417</v>
      </c>
      <c r="C147" t="s">
        <v>1143</v>
      </c>
      <c r="D147" t="s">
        <v>711</v>
      </c>
      <c r="E147" t="s">
        <v>712</v>
      </c>
      <c r="F147" t="s">
        <v>439</v>
      </c>
      <c r="G147" t="s">
        <v>427</v>
      </c>
      <c r="H147">
        <v>750</v>
      </c>
      <c r="I147">
        <v>150</v>
      </c>
      <c r="J147">
        <v>7.4999999999999997E-2</v>
      </c>
      <c r="K147" t="s">
        <v>25</v>
      </c>
      <c r="M147" s="12" t="str">
        <f>_xlfn.CONCAT(IF($R147&lt;&gt;"",_xlfn.CONCAT(" #LOC_KTT_",B147,"_",D147,"_Title = ",$R147,CHAR(10),"@PART[",D147,"]:NEEDS[!002_CommunityPartsTitles]:AFTER[",B147,"] // ",IF(R147="",E147,_xlfn.CONCAT(R147," (",E147,")")),CHAR(10),"{",CHAR(10),"    @",$R$1," = #LOC_KTT_",B147,"_",D147,"_Title // ",$R147,CHAR(10),"}",CHAR(10)),""),"@PART[",D147,"]:AFTER[",B147,"] // ",IF(R147="",E147,_xlfn.CONCAT(R147," (",E147,")")),CHAR(10),"{",CHAR(10),"    techBranch = ",VLOOKUP(O147,TechTree!$G$2:$H$43,2,FALSE),CHAR(10),"    techTier = ",P147,CHAR(10),"    @TechRequired = ",N147,IF($S147&lt;&gt;"",_xlfn.CONCAT(CHAR(10),"    @",$S$1," = ",$S147),""),IF($T147&lt;&gt;"",_xlfn.CONCAT(CHAR(10),"    @",$T$1," = ",$T147),""),IF($U147&lt;&gt;"",_xlfn.CONCAT(CHAR(10),"    @",$U$1," = ",$U147),""),IF(AND(AA147="NA/Balloon",Q147&lt;&gt;"Fuel Tank")=TRUE,_xlfn.CONCAT(CHAR(10),"    KiwiFuelSwitchIgnore = true"),""),IF($V147&lt;&gt;"",_xlfn.CONCAT(CHAR(10),V147),""),IF($AP147&lt;&gt;"",IF(Q147="RTG","",_xlfn.CONCAT(CHAR(10),$AP147)),""),IF(AN147&lt;&gt;"",_xlfn.CONCAT(CHAR(10),AN147),""),CHAR(10),"}",IF(AC147="Yes",_xlfn.CONCAT(CHAR(10),"@PART[",D147,"]:NEEDS[KiwiDeprecate]:AFTER[",B147,"]",CHAR(10),"{",CHAR(10),"    kiwiDeprecate = true",CHAR(10),"}"),""),IF(Q147="RTG",AP147,""))</f>
        <v>@PART[Auriga_DrogueParachute_1]:AFTER[Tantares] // Auriga MR2 Drogue Parachute
{
    techBranch = parachutes
    techTier = 4
    @TechRequired = spaceExploration
    parachuteUpgradeType = standard
}</v>
      </c>
      <c r="N147" s="9" t="str">
        <f>_xlfn.XLOOKUP(_xlfn.CONCAT(O147,P147),TechTree!$C$2:$C$501,TechTree!$D$2:$D$501,"Not Valid Combination",0,1)</f>
        <v>spaceExploration</v>
      </c>
      <c r="O147" s="8" t="s">
        <v>225</v>
      </c>
      <c r="P147" s="8">
        <v>4</v>
      </c>
      <c r="Q147" s="8" t="s">
        <v>290</v>
      </c>
      <c r="W147" s="10" t="s">
        <v>243</v>
      </c>
      <c r="X147" s="10" t="s">
        <v>254</v>
      </c>
      <c r="AA147" s="10" t="s">
        <v>294</v>
      </c>
      <c r="AB147" s="10" t="s">
        <v>303</v>
      </c>
      <c r="AC147" s="10" t="s">
        <v>329</v>
      </c>
      <c r="AE147" s="12" t="str">
        <f t="shared" si="6"/>
        <v/>
      </c>
      <c r="AF147" s="14"/>
      <c r="AG147" s="18" t="s">
        <v>329</v>
      </c>
      <c r="AH147" s="18"/>
      <c r="AI147" s="18"/>
      <c r="AJ147" s="18"/>
      <c r="AK147" s="18"/>
      <c r="AL147" s="18"/>
      <c r="AM147" s="18"/>
      <c r="AN147" s="19" t="str">
        <f t="shared" si="7"/>
        <v/>
      </c>
      <c r="AO147" s="14"/>
      <c r="AP147" s="15" t="str">
        <f>IF(Q147="Structural",_xlfn.CONCAT("    ","structuralUpgradeType = ",IF(P147&lt;3,"0_2",IF(P147&lt;5,"3_4",IF(P147&lt;7,"5_6",IF(P147&lt;9,"7_8","9Plus"))))),IF(Q147="Command Module",_xlfn.CONCAT("    commandUpgradeType = standard",CHAR(10),"    commandUpgradeName = ",W147),IF(Q147="Engine",_xlfn.CONCAT("    engineUpgradeType = ",X147,CHAR(10),Parts!AS147,CHAR(10),"    enginePartUpgradeName = ",Y147),IF(Q147="Parachute","    parachuteUpgradeType = standard",IF(Q147="Solar",_xlfn.CONCAT("    solarPanelUpgradeTier = ",P147),IF(OR(Q147="System",Q147="System and Space Capability")=TRUE,_xlfn.CONCAT("    spacePlaneSystemUpgradeType = ",Y147,IF(Q147="System and Space Capability",_xlfn.CONCAT(CHAR(10),"    spaceplaneUpgradeType = spaceCapable",CHAR(10),"    baseSkinTemp = ",CHAR(10),"    upgradeSkinTemp = "),"")),IF(Q147="Fuel Tank",IF(AA147="NA/Balloon","    KiwiFuelSwitchIgnore = true",IF(AA147="standardLiquidFuel",_xlfn.CONCAT("    fuelTankUpgradeType = ",AA147,CHAR(10),"    fuelTankSizeUpgrade = ",AB147),_xlfn.CONCAT("    fuelTankUpgradeType = ",AA147))),IF(Q147="RCS","    rcsUpgradeType = coldGas",IF(Q147="RTG",_xlfn.CONCAT(CHAR(10),"@PART[",D147,"]:NEEDS[",B147,",NearFutureElectrical,DecayingRTGs,!FeatureRadiation]",CHAR(10),"{",CHAR(10),"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Q147" s="16" t="str">
        <f>IF(Q147="Engine",VLOOKUP(X147,EngineUpgrades!$A$2:$C$19,2,FALSE),"")</f>
        <v/>
      </c>
      <c r="AR147" s="16" t="str">
        <f>IF(Q147="Engine",VLOOKUP(X147,EngineUpgrades!$A$2:$C$19,3,FALSE),"")</f>
        <v/>
      </c>
      <c r="AS147" s="15" t="str">
        <f>_xlfn.XLOOKUP(AQ147,EngineUpgrades!$D$1:$J$1,EngineUpgrades!$D$17:$J$17,"",0,1)</f>
        <v/>
      </c>
      <c r="AT147" s="17">
        <v>2</v>
      </c>
      <c r="AU147" s="16" t="str">
        <f>IF(Q147="Engine",_xlfn.XLOOKUP(_xlfn.CONCAT(O147,P147+AT147),TechTree!$C$2:$C$501,TechTree!$D$2:$D$501,"Not Valid Combination",0,1),"")</f>
        <v/>
      </c>
    </row>
    <row r="148" spans="1:47" ht="372.5" x14ac:dyDescent="0.35">
      <c r="A148" t="str">
        <f>VLOOKUP(D148,PartsUpdated!$A$2:$A$289,1,FALSE)</f>
        <v>Auriga_Engine_1</v>
      </c>
      <c r="B148" t="s">
        <v>417</v>
      </c>
      <c r="C148" t="s">
        <v>1144</v>
      </c>
      <c r="D148" t="s">
        <v>713</v>
      </c>
      <c r="E148" t="s">
        <v>714</v>
      </c>
      <c r="F148" t="s">
        <v>439</v>
      </c>
      <c r="G148" t="s">
        <v>372</v>
      </c>
      <c r="H148">
        <v>3200</v>
      </c>
      <c r="I148">
        <v>1250</v>
      </c>
      <c r="J148">
        <v>1</v>
      </c>
      <c r="K148" t="s">
        <v>22</v>
      </c>
      <c r="M148" s="12" t="str">
        <f>_xlfn.CONCAT(IF($R148&lt;&gt;"",_xlfn.CONCAT(" #LOC_KTT_",B148,"_",D148,"_Title = ",$R148,CHAR(10),"@PART[",D148,"]:NEEDS[!002_CommunityPartsTitles]:AFTER[",B148,"] // ",IF(R148="",E148,_xlfn.CONCAT(R148," (",E148,")")),CHAR(10),"{",CHAR(10),"    @",$R$1," = #LOC_KTT_",B148,"_",D148,"_Title // ",$R148,CHAR(10),"}",CHAR(10)),""),"@PART[",D148,"]:AFTER[",B148,"] // ",IF(R148="",E148,_xlfn.CONCAT(R148," (",E148,")")),CHAR(10),"{",CHAR(10),"    techBranch = ",VLOOKUP(O148,TechTree!$G$2:$H$43,2,FALSE),CHAR(10),"    techTier = ",P148,CHAR(10),"    @TechRequired = ",N148,IF($S148&lt;&gt;"",_xlfn.CONCAT(CHAR(10),"    @",$S$1," = ",$S148),""),IF($T148&lt;&gt;"",_xlfn.CONCAT(CHAR(10),"    @",$T$1," = ",$T148),""),IF($U148&lt;&gt;"",_xlfn.CONCAT(CHAR(10),"    @",$U$1," = ",$U148),""),IF(AND(AA148="NA/Balloon",Q148&lt;&gt;"Fuel Tank")=TRUE,_xlfn.CONCAT(CHAR(10),"    KiwiFuelSwitchIgnore = true"),""),IF($V148&lt;&gt;"",_xlfn.CONCAT(CHAR(10),V148),""),IF($AP148&lt;&gt;"",IF(Q148="RTG","",_xlfn.CONCAT(CHAR(10),$AP148)),""),IF(AN148&lt;&gt;"",_xlfn.CONCAT(CHAR(10),AN148),""),CHAR(10),"}",IF(AC148="Yes",_xlfn.CONCAT(CHAR(10),"@PART[",D148,"]:NEEDS[KiwiDeprecate]:AFTER[",B148,"]",CHAR(10),"{",CHAR(10),"    kiwiDeprecate = true",CHAR(10),"}"),""),IF(Q148="RTG",AP148,""))</f>
        <v xml:space="preserve"> #LOC_KTT_Tantares_Auriga_Engine_1_Title = RB-12 "Svennebrev" Liquid Fuel Engine
@PART[Auriga_Engine_1]:NEEDS[!002_CommunityPartsTitles]:AFTER[Tantares] // RB-12 "Svennebrev" Liquid Fuel Engine (Auriga RB "Svennebrev" Orbital Engine)
{
    @title = #LOC_KTT_Tantares_Auriga_Engine_1_Title // RB-12 "Svennebrev" Liquid Fuel Engine
}
@PART[Auriga_Engine_1]:AFTER[Tantares] // RB-12 "Svennebrev" Liquid Fuel Engine (Auriga RB "Svennebrev" Orbital Engine)
{
    techBranch = keroloxEngines
    techTier = 3
    @TechRequired = advRocketry
    @entryCost = 7500
    engineUpgradeType = standardLFO
    engineNumber = 
    engineNumberUpgrade = 
    engineName = 
    engineNameUpgrade = 
    enginePartUpgradeName = svennebrevUpgrade
    @MODULE[ModuleEngines*]
    {
        !atmosphereCurve {}
        atmosphereCurve
        {
            key = 0 290
            key = 1 90
            key = 4 0.001
        }
    }
}</v>
      </c>
      <c r="N148" s="9" t="str">
        <f>_xlfn.XLOOKUP(_xlfn.CONCAT(O148,P148),TechTree!$C$2:$C$501,TechTree!$D$2:$D$501,"Not Valid Combination",0,1)</f>
        <v>advRocketry</v>
      </c>
      <c r="O148" s="8" t="s">
        <v>213</v>
      </c>
      <c r="P148" s="8">
        <v>3</v>
      </c>
      <c r="Q148" s="8" t="s">
        <v>10</v>
      </c>
      <c r="R148" s="10" t="s">
        <v>1311</v>
      </c>
      <c r="S148" s="10">
        <v>7500</v>
      </c>
      <c r="W148" s="10" t="s">
        <v>243</v>
      </c>
      <c r="X148" s="10" t="s">
        <v>254</v>
      </c>
      <c r="Y148" s="10" t="s">
        <v>1312</v>
      </c>
      <c r="AA148" s="10" t="s">
        <v>294</v>
      </c>
      <c r="AB148" s="10" t="s">
        <v>303</v>
      </c>
      <c r="AC148" s="10" t="s">
        <v>329</v>
      </c>
      <c r="AE148" s="12" t="str">
        <f t="shared" si="6"/>
        <v>PARTUPGRADE:NEEDS[Tantares]
{
    name = svennebrevUpgrade
    type = engine
    partIcon = Auriga_Engine_1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@PARTUPGRADE[svennebrevUpgrade]:NEEDS[Tantares]:FOR[zKiwiTechTree]
{
    @entryCost = #$@PART[Auriga_Engine_1]/entryCost$
    @entryCost *= #$@KIWI_ENGINE_MULTIPLIERS/KEROLOX/UPGRADE_ENTRYCOST_MULTIPLIER$
    @title ^= #:INSERTPARTTITLE:$@PART[Auriga_Engine_1]/title$:
    @description ^= #:INSERTPART:$@PART[Auriga_Engine_1]/engineName$:
}
@PART[Auriga_Engine_1]:NEEDS[Tantares]:HAS[~engineUpgrade[off]]:AFTER[zzKiwiTechTree]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#:INSERTPARTUPGRADE:$@PARTUPGRADE[svennebrevUpgrade]/techRequired$:
}</v>
      </c>
      <c r="AF148" s="14"/>
      <c r="AG148" s="18" t="s">
        <v>374</v>
      </c>
      <c r="AH148" s="18"/>
      <c r="AI148" s="18" t="s">
        <v>1313</v>
      </c>
      <c r="AJ148" s="18" t="s">
        <v>1314</v>
      </c>
      <c r="AK148" s="18" t="s">
        <v>377</v>
      </c>
      <c r="AL148" s="18"/>
      <c r="AM148" s="18"/>
      <c r="AN148" s="19" t="str">
        <f t="shared" si="7"/>
        <v xml:space="preserve">    @MODULE[ModuleEngines*]
    {
        !atmosphereCurve {}
        atmosphereCurve
        {
            key = 0 290
            key = 1 90
            key = 4 0.001
        }
    }</v>
      </c>
      <c r="AO148" s="14"/>
      <c r="AP148" s="15" t="str">
        <f>IF(Q148="Structural",_xlfn.CONCAT("    ","structuralUpgradeType = ",IF(P148&lt;3,"0_2",IF(P148&lt;5,"3_4",IF(P148&lt;7,"5_6",IF(P148&lt;9,"7_8","9Plus"))))),IF(Q148="Command Module",_xlfn.CONCAT("    commandUpgradeType = standard",CHAR(10),"    commandUpgradeName = ",W148),IF(Q148="Engine",_xlfn.CONCAT("    engineUpgradeType = ",X148,CHAR(10),Parts!AS148,CHAR(10),"    enginePartUpgradeName = ",Y148),IF(Q148="Parachute","    parachuteUpgradeType = standard",IF(Q148="Solar",_xlfn.CONCAT("    solarPanelUpgradeTier = ",P148),IF(OR(Q148="System",Q148="System and Space Capability")=TRUE,_xlfn.CONCAT("    spacePlaneSystemUpgradeType = ",Y148,IF(Q148="System and Space Capability",_xlfn.CONCAT(CHAR(10),"    spaceplaneUpgradeType = spaceCapable",CHAR(10),"    baseSkinTemp = ",CHAR(10),"    upgradeSkinTemp = "),"")),IF(Q148="Fuel Tank",IF(AA148="NA/Balloon","    KiwiFuelSwitchIgnore = true",IF(AA148="standardLiquidFuel",_xlfn.CONCAT("    fuelTankUpgradeType = ",AA148,CHAR(10),"    fuelTankSizeUpgrade = ",AB148),_xlfn.CONCAT("    fuelTankUpgradeType = ",AA148))),IF(Q148="RCS","    rcsUpgradeType = coldGas",IF(Q148="RTG",_xlfn.CONCAT(CHAR(10),"@PART[",D148,"]:NEEDS[",B148,",NearFutureElectrical,DecayingRTGs,!FeatureRadiation]",CHAR(10),"{",CHAR(10),"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svennebrevUpgrade</v>
      </c>
      <c r="AQ148" s="16" t="str">
        <f>IF(Q148="Engine",VLOOKUP(X148,EngineUpgrades!$A$2:$C$19,2,FALSE),"")</f>
        <v>singleFuel</v>
      </c>
      <c r="AR148" s="16" t="str">
        <f>IF(Q148="Engine",VLOOKUP(X148,EngineUpgrades!$A$2:$C$19,3,FALSE),"")</f>
        <v>KEROLOX</v>
      </c>
      <c r="AS148" s="15" t="str">
        <f>_xlfn.XLOOKUP(AQ148,EngineUpgrades!$D$1:$J$1,EngineUpgrades!$D$17:$J$17,"",0,1)</f>
        <v xml:space="preserve">    engineNumber = 
    engineNumberUpgrade = 
    engineName = 
    engineNameUpgrade = 
</v>
      </c>
      <c r="AT148" s="17">
        <v>2</v>
      </c>
      <c r="AU148" s="16" t="str">
        <f>IF(Q148="Engine",_xlfn.XLOOKUP(_xlfn.CONCAT(O148,P148+AT148),TechTree!$C$2:$C$501,TechTree!$D$2:$D$501,"Not Valid Combination",0,1),"")</f>
        <v>heavierRocketry</v>
      </c>
    </row>
    <row r="149" spans="1:47" ht="84.5" x14ac:dyDescent="0.35">
      <c r="A149" t="str">
        <f>VLOOKUP(D149,PartsUpdated!$A$2:$A$289,1,FALSE)</f>
        <v>Auriga_Fuselage_1</v>
      </c>
      <c r="B149" t="s">
        <v>417</v>
      </c>
      <c r="C149" t="s">
        <v>1145</v>
      </c>
      <c r="D149" t="s">
        <v>715</v>
      </c>
      <c r="E149" t="s">
        <v>716</v>
      </c>
      <c r="F149" t="s">
        <v>439</v>
      </c>
      <c r="G149" t="s">
        <v>6</v>
      </c>
      <c r="H149">
        <v>450</v>
      </c>
      <c r="I149">
        <v>450</v>
      </c>
      <c r="J149">
        <v>0.1</v>
      </c>
      <c r="K149" t="s">
        <v>87</v>
      </c>
      <c r="M149" s="12" t="str">
        <f>_xlfn.CONCAT(IF($R149&lt;&gt;"",_xlfn.CONCAT(" #LOC_KTT_",B149,"_",D149,"_Title = ",$R149,CHAR(10),"@PART[",D149,"]:NEEDS[!002_CommunityPartsTitles]:AFTER[",B149,"] // ",IF(R149="",E149,_xlfn.CONCAT(R149," (",E149,")")),CHAR(10),"{",CHAR(10),"    @",$R$1," = #LOC_KTT_",B149,"_",D149,"_Title // ",$R149,CHAR(10),"}",CHAR(10)),""),"@PART[",D149,"]:AFTER[",B149,"] // ",IF(R149="",E149,_xlfn.CONCAT(R149," (",E149,")")),CHAR(10),"{",CHAR(10),"    techBranch = ",VLOOKUP(O149,TechTree!$G$2:$H$43,2,FALSE),CHAR(10),"    techTier = ",P149,CHAR(10),"    @TechRequired = ",N149,IF($S149&lt;&gt;"",_xlfn.CONCAT(CHAR(10),"    @",$S$1," = ",$S149),""),IF($T149&lt;&gt;"",_xlfn.CONCAT(CHAR(10),"    @",$T$1," = ",$T149),""),IF($U149&lt;&gt;"",_xlfn.CONCAT(CHAR(10),"    @",$U$1," = ",$U149),""),IF(AND(AA149="NA/Balloon",Q149&lt;&gt;"Fuel Tank")=TRUE,_xlfn.CONCAT(CHAR(10),"    KiwiFuelSwitchIgnore = true"),""),IF($V149&lt;&gt;"",_xlfn.CONCAT(CHAR(10),V149),""),IF($AP149&lt;&gt;"",IF(Q149="RTG","",_xlfn.CONCAT(CHAR(10),$AP149)),""),IF(AN149&lt;&gt;"",_xlfn.CONCAT(CHAR(10),AN149),""),CHAR(10),"}",IF(AC149="Yes",_xlfn.CONCAT(CHAR(10),"@PART[",D149,"]:NEEDS[KiwiDeprecate]:AFTER[",B149,"]",CHAR(10),"{",CHAR(10),"    kiwiDeprecate = true",CHAR(10),"}"),""),IF(Q149="RTG",AP149,""))</f>
        <v>@PART[Auriga_Fuselage_1]:AFTER[Tantares] // Auriga Size 1.5 Structural Fuselage
{
    techBranch = stationParts
    techTier = 4
    @TechRequired = advConstruction
    structuralUpgradeType = 3_4
}</v>
      </c>
      <c r="N149" s="9" t="str">
        <f>_xlfn.XLOOKUP(_xlfn.CONCAT(O149,P149),TechTree!$C$2:$C$501,TechTree!$D$2:$D$501,"Not Valid Combination",0,1)</f>
        <v>advConstruction</v>
      </c>
      <c r="O149" s="8" t="s">
        <v>208</v>
      </c>
      <c r="P149" s="8">
        <v>4</v>
      </c>
      <c r="Q149" s="8" t="s">
        <v>6</v>
      </c>
      <c r="W149" s="10" t="s">
        <v>243</v>
      </c>
      <c r="X149" s="10" t="s">
        <v>254</v>
      </c>
      <c r="AA149" s="10" t="s">
        <v>294</v>
      </c>
      <c r="AB149" s="10" t="s">
        <v>303</v>
      </c>
      <c r="AC149" s="10" t="s">
        <v>329</v>
      </c>
      <c r="AE149" s="12" t="str">
        <f t="shared" si="6"/>
        <v/>
      </c>
      <c r="AF149" s="14"/>
      <c r="AG149" s="18" t="s">
        <v>329</v>
      </c>
      <c r="AH149" s="18"/>
      <c r="AI149" s="18"/>
      <c r="AJ149" s="18"/>
      <c r="AK149" s="18"/>
      <c r="AL149" s="18"/>
      <c r="AM149" s="18"/>
      <c r="AN149" s="19" t="str">
        <f t="shared" si="7"/>
        <v/>
      </c>
      <c r="AO149" s="14"/>
      <c r="AP149" s="15" t="str">
        <f>IF(Q149="Structural",_xlfn.CONCAT("    ","structuralUpgradeType = ",IF(P149&lt;3,"0_2",IF(P149&lt;5,"3_4",IF(P149&lt;7,"5_6",IF(P149&lt;9,"7_8","9Plus"))))),IF(Q149="Command Module",_xlfn.CONCAT("    commandUpgradeType = standard",CHAR(10),"    commandUpgradeName = ",W149),IF(Q149="Engine",_xlfn.CONCAT("    engineUpgradeType = ",X149,CHAR(10),Parts!AS149,CHAR(10),"    enginePartUpgradeName = ",Y149),IF(Q149="Parachute","    parachuteUpgradeType = standard",IF(Q149="Solar",_xlfn.CONCAT("    solarPanelUpgradeTier = ",P149),IF(OR(Q149="System",Q149="System and Space Capability")=TRUE,_xlfn.CONCAT("    spacePlaneSystemUpgradeType = ",Y149,IF(Q149="System and Space Capability",_xlfn.CONCAT(CHAR(10),"    spaceplaneUpgradeType = spaceCapable",CHAR(10),"    baseSkinTemp = ",CHAR(10),"    upgradeSkinTemp = "),"")),IF(Q149="Fuel Tank",IF(AA149="NA/Balloon","    KiwiFuelSwitchIgnore = true",IF(AA149="standardLiquidFuel",_xlfn.CONCAT("    fuelTankUpgradeType = ",AA149,CHAR(10),"    fuelTankSizeUpgrade = ",AB149),_xlfn.CONCAT("    fuelTankUpgradeType = ",AA149))),IF(Q149="RCS","    rcsUpgradeType = coldGas",IF(Q149="RTG",_xlfn.CONCAT(CHAR(10),"@PART[",D149,"]:NEEDS[",B149,",NearFutureElectrical,DecayingRTGs,!FeatureRadiation]",CHAR(10),"{",CHAR(10),"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149" s="16" t="str">
        <f>IF(Q149="Engine",VLOOKUP(X149,EngineUpgrades!$A$2:$C$19,2,FALSE),"")</f>
        <v/>
      </c>
      <c r="AR149" s="16" t="str">
        <f>IF(Q149="Engine",VLOOKUP(X149,EngineUpgrades!$A$2:$C$19,3,FALSE),"")</f>
        <v/>
      </c>
      <c r="AS149" s="15" t="str">
        <f>_xlfn.XLOOKUP(AQ149,EngineUpgrades!$D$1:$J$1,EngineUpgrades!$D$17:$J$17,"",0,1)</f>
        <v/>
      </c>
      <c r="AT149" s="17">
        <v>2</v>
      </c>
      <c r="AU149" s="16" t="str">
        <f>IF(Q149="Engine",_xlfn.XLOOKUP(_xlfn.CONCAT(O149,P149+AT149),TechTree!$C$2:$C$501,TechTree!$D$2:$D$501,"Not Valid Combination",0,1),"")</f>
        <v/>
      </c>
    </row>
    <row r="150" spans="1:47" ht="84.5" x14ac:dyDescent="0.35">
      <c r="A150" t="str">
        <f>VLOOKUP(D150,PartsUpdated!$A$2:$A$289,1,FALSE)</f>
        <v>Auriga_Parachute_1</v>
      </c>
      <c r="B150" t="s">
        <v>417</v>
      </c>
      <c r="C150" t="s">
        <v>1146</v>
      </c>
      <c r="D150" t="s">
        <v>717</v>
      </c>
      <c r="E150" t="s">
        <v>718</v>
      </c>
      <c r="F150" t="s">
        <v>439</v>
      </c>
      <c r="G150" t="s">
        <v>427</v>
      </c>
      <c r="H150">
        <v>3000</v>
      </c>
      <c r="I150">
        <v>600</v>
      </c>
      <c r="J150">
        <v>0.2</v>
      </c>
      <c r="K150" t="s">
        <v>25</v>
      </c>
      <c r="M150" s="12" t="str">
        <f>_xlfn.CONCAT(IF($R150&lt;&gt;"",_xlfn.CONCAT(" #LOC_KTT_",B150,"_",D150,"_Title = ",$R150,CHAR(10),"@PART[",D150,"]:NEEDS[!002_CommunityPartsTitles]:AFTER[",B150,"] // ",IF(R150="",E150,_xlfn.CONCAT(R150," (",E150,")")),CHAR(10),"{",CHAR(10),"    @",$R$1," = #LOC_KTT_",B150,"_",D150,"_Title // ",$R150,CHAR(10),"}",CHAR(10)),""),"@PART[",D150,"]:AFTER[",B150,"] // ",IF(R150="",E150,_xlfn.CONCAT(R150," (",E150,")")),CHAR(10),"{",CHAR(10),"    techBranch = ",VLOOKUP(O150,TechTree!$G$2:$H$43,2,FALSE),CHAR(10),"    techTier = ",P150,CHAR(10),"    @TechRequired = ",N150,IF($S150&lt;&gt;"",_xlfn.CONCAT(CHAR(10),"    @",$S$1," = ",$S150),""),IF($T150&lt;&gt;"",_xlfn.CONCAT(CHAR(10),"    @",$T$1," = ",$T150),""),IF($U150&lt;&gt;"",_xlfn.CONCAT(CHAR(10),"    @",$U$1," = ",$U150),""),IF(AND(AA150="NA/Balloon",Q150&lt;&gt;"Fuel Tank")=TRUE,_xlfn.CONCAT(CHAR(10),"    KiwiFuelSwitchIgnore = true"),""),IF($V150&lt;&gt;"",_xlfn.CONCAT(CHAR(10),V150),""),IF($AP150&lt;&gt;"",IF(Q150="RTG","",_xlfn.CONCAT(CHAR(10),$AP150)),""),IF(AN150&lt;&gt;"",_xlfn.CONCAT(CHAR(10),AN150),""),CHAR(10),"}",IF(AC150="Yes",_xlfn.CONCAT(CHAR(10),"@PART[",D150,"]:NEEDS[KiwiDeprecate]:AFTER[",B150,"]",CHAR(10),"{",CHAR(10),"    kiwiDeprecate = true",CHAR(10),"}"),""),IF(Q150="RTG",AP150,""))</f>
        <v>@PART[Auriga_Parachute_1]:AFTER[Tantares] // Auriga MR1 Return Parachute
{
    techBranch = parachutes
    techTier = 4
    @TechRequired = spaceExploration
    parachuteUpgradeType = standard
}</v>
      </c>
      <c r="N150" s="9" t="str">
        <f>_xlfn.XLOOKUP(_xlfn.CONCAT(O150,P150),TechTree!$C$2:$C$501,TechTree!$D$2:$D$501,"Not Valid Combination",0,1)</f>
        <v>spaceExploration</v>
      </c>
      <c r="O150" s="8" t="s">
        <v>225</v>
      </c>
      <c r="P150" s="8">
        <v>4</v>
      </c>
      <c r="Q150" s="8" t="s">
        <v>290</v>
      </c>
      <c r="W150" s="10" t="s">
        <v>243</v>
      </c>
      <c r="X150" s="10" t="s">
        <v>259</v>
      </c>
      <c r="AA150" s="10" t="s">
        <v>294</v>
      </c>
      <c r="AB150" s="10" t="s">
        <v>303</v>
      </c>
      <c r="AC150" s="10" t="s">
        <v>329</v>
      </c>
      <c r="AE150" s="12" t="str">
        <f t="shared" si="6"/>
        <v/>
      </c>
      <c r="AF150" s="14"/>
      <c r="AG150" s="18" t="s">
        <v>329</v>
      </c>
      <c r="AH150" s="18"/>
      <c r="AI150" s="18"/>
      <c r="AJ150" s="18"/>
      <c r="AK150" s="18"/>
      <c r="AL150" s="18"/>
      <c r="AM150" s="18"/>
      <c r="AN150" s="19" t="str">
        <f t="shared" si="7"/>
        <v/>
      </c>
      <c r="AO150" s="14"/>
      <c r="AP150" s="15" t="str">
        <f>IF(Q150="Structural",_xlfn.CONCAT("    ","structuralUpgradeType = ",IF(P150&lt;3,"0_2",IF(P150&lt;5,"3_4",IF(P150&lt;7,"5_6",IF(P150&lt;9,"7_8","9Plus"))))),IF(Q150="Command Module",_xlfn.CONCAT("    commandUpgradeType = standard",CHAR(10),"    commandUpgradeName = ",W150),IF(Q150="Engine",_xlfn.CONCAT("    engineUpgradeType = ",X150,CHAR(10),Parts!AS150,CHAR(10),"    enginePartUpgradeName = ",Y150),IF(Q150="Parachute","    parachuteUpgradeType = standard",IF(Q150="Solar",_xlfn.CONCAT("    solarPanelUpgradeTier = ",P150),IF(OR(Q150="System",Q150="System and Space Capability")=TRUE,_xlfn.CONCAT("    spacePlaneSystemUpgradeType = ",Y150,IF(Q150="System and Space Capability",_xlfn.CONCAT(CHAR(10),"    spaceplaneUpgradeType = spaceCapable",CHAR(10),"    baseSkinTemp = ",CHAR(10),"    upgradeSkinTemp = "),"")),IF(Q150="Fuel Tank",IF(AA150="NA/Balloon","    KiwiFuelSwitchIgnore = true",IF(AA150="standardLiquidFuel",_xlfn.CONCAT("    fuelTankUpgradeType = ",AA150,CHAR(10),"    fuelTankSizeUpgrade = ",AB150),_xlfn.CONCAT("    fuelTankUpgradeType = ",AA150))),IF(Q150="RCS","    rcsUpgradeType = coldGas",IF(Q150="RTG",_xlfn.CONCAT(CHAR(10),"@PART[",D150,"]:NEEDS[",B150,",NearFutureElectrical,DecayingRTGs,!FeatureRadiation]",CHAR(10),"{",CHAR(10),"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Q150" s="16" t="str">
        <f>IF(Q150="Engine",VLOOKUP(X150,EngineUpgrades!$A$2:$C$19,2,FALSE),"")</f>
        <v/>
      </c>
      <c r="AR150" s="16" t="str">
        <f>IF(Q150="Engine",VLOOKUP(X150,EngineUpgrades!$A$2:$C$19,3,FALSE),"")</f>
        <v/>
      </c>
      <c r="AS150" s="15" t="str">
        <f>_xlfn.XLOOKUP(AQ150,EngineUpgrades!$D$1:$J$1,EngineUpgrades!$D$17:$J$17,"",0,1)</f>
        <v/>
      </c>
      <c r="AT150" s="17">
        <v>2</v>
      </c>
      <c r="AU150" s="16" t="str">
        <f>IF(Q150="Engine",_xlfn.XLOOKUP(_xlfn.CONCAT(O150,P150+AT150),TechTree!$C$2:$C$501,TechTree!$D$2:$D$501,"Not Valid Combination",0,1),"")</f>
        <v/>
      </c>
    </row>
    <row r="151" spans="1:47" ht="348.5" x14ac:dyDescent="0.35">
      <c r="A151" t="str">
        <f>VLOOKUP(D151,PartsUpdated!$A$2:$A$289,1,FALSE)</f>
        <v>aquarius_crew_s1p5_1</v>
      </c>
      <c r="B151" t="s">
        <v>417</v>
      </c>
      <c r="C151" t="s">
        <v>1147</v>
      </c>
      <c r="D151" t="s">
        <v>719</v>
      </c>
      <c r="E151" t="s">
        <v>720</v>
      </c>
      <c r="F151" t="s">
        <v>439</v>
      </c>
      <c r="G151" t="s">
        <v>5</v>
      </c>
      <c r="H151">
        <v>11875</v>
      </c>
      <c r="I151">
        <v>2375</v>
      </c>
      <c r="J151">
        <v>1.5</v>
      </c>
      <c r="K151" t="s">
        <v>57</v>
      </c>
      <c r="M151" s="12" t="str">
        <f>_xlfn.CONCAT(IF($R151&lt;&gt;"",_xlfn.CONCAT(" #LOC_KTT_",B151,"_",D151,"_Title = ",$R151,CHAR(10),"@PART[",D151,"]:NEEDS[!002_CommunityPartsTitles]:AFTER[",B151,"] // ",IF(R151="",E151,_xlfn.CONCAT(R151," (",E151,")")),CHAR(10),"{",CHAR(10),"    @",$R$1," = #LOC_KTT_",B151,"_",D151,"_Title // ",$R151,CHAR(10),"}",CHAR(10)),""),"@PART[",D151,"]:AFTER[",B151,"] // ",IF(R151="",E151,_xlfn.CONCAT(R151," (",E151,")")),CHAR(10),"{",CHAR(10),"    techBranch = ",VLOOKUP(O151,TechTree!$G$2:$H$43,2,FALSE),CHAR(10),"    techTier = ",P151,CHAR(10),"    @TechRequired = ",N151,IF($S151&lt;&gt;"",_xlfn.CONCAT(CHAR(10),"    @",$S$1," = ",$S151),""),IF($T151&lt;&gt;"",_xlfn.CONCAT(CHAR(10),"    @",$T$1," = ",$T151),""),IF($U151&lt;&gt;"",_xlfn.CONCAT(CHAR(10),"    @",$U$1," = ",$U151),""),IF(AND(AA151="NA/Balloon",Q151&lt;&gt;"Fuel Tank")=TRUE,_xlfn.CONCAT(CHAR(10),"    KiwiFuelSwitchIgnore = true"),""),IF($V151&lt;&gt;"",_xlfn.CONCAT(CHAR(10),V151),""),IF($AP151&lt;&gt;"",IF(Q151="RTG","",_xlfn.CONCAT(CHAR(10),$AP151)),""),IF(AN151&lt;&gt;"",_xlfn.CONCAT(CHAR(10),AN151),""),CHAR(10),"}",IF(AC151="Yes",_xlfn.CONCAT(CHAR(10),"@PART[",D151,"]:NEEDS[KiwiDeprecate]:AFTER[",B151,"]",CHAR(10),"{",CHAR(10),"    kiwiDeprecate = true",CHAR(10),"}"),""),IF(Q151="RTG",AP151,""))</f>
        <v>@PART[aquarius_crew_s1p5_1]:AFTER[Tantares] // Aquarius 18-A "MÃ¥neÃ¸yne" Landing Capsule
{
    techBranch = commandModules
    techTier = 6
    @TechRequired = heavyCommandModules
    KiwiFuelSwitchIgnore = true
    spacePlaneSystemUpgradeType = aquarius
}</v>
      </c>
      <c r="N151" s="9" t="str">
        <f>_xlfn.XLOOKUP(_xlfn.CONCAT(O151,P151),TechTree!$C$2:$C$501,TechTree!$D$2:$D$501,"Not Valid Combination",0,1)</f>
        <v>heavyCommandModules</v>
      </c>
      <c r="O151" s="8" t="s">
        <v>205</v>
      </c>
      <c r="P151" s="8">
        <v>6</v>
      </c>
      <c r="Q151" s="8" t="s">
        <v>289</v>
      </c>
      <c r="W151" s="10" t="s">
        <v>1315</v>
      </c>
      <c r="X151" s="10" t="s">
        <v>254</v>
      </c>
      <c r="Y151" s="10" t="s">
        <v>1316</v>
      </c>
      <c r="Z151" s="10" t="s">
        <v>1317</v>
      </c>
      <c r="AA151" s="10" t="s">
        <v>310</v>
      </c>
      <c r="AB151" s="10" t="s">
        <v>303</v>
      </c>
      <c r="AC151" s="10" t="s">
        <v>329</v>
      </c>
      <c r="AE151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F151" s="14"/>
      <c r="AG151" s="18" t="s">
        <v>329</v>
      </c>
      <c r="AH151" s="18"/>
      <c r="AI151" s="18"/>
      <c r="AJ151" s="18"/>
      <c r="AK151" s="18"/>
      <c r="AL151" s="18"/>
      <c r="AM151" s="18"/>
      <c r="AN151" s="19" t="str">
        <f t="shared" si="7"/>
        <v/>
      </c>
      <c r="AO151" s="14"/>
      <c r="AP151" s="15" t="str">
        <f>IF(Q151="Structural",_xlfn.CONCAT("    ","structuralUpgradeType = ",IF(P151&lt;3,"0_2",IF(P151&lt;5,"3_4",IF(P151&lt;7,"5_6",IF(P151&lt;9,"7_8","9Plus"))))),IF(Q151="Command Module",_xlfn.CONCAT("    commandUpgradeType = standard",CHAR(10),"    commandUpgradeName = ",W151),IF(Q151="Engine",_xlfn.CONCAT("    engineUpgradeType = ",X151,CHAR(10),Parts!AS151,CHAR(10),"    enginePartUpgradeName = ",Y151),IF(Q151="Parachute","    parachuteUpgradeType = standard",IF(Q151="Solar",_xlfn.CONCAT("    solarPanelUpgradeTier = ",P151),IF(OR(Q151="System",Q151="System and Space Capability")=TRUE,_xlfn.CONCAT("    spacePlaneSystemUpgradeType = ",Y151,IF(Q151="System and Space Capability",_xlfn.CONCAT(CHAR(10),"    spaceplaneUpgradeType = spaceCapable",CHAR(10),"    baseSkinTemp = ",CHAR(10),"    upgradeSkinTemp = "),"")),IF(Q151="Fuel Tank",IF(AA151="NA/Balloon","    KiwiFuelSwitchIgnore = true",IF(AA151="standardLiquidFuel",_xlfn.CONCAT("    fuelTankUpgradeType = ",AA151,CHAR(10),"    fuelTankSizeUpgrade = ",AB151),_xlfn.CONCAT("    fuelTankUpgradeType = ",AA151))),IF(Q151="RCS","    rcsUpgradeType = coldGas",IF(Q151="RTG",_xlfn.CONCAT(CHAR(10),"@PART[",D151,"]:NEEDS[",B151,",NearFutureElectrical,DecayingRTGs,!FeatureRadiation]",CHAR(10),"{",CHAR(10),"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Q151" s="16" t="str">
        <f>IF(Q151="Engine",VLOOKUP(X151,EngineUpgrades!$A$2:$C$19,2,FALSE),"")</f>
        <v/>
      </c>
      <c r="AR151" s="16" t="str">
        <f>IF(Q151="Engine",VLOOKUP(X151,EngineUpgrades!$A$2:$C$19,3,FALSE),"")</f>
        <v/>
      </c>
      <c r="AS151" s="15" t="str">
        <f>_xlfn.XLOOKUP(AQ151,EngineUpgrades!$D$1:$J$1,EngineUpgrades!$D$17:$J$17,"",0,1)</f>
        <v/>
      </c>
      <c r="AT151" s="17">
        <v>2</v>
      </c>
      <c r="AU151" s="16" t="str">
        <f>IF(Q151="Engine",_xlfn.XLOOKUP(_xlfn.CONCAT(O151,P151+AT151),TechTree!$C$2:$C$501,TechTree!$D$2:$D$501,"Not Valid Combination",0,1),"")</f>
        <v/>
      </c>
    </row>
    <row r="152" spans="1:47" ht="204.5" x14ac:dyDescent="0.35">
      <c r="A152" t="str">
        <f>VLOOKUP(D152,PartsUpdated!$A$2:$A$289,1,FALSE)</f>
        <v>aquarius_crew_s1p5_1</v>
      </c>
      <c r="B152" t="s">
        <v>417</v>
      </c>
      <c r="C152" t="s">
        <v>1147</v>
      </c>
      <c r="D152" t="s">
        <v>719</v>
      </c>
      <c r="E152" t="s">
        <v>720</v>
      </c>
      <c r="F152" t="s">
        <v>439</v>
      </c>
      <c r="G152" t="s">
        <v>5</v>
      </c>
      <c r="H152">
        <v>11875</v>
      </c>
      <c r="I152">
        <v>2375</v>
      </c>
      <c r="J152">
        <v>1.5</v>
      </c>
      <c r="K152" t="s">
        <v>57</v>
      </c>
      <c r="M152" s="12" t="str">
        <f>_xlfn.CONCAT(IF($R152&lt;&gt;"",_xlfn.CONCAT(" #LOC_KTT_",B152,"_",D152,"_Title = ",$R152,CHAR(10),"@PART[",D152,"]:NEEDS[!002_CommunityPartsTitles]:AFTER[",B152,"] // ",IF(R152="",E152,_xlfn.CONCAT(R152," (",E152,")")),CHAR(10),"{",CHAR(10),"    @",$R$1," = #LOC_KTT_",B152,"_",D152,"_Title // ",$R152,CHAR(10),"}",CHAR(10)),""),"@PART[",D152,"]:AFTER[",B152,"] // ",IF(R152="",E152,_xlfn.CONCAT(R152," (",E152,")")),CHAR(10),"{",CHAR(10),"    techBranch = ",VLOOKUP(O152,TechTree!$G$2:$H$43,2,FALSE),CHAR(10),"    techTier = ",P152,CHAR(10),"    @TechRequired = ",N152,IF($S152&lt;&gt;"",_xlfn.CONCAT(CHAR(10),"    @",$S$1," = ",$S152),""),IF($T152&lt;&gt;"",_xlfn.CONCAT(CHAR(10),"    @",$T$1," = ",$T152),""),IF($U152&lt;&gt;"",_xlfn.CONCAT(CHAR(10),"    @",$U$1," = ",$U152),""),IF(AND(AA152="NA/Balloon",Q152&lt;&gt;"Fuel Tank")=TRUE,_xlfn.CONCAT(CHAR(10),"    KiwiFuelSwitchIgnore = true"),""),IF($V152&lt;&gt;"",_xlfn.CONCAT(CHAR(10),V152),""),IF($AP152&lt;&gt;"",IF(Q152="RTG","",_xlfn.CONCAT(CHAR(10),$AP152)),""),IF(AN152&lt;&gt;"",_xlfn.CONCAT(CHAR(10),AN152),""),CHAR(10),"}",IF(AC152="Yes",_xlfn.CONCAT(CHAR(10),"@PART[",D152,"]:NEEDS[KiwiDeprecate]:AFTER[",B152,"]",CHAR(10),"{",CHAR(10),"    kiwiDeprecate = true",CHAR(10),"}"),""),IF(Q152="RTG",AP152,""))</f>
        <v>@PART[aquarius_crew_s1p5_1]:AFTER[Tantares] // Aquarius 18-A "MÃ¥neÃ¸yne" Landing Capsule
{
    techBranch = commandModules
    techTier = 6
    @TechRequired = heavyCommandModules
}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N152" s="9" t="str">
        <f>_xlfn.XLOOKUP(_xlfn.CONCAT(O152,P152),TechTree!$C$2:$C$501,TechTree!$D$2:$D$501,"Not Valid Combination",0,1)</f>
        <v>heavyCommandModules</v>
      </c>
      <c r="O152" s="8" t="s">
        <v>205</v>
      </c>
      <c r="P152" s="8">
        <v>6</v>
      </c>
      <c r="Q152" s="8" t="s">
        <v>366</v>
      </c>
      <c r="W152" s="10" t="s">
        <v>1315</v>
      </c>
      <c r="X152" s="10" t="s">
        <v>254</v>
      </c>
      <c r="AA152" s="10" t="s">
        <v>294</v>
      </c>
      <c r="AB152" s="10" t="s">
        <v>303</v>
      </c>
      <c r="AC152" s="10" t="s">
        <v>329</v>
      </c>
      <c r="AE152" s="12" t="str">
        <f t="shared" ref="AE152" si="10">IF(Q152="Engine",_xlfn.CONCAT("PARTUPGRADE:NEEDS[",B152,"]",CHAR(10),"{",CHAR(10),"    name = ",Y152,CHAR(10),"    type = engine",CHAR(10),"    partIcon = ",D152,CHAR(10),"    techRequired = ",AU152,CHAR(10),"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so'.",CHAR(10),"}",CHAR(10),"@PARTUPGRADE[",Y152,"]:NEEDS[",B152,"]:FOR[zKiwiTechTree]",CHAR(10),"{",CHAR(10),"    @entryCost = #$@PART[",D152,"]/entryCost$",CHAR(10),"    @entryCost *= #$@KIWI_ENGINE_MULTIPLIERS/",AR152,"/UPGRADE_ENTRYCOST_MULTIPLIER$",CHAR(10),"    @title ^= #:INSERTPARTTITLE:$@PART[",D152,"]/title$:",CHAR(10),"    @description ^= #:INSERTPART:$@PART[",D152,"]/engineName$:",CHAR(10),"}",CHAR(10),"@PART[",D152,"]:NEEDS[",B152,"]:HAS[~engineUpgrade[off]]:AFTER[zzKiwiTechTree]",CHAR(10),"{",CHAR(10),"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#:INSERTPARTUPGRADE:$@PARTUPGRADE[",Y152,"]/techRequired$:",CHAR(10),"}"),IF(OR(Q152="System",Q152="System and Space Capability")=TRUE,_xlfn.CONCAT("// Choose the one with the part that you want to represent the system",CHAR(10),"#LOC_KTT_",B152,"_",Y152,"_SYSTEM_UPGRADE_TITLE = ",Z152,CHAR(10),"PARTUPGRADE:NEEDS[",B152,"]",CHAR(10),"{",CHAR(10),"    name = ",Y152,"Upgrade",CHAR(10),"    type = system",CHAR(10),"    systemUpgradeName = #LOC_KTT_",B152,"_",Y152,"_SYSTEM_UPGRADE_TITLE // ",Z152,CHAR(10),"    partIcon = ",D152,CHAR(10),"    techRequired = INSERT HERE",AU152,CHAR(10),"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INSERTSYSTEM!",CHAR(10),"}",CHAR(10),"@PARTUPGRADE[",Y152,"Upgrade]:FOR[KiwiTechTree]",CHAR(10),"{",CHAR(10),"    @title ^= #:INSERTPARTTITLE:$systemUpgradeName$:",CHAR(10),"    @description ^= #:INSERTSYSTEM:$systemUpgradeName$:",CHAR(10),"}",CHAR(10),"@PART[*]:HAS[#spacePlaneSystemUpgradeType[",Y152,"],~systemUpgrade[off]]:FOR[zzzKiwiTechTree]",CHAR(10),"{",CHAR(10),"    %systemUpgradeName = #LOC_KTT_",B152,"_",Y152,"_SYSTEM_UPGRADE_TITLE // ",Z152,CHAR(10),"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#:INSERTSYSTEMUPGRADENODE:$@PARTUPGRADE[",Y152,"Upgrade]/techRequired$!",CHAR(10),"}"),""))</f>
        <v/>
      </c>
      <c r="AF152" s="14"/>
      <c r="AG152" s="18" t="s">
        <v>329</v>
      </c>
      <c r="AH152" s="18"/>
      <c r="AI152" s="18"/>
      <c r="AJ152" s="18"/>
      <c r="AK152" s="18"/>
      <c r="AL152" s="18"/>
      <c r="AM152" s="18"/>
      <c r="AN152" s="19" t="str">
        <f t="shared" ref="AN152" si="11">IF(AG152="Yes",_xlfn.CONCAT("    @MODULE[ModuleEngines*]",CHAR(10),"    {",IF(AH152&lt;&gt;"",_xlfn.CONCAT(CHAR(10),"        @maxThrust = ",AH152),""),IF(AI152&lt;&gt;"",_xlfn.CONCAT(CHAR(10),"        !atmosphereCurve {}",CHAR(10),"        atmosphereCurve",CHAR(10),"        {",IF(AI152&lt;&gt;"",_xlfn.CONCAT(CHAR(10),"            key = ",AI152),""),IF(AJ152&lt;&gt;"",_xlfn.CONCAT(CHAR(10),"            key = ",AJ152),""),IF(AK152&lt;&gt;"",_xlfn.CONCAT(CHAR(10),"            key = ",AK152),""),IF(AL152&lt;&gt;"",_xlfn.CONCAT(CHAR(10),"            key = ",AL152),""),IF(AM152&lt;&gt;"",_xlfn.CONCAT(CHAR(10),"            key = ",AM152),""),CHAR(10),"        }"),""),CHAR(10),"    }"),"")</f>
        <v/>
      </c>
      <c r="AO152" s="14"/>
      <c r="AP152" s="15" t="str">
        <f>IF(Q152="Structural",_xlfn.CONCAT("    ","structuralUpgradeType = ",IF(P152&lt;3,"0_2",IF(P152&lt;5,"3_4",IF(P152&lt;7,"5_6",IF(P152&lt;9,"7_8","9Plus"))))),IF(Q152="Command Module",_xlfn.CONCAT("    commandUpgradeType = standard",CHAR(10),"    commandUpgradeName = ",W152),IF(Q152="Engine",_xlfn.CONCAT("    engineUpgradeType = ",X152,CHAR(10),Parts!AS152,CHAR(10),"    enginePartUpgradeName = ",Y152),IF(Q152="Parachute","    parachuteUpgradeType = standard",IF(Q152="Solar",_xlfn.CONCAT("    solarPanelUpgradeTier = ",P152),IF(OR(Q152="System",Q152="System and Space Capability")=TRUE,_xlfn.CONCAT("    spacePlaneSystemUpgradeType = ",Y152,IF(Q152="System and Space Capability",_xlfn.CONCAT(CHAR(10),"    spaceplaneUpgradeType = spaceCapable",CHAR(10),"    baseSkinTemp = ",CHAR(10),"    upgradeSkinTemp = "),"")),IF(Q152="Fuel Tank",IF(AA152="NA/Balloon","    KiwiFuelSwitchIgnore = true",IF(AA152="standardLiquidFuel",_xlfn.CONCAT("    fuelTankUpgradeType = ",AA152,CHAR(10),"    fuelTankSizeUpgrade = ",AB152),_xlfn.CONCAT("    fuelTankUpgradeType = ",AA152))),IF(Q152="RCS","    rcsUpgradeType = coldGas",IF(Q152="RTG",_xlfn.CONCAT(CHAR(10),"@PART[",D152,"]:NEEDS[",B152,",NearFutureElectrical,DecayingRTGs,!FeatureRadiation]",CHAR(10),"{",CHAR(10),"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Q152" s="16" t="str">
        <f>IF(Q152="Engine",VLOOKUP(X152,EngineUpgrades!$A$2:$C$19,2,FALSE),"")</f>
        <v/>
      </c>
      <c r="AR152" s="16" t="str">
        <f>IF(Q152="Engine",VLOOKUP(X152,EngineUpgrades!$A$2:$C$19,3,FALSE),"")</f>
        <v/>
      </c>
      <c r="AS152" s="15" t="str">
        <f>_xlfn.XLOOKUP(AQ152,EngineUpgrades!$D$1:$J$1,EngineUpgrades!$D$17:$J$17,"",0,1)</f>
        <v/>
      </c>
      <c r="AT152" s="17">
        <v>2</v>
      </c>
      <c r="AU152" s="16" t="str">
        <f>IF(Q152="Engine",_xlfn.XLOOKUP(_xlfn.CONCAT(O152,P152+AT152),TechTree!$C$2:$C$501,TechTree!$D$2:$D$501,"Not Valid Combination",0,1),"")</f>
        <v/>
      </c>
    </row>
    <row r="153" spans="1:47" ht="84.5" x14ac:dyDescent="0.35">
      <c r="A153" t="str">
        <f>VLOOKUP(D153,PartsUpdated!$A$2:$A$289,1,FALSE)</f>
        <v>aquarius_drogue_parachute_s0_1</v>
      </c>
      <c r="B153" t="s">
        <v>417</v>
      </c>
      <c r="C153" t="s">
        <v>1148</v>
      </c>
      <c r="D153" t="s">
        <v>721</v>
      </c>
      <c r="E153" t="s">
        <v>722</v>
      </c>
      <c r="F153" t="s">
        <v>439</v>
      </c>
      <c r="G153" t="s">
        <v>427</v>
      </c>
      <c r="H153">
        <v>750</v>
      </c>
      <c r="I153">
        <v>150</v>
      </c>
      <c r="J153">
        <v>7.4999999999999997E-2</v>
      </c>
      <c r="K153" t="s">
        <v>57</v>
      </c>
      <c r="M153" s="12" t="str">
        <f>_xlfn.CONCAT(IF($R153&lt;&gt;"",_xlfn.CONCAT(" #LOC_KTT_",B153,"_",D153,"_Title = ",$R153,CHAR(10),"@PART[",D153,"]:NEEDS[!002_CommunityPartsTitles]:AFTER[",B153,"] // ",IF(R153="",E153,_xlfn.CONCAT(R153," (",E153,")")),CHAR(10),"{",CHAR(10),"    @",$R$1," = #LOC_KTT_",B153,"_",D153,"_Title // ",$R153,CHAR(10),"}",CHAR(10)),""),"@PART[",D153,"]:AFTER[",B153,"] // ",IF(R153="",E153,_xlfn.CONCAT(R153," (",E153,")")),CHAR(10),"{",CHAR(10),"    techBranch = ",VLOOKUP(O153,TechTree!$G$2:$H$43,2,FALSE),CHAR(10),"    techTier = ",P153,CHAR(10),"    @TechRequired = ",N153,IF($S153&lt;&gt;"",_xlfn.CONCAT(CHAR(10),"    @",$S$1," = ",$S153),""),IF($T153&lt;&gt;"",_xlfn.CONCAT(CHAR(10),"    @",$T$1," = ",$T153),""),IF($U153&lt;&gt;"",_xlfn.CONCAT(CHAR(10),"    @",$U$1," = ",$U153),""),IF(AND(AA153="NA/Balloon",Q153&lt;&gt;"Fuel Tank")=TRUE,_xlfn.CONCAT(CHAR(10),"    KiwiFuelSwitchIgnore = true"),""),IF($V153&lt;&gt;"",_xlfn.CONCAT(CHAR(10),V153),""),IF($AP153&lt;&gt;"",IF(Q153="RTG","",_xlfn.CONCAT(CHAR(10),$AP153)),""),IF(AN153&lt;&gt;"",_xlfn.CONCAT(CHAR(10),AN153),""),CHAR(10),"}",IF(AC153="Yes",_xlfn.CONCAT(CHAR(10),"@PART[",D153,"]:NEEDS[KiwiDeprecate]:AFTER[",B153,"]",CHAR(10),"{",CHAR(10),"    kiwiDeprecate = true",CHAR(10),"}"),""),IF(Q153="RTG",AP153,""))</f>
        <v>@PART[aquarius_drogue_parachute_s0_1]:AFTER[Tantares] // Aquarius Size 0 Drogue Parachute
{
    techBranch = parachutes
    techTier = 4
    @TechRequired = spaceExploration
    parachuteUpgradeType = standard
}</v>
      </c>
      <c r="N153" s="9" t="str">
        <f>_xlfn.XLOOKUP(_xlfn.CONCAT(O153,P153),TechTree!$C$2:$C$501,TechTree!$D$2:$D$501,"Not Valid Combination",0,1)</f>
        <v>spaceExploration</v>
      </c>
      <c r="O153" s="8" t="s">
        <v>225</v>
      </c>
      <c r="P153" s="8">
        <v>4</v>
      </c>
      <c r="Q153" s="8" t="s">
        <v>290</v>
      </c>
      <c r="W153" s="10" t="s">
        <v>243</v>
      </c>
      <c r="X153" s="10" t="s">
        <v>259</v>
      </c>
      <c r="AA153" s="10" t="s">
        <v>294</v>
      </c>
      <c r="AB153" s="10" t="s">
        <v>303</v>
      </c>
      <c r="AC153" s="10" t="s">
        <v>329</v>
      </c>
      <c r="AE153" s="12" t="str">
        <f t="shared" si="6"/>
        <v/>
      </c>
      <c r="AF153" s="14"/>
      <c r="AG153" s="18" t="s">
        <v>329</v>
      </c>
      <c r="AH153" s="18"/>
      <c r="AI153" s="18"/>
      <c r="AJ153" s="18"/>
      <c r="AK153" s="18"/>
      <c r="AL153" s="18"/>
      <c r="AM153" s="18"/>
      <c r="AN153" s="19" t="str">
        <f t="shared" si="7"/>
        <v/>
      </c>
      <c r="AO153" s="14"/>
      <c r="AP153" s="15" t="str">
        <f>IF(Q153="Structural",_xlfn.CONCAT("    ","structuralUpgradeType = ",IF(P153&lt;3,"0_2",IF(P153&lt;5,"3_4",IF(P153&lt;7,"5_6",IF(P153&lt;9,"7_8","9Plus"))))),IF(Q153="Command Module",_xlfn.CONCAT("    commandUpgradeType = standard",CHAR(10),"    commandUpgradeName = ",W153),IF(Q153="Engine",_xlfn.CONCAT("    engineUpgradeType = ",X153,CHAR(10),Parts!AS153,CHAR(10),"    enginePartUpgradeName = ",Y153),IF(Q153="Parachute","    parachuteUpgradeType = standard",IF(Q153="Solar",_xlfn.CONCAT("    solarPanelUpgradeTier = ",P153),IF(OR(Q153="System",Q153="System and Space Capability")=TRUE,_xlfn.CONCAT("    spacePlaneSystemUpgradeType = ",Y153,IF(Q153="System and Space Capability",_xlfn.CONCAT(CHAR(10),"    spaceplaneUpgradeType = spaceCapable",CHAR(10),"    baseSkinTemp = ",CHAR(10),"    upgradeSkinTemp = "),"")),IF(Q153="Fuel Tank",IF(AA153="NA/Balloon","    KiwiFuelSwitchIgnore = true",IF(AA153="standardLiquidFuel",_xlfn.CONCAT("    fuelTankUpgradeType = ",AA153,CHAR(10),"    fuelTankSizeUpgrade = ",AB153),_xlfn.CONCAT("    fuelTankUpgradeType = ",AA153))),IF(Q153="RCS","    rcsUpgradeType = coldGas",IF(Q153="RTG",_xlfn.CONCAT(CHAR(10),"@PART[",D153,"]:NEEDS[",B153,",NearFutureElectrical,DecayingRTGs,!FeatureRadiation]",CHAR(10),"{",CHAR(10),"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Q153" s="16" t="str">
        <f>IF(Q153="Engine",VLOOKUP(X153,EngineUpgrades!$A$2:$C$19,2,FALSE),"")</f>
        <v/>
      </c>
      <c r="AR153" s="16" t="str">
        <f>IF(Q153="Engine",VLOOKUP(X153,EngineUpgrades!$A$2:$C$19,3,FALSE),"")</f>
        <v/>
      </c>
      <c r="AS153" s="15" t="str">
        <f>_xlfn.XLOOKUP(AQ153,EngineUpgrades!$D$1:$J$1,EngineUpgrades!$D$17:$J$17,"",0,1)</f>
        <v/>
      </c>
      <c r="AT153" s="17">
        <v>2</v>
      </c>
      <c r="AU153" s="16" t="str">
        <f>IF(Q153="Engine",_xlfn.XLOOKUP(_xlfn.CONCAT(O153,P153+AT153),TechTree!$C$2:$C$501,TechTree!$D$2:$D$501,"Not Valid Combination",0,1),"")</f>
        <v/>
      </c>
    </row>
    <row r="154" spans="1:47" ht="348.5" x14ac:dyDescent="0.35">
      <c r="A154" t="str">
        <f>VLOOKUP(D154,PartsUpdated!$A$2:$A$289,1,FALSE)</f>
        <v>aquarius_engine_mount_s1p5_1</v>
      </c>
      <c r="B154" t="s">
        <v>417</v>
      </c>
      <c r="C154" t="s">
        <v>1149</v>
      </c>
      <c r="D154" t="s">
        <v>723</v>
      </c>
      <c r="E154" t="s">
        <v>724</v>
      </c>
      <c r="F154" t="s">
        <v>439</v>
      </c>
      <c r="G154" t="s">
        <v>6</v>
      </c>
      <c r="H154">
        <v>1500</v>
      </c>
      <c r="I154">
        <v>300</v>
      </c>
      <c r="J154">
        <v>7.4999999999999997E-2</v>
      </c>
      <c r="K154" t="s">
        <v>57</v>
      </c>
      <c r="M154" s="12" t="str">
        <f>_xlfn.CONCAT(IF($R154&lt;&gt;"",_xlfn.CONCAT(" #LOC_KTT_",B154,"_",D154,"_Title = ",$R154,CHAR(10),"@PART[",D154,"]:NEEDS[!002_CommunityPartsTitles]:AFTER[",B154,"] // ",IF(R154="",E154,_xlfn.CONCAT(R154," (",E154,")")),CHAR(10),"{",CHAR(10),"    @",$R$1," = #LOC_KTT_",B154,"_",D154,"_Title // ",$R154,CHAR(10),"}",CHAR(10)),""),"@PART[",D154,"]:AFTER[",B154,"] // ",IF(R154="",E154,_xlfn.CONCAT(R154," (",E154,")")),CHAR(10),"{",CHAR(10),"    techBranch = ",VLOOKUP(O154,TechTree!$G$2:$H$43,2,FALSE),CHAR(10),"    techTier = ",P154,CHAR(10),"    @TechRequired = ",N154,IF($S154&lt;&gt;"",_xlfn.CONCAT(CHAR(10),"    @",$S$1," = ",$S154),""),IF($T154&lt;&gt;"",_xlfn.CONCAT(CHAR(10),"    @",$T$1," = ",$T154),""),IF($U154&lt;&gt;"",_xlfn.CONCAT(CHAR(10),"    @",$U$1," = ",$U154),""),IF(AND(AA154="NA/Balloon",Q154&lt;&gt;"Fuel Tank")=TRUE,_xlfn.CONCAT(CHAR(10),"    KiwiFuelSwitchIgnore = true"),""),IF($V154&lt;&gt;"",_xlfn.CONCAT(CHAR(10),V154),""),IF($AP154&lt;&gt;"",IF(Q154="RTG","",_xlfn.CONCAT(CHAR(10),$AP154)),""),IF(AN154&lt;&gt;"",_xlfn.CONCAT(CHAR(10),AN154),""),CHAR(10),"}",IF(AC154="Yes",_xlfn.CONCAT(CHAR(10),"@PART[",D154,"]:NEEDS[KiwiDeprecate]:AFTER[",B154,"]",CHAR(10),"{",CHAR(10),"    kiwiDeprecate = true",CHAR(10),"}"),""),IF(Q154="RTG",AP154,""))</f>
        <v>@PART[aquarius_engine_mount_s1p5_1]:AFTER[Tantares] // Aquarius Size 1.5 Engine Mount
{
    techBranch = decouplers
    techTier = 5
    @TechRequired = advancedDecoupling
    spacePlaneSystemUpgradeType = aquarius
}</v>
      </c>
      <c r="N154" s="9" t="str">
        <f>_xlfn.XLOOKUP(_xlfn.CONCAT(O154,P154),TechTree!$C$2:$C$501,TechTree!$D$2:$D$501,"Not Valid Combination",0,1)</f>
        <v>advancedDecoupling</v>
      </c>
      <c r="O154" s="8" t="s">
        <v>212</v>
      </c>
      <c r="P154" s="8">
        <v>5</v>
      </c>
      <c r="Q154" s="8" t="s">
        <v>289</v>
      </c>
      <c r="W154" s="10" t="s">
        <v>243</v>
      </c>
      <c r="X154" s="10" t="s">
        <v>254</v>
      </c>
      <c r="Y154" s="10" t="s">
        <v>1316</v>
      </c>
      <c r="Z154" s="10" t="s">
        <v>1317</v>
      </c>
      <c r="AA154" s="10" t="s">
        <v>294</v>
      </c>
      <c r="AB154" s="10" t="s">
        <v>303</v>
      </c>
      <c r="AC154" s="10" t="s">
        <v>329</v>
      </c>
      <c r="AE154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aquarius_engine_mount_s1p5_1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F154" s="14"/>
      <c r="AG154" s="18" t="s">
        <v>329</v>
      </c>
      <c r="AH154" s="18"/>
      <c r="AI154" s="18"/>
      <c r="AJ154" s="18"/>
      <c r="AK154" s="18"/>
      <c r="AL154" s="18"/>
      <c r="AM154" s="18"/>
      <c r="AN154" s="19" t="str">
        <f t="shared" si="7"/>
        <v/>
      </c>
      <c r="AO154" s="14"/>
      <c r="AP154" s="15" t="str">
        <f>IF(Q154="Structural",_xlfn.CONCAT("    ","structuralUpgradeType = ",IF(P154&lt;3,"0_2",IF(P154&lt;5,"3_4",IF(P154&lt;7,"5_6",IF(P154&lt;9,"7_8","9Plus"))))),IF(Q154="Command Module",_xlfn.CONCAT("    commandUpgradeType = standard",CHAR(10),"    commandUpgradeName = ",W154),IF(Q154="Engine",_xlfn.CONCAT("    engineUpgradeType = ",X154,CHAR(10),Parts!AS154,CHAR(10),"    enginePartUpgradeName = ",Y154),IF(Q154="Parachute","    parachuteUpgradeType = standard",IF(Q154="Solar",_xlfn.CONCAT("    solarPanelUpgradeTier = ",P154),IF(OR(Q154="System",Q154="System and Space Capability")=TRUE,_xlfn.CONCAT("    spacePlaneSystemUpgradeType = ",Y154,IF(Q154="System and Space Capability",_xlfn.CONCAT(CHAR(10),"    spaceplaneUpgradeType = spaceCapable",CHAR(10),"    baseSkinTemp = ",CHAR(10),"    upgradeSkinTemp = "),"")),IF(Q154="Fuel Tank",IF(AA154="NA/Balloon","    KiwiFuelSwitchIgnore = true",IF(AA154="standardLiquidFuel",_xlfn.CONCAT("    fuelTankUpgradeType = ",AA154,CHAR(10),"    fuelTankSizeUpgrade = ",AB154),_xlfn.CONCAT("    fuelTankUpgradeType = ",AA154))),IF(Q154="RCS","    rcsUpgradeType = coldGas",IF(Q154="RTG",_xlfn.CONCAT(CHAR(10),"@PART[",D154,"]:NEEDS[",B154,",NearFutureElectrical,DecayingRTGs,!FeatureRadiation]",CHAR(10),"{",CHAR(10),"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Q154" s="16" t="str">
        <f>IF(Q154="Engine",VLOOKUP(X154,EngineUpgrades!$A$2:$C$19,2,FALSE),"")</f>
        <v/>
      </c>
      <c r="AR154" s="16" t="str">
        <f>IF(Q154="Engine",VLOOKUP(X154,EngineUpgrades!$A$2:$C$19,3,FALSE),"")</f>
        <v/>
      </c>
      <c r="AS154" s="15" t="str">
        <f>_xlfn.XLOOKUP(AQ154,EngineUpgrades!$D$1:$J$1,EngineUpgrades!$D$17:$J$17,"",0,1)</f>
        <v/>
      </c>
      <c r="AT154" s="17">
        <v>2</v>
      </c>
      <c r="AU154" s="16" t="str">
        <f>IF(Q154="Engine",_xlfn.XLOOKUP(_xlfn.CONCAT(O154,P154+AT154),TechTree!$C$2:$C$501,TechTree!$D$2:$D$501,"Not Valid Combination",0,1),"")</f>
        <v/>
      </c>
    </row>
    <row r="155" spans="1:47" ht="348.5" x14ac:dyDescent="0.35">
      <c r="A155" t="str">
        <f>VLOOKUP(D155,PartsUpdated!$A$2:$A$289,1,FALSE)</f>
        <v>aquarius_fuselage_s1p5_1</v>
      </c>
      <c r="B155" t="s">
        <v>417</v>
      </c>
      <c r="C155" t="s">
        <v>1150</v>
      </c>
      <c r="D155" t="s">
        <v>725</v>
      </c>
      <c r="E155" t="s">
        <v>726</v>
      </c>
      <c r="F155" t="s">
        <v>439</v>
      </c>
      <c r="G155" t="s">
        <v>6</v>
      </c>
      <c r="H155">
        <v>1500</v>
      </c>
      <c r="I155">
        <v>300</v>
      </c>
      <c r="J155">
        <v>3.7499999999999999E-2</v>
      </c>
      <c r="K155" t="s">
        <v>57</v>
      </c>
      <c r="M155" s="12" t="str">
        <f>_xlfn.CONCAT(IF($R155&lt;&gt;"",_xlfn.CONCAT(" #LOC_KTT_",B155,"_",D155,"_Title = ",$R155,CHAR(10),"@PART[",D155,"]:NEEDS[!002_CommunityPartsTitles]:AFTER[",B155,"] // ",IF(R155="",E155,_xlfn.CONCAT(R155," (",E155,")")),CHAR(10),"{",CHAR(10),"    @",$R$1," = #LOC_KTT_",B155,"_",D155,"_Title // ",$R155,CHAR(10),"}",CHAR(10)),""),"@PART[",D155,"]:AFTER[",B155,"] // ",IF(R155="",E155,_xlfn.CONCAT(R155," (",E155,")")),CHAR(10),"{",CHAR(10),"    techBranch = ",VLOOKUP(O155,TechTree!$G$2:$H$43,2,FALSE),CHAR(10),"    techTier = ",P155,CHAR(10),"    @TechRequired = ",N155,IF($S155&lt;&gt;"",_xlfn.CONCAT(CHAR(10),"    @",$S$1," = ",$S155),""),IF($T155&lt;&gt;"",_xlfn.CONCAT(CHAR(10),"    @",$T$1," = ",$T155),""),IF($U155&lt;&gt;"",_xlfn.CONCAT(CHAR(10),"    @",$U$1," = ",$U155),""),IF(AND(AA155="NA/Balloon",Q155&lt;&gt;"Fuel Tank")=TRUE,_xlfn.CONCAT(CHAR(10),"    KiwiFuelSwitchIgnore = true"),""),IF($V155&lt;&gt;"",_xlfn.CONCAT(CHAR(10),V155),""),IF($AP155&lt;&gt;"",IF(Q155="RTG","",_xlfn.CONCAT(CHAR(10),$AP155)),""),IF(AN155&lt;&gt;"",_xlfn.CONCAT(CHAR(10),AN155),""),CHAR(10),"}",IF(AC155="Yes",_xlfn.CONCAT(CHAR(10),"@PART[",D155,"]:NEEDS[KiwiDeprecate]:AFTER[",B155,"]",CHAR(10),"{",CHAR(10),"    kiwiDeprecate = true",CHAR(10),"}"),""),IF(Q155="RTG",AP155,""))</f>
        <v>@PART[aquarius_fuselage_s1p5_1]:AFTER[Tantares] // Aquarius Size 1.5 Fuselage A
{
    techBranch = stationParts
    techTier = 5
    @TechRequired = specializedConstruction
    spacePlaneSystemUpgradeType = aquarius
}</v>
      </c>
      <c r="N155" s="9" t="str">
        <f>_xlfn.XLOOKUP(_xlfn.CONCAT(O155,P155),TechTree!$C$2:$C$501,TechTree!$D$2:$D$501,"Not Valid Combination",0,1)</f>
        <v>specializedConstruction</v>
      </c>
      <c r="O155" s="8" t="s">
        <v>208</v>
      </c>
      <c r="P155" s="8">
        <v>5</v>
      </c>
      <c r="Q155" s="8" t="s">
        <v>289</v>
      </c>
      <c r="W155" s="10" t="s">
        <v>243</v>
      </c>
      <c r="X155" s="10" t="s">
        <v>259</v>
      </c>
      <c r="Y155" s="10" t="s">
        <v>1316</v>
      </c>
      <c r="Z155" s="10" t="s">
        <v>1317</v>
      </c>
      <c r="AA155" s="10" t="s">
        <v>294</v>
      </c>
      <c r="AB155" s="10" t="s">
        <v>303</v>
      </c>
      <c r="AC155" s="10" t="s">
        <v>329</v>
      </c>
      <c r="AE155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F155" s="14"/>
      <c r="AG155" s="18" t="s">
        <v>329</v>
      </c>
      <c r="AH155" s="18"/>
      <c r="AI155" s="18"/>
      <c r="AJ155" s="18"/>
      <c r="AK155" s="18"/>
      <c r="AL155" s="18"/>
      <c r="AM155" s="18"/>
      <c r="AN155" s="19" t="str">
        <f t="shared" si="7"/>
        <v/>
      </c>
      <c r="AO155" s="14"/>
      <c r="AP155" s="15" t="str">
        <f>IF(Q155="Structural",_xlfn.CONCAT("    ","structuralUpgradeType = ",IF(P155&lt;3,"0_2",IF(P155&lt;5,"3_4",IF(P155&lt;7,"5_6",IF(P155&lt;9,"7_8","9Plus"))))),IF(Q155="Command Module",_xlfn.CONCAT("    commandUpgradeType = standard",CHAR(10),"    commandUpgradeName = ",W155),IF(Q155="Engine",_xlfn.CONCAT("    engineUpgradeType = ",X155,CHAR(10),Parts!AS155,CHAR(10),"    enginePartUpgradeName = ",Y155),IF(Q155="Parachute","    parachuteUpgradeType = standard",IF(Q155="Solar",_xlfn.CONCAT("    solarPanelUpgradeTier = ",P155),IF(OR(Q155="System",Q155="System and Space Capability")=TRUE,_xlfn.CONCAT("    spacePlaneSystemUpgradeType = ",Y155,IF(Q155="System and Space Capability",_xlfn.CONCAT(CHAR(10),"    spaceplaneUpgradeType = spaceCapable",CHAR(10),"    baseSkinTemp = ",CHAR(10),"    upgradeSkinTemp = "),"")),IF(Q155="Fuel Tank",IF(AA155="NA/Balloon","    KiwiFuelSwitchIgnore = true",IF(AA155="standardLiquidFuel",_xlfn.CONCAT("    fuelTankUpgradeType = ",AA155,CHAR(10),"    fuelTankSizeUpgrade = ",AB155),_xlfn.CONCAT("    fuelTankUpgradeType = ",AA155))),IF(Q155="RCS","    rcsUpgradeType = coldGas",IF(Q155="RTG",_xlfn.CONCAT(CHAR(10),"@PART[",D155,"]:NEEDS[",B155,",NearFutureElectrical,DecayingRTGs,!FeatureRadiation]",CHAR(10),"{",CHAR(10),"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Q155" s="16" t="str">
        <f>IF(Q155="Engine",VLOOKUP(X155,EngineUpgrades!$A$2:$C$19,2,FALSE),"")</f>
        <v/>
      </c>
      <c r="AR155" s="16" t="str">
        <f>IF(Q155="Engine",VLOOKUP(X155,EngineUpgrades!$A$2:$C$19,3,FALSE),"")</f>
        <v/>
      </c>
      <c r="AS155" s="15" t="str">
        <f>_xlfn.XLOOKUP(AQ155,EngineUpgrades!$D$1:$J$1,EngineUpgrades!$D$17:$J$17,"",0,1)</f>
        <v/>
      </c>
      <c r="AT155" s="17">
        <v>2</v>
      </c>
      <c r="AU155" s="16" t="str">
        <f>IF(Q155="Engine",_xlfn.XLOOKUP(_xlfn.CONCAT(O155,P155+AT155),TechTree!$C$2:$C$501,TechTree!$D$2:$D$501,"Not Valid Combination",0,1),"")</f>
        <v/>
      </c>
    </row>
    <row r="156" spans="1:47" ht="348.5" x14ac:dyDescent="0.35">
      <c r="A156" t="str">
        <f>VLOOKUP(D156,PartsUpdated!$A$2:$A$289,1,FALSE)</f>
        <v>aquarius_fuselage_s1p5_2</v>
      </c>
      <c r="B156" t="s">
        <v>417</v>
      </c>
      <c r="C156" t="s">
        <v>1151</v>
      </c>
      <c r="D156" t="s">
        <v>727</v>
      </c>
      <c r="E156" t="s">
        <v>728</v>
      </c>
      <c r="F156" t="s">
        <v>439</v>
      </c>
      <c r="G156" t="s">
        <v>6</v>
      </c>
      <c r="H156">
        <v>3000</v>
      </c>
      <c r="I156">
        <v>600</v>
      </c>
      <c r="J156">
        <v>7.4999999999999997E-2</v>
      </c>
      <c r="K156" t="s">
        <v>57</v>
      </c>
      <c r="M156" s="12" t="str">
        <f>_xlfn.CONCAT(IF($R156&lt;&gt;"",_xlfn.CONCAT(" #LOC_KTT_",B156,"_",D156,"_Title = ",$R156,CHAR(10),"@PART[",D156,"]:NEEDS[!002_CommunityPartsTitles]:AFTER[",B156,"] // ",IF(R156="",E156,_xlfn.CONCAT(R156," (",E156,")")),CHAR(10),"{",CHAR(10),"    @",$R$1," = #LOC_KTT_",B156,"_",D156,"_Title // ",$R156,CHAR(10),"}",CHAR(10)),""),"@PART[",D156,"]:AFTER[",B156,"] // ",IF(R156="",E156,_xlfn.CONCAT(R156," (",E156,")")),CHAR(10),"{",CHAR(10),"    techBranch = ",VLOOKUP(O156,TechTree!$G$2:$H$43,2,FALSE),CHAR(10),"    techTier = ",P156,CHAR(10),"    @TechRequired = ",N156,IF($S156&lt;&gt;"",_xlfn.CONCAT(CHAR(10),"    @",$S$1," = ",$S156),""),IF($T156&lt;&gt;"",_xlfn.CONCAT(CHAR(10),"    @",$T$1," = ",$T156),""),IF($U156&lt;&gt;"",_xlfn.CONCAT(CHAR(10),"    @",$U$1," = ",$U156),""),IF(AND(AA156="NA/Balloon",Q156&lt;&gt;"Fuel Tank")=TRUE,_xlfn.CONCAT(CHAR(10),"    KiwiFuelSwitchIgnore = true"),""),IF($V156&lt;&gt;"",_xlfn.CONCAT(CHAR(10),V156),""),IF($AP156&lt;&gt;"",IF(Q156="RTG","",_xlfn.CONCAT(CHAR(10),$AP156)),""),IF(AN156&lt;&gt;"",_xlfn.CONCAT(CHAR(10),AN156),""),CHAR(10),"}",IF(AC156="Yes",_xlfn.CONCAT(CHAR(10),"@PART[",D156,"]:NEEDS[KiwiDeprecate]:AFTER[",B156,"]",CHAR(10),"{",CHAR(10),"    kiwiDeprecate = true",CHAR(10),"}"),""),IF(Q156="RTG",AP156,""))</f>
        <v>@PART[aquarius_fuselage_s1p5_2]:AFTER[Tantares] // Aquarius Size 1.5 Fuselage B
{
    techBranch = stationParts
    techTier = 5
    @TechRequired = specializedConstruction
    spacePlaneSystemUpgradeType = aquarius
}</v>
      </c>
      <c r="N156" s="9" t="str">
        <f>_xlfn.XLOOKUP(_xlfn.CONCAT(O156,P156),TechTree!$C$2:$C$501,TechTree!$D$2:$D$501,"Not Valid Combination",0,1)</f>
        <v>specializedConstruction</v>
      </c>
      <c r="O156" s="8" t="s">
        <v>208</v>
      </c>
      <c r="P156" s="8">
        <v>5</v>
      </c>
      <c r="Q156" s="8" t="s">
        <v>289</v>
      </c>
      <c r="W156" s="10" t="s">
        <v>243</v>
      </c>
      <c r="X156" s="10" t="s">
        <v>254</v>
      </c>
      <c r="Y156" s="10" t="s">
        <v>1316</v>
      </c>
      <c r="Z156" s="10" t="s">
        <v>1317</v>
      </c>
      <c r="AA156" s="10" t="s">
        <v>294</v>
      </c>
      <c r="AB156" s="10" t="s">
        <v>303</v>
      </c>
      <c r="AC156" s="10" t="s">
        <v>329</v>
      </c>
      <c r="AE156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F156" s="14"/>
      <c r="AG156" s="18" t="s">
        <v>329</v>
      </c>
      <c r="AH156" s="18"/>
      <c r="AI156" s="18"/>
      <c r="AJ156" s="18"/>
      <c r="AK156" s="18"/>
      <c r="AL156" s="18"/>
      <c r="AM156" s="18"/>
      <c r="AN156" s="19" t="str">
        <f t="shared" si="7"/>
        <v/>
      </c>
      <c r="AO156" s="14"/>
      <c r="AP156" s="15" t="str">
        <f>IF(Q156="Structural",_xlfn.CONCAT("    ","structuralUpgradeType = ",IF(P156&lt;3,"0_2",IF(P156&lt;5,"3_4",IF(P156&lt;7,"5_6",IF(P156&lt;9,"7_8","9Plus"))))),IF(Q156="Command Module",_xlfn.CONCAT("    commandUpgradeType = standard",CHAR(10),"    commandUpgradeName = ",W156),IF(Q156="Engine",_xlfn.CONCAT("    engineUpgradeType = ",X156,CHAR(10),Parts!AS156,CHAR(10),"    enginePartUpgradeName = ",Y156),IF(Q156="Parachute","    parachuteUpgradeType = standard",IF(Q156="Solar",_xlfn.CONCAT("    solarPanelUpgradeTier = ",P156),IF(OR(Q156="System",Q156="System and Space Capability")=TRUE,_xlfn.CONCAT("    spacePlaneSystemUpgradeType = ",Y156,IF(Q156="System and Space Capability",_xlfn.CONCAT(CHAR(10),"    spaceplaneUpgradeType = spaceCapable",CHAR(10),"    baseSkinTemp = ",CHAR(10),"    upgradeSkinTemp = "),"")),IF(Q156="Fuel Tank",IF(AA156="NA/Balloon","    KiwiFuelSwitchIgnore = true",IF(AA156="standardLiquidFuel",_xlfn.CONCAT("    fuelTankUpgradeType = ",AA156,CHAR(10),"    fuelTankSizeUpgrade = ",AB156),_xlfn.CONCAT("    fuelTankUpgradeType = ",AA156))),IF(Q156="RCS","    rcsUpgradeType = coldGas",IF(Q156="RTG",_xlfn.CONCAT(CHAR(10),"@PART[",D156,"]:NEEDS[",B156,",NearFutureElectrical,DecayingRTGs,!FeatureRadiation]",CHAR(10),"{",CHAR(10),"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Q156" s="16" t="str">
        <f>IF(Q156="Engine",VLOOKUP(X156,EngineUpgrades!$A$2:$C$19,2,FALSE),"")</f>
        <v/>
      </c>
      <c r="AR156" s="16" t="str">
        <f>IF(Q156="Engine",VLOOKUP(X156,EngineUpgrades!$A$2:$C$19,3,FALSE),"")</f>
        <v/>
      </c>
      <c r="AS156" s="15" t="str">
        <f>_xlfn.XLOOKUP(AQ156,EngineUpgrades!$D$1:$J$1,EngineUpgrades!$D$17:$J$17,"",0,1)</f>
        <v/>
      </c>
      <c r="AT156" s="17">
        <v>2</v>
      </c>
      <c r="AU156" s="16" t="str">
        <f>IF(Q156="Engine",_xlfn.XLOOKUP(_xlfn.CONCAT(O156,P156+AT156),TechTree!$C$2:$C$501,TechTree!$D$2:$D$501,"Not Valid Combination",0,1),"")</f>
        <v/>
      </c>
    </row>
    <row r="157" spans="1:47" ht="72.5" x14ac:dyDescent="0.35">
      <c r="A157" t="str">
        <f>VLOOKUP(D157,PartsUpdated!$A$2:$A$289,1,FALSE)</f>
        <v>aquarius_heatshield_s1p5_1</v>
      </c>
      <c r="B157" t="s">
        <v>417</v>
      </c>
      <c r="C157" t="s">
        <v>1152</v>
      </c>
      <c r="D157" t="s">
        <v>729</v>
      </c>
      <c r="E157" t="s">
        <v>730</v>
      </c>
      <c r="F157" t="s">
        <v>439</v>
      </c>
      <c r="G157" t="s">
        <v>369</v>
      </c>
      <c r="H157">
        <v>2500</v>
      </c>
      <c r="I157">
        <v>500</v>
      </c>
      <c r="J157">
        <v>0.25</v>
      </c>
      <c r="K157" t="s">
        <v>57</v>
      </c>
      <c r="M157" s="12" t="str">
        <f>_xlfn.CONCAT(IF($R157&lt;&gt;"",_xlfn.CONCAT(" #LOC_KTT_",B157,"_",D157,"_Title = ",$R157,CHAR(10),"@PART[",D157,"]:NEEDS[!002_CommunityPartsTitles]:AFTER[",B157,"] // ",IF(R157="",E157,_xlfn.CONCAT(R157," (",E157,")")),CHAR(10),"{",CHAR(10),"    @",$R$1," = #LOC_KTT_",B157,"_",D157,"_Title // ",$R157,CHAR(10),"}",CHAR(10)),""),"@PART[",D157,"]:AFTER[",B157,"] // ",IF(R157="",E157,_xlfn.CONCAT(R157," (",E157,")")),CHAR(10),"{",CHAR(10),"    techBranch = ",VLOOKUP(O157,TechTree!$G$2:$H$43,2,FALSE),CHAR(10),"    techTier = ",P157,CHAR(10),"    @TechRequired = ",N157,IF($S157&lt;&gt;"",_xlfn.CONCAT(CHAR(10),"    @",$S$1," = ",$S157),""),IF($T157&lt;&gt;"",_xlfn.CONCAT(CHAR(10),"    @",$T$1," = ",$T157),""),IF($U157&lt;&gt;"",_xlfn.CONCAT(CHAR(10),"    @",$U$1," = ",$U157),""),IF(AND(AA157="NA/Balloon",Q157&lt;&gt;"Fuel Tank")=TRUE,_xlfn.CONCAT(CHAR(10),"    KiwiFuelSwitchIgnore = true"),""),IF($V157&lt;&gt;"",_xlfn.CONCAT(CHAR(10),V157),""),IF($AP157&lt;&gt;"",IF(Q157="RTG","",_xlfn.CONCAT(CHAR(10),$AP157)),""),IF(AN157&lt;&gt;"",_xlfn.CONCAT(CHAR(10),AN157),""),CHAR(10),"}",IF(AC157="Yes",_xlfn.CONCAT(CHAR(10),"@PART[",D157,"]:NEEDS[KiwiDeprecate]:AFTER[",B157,"]",CHAR(10),"{",CHAR(10),"    kiwiDeprecate = true",CHAR(10),"}"),""),IF(Q157="RTG",AP157,""))</f>
        <v>@PART[aquarius_heatshield_s1p5_1]:AFTER[Tantares] // Aquarius Size 1.5 Heatshield
{
    techBranch = thermalHeatShields
    techTier = 4
    @TechRequired = electrics
}</v>
      </c>
      <c r="N157" s="9" t="str">
        <f>_xlfn.XLOOKUP(_xlfn.CONCAT(O157,P157),TechTree!$C$2:$C$501,TechTree!$D$2:$D$501,"Not Valid Combination",0,1)</f>
        <v>electrics</v>
      </c>
      <c r="O157" s="8" t="s">
        <v>222</v>
      </c>
      <c r="P157" s="8">
        <v>4</v>
      </c>
      <c r="Q157" s="8" t="s">
        <v>242</v>
      </c>
      <c r="W157" s="10" t="s">
        <v>243</v>
      </c>
      <c r="X157" s="10" t="s">
        <v>259</v>
      </c>
      <c r="AA157" s="10" t="s">
        <v>294</v>
      </c>
      <c r="AB157" s="10" t="s">
        <v>303</v>
      </c>
      <c r="AC157" s="10" t="s">
        <v>329</v>
      </c>
      <c r="AE157" s="12" t="str">
        <f t="shared" si="6"/>
        <v/>
      </c>
      <c r="AF157" s="14"/>
      <c r="AG157" s="18" t="s">
        <v>329</v>
      </c>
      <c r="AH157" s="18"/>
      <c r="AI157" s="18"/>
      <c r="AJ157" s="18"/>
      <c r="AK157" s="18"/>
      <c r="AL157" s="18"/>
      <c r="AM157" s="18"/>
      <c r="AN157" s="19" t="str">
        <f t="shared" si="7"/>
        <v/>
      </c>
      <c r="AO157" s="14"/>
      <c r="AP157" s="15" t="str">
        <f>IF(Q157="Structural",_xlfn.CONCAT("    ","structuralUpgradeType = ",IF(P157&lt;3,"0_2",IF(P157&lt;5,"3_4",IF(P157&lt;7,"5_6",IF(P157&lt;9,"7_8","9Plus"))))),IF(Q157="Command Module",_xlfn.CONCAT("    commandUpgradeType = standard",CHAR(10),"    commandUpgradeName = ",W157),IF(Q157="Engine",_xlfn.CONCAT("    engineUpgradeType = ",X157,CHAR(10),Parts!AS157,CHAR(10),"    enginePartUpgradeName = ",Y157),IF(Q157="Parachute","    parachuteUpgradeType = standard",IF(Q157="Solar",_xlfn.CONCAT("    solarPanelUpgradeTier = ",P157),IF(OR(Q157="System",Q157="System and Space Capability")=TRUE,_xlfn.CONCAT("    spacePlaneSystemUpgradeType = ",Y157,IF(Q157="System and Space Capability",_xlfn.CONCAT(CHAR(10),"    spaceplaneUpgradeType = spaceCapable",CHAR(10),"    baseSkinTemp = ",CHAR(10),"    upgradeSkinTemp = "),"")),IF(Q157="Fuel Tank",IF(AA157="NA/Balloon","    KiwiFuelSwitchIgnore = true",IF(AA157="standardLiquidFuel",_xlfn.CONCAT("    fuelTankUpgradeType = ",AA157,CHAR(10),"    fuelTankSizeUpgrade = ",AB157),_xlfn.CONCAT("    fuelTankUpgradeType = ",AA157))),IF(Q157="RCS","    rcsUpgradeType = coldGas",IF(Q157="RTG",_xlfn.CONCAT(CHAR(10),"@PART[",D157,"]:NEEDS[",B157,",NearFutureElectrical,DecayingRTGs,!FeatureRadiation]",CHAR(10),"{",CHAR(10),"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57" s="16" t="str">
        <f>IF(Q157="Engine",VLOOKUP(X157,EngineUpgrades!$A$2:$C$19,2,FALSE),"")</f>
        <v/>
      </c>
      <c r="AR157" s="16" t="str">
        <f>IF(Q157="Engine",VLOOKUP(X157,EngineUpgrades!$A$2:$C$19,3,FALSE),"")</f>
        <v/>
      </c>
      <c r="AS157" s="15" t="str">
        <f>_xlfn.XLOOKUP(AQ157,EngineUpgrades!$D$1:$J$1,EngineUpgrades!$D$17:$J$17,"",0,1)</f>
        <v/>
      </c>
      <c r="AT157" s="17">
        <v>2</v>
      </c>
      <c r="AU157" s="16" t="str">
        <f>IF(Q157="Engine",_xlfn.XLOOKUP(_xlfn.CONCAT(O157,P157+AT157),TechTree!$C$2:$C$501,TechTree!$D$2:$D$501,"Not Valid Combination",0,1),"")</f>
        <v/>
      </c>
    </row>
    <row r="158" spans="1:47" ht="84.5" x14ac:dyDescent="0.35">
      <c r="A158" t="str">
        <f>VLOOKUP(D158,PartsUpdated!$A$2:$A$289,1,FALSE)</f>
        <v>aquarius_parachute_s0p5_1</v>
      </c>
      <c r="B158" t="s">
        <v>417</v>
      </c>
      <c r="C158" t="s">
        <v>1153</v>
      </c>
      <c r="D158" t="s">
        <v>731</v>
      </c>
      <c r="E158" t="s">
        <v>732</v>
      </c>
      <c r="F158" t="s">
        <v>439</v>
      </c>
      <c r="G158" t="s">
        <v>427</v>
      </c>
      <c r="H158">
        <v>3000</v>
      </c>
      <c r="I158">
        <v>600</v>
      </c>
      <c r="J158">
        <v>0.2</v>
      </c>
      <c r="K158" t="s">
        <v>57</v>
      </c>
      <c r="M158" s="12" t="str">
        <f>_xlfn.CONCAT(IF($R158&lt;&gt;"",_xlfn.CONCAT(" #LOC_KTT_",B158,"_",D158,"_Title = ",$R158,CHAR(10),"@PART[",D158,"]:NEEDS[!002_CommunityPartsTitles]:AFTER[",B158,"] // ",IF(R158="",E158,_xlfn.CONCAT(R158," (",E158,")")),CHAR(10),"{",CHAR(10),"    @",$R$1," = #LOC_KTT_",B158,"_",D158,"_Title // ",$R158,CHAR(10),"}",CHAR(10)),""),"@PART[",D158,"]:AFTER[",B158,"] // ",IF(R158="",E158,_xlfn.CONCAT(R158," (",E158,")")),CHAR(10),"{",CHAR(10),"    techBranch = ",VLOOKUP(O158,TechTree!$G$2:$H$43,2,FALSE),CHAR(10),"    techTier = ",P158,CHAR(10),"    @TechRequired = ",N158,IF($S158&lt;&gt;"",_xlfn.CONCAT(CHAR(10),"    @",$S$1," = ",$S158),""),IF($T158&lt;&gt;"",_xlfn.CONCAT(CHAR(10),"    @",$T$1," = ",$T158),""),IF($U158&lt;&gt;"",_xlfn.CONCAT(CHAR(10),"    @",$U$1," = ",$U158),""),IF(AND(AA158="NA/Balloon",Q158&lt;&gt;"Fuel Tank")=TRUE,_xlfn.CONCAT(CHAR(10),"    KiwiFuelSwitchIgnore = true"),""),IF($V158&lt;&gt;"",_xlfn.CONCAT(CHAR(10),V158),""),IF($AP158&lt;&gt;"",IF(Q158="RTG","",_xlfn.CONCAT(CHAR(10),$AP158)),""),IF(AN158&lt;&gt;"",_xlfn.CONCAT(CHAR(10),AN158),""),CHAR(10),"}",IF(AC158="Yes",_xlfn.CONCAT(CHAR(10),"@PART[",D158,"]:NEEDS[KiwiDeprecate]:AFTER[",B158,"]",CHAR(10),"{",CHAR(10),"    kiwiDeprecate = true",CHAR(10),"}"),""),IF(Q158="RTG",AP158,""))</f>
        <v>@PART[aquarius_parachute_s0p5_1]:AFTER[Tantares] // Aquarius Size 0.5 Inline Parachute
{
    techBranch = parachutes
    techTier = 4
    @TechRequired = spaceExploration
    parachuteUpgradeType = standard
}</v>
      </c>
      <c r="N158" s="9" t="str">
        <f>_xlfn.XLOOKUP(_xlfn.CONCAT(O158,P158),TechTree!$C$2:$C$501,TechTree!$D$2:$D$501,"Not Valid Combination",0,1)</f>
        <v>spaceExploration</v>
      </c>
      <c r="O158" s="8" t="s">
        <v>225</v>
      </c>
      <c r="P158" s="8">
        <v>4</v>
      </c>
      <c r="Q158" s="8" t="s">
        <v>290</v>
      </c>
      <c r="W158" s="10" t="s">
        <v>243</v>
      </c>
      <c r="X158" s="10" t="s">
        <v>254</v>
      </c>
      <c r="AA158" s="10" t="s">
        <v>294</v>
      </c>
      <c r="AB158" s="10" t="s">
        <v>303</v>
      </c>
      <c r="AC158" s="10" t="s">
        <v>329</v>
      </c>
      <c r="AE158" s="12" t="str">
        <f t="shared" si="6"/>
        <v/>
      </c>
      <c r="AF158" s="14"/>
      <c r="AG158" s="18" t="s">
        <v>329</v>
      </c>
      <c r="AH158" s="18"/>
      <c r="AI158" s="18"/>
      <c r="AJ158" s="18"/>
      <c r="AK158" s="18"/>
      <c r="AL158" s="18"/>
      <c r="AM158" s="18"/>
      <c r="AN158" s="19" t="str">
        <f t="shared" si="7"/>
        <v/>
      </c>
      <c r="AO158" s="14"/>
      <c r="AP158" s="15" t="str">
        <f>IF(Q158="Structural",_xlfn.CONCAT("    ","structuralUpgradeType = ",IF(P158&lt;3,"0_2",IF(P158&lt;5,"3_4",IF(P158&lt;7,"5_6",IF(P158&lt;9,"7_8","9Plus"))))),IF(Q158="Command Module",_xlfn.CONCAT("    commandUpgradeType = standard",CHAR(10),"    commandUpgradeName = ",W158),IF(Q158="Engine",_xlfn.CONCAT("    engineUpgradeType = ",X158,CHAR(10),Parts!AS158,CHAR(10),"    enginePartUpgradeName = ",Y158),IF(Q158="Parachute","    parachuteUpgradeType = standard",IF(Q158="Solar",_xlfn.CONCAT("    solarPanelUpgradeTier = ",P158),IF(OR(Q158="System",Q158="System and Space Capability")=TRUE,_xlfn.CONCAT("    spacePlaneSystemUpgradeType = ",Y158,IF(Q158="System and Space Capability",_xlfn.CONCAT(CHAR(10),"    spaceplaneUpgradeType = spaceCapable",CHAR(10),"    baseSkinTemp = ",CHAR(10),"    upgradeSkinTemp = "),"")),IF(Q158="Fuel Tank",IF(AA158="NA/Balloon","    KiwiFuelSwitchIgnore = true",IF(AA158="standardLiquidFuel",_xlfn.CONCAT("    fuelTankUpgradeType = ",AA158,CHAR(10),"    fuelTankSizeUpgrade = ",AB158),_xlfn.CONCAT("    fuelTankUpgradeType = ",AA158))),IF(Q158="RCS","    rcsUpgradeType = coldGas",IF(Q158="RTG",_xlfn.CONCAT(CHAR(10),"@PART[",D158,"]:NEEDS[",B158,",NearFutureElectrical,DecayingRTGs,!FeatureRadiation]",CHAR(10),"{",CHAR(10),"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Q158" s="16" t="str">
        <f>IF(Q158="Engine",VLOOKUP(X158,EngineUpgrades!$A$2:$C$19,2,FALSE),"")</f>
        <v/>
      </c>
      <c r="AR158" s="16" t="str">
        <f>IF(Q158="Engine",VLOOKUP(X158,EngineUpgrades!$A$2:$C$19,3,FALSE),"")</f>
        <v/>
      </c>
      <c r="AS158" s="15" t="str">
        <f>_xlfn.XLOOKUP(AQ158,EngineUpgrades!$D$1:$J$1,EngineUpgrades!$D$17:$J$17,"",0,1)</f>
        <v/>
      </c>
      <c r="AT158" s="17">
        <v>2</v>
      </c>
      <c r="AU158" s="16" t="str">
        <f>IF(Q158="Engine",_xlfn.XLOOKUP(_xlfn.CONCAT(O158,P158+AT158),TechTree!$C$2:$C$501,TechTree!$D$2:$D$501,"Not Valid Combination",0,1),"")</f>
        <v/>
      </c>
    </row>
    <row r="159" spans="1:47" ht="230.5" customHeight="1" x14ac:dyDescent="0.35">
      <c r="A159" t="str">
        <f>VLOOKUP(D159,PartsUpdated!$A$2:$A$289,1,FALSE)</f>
        <v>aquarius_service_module_s1p5_1</v>
      </c>
      <c r="B159" t="s">
        <v>417</v>
      </c>
      <c r="C159" t="s">
        <v>1154</v>
      </c>
      <c r="D159" t="s">
        <v>733</v>
      </c>
      <c r="E159" t="s">
        <v>734</v>
      </c>
      <c r="F159" t="s">
        <v>439</v>
      </c>
      <c r="G159" t="s">
        <v>371</v>
      </c>
      <c r="H159">
        <v>2200</v>
      </c>
      <c r="I159">
        <v>440</v>
      </c>
      <c r="J159">
        <v>0.25</v>
      </c>
      <c r="K159" t="s">
        <v>57</v>
      </c>
      <c r="M159" s="12" t="str">
        <f>_xlfn.CONCAT(IF($R159&lt;&gt;"",_xlfn.CONCAT(" #LOC_KTT_",B159,"_",D159,"_Title = ",$R159,CHAR(10),"@PART[",D159,"]:NEEDS[!002_CommunityPartsTitles]:AFTER[",B159,"] // ",IF(R159="",E159,_xlfn.CONCAT(R159," (",E159,")")),CHAR(10),"{",CHAR(10),"    @",$R$1," = #LOC_KTT_",B159,"_",D159,"_Title // ",$R159,CHAR(10),"}",CHAR(10)),""),"@PART[",D159,"]:AFTER[",B159,"] // ",IF(R159="",E159,_xlfn.CONCAT(R159," (",E159,")")),CHAR(10),"{",CHAR(10),"    techBranch = ",VLOOKUP(O159,TechTree!$G$2:$H$43,2,FALSE),CHAR(10),"    techTier = ",P159,CHAR(10),"    @TechRequired = ",N159,IF($S159&lt;&gt;"",_xlfn.CONCAT(CHAR(10),"    @",$S$1," = ",$S159),""),IF($T159&lt;&gt;"",_xlfn.CONCAT(CHAR(10),"    @",$T$1," = ",$T159),""),IF($U159&lt;&gt;"",_xlfn.CONCAT(CHAR(10),"    @",$U$1," = ",$U159),""),IF(AND(AA159="NA/Balloon",Q159&lt;&gt;"Fuel Tank")=TRUE,_xlfn.CONCAT(CHAR(10),"    KiwiFuelSwitchIgnore = true"),""),IF($V159&lt;&gt;"",_xlfn.CONCAT(CHAR(10),V159),""),IF($AP159&lt;&gt;"",IF(Q159="RTG","",_xlfn.CONCAT(CHAR(10),$AP159)),""),IF(AN159&lt;&gt;"",_xlfn.CONCAT(CHAR(10),AN159),""),CHAR(10),"}",IF(AC159="Yes",_xlfn.CONCAT(CHAR(10),"@PART[",D159,"]:NEEDS[KiwiDeprecate]:AFTER[",B159,"]",CHAR(10),"{",CHAR(10),"    kiwiDeprecate = true",CHAR(10),"}"),""),IF(Q159="RTG",AP159,""))</f>
        <v>@PART[aquarius_service_module_s1p5_1]:AFTER[Tantares] // Aquarius Size 1.5 Service Module A
{
    techBranch = storageResources
    techTier = 5
    @TechRequired = earlyLogistics
    spacePlaneSystemUpgradeType = aquarius
}</v>
      </c>
      <c r="N159" s="9" t="str">
        <f>_xlfn.XLOOKUP(_xlfn.CONCAT(O159,P159),TechTree!$C$2:$C$501,TechTree!$D$2:$D$501,"Not Valid Combination",0,1)</f>
        <v>earlyLogistics</v>
      </c>
      <c r="O159" s="8" t="s">
        <v>224</v>
      </c>
      <c r="P159" s="8">
        <v>5</v>
      </c>
      <c r="Q159" s="8" t="s">
        <v>289</v>
      </c>
      <c r="W159" s="10" t="s">
        <v>243</v>
      </c>
      <c r="X159" s="10" t="s">
        <v>259</v>
      </c>
      <c r="Y159" s="10" t="s">
        <v>1316</v>
      </c>
      <c r="Z159" s="10" t="s">
        <v>1317</v>
      </c>
      <c r="AA159" s="10" t="s">
        <v>294</v>
      </c>
      <c r="AB159" s="10" t="s">
        <v>303</v>
      </c>
      <c r="AC159" s="10" t="s">
        <v>329</v>
      </c>
      <c r="AE159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F159" s="14"/>
      <c r="AG159" s="18" t="s">
        <v>329</v>
      </c>
      <c r="AH159" s="18"/>
      <c r="AI159" s="18"/>
      <c r="AJ159" s="18"/>
      <c r="AK159" s="18"/>
      <c r="AL159" s="18"/>
      <c r="AM159" s="18"/>
      <c r="AN159" s="19" t="str">
        <f t="shared" si="7"/>
        <v/>
      </c>
      <c r="AO159" s="14"/>
      <c r="AP159" s="15" t="str">
        <f>IF(Q159="Structural",_xlfn.CONCAT("    ","structuralUpgradeType = ",IF(P159&lt;3,"0_2",IF(P159&lt;5,"3_4",IF(P159&lt;7,"5_6",IF(P159&lt;9,"7_8","9Plus"))))),IF(Q159="Command Module",_xlfn.CONCAT("    commandUpgradeType = standard",CHAR(10),"    commandUpgradeName = ",W159),IF(Q159="Engine",_xlfn.CONCAT("    engineUpgradeType = ",X159,CHAR(10),Parts!AS159,CHAR(10),"    enginePartUpgradeName = ",Y159),IF(Q159="Parachute","    parachuteUpgradeType = standard",IF(Q159="Solar",_xlfn.CONCAT("    solarPanelUpgradeTier = ",P159),IF(OR(Q159="System",Q159="System and Space Capability")=TRUE,_xlfn.CONCAT("    spacePlaneSystemUpgradeType = ",Y159,IF(Q159="System and Space Capability",_xlfn.CONCAT(CHAR(10),"    spaceplaneUpgradeType = spaceCapable",CHAR(10),"    baseSkinTemp = ",CHAR(10),"    upgradeSkinTemp = "),"")),IF(Q159="Fuel Tank",IF(AA159="NA/Balloon","    KiwiFuelSwitchIgnore = true",IF(AA159="standardLiquidFuel",_xlfn.CONCAT("    fuelTankUpgradeType = ",AA159,CHAR(10),"    fuelTankSizeUpgrade = ",AB159),_xlfn.CONCAT("    fuelTankUpgradeType = ",AA159))),IF(Q159="RCS","    rcsUpgradeType = coldGas",IF(Q159="RTG",_xlfn.CONCAT(CHAR(10),"@PART[",D159,"]:NEEDS[",B159,",NearFutureElectrical,DecayingRTGs,!FeatureRadiation]",CHAR(10),"{",CHAR(10),"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Q159" s="16" t="str">
        <f>IF(Q159="Engine",VLOOKUP(X159,EngineUpgrades!$A$2:$C$19,2,FALSE),"")</f>
        <v/>
      </c>
      <c r="AR159" s="16" t="str">
        <f>IF(Q159="Engine",VLOOKUP(X159,EngineUpgrades!$A$2:$C$19,3,FALSE),"")</f>
        <v/>
      </c>
      <c r="AS159" s="15" t="str">
        <f>_xlfn.XLOOKUP(AQ159,EngineUpgrades!$D$1:$J$1,EngineUpgrades!$D$17:$J$17,"",0,1)</f>
        <v/>
      </c>
      <c r="AT159" s="17">
        <v>2</v>
      </c>
      <c r="AU159" s="16" t="str">
        <f>IF(Q159="Engine",_xlfn.XLOOKUP(_xlfn.CONCAT(O159,P159+AT159),TechTree!$C$2:$C$501,TechTree!$D$2:$D$501,"Not Valid Combination",0,1),"")</f>
        <v/>
      </c>
    </row>
    <row r="160" spans="1:47" ht="348.5" x14ac:dyDescent="0.35">
      <c r="A160" t="str">
        <f>VLOOKUP(D160,PartsUpdated!$A$2:$A$289,1,FALSE)</f>
        <v>aquarius_service_module_s1p5_2</v>
      </c>
      <c r="B160" t="s">
        <v>417</v>
      </c>
      <c r="C160" t="s">
        <v>1155</v>
      </c>
      <c r="D160" t="s">
        <v>735</v>
      </c>
      <c r="E160" t="s">
        <v>736</v>
      </c>
      <c r="F160" t="s">
        <v>439</v>
      </c>
      <c r="G160" t="s">
        <v>371</v>
      </c>
      <c r="H160">
        <v>4400</v>
      </c>
      <c r="I160">
        <v>880</v>
      </c>
      <c r="J160">
        <v>0.5</v>
      </c>
      <c r="K160" t="s">
        <v>57</v>
      </c>
      <c r="M160" s="12" t="str">
        <f>_xlfn.CONCAT(IF($R160&lt;&gt;"",_xlfn.CONCAT(" #LOC_KTT_",B160,"_",D160,"_Title = ",$R160,CHAR(10),"@PART[",D160,"]:NEEDS[!002_CommunityPartsTitles]:AFTER[",B160,"] // ",IF(R160="",E160,_xlfn.CONCAT(R160," (",E160,")")),CHAR(10),"{",CHAR(10),"    @",$R$1," = #LOC_KTT_",B160,"_",D160,"_Title // ",$R160,CHAR(10),"}",CHAR(10)),""),"@PART[",D160,"]:AFTER[",B160,"] // ",IF(R160="",E160,_xlfn.CONCAT(R160," (",E160,")")),CHAR(10),"{",CHAR(10),"    techBranch = ",VLOOKUP(O160,TechTree!$G$2:$H$43,2,FALSE),CHAR(10),"    techTier = ",P160,CHAR(10),"    @TechRequired = ",N160,IF($S160&lt;&gt;"",_xlfn.CONCAT(CHAR(10),"    @",$S$1," = ",$S160),""),IF($T160&lt;&gt;"",_xlfn.CONCAT(CHAR(10),"    @",$T$1," = ",$T160),""),IF($U160&lt;&gt;"",_xlfn.CONCAT(CHAR(10),"    @",$U$1," = ",$U160),""),IF(AND(AA160="NA/Balloon",Q160&lt;&gt;"Fuel Tank")=TRUE,_xlfn.CONCAT(CHAR(10),"    KiwiFuelSwitchIgnore = true"),""),IF($V160&lt;&gt;"",_xlfn.CONCAT(CHAR(10),V160),""),IF($AP160&lt;&gt;"",IF(Q160="RTG","",_xlfn.CONCAT(CHAR(10),$AP160)),""),IF(AN160&lt;&gt;"",_xlfn.CONCAT(CHAR(10),AN160),""),CHAR(10),"}",IF(AC160="Yes",_xlfn.CONCAT(CHAR(10),"@PART[",D160,"]:NEEDS[KiwiDeprecate]:AFTER[",B160,"]",CHAR(10),"{",CHAR(10),"    kiwiDeprecate = true",CHAR(10),"}"),""),IF(Q160="RTG",AP160,""))</f>
        <v>@PART[aquarius_service_module_s1p5_2]:AFTER[Tantares] // Aquarius Size 1.5 Service Module B
{
    techBranch = storageResources
    techTier = 5
    @TechRequired = earlyLogistics
    spacePlaneSystemUpgradeType = aquarius
}</v>
      </c>
      <c r="N160" s="9" t="str">
        <f>_xlfn.XLOOKUP(_xlfn.CONCAT(O160,P160),TechTree!$C$2:$C$501,TechTree!$D$2:$D$501,"Not Valid Combination",0,1)</f>
        <v>earlyLogistics</v>
      </c>
      <c r="O160" s="8" t="s">
        <v>224</v>
      </c>
      <c r="P160" s="8">
        <v>5</v>
      </c>
      <c r="Q160" s="8" t="s">
        <v>289</v>
      </c>
      <c r="W160" s="10" t="s">
        <v>243</v>
      </c>
      <c r="X160" s="10" t="s">
        <v>254</v>
      </c>
      <c r="Y160" s="10" t="s">
        <v>1316</v>
      </c>
      <c r="Z160" s="10" t="s">
        <v>1317</v>
      </c>
      <c r="AA160" s="10" t="s">
        <v>294</v>
      </c>
      <c r="AB160" s="10" t="s">
        <v>303</v>
      </c>
      <c r="AC160" s="10" t="s">
        <v>329</v>
      </c>
      <c r="AE160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F160" s="14"/>
      <c r="AG160" s="18" t="s">
        <v>329</v>
      </c>
      <c r="AH160" s="18"/>
      <c r="AI160" s="18"/>
      <c r="AJ160" s="18"/>
      <c r="AK160" s="18"/>
      <c r="AL160" s="18"/>
      <c r="AM160" s="18"/>
      <c r="AN160" s="19" t="str">
        <f t="shared" si="7"/>
        <v/>
      </c>
      <c r="AO160" s="14"/>
      <c r="AP160" s="15" t="str">
        <f>IF(Q160="Structural",_xlfn.CONCAT("    ","structuralUpgradeType = ",IF(P160&lt;3,"0_2",IF(P160&lt;5,"3_4",IF(P160&lt;7,"5_6",IF(P160&lt;9,"7_8","9Plus"))))),IF(Q160="Command Module",_xlfn.CONCAT("    commandUpgradeType = standard",CHAR(10),"    commandUpgradeName = ",W160),IF(Q160="Engine",_xlfn.CONCAT("    engineUpgradeType = ",X160,CHAR(10),Parts!AS160,CHAR(10),"    enginePartUpgradeName = ",Y160),IF(Q160="Parachute","    parachuteUpgradeType = standard",IF(Q160="Solar",_xlfn.CONCAT("    solarPanelUpgradeTier = ",P160),IF(OR(Q160="System",Q160="System and Space Capability")=TRUE,_xlfn.CONCAT("    spacePlaneSystemUpgradeType = ",Y160,IF(Q160="System and Space Capability",_xlfn.CONCAT(CHAR(10),"    spaceplaneUpgradeType = spaceCapable",CHAR(10),"    baseSkinTemp = ",CHAR(10),"    upgradeSkinTemp = "),"")),IF(Q160="Fuel Tank",IF(AA160="NA/Balloon","    KiwiFuelSwitchIgnore = true",IF(AA160="standardLiquidFuel",_xlfn.CONCAT("    fuelTankUpgradeType = ",AA160,CHAR(10),"    fuelTankSizeUpgrade = ",AB160),_xlfn.CONCAT("    fuelTankUpgradeType = ",AA160))),IF(Q160="RCS","    rcsUpgradeType = coldGas",IF(Q160="RTG",_xlfn.CONCAT(CHAR(10),"@PART[",D160,"]:NEEDS[",B160,",NearFutureElectrical,DecayingRTGs,!FeatureRadiation]",CHAR(10),"{",CHAR(10),"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Q160" s="16" t="str">
        <f>IF(Q160="Engine",VLOOKUP(X160,EngineUpgrades!$A$2:$C$19,2,FALSE),"")</f>
        <v/>
      </c>
      <c r="AR160" s="16" t="str">
        <f>IF(Q160="Engine",VLOOKUP(X160,EngineUpgrades!$A$2:$C$19,3,FALSE),"")</f>
        <v/>
      </c>
      <c r="AS160" s="15" t="str">
        <f>_xlfn.XLOOKUP(AQ160,EngineUpgrades!$D$1:$J$1,EngineUpgrades!$D$17:$J$17,"",0,1)</f>
        <v/>
      </c>
      <c r="AT160" s="17">
        <v>2</v>
      </c>
      <c r="AU160" s="16" t="str">
        <f>IF(Q160="Engine",_xlfn.XLOOKUP(_xlfn.CONCAT(O160,P160+AT160),TechTree!$C$2:$C$501,TechTree!$D$2:$D$501,"Not Valid Combination",0,1),"")</f>
        <v/>
      </c>
    </row>
    <row r="161" spans="1:47" ht="348.5" x14ac:dyDescent="0.35">
      <c r="A161" t="str">
        <f>VLOOKUP(D161,PartsUpdated!$A$2:$A$289,1,FALSE)</f>
        <v>virgo_crew_s1_1</v>
      </c>
      <c r="B161" t="s">
        <v>417</v>
      </c>
      <c r="C161" t="s">
        <v>1156</v>
      </c>
      <c r="D161" t="s">
        <v>737</v>
      </c>
      <c r="E161" t="s">
        <v>738</v>
      </c>
      <c r="F161" t="s">
        <v>420</v>
      </c>
      <c r="G161" t="s">
        <v>5</v>
      </c>
      <c r="H161">
        <v>3500</v>
      </c>
      <c r="I161">
        <v>1000</v>
      </c>
      <c r="J161">
        <v>1</v>
      </c>
      <c r="K161" t="s">
        <v>22</v>
      </c>
      <c r="M161" s="12" t="str">
        <f>_xlfn.CONCAT(IF($R161&lt;&gt;"",_xlfn.CONCAT(" #LOC_KTT_",B161,"_",D161,"_Title = ",$R161,CHAR(10),"@PART[",D161,"]:NEEDS[!002_CommunityPartsTitles]:AFTER[",B161,"] // ",IF(R161="",E161,_xlfn.CONCAT(R161," (",E161,")")),CHAR(10),"{",CHAR(10),"    @",$R$1," = #LOC_KTT_",B161,"_",D161,"_Title // ",$R161,CHAR(10),"}",CHAR(10)),""),"@PART[",D161,"]:AFTER[",B161,"] // ",IF(R161="",E161,_xlfn.CONCAT(R161," (",E161,")")),CHAR(10),"{",CHAR(10),"    techBranch = ",VLOOKUP(O161,TechTree!$G$2:$H$43,2,FALSE),CHAR(10),"    techTier = ",P161,CHAR(10),"    @TechRequired = ",N161,IF($S161&lt;&gt;"",_xlfn.CONCAT(CHAR(10),"    @",$S$1," = ",$S161),""),IF($T161&lt;&gt;"",_xlfn.CONCAT(CHAR(10),"    @",$T$1," = ",$T161),""),IF($U161&lt;&gt;"",_xlfn.CONCAT(CHAR(10),"    @",$U$1," = ",$U161),""),IF(AND(AA161="NA/Balloon",Q161&lt;&gt;"Fuel Tank")=TRUE,_xlfn.CONCAT(CHAR(10),"    KiwiFuelSwitchIgnore = true"),""),IF($V161&lt;&gt;"",_xlfn.CONCAT(CHAR(10),V161),""),IF($AP161&lt;&gt;"",IF(Q161="RTG","",_xlfn.CONCAT(CHAR(10),$AP161)),""),IF(AN161&lt;&gt;"",_xlfn.CONCAT(CHAR(10),AN161),""),CHAR(10),"}",IF(AC161="Yes",_xlfn.CONCAT(CHAR(10),"@PART[",D161,"]:NEEDS[KiwiDeprecate]:AFTER[",B161,"]",CHAR(10),"{",CHAR(10),"    kiwiDeprecate = true",CHAR(10),"}"),""),IF(Q161="RTG",AP161,""))</f>
        <v>@PART[virgo_crew_s1_1]:AFTER[Tantares] // Virgo 12-A "MÃ¥nelampe" Crew Capsule
{
    techBranch = commandModules
    techTier = 5
    @TechRequired = commandModules
    spacePlaneSystemUpgradeType = virgo
}</v>
      </c>
      <c r="N161" s="9" t="str">
        <f>_xlfn.XLOOKUP(_xlfn.CONCAT(O161,P161),TechTree!$C$2:$C$501,TechTree!$D$2:$D$501,"Not Valid Combination",0,1)</f>
        <v>commandModules</v>
      </c>
      <c r="O161" s="8" t="s">
        <v>205</v>
      </c>
      <c r="P161" s="8">
        <v>5</v>
      </c>
      <c r="Q161" s="8" t="s">
        <v>289</v>
      </c>
      <c r="W161" s="10" t="s">
        <v>243</v>
      </c>
      <c r="X161" s="10" t="s">
        <v>259</v>
      </c>
      <c r="Y161" s="10" t="s">
        <v>1319</v>
      </c>
      <c r="Z161" s="10" t="s">
        <v>1320</v>
      </c>
      <c r="AA161" s="10" t="s">
        <v>294</v>
      </c>
      <c r="AB161" s="10" t="s">
        <v>303</v>
      </c>
      <c r="AC161" s="10" t="s">
        <v>329</v>
      </c>
      <c r="AE161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F161" s="14"/>
      <c r="AG161" s="18" t="s">
        <v>329</v>
      </c>
      <c r="AH161" s="18"/>
      <c r="AI161" s="18"/>
      <c r="AJ161" s="18"/>
      <c r="AK161" s="18"/>
      <c r="AL161" s="18"/>
      <c r="AM161" s="18"/>
      <c r="AN161" s="19" t="str">
        <f t="shared" si="7"/>
        <v/>
      </c>
      <c r="AO161" s="14"/>
      <c r="AP161" s="15" t="str">
        <f>IF(Q161="Structural",_xlfn.CONCAT("    ","structuralUpgradeType = ",IF(P161&lt;3,"0_2",IF(P161&lt;5,"3_4",IF(P161&lt;7,"5_6",IF(P161&lt;9,"7_8","9Plus"))))),IF(Q161="Command Module",_xlfn.CONCAT("    commandUpgradeType = standard",CHAR(10),"    commandUpgradeName = ",W161),IF(Q161="Engine",_xlfn.CONCAT("    engineUpgradeType = ",X161,CHAR(10),Parts!AS161,CHAR(10),"    enginePartUpgradeName = ",Y161),IF(Q161="Parachute","    parachuteUpgradeType = standard",IF(Q161="Solar",_xlfn.CONCAT("    solarPanelUpgradeTier = ",P161),IF(OR(Q161="System",Q161="System and Space Capability")=TRUE,_xlfn.CONCAT("    spacePlaneSystemUpgradeType = ",Y161,IF(Q161="System and Space Capability",_xlfn.CONCAT(CHAR(10),"    spaceplaneUpgradeType = spaceCapable",CHAR(10),"    baseSkinTemp = ",CHAR(10),"    upgradeSkinTemp = "),"")),IF(Q161="Fuel Tank",IF(AA161="NA/Balloon","    KiwiFuelSwitchIgnore = true",IF(AA161="standardLiquidFuel",_xlfn.CONCAT("    fuelTankUpgradeType = ",AA161,CHAR(10),"    fuelTankSizeUpgrade = ",AB161),_xlfn.CONCAT("    fuelTankUpgradeType = ",AA161))),IF(Q161="RCS","    rcsUpgradeType = coldGas",IF(Q161="RTG",_xlfn.CONCAT(CHAR(10),"@PART[",D161,"]:NEEDS[",B161,",NearFutureElectrical,DecayingRTGs,!FeatureRadiation]",CHAR(10),"{",CHAR(10),"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Q161" s="16" t="str">
        <f>IF(Q161="Engine",VLOOKUP(X161,EngineUpgrades!$A$2:$C$19,2,FALSE),"")</f>
        <v/>
      </c>
      <c r="AR161" s="16" t="str">
        <f>IF(Q161="Engine",VLOOKUP(X161,EngineUpgrades!$A$2:$C$19,3,FALSE),"")</f>
        <v/>
      </c>
      <c r="AS161" s="15" t="str">
        <f>_xlfn.XLOOKUP(AQ161,EngineUpgrades!$D$1:$J$1,EngineUpgrades!$D$17:$J$17,"",0,1)</f>
        <v/>
      </c>
      <c r="AT161" s="17">
        <v>2</v>
      </c>
      <c r="AU161" s="16" t="str">
        <f>IF(Q161="Engine",_xlfn.XLOOKUP(_xlfn.CONCAT(O161,P161+AT161),TechTree!$C$2:$C$501,TechTree!$D$2:$D$501,"Not Valid Combination",0,1),"")</f>
        <v/>
      </c>
    </row>
    <row r="162" spans="1:47" ht="409.6" x14ac:dyDescent="0.35">
      <c r="A162" t="str">
        <f>VLOOKUP(D162,PartsUpdated!$A$2:$A$289,1,FALSE)</f>
        <v>virgo_engine_s1_1</v>
      </c>
      <c r="B162" t="s">
        <v>417</v>
      </c>
      <c r="C162" t="s">
        <v>1157</v>
      </c>
      <c r="D162" t="s">
        <v>739</v>
      </c>
      <c r="E162" t="s">
        <v>740</v>
      </c>
      <c r="F162" t="s">
        <v>420</v>
      </c>
      <c r="G162" t="s">
        <v>372</v>
      </c>
      <c r="H162">
        <v>1250</v>
      </c>
      <c r="I162">
        <v>250</v>
      </c>
      <c r="J162">
        <v>0.3</v>
      </c>
      <c r="K162" t="s">
        <v>22</v>
      </c>
      <c r="M162" s="12" t="str">
        <f>_xlfn.CONCAT(IF($R162&lt;&gt;"",_xlfn.CONCAT(" #LOC_KTT_",B162,"_",D162,"_Title = ",$R162,CHAR(10),"@PART[",D162,"]:NEEDS[!002_CommunityPartsTitles]:AFTER[",B162,"] // ",IF(R162="",E162,_xlfn.CONCAT(R162," (",E162,")")),CHAR(10),"{",CHAR(10),"    @",$R$1," = #LOC_KTT_",B162,"_",D162,"_Title // ",$R162,CHAR(10),"}",CHAR(10)),""),"@PART[",D162,"]:AFTER[",B162,"] // ",IF(R162="",E162,_xlfn.CONCAT(R162," (",E162,")")),CHAR(10),"{",CHAR(10),"    techBranch = ",VLOOKUP(O162,TechTree!$G$2:$H$43,2,FALSE),CHAR(10),"    techTier = ",P162,CHAR(10),"    @TechRequired = ",N162,IF($S162&lt;&gt;"",_xlfn.CONCAT(CHAR(10),"    @",$S$1," = ",$S162),""),IF($T162&lt;&gt;"",_xlfn.CONCAT(CHAR(10),"    @",$T$1," = ",$T162),""),IF($U162&lt;&gt;"",_xlfn.CONCAT(CHAR(10),"    @",$U$1," = ",$U162),""),IF(AND(AA162="NA/Balloon",Q162&lt;&gt;"Fuel Tank")=TRUE,_xlfn.CONCAT(CHAR(10),"    KiwiFuelSwitchIgnore = true"),""),IF($V162&lt;&gt;"",_xlfn.CONCAT(CHAR(10),V162),""),IF($AP162&lt;&gt;"",IF(Q162="RTG","",_xlfn.CONCAT(CHAR(10),$AP162)),""),IF(AN162&lt;&gt;"",_xlfn.CONCAT(CHAR(10),AN162),""),CHAR(10),"}",IF(AC162="Yes",_xlfn.CONCAT(CHAR(10),"@PART[",D162,"]:NEEDS[KiwiDeprecate]:AFTER[",B162,"]",CHAR(10),"{",CHAR(10),"    kiwiDeprecate = true",CHAR(10),"}"),""),IF(Q162="RTG",AP162,""))</f>
        <v xml:space="preserve"> #LOC_KTT_Tantares_virgo_engine_s1_1_Title = S5-62 "Manekanin" Service Module
@PART[virgo_engine_s1_1]:NEEDS[!002_CommunityPartsTitles]:AFTER[Tantares] // S5-62 "Manekanin" Service Module (Virgo S5.62 "MÃ¥nekanin" Service Module)
{
    @title = #LOC_KTT_Tantares_virgo_engine_s1_1_Title // S5-62 "Manekanin" Service Module
}
@PART[virgo_engine_s1_1]:AFTER[Tantares] // S5-62 "Manekanin" Service Module (Virgo S5.62 "MÃ¥nekanin" Service Module)
{
    techBranch = specialtyEngines
    techTier = 4
    @TechRequired = propulsionSystems
    @entryCost = 1700
    @cost = 400
    engineUpgradeType = standardMono
    engineNumber = 
    engineNumberUpgrade = 
    engineName = 
    engineNameUpgrade = 
    enginePartUpgradeName = manekaninUpgrade
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
}</v>
      </c>
      <c r="N162" s="9" t="str">
        <f>_xlfn.XLOOKUP(_xlfn.CONCAT(O162,P162),TechTree!$C$2:$C$501,TechTree!$D$2:$D$501,"Not Valid Combination",0,1)</f>
        <v>propulsionSystems</v>
      </c>
      <c r="O162" s="8" t="s">
        <v>215</v>
      </c>
      <c r="P162" s="8">
        <v>4</v>
      </c>
      <c r="Q162" s="8" t="s">
        <v>10</v>
      </c>
      <c r="R162" s="10" t="s">
        <v>1321</v>
      </c>
      <c r="S162" s="10">
        <v>1700</v>
      </c>
      <c r="T162" s="10">
        <v>400</v>
      </c>
      <c r="W162" s="10" t="s">
        <v>243</v>
      </c>
      <c r="X162" s="10" t="s">
        <v>257</v>
      </c>
      <c r="Y162" s="10" t="s">
        <v>1323</v>
      </c>
      <c r="Z162" s="10" t="s">
        <v>1320</v>
      </c>
      <c r="AA162" s="10" t="s">
        <v>294</v>
      </c>
      <c r="AB162" s="10" t="s">
        <v>303</v>
      </c>
      <c r="AC162" s="10" t="s">
        <v>329</v>
      </c>
      <c r="AE162" s="12" t="str">
        <f t="shared" si="6"/>
        <v>PARTUPGRADE:NEEDS[Tantares]
{
    name = manekaninUpgrade
    type = engine
    partIcon = virgo_engine_s1_1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@PARTUPGRADE[manekaninUpgrade]:NEEDS[Tantares]:FOR[zKiwiTechTree]
{
    @entryCost = #$@PART[virgo_engine_s1_1]/entryCost$
    @entryCost *= #$@KIWI_ENGINE_MULTIPLIERS/MONOPROPELLANT/UPGRADE_ENTRYCOST_MULTIPLIER$
    @title ^= #:INSERTPARTTITLE:$@PART[virgo_engine_s1_1]/title$:
    @description ^= #:INSERTPART:$@PART[virgo_engine_s1_1]/engineName$:
}
@PART[virgo_engine_s1_1]:NEEDS[Tantares]:HAS[~engineUpgrade[off]]:AFTER[zzKiwiTechTree]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#:INSERTPARTUPGRADE:$@PARTUPGRADE[manekaninUpgrade]/techRequired$:
}</v>
      </c>
      <c r="AF162" s="14"/>
      <c r="AG162" s="18" t="s">
        <v>374</v>
      </c>
      <c r="AH162" s="18" t="str">
        <f>_xlfn.CONCAT("17",CHAR(10),"        !PROPELLANT,* {}",CHAR(10),"        PROPELLANT",CHAR(10),"        {",CHAR(10),"            name = MonoPropellant",CHAR(10),"            ratio = 0.9",CHAR(10),"            DrawGauge = True",CHAR(10),"        }")</f>
        <v>17
        !PROPELLANT,* {}
        PROPELLANT
        {
            name = MonoPropellant
            ratio = 0.9
            DrawGauge = True
        }</v>
      </c>
      <c r="AI162" s="18" t="s">
        <v>375</v>
      </c>
      <c r="AJ162" s="18" t="s">
        <v>1322</v>
      </c>
      <c r="AK162" s="18" t="s">
        <v>377</v>
      </c>
      <c r="AL162" s="18"/>
      <c r="AM162" s="18"/>
      <c r="AN162" s="19" t="str">
        <f t="shared" si="7"/>
        <v xml:space="preserve">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</v>
      </c>
      <c r="AO162" s="14"/>
      <c r="AP162" s="15" t="str">
        <f>IF(Q162="Structural",_xlfn.CONCAT("    ","structuralUpgradeType = ",IF(P162&lt;3,"0_2",IF(P162&lt;5,"3_4",IF(P162&lt;7,"5_6",IF(P162&lt;9,"7_8","9Plus"))))),IF(Q162="Command Module",_xlfn.CONCAT("    commandUpgradeType = standard",CHAR(10),"    commandUpgradeName = ",W162),IF(Q162="Engine",_xlfn.CONCAT("    engineUpgradeType = ",X162,CHAR(10),Parts!AS162,CHAR(10),"    enginePartUpgradeName = ",Y162),IF(Q162="Parachute","    parachuteUpgradeType = standard",IF(Q162="Solar",_xlfn.CONCAT("    solarPanelUpgradeTier = ",P162),IF(OR(Q162="System",Q162="System and Space Capability")=TRUE,_xlfn.CONCAT("    spacePlaneSystemUpgradeType = ",Y162,IF(Q162="System and Space Capability",_xlfn.CONCAT(CHAR(10),"    spaceplaneUpgradeType = spaceCapable",CHAR(10),"    baseSkinTemp = ",CHAR(10),"    upgradeSkinTemp = "),"")),IF(Q162="Fuel Tank",IF(AA162="NA/Balloon","    KiwiFuelSwitchIgnore = true",IF(AA162="standardLiquidFuel",_xlfn.CONCAT("    fuelTankUpgradeType = ",AA162,CHAR(10),"    fuelTankSizeUpgrade = ",AB162),_xlfn.CONCAT("    fuelTankUpgradeType = ",AA162))),IF(Q162="RCS","    rcsUpgradeType = coldGas",IF(Q162="RTG",_xlfn.CONCAT(CHAR(10),"@PART[",D162,"]:NEEDS[",B162,",NearFutureElectrical,DecayingRTGs,!FeatureRadiation]",CHAR(10),"{",CHAR(10),"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standardMono
    engineNumber = 
    engineNumberUpgrade = 
    engineName = 
    engineNameUpgrade = 
    enginePartUpgradeName = manekaninUpgrade</v>
      </c>
      <c r="AQ162" s="16" t="str">
        <f>IF(Q162="Engine",VLOOKUP(X162,EngineUpgrades!$A$2:$C$19,2,FALSE),"")</f>
        <v>singleFuel</v>
      </c>
      <c r="AR162" s="16" t="str">
        <f>IF(Q162="Engine",VLOOKUP(X162,EngineUpgrades!$A$2:$C$19,3,FALSE),"")</f>
        <v>MONOPROPELLANT</v>
      </c>
      <c r="AS162" s="15" t="str">
        <f>_xlfn.XLOOKUP(AQ162,EngineUpgrades!$D$1:$J$1,EngineUpgrades!$D$17:$J$17,"",0,1)</f>
        <v xml:space="preserve">    engineNumber = 
    engineNumberUpgrade = 
    engineName = 
    engineNameUpgrade = 
</v>
      </c>
      <c r="AT162" s="17">
        <v>2</v>
      </c>
      <c r="AU162" s="16" t="str">
        <f>IF(Q162="Engine",_xlfn.XLOOKUP(_xlfn.CONCAT(O162,P162+AT162),TechTree!$C$2:$C$501,TechTree!$D$2:$D$501,"Not Valid Combination",0,1),"")</f>
        <v>experimentalPropulsion</v>
      </c>
    </row>
    <row r="163" spans="1:47" ht="348.5" x14ac:dyDescent="0.35">
      <c r="A163" t="str">
        <f>VLOOKUP(D163,PartsUpdated!$A$2:$A$289,1,FALSE)</f>
        <v>virgo_fuel_tank_s1_1</v>
      </c>
      <c r="B163" t="s">
        <v>417</v>
      </c>
      <c r="C163" t="s">
        <v>1158</v>
      </c>
      <c r="D163" t="s">
        <v>741</v>
      </c>
      <c r="E163" t="s">
        <v>742</v>
      </c>
      <c r="F163" t="s">
        <v>420</v>
      </c>
      <c r="G163" t="s">
        <v>372</v>
      </c>
      <c r="H163">
        <v>750</v>
      </c>
      <c r="I163">
        <v>150</v>
      </c>
      <c r="J163">
        <v>0.06</v>
      </c>
      <c r="K163" t="s">
        <v>22</v>
      </c>
      <c r="M163" s="12" t="str">
        <f>_xlfn.CONCAT(IF($R163&lt;&gt;"",_xlfn.CONCAT(" #LOC_KTT_",B163,"_",D163,"_Title = ",$R163,CHAR(10),"@PART[",D163,"]:NEEDS[!002_CommunityPartsTitles]:AFTER[",B163,"] // ",IF(R163="",E163,_xlfn.CONCAT(R163," (",E163,")")),CHAR(10),"{",CHAR(10),"    @",$R$1," = #LOC_KTT_",B163,"_",D163,"_Title // ",$R163,CHAR(10),"}",CHAR(10)),""),"@PART[",D163,"]:AFTER[",B163,"] // ",IF(R163="",E163,_xlfn.CONCAT(R163," (",E163,")")),CHAR(10),"{",CHAR(10),"    techBranch = ",VLOOKUP(O163,TechTree!$G$2:$H$43,2,FALSE),CHAR(10),"    techTier = ",P163,CHAR(10),"    @TechRequired = ",N163,IF($S163&lt;&gt;"",_xlfn.CONCAT(CHAR(10),"    @",$S$1," = ",$S163),""),IF($T163&lt;&gt;"",_xlfn.CONCAT(CHAR(10),"    @",$T$1," = ",$T163),""),IF($U163&lt;&gt;"",_xlfn.CONCAT(CHAR(10),"    @",$U$1," = ",$U163),""),IF(AND(AA163="NA/Balloon",Q163&lt;&gt;"Fuel Tank")=TRUE,_xlfn.CONCAT(CHAR(10),"    KiwiFuelSwitchIgnore = true"),""),IF($V163&lt;&gt;"",_xlfn.CONCAT(CHAR(10),V163),""),IF($AP163&lt;&gt;"",IF(Q163="RTG","",_xlfn.CONCAT(CHAR(10),$AP163)),""),IF(AN163&lt;&gt;"",_xlfn.CONCAT(CHAR(10),AN163),""),CHAR(10),"}",IF(AC163="Yes",_xlfn.CONCAT(CHAR(10),"@PART[",D163,"]:NEEDS[KiwiDeprecate]:AFTER[",B163,"]",CHAR(10),"{",CHAR(10),"    kiwiDeprecate = true",CHAR(10),"}"),""),IF(Q163="RTG",AP163,""))</f>
        <v>@PART[virgo_fuel_tank_s1_1]:AFTER[Tantares] // Virgo Size 1 Monopropellant Tank A
{
    techBranch = monoPropellantTanks
    techTier = 4
    @TechRequired = advFlightControl
    !RESOURCE,* {}
    RESOURCE
    {
        name = MonoPropellant
        amount = 100
        maxAmount = 100
    }
    spacePlaneSystemUpgradeType = virgo
}</v>
      </c>
      <c r="N163" s="9" t="str">
        <f>_xlfn.XLOOKUP(_xlfn.CONCAT(O163,P163),TechTree!$C$2:$C$501,TechTree!$D$2:$D$501,"Not Valid Combination",0,1)</f>
        <v>advFlightControl</v>
      </c>
      <c r="O163" s="8" t="s">
        <v>338</v>
      </c>
      <c r="P163" s="8">
        <v>4</v>
      </c>
      <c r="Q163" s="8" t="s">
        <v>289</v>
      </c>
      <c r="V163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W163" s="10" t="s">
        <v>243</v>
      </c>
      <c r="X163" s="10" t="s">
        <v>259</v>
      </c>
      <c r="Y163" s="10" t="s">
        <v>1319</v>
      </c>
      <c r="Z163" s="10" t="s">
        <v>1320</v>
      </c>
      <c r="AA163" s="10" t="s">
        <v>297</v>
      </c>
      <c r="AB163" s="10" t="s">
        <v>303</v>
      </c>
      <c r="AC163" s="10" t="s">
        <v>329</v>
      </c>
      <c r="AE163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F163" s="14"/>
      <c r="AG163" s="18" t="s">
        <v>329</v>
      </c>
      <c r="AH163" s="18"/>
      <c r="AI163" s="18"/>
      <c r="AJ163" s="18"/>
      <c r="AK163" s="18"/>
      <c r="AL163" s="18"/>
      <c r="AM163" s="18"/>
      <c r="AN163" s="19" t="str">
        <f t="shared" si="7"/>
        <v/>
      </c>
      <c r="AO163" s="14"/>
      <c r="AP163" s="15" t="str">
        <f>IF(Q163="Structural",_xlfn.CONCAT("    ","structuralUpgradeType = ",IF(P163&lt;3,"0_2",IF(P163&lt;5,"3_4",IF(P163&lt;7,"5_6",IF(P163&lt;9,"7_8","9Plus"))))),IF(Q163="Command Module",_xlfn.CONCAT("    commandUpgradeType = standard",CHAR(10),"    commandUpgradeName = ",W163),IF(Q163="Engine",_xlfn.CONCAT("    engineUpgradeType = ",X163,CHAR(10),Parts!AS163,CHAR(10),"    enginePartUpgradeName = ",Y163),IF(Q163="Parachute","    parachuteUpgradeType = standard",IF(Q163="Solar",_xlfn.CONCAT("    solarPanelUpgradeTier = ",P163),IF(OR(Q163="System",Q163="System and Space Capability")=TRUE,_xlfn.CONCAT("    spacePlaneSystemUpgradeType = ",Y163,IF(Q163="System and Space Capability",_xlfn.CONCAT(CHAR(10),"    spaceplaneUpgradeType = spaceCapable",CHAR(10),"    baseSkinTemp = ",CHAR(10),"    upgradeSkinTemp = "),"")),IF(Q163="Fuel Tank",IF(AA163="NA/Balloon","    KiwiFuelSwitchIgnore = true",IF(AA163="standardLiquidFuel",_xlfn.CONCAT("    fuelTankUpgradeType = ",AA163,CHAR(10),"    fuelTankSizeUpgrade = ",AB163),_xlfn.CONCAT("    fuelTankUpgradeType = ",AA163))),IF(Q163="RCS","    rcsUpgradeType = coldGas",IF(Q163="RTG",_xlfn.CONCAT(CHAR(10),"@PART[",D163,"]:NEEDS[",B163,",NearFutureElectrical,DecayingRTGs,!FeatureRadiation]",CHAR(10),"{",CHAR(10),"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Q163" s="16" t="str">
        <f>IF(Q163="Engine",VLOOKUP(X163,EngineUpgrades!$A$2:$C$19,2,FALSE),"")</f>
        <v/>
      </c>
      <c r="AR163" s="16" t="str">
        <f>IF(Q163="Engine",VLOOKUP(X163,EngineUpgrades!$A$2:$C$19,3,FALSE),"")</f>
        <v/>
      </c>
      <c r="AS163" s="15" t="str">
        <f>_xlfn.XLOOKUP(AQ163,EngineUpgrades!$D$1:$J$1,EngineUpgrades!$D$17:$J$17,"",0,1)</f>
        <v/>
      </c>
      <c r="AT163" s="17">
        <v>2</v>
      </c>
      <c r="AU163" s="16" t="str">
        <f>IF(Q163="Engine",_xlfn.XLOOKUP(_xlfn.CONCAT(O163,P163+AT163),TechTree!$C$2:$C$501,TechTree!$D$2:$D$501,"Not Valid Combination",0,1),"")</f>
        <v/>
      </c>
    </row>
    <row r="164" spans="1:47" ht="129" customHeight="1" x14ac:dyDescent="0.35">
      <c r="A164" t="str">
        <f>VLOOKUP(D164,PartsUpdated!$A$2:$A$289,1,FALSE)</f>
        <v>virgo_fuel_tank_s1_2</v>
      </c>
      <c r="B164" t="s">
        <v>417</v>
      </c>
      <c r="C164" t="s">
        <v>1159</v>
      </c>
      <c r="D164" t="s">
        <v>743</v>
      </c>
      <c r="E164" t="s">
        <v>744</v>
      </c>
      <c r="F164" t="s">
        <v>420</v>
      </c>
      <c r="G164" t="s">
        <v>372</v>
      </c>
      <c r="H164">
        <v>1500</v>
      </c>
      <c r="I164">
        <v>300</v>
      </c>
      <c r="J164">
        <v>0.12</v>
      </c>
      <c r="K164" t="s">
        <v>22</v>
      </c>
      <c r="M164" s="12" t="str">
        <f>_xlfn.CONCAT(IF($R164&lt;&gt;"",_xlfn.CONCAT(" #LOC_KTT_",B164,"_",D164,"_Title = ",$R164,CHAR(10),"@PART[",D164,"]:NEEDS[!002_CommunityPartsTitles]:AFTER[",B164,"] // ",IF(R164="",E164,_xlfn.CONCAT(R164," (",E164,")")),CHAR(10),"{",CHAR(10),"    @",$R$1," = #LOC_KTT_",B164,"_",D164,"_Title // ",$R164,CHAR(10),"}",CHAR(10)),""),"@PART[",D164,"]:AFTER[",B164,"] // ",IF(R164="",E164,_xlfn.CONCAT(R164," (",E164,")")),CHAR(10),"{",CHAR(10),"    techBranch = ",VLOOKUP(O164,TechTree!$G$2:$H$43,2,FALSE),CHAR(10),"    techTier = ",P164,CHAR(10),"    @TechRequired = ",N164,IF($S164&lt;&gt;"",_xlfn.CONCAT(CHAR(10),"    @",$S$1," = ",$S164),""),IF($T164&lt;&gt;"",_xlfn.CONCAT(CHAR(10),"    @",$T$1," = ",$T164),""),IF($U164&lt;&gt;"",_xlfn.CONCAT(CHAR(10),"    @",$U$1," = ",$U164),""),IF(AND(AA164="NA/Balloon",Q164&lt;&gt;"Fuel Tank")=TRUE,_xlfn.CONCAT(CHAR(10),"    KiwiFuelSwitchIgnore = true"),""),IF($V164&lt;&gt;"",_xlfn.CONCAT(CHAR(10),V164),""),IF($AP164&lt;&gt;"",IF(Q164="RTG","",_xlfn.CONCAT(CHAR(10),$AP164)),""),IF(AN164&lt;&gt;"",_xlfn.CONCAT(CHAR(10),AN164),""),CHAR(10),"}",IF(AC164="Yes",_xlfn.CONCAT(CHAR(10),"@PART[",D164,"]:NEEDS[KiwiDeprecate]:AFTER[",B164,"]",CHAR(10),"{",CHAR(10),"    kiwiDeprecate = true",CHAR(10),"}"),""),IF(Q164="RTG",AP164,""))</f>
        <v>@PART[virgo_fuel_tank_s1_2]:AFTER[Tantares] // Virgo Size 1 Monopropellant Tank B
{
    techBranch = monoPropellantTanks
    techTier = 5
    @TechRequired = specializedControl
    !RESOURCE,* {}
    RESOURCE
    {
        name = MonoPropellant
        amount = 200
        maxAmount = 200
    }
    spacePlaneSystemUpgradeType = virgo
}</v>
      </c>
      <c r="N164" s="9" t="str">
        <f>_xlfn.XLOOKUP(_xlfn.CONCAT(O164,P164),TechTree!$C$2:$C$501,TechTree!$D$2:$D$501,"Not Valid Combination",0,1)</f>
        <v>specializedControl</v>
      </c>
      <c r="O164" s="8" t="s">
        <v>338</v>
      </c>
      <c r="P164" s="8">
        <v>5</v>
      </c>
      <c r="Q164" s="8" t="s">
        <v>289</v>
      </c>
      <c r="V164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W164" s="10" t="s">
        <v>243</v>
      </c>
      <c r="X164" s="10" t="s">
        <v>254</v>
      </c>
      <c r="Y164" s="10" t="s">
        <v>1319</v>
      </c>
      <c r="Z164" s="10" t="s">
        <v>1320</v>
      </c>
      <c r="AA164" s="10" t="s">
        <v>297</v>
      </c>
      <c r="AB164" s="10" t="s">
        <v>303</v>
      </c>
      <c r="AC164" s="10" t="s">
        <v>329</v>
      </c>
      <c r="AE164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F164" s="14"/>
      <c r="AG164" s="18" t="s">
        <v>329</v>
      </c>
      <c r="AH164" s="18"/>
      <c r="AI164" s="18"/>
      <c r="AJ164" s="18"/>
      <c r="AK164" s="18"/>
      <c r="AL164" s="18"/>
      <c r="AM164" s="18"/>
      <c r="AN164" s="19" t="str">
        <f t="shared" si="7"/>
        <v/>
      </c>
      <c r="AO164" s="14"/>
      <c r="AP164" s="15" t="str">
        <f>IF(Q164="Structural",_xlfn.CONCAT("    ","structuralUpgradeType = ",IF(P164&lt;3,"0_2",IF(P164&lt;5,"3_4",IF(P164&lt;7,"5_6",IF(P164&lt;9,"7_8","9Plus"))))),IF(Q164="Command Module",_xlfn.CONCAT("    commandUpgradeType = standard",CHAR(10),"    commandUpgradeName = ",W164),IF(Q164="Engine",_xlfn.CONCAT("    engineUpgradeType = ",X164,CHAR(10),Parts!AS164,CHAR(10),"    enginePartUpgradeName = ",Y164),IF(Q164="Parachute","    parachuteUpgradeType = standard",IF(Q164="Solar",_xlfn.CONCAT("    solarPanelUpgradeTier = ",P164),IF(OR(Q164="System",Q164="System and Space Capability")=TRUE,_xlfn.CONCAT("    spacePlaneSystemUpgradeType = ",Y164,IF(Q164="System and Space Capability",_xlfn.CONCAT(CHAR(10),"    spaceplaneUpgradeType = spaceCapable",CHAR(10),"    baseSkinTemp = ",CHAR(10),"    upgradeSkinTemp = "),"")),IF(Q164="Fuel Tank",IF(AA164="NA/Balloon","    KiwiFuelSwitchIgnore = true",IF(AA164="standardLiquidFuel",_xlfn.CONCAT("    fuelTankUpgradeType = ",AA164,CHAR(10),"    fuelTankSizeUpgrade = ",AB164),_xlfn.CONCAT("    fuelTankUpgradeType = ",AA164))),IF(Q164="RCS","    rcsUpgradeType = coldGas",IF(Q164="RTG",_xlfn.CONCAT(CHAR(10),"@PART[",D164,"]:NEEDS[",B164,",NearFutureElectrical,DecayingRTGs,!FeatureRadiation]",CHAR(10),"{",CHAR(10),"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Q164" s="16" t="str">
        <f>IF(Q164="Engine",VLOOKUP(X164,EngineUpgrades!$A$2:$C$19,2,FALSE),"")</f>
        <v/>
      </c>
      <c r="AR164" s="16" t="str">
        <f>IF(Q164="Engine",VLOOKUP(X164,EngineUpgrades!$A$2:$C$19,3,FALSE),"")</f>
        <v/>
      </c>
      <c r="AS164" s="15" t="str">
        <f>_xlfn.XLOOKUP(AQ164,EngineUpgrades!$D$1:$J$1,EngineUpgrades!$D$17:$J$17,"",0,1)</f>
        <v/>
      </c>
      <c r="AT164" s="17">
        <v>2</v>
      </c>
      <c r="AU164" s="16" t="str">
        <f>IF(Q164="Engine",_xlfn.XLOOKUP(_xlfn.CONCAT(O164,P164+AT164),TechTree!$C$2:$C$501,TechTree!$D$2:$D$501,"Not Valid Combination",0,1),"")</f>
        <v/>
      </c>
    </row>
    <row r="165" spans="1:47" ht="151.5" customHeight="1" x14ac:dyDescent="0.35">
      <c r="A165" t="str">
        <f>VLOOKUP(D165,PartsUpdated!$A$2:$A$289,1,FALSE)</f>
        <v>virgo_orbital_module_s1_1</v>
      </c>
      <c r="B165" t="s">
        <v>417</v>
      </c>
      <c r="C165" t="s">
        <v>1160</v>
      </c>
      <c r="D165" t="s">
        <v>745</v>
      </c>
      <c r="E165" t="s">
        <v>746</v>
      </c>
      <c r="F165" t="s">
        <v>420</v>
      </c>
      <c r="G165" t="s">
        <v>427</v>
      </c>
      <c r="H165">
        <v>1000</v>
      </c>
      <c r="I165">
        <v>400</v>
      </c>
      <c r="J165">
        <v>0.3</v>
      </c>
      <c r="K165" t="s">
        <v>22</v>
      </c>
      <c r="M165" s="12" t="str">
        <f>_xlfn.CONCAT(IF($R165&lt;&gt;"",_xlfn.CONCAT(" #LOC_KTT_",B165,"_",D165,"_Title = ",$R165,CHAR(10),"@PART[",D165,"]:NEEDS[!002_CommunityPartsTitles]:AFTER[",B165,"] // ",IF(R165="",E165,_xlfn.CONCAT(R165," (",E165,")")),CHAR(10),"{",CHAR(10),"    @",$R$1," = #LOC_KTT_",B165,"_",D165,"_Title // ",$R165,CHAR(10),"}",CHAR(10)),""),"@PART[",D165,"]:AFTER[",B165,"] // ",IF(R165="",E165,_xlfn.CONCAT(R165," (",E165,")")),CHAR(10),"{",CHAR(10),"    techBranch = ",VLOOKUP(O165,TechTree!$G$2:$H$43,2,FALSE),CHAR(10),"    techTier = ",P165,CHAR(10),"    @TechRequired = ",N165,IF($S165&lt;&gt;"",_xlfn.CONCAT(CHAR(10),"    @",$S$1," = ",$S165),""),IF($T165&lt;&gt;"",_xlfn.CONCAT(CHAR(10),"    @",$T$1," = ",$T165),""),IF($U165&lt;&gt;"",_xlfn.CONCAT(CHAR(10),"    @",$U$1," = ",$U165),""),IF(AND(AA165="NA/Balloon",Q165&lt;&gt;"Fuel Tank")=TRUE,_xlfn.CONCAT(CHAR(10),"    KiwiFuelSwitchIgnore = true"),""),IF($V165&lt;&gt;"",_xlfn.CONCAT(CHAR(10),V165),""),IF($AP165&lt;&gt;"",IF(Q165="RTG","",_xlfn.CONCAT(CHAR(10),$AP165)),""),IF(AN165&lt;&gt;"",_xlfn.CONCAT(CHAR(10),AN165),""),CHAR(10),"}",IF(AC165="Yes",_xlfn.CONCAT(CHAR(10),"@PART[",D165,"]:NEEDS[KiwiDeprecate]:AFTER[",B165,"]",CHAR(10),"{",CHAR(10),"    kiwiDeprecate = true",CHAR(10),"}"),""),IF(Q165="RTG",AP165,""))</f>
        <v>@PART[virgo_orbital_module_s1_1]:AFTER[Tantares] // Virgo 93-A "MÃ¥nekuppola" Orbital Module
{
    techBranch = stationColony
    techTier = 5
    @TechRequired = hydroponics
    spacePlaneSystemUpgradeType = virgo
}</v>
      </c>
      <c r="N165" s="9" t="str">
        <f>_xlfn.XLOOKUP(_xlfn.CONCAT(O165,P165),TechTree!$C$2:$C$501,TechTree!$D$2:$D$501,"Not Valid Combination",0,1)</f>
        <v>hydroponics</v>
      </c>
      <c r="O165" s="8" t="s">
        <v>226</v>
      </c>
      <c r="P165" s="8">
        <v>5</v>
      </c>
      <c r="Q165" s="8" t="s">
        <v>289</v>
      </c>
      <c r="W165" s="10" t="s">
        <v>243</v>
      </c>
      <c r="X165" s="10" t="s">
        <v>259</v>
      </c>
      <c r="Y165" s="10" t="s">
        <v>1319</v>
      </c>
      <c r="Z165" s="10" t="s">
        <v>1320</v>
      </c>
      <c r="AA165" s="10" t="s">
        <v>294</v>
      </c>
      <c r="AB165" s="10" t="s">
        <v>303</v>
      </c>
      <c r="AC165" s="10" t="s">
        <v>329</v>
      </c>
      <c r="AE165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F165" s="14"/>
      <c r="AG165" s="18" t="s">
        <v>329</v>
      </c>
      <c r="AH165" s="18"/>
      <c r="AI165" s="18"/>
      <c r="AJ165" s="18"/>
      <c r="AK165" s="18"/>
      <c r="AL165" s="18"/>
      <c r="AM165" s="18"/>
      <c r="AN165" s="19" t="str">
        <f t="shared" si="7"/>
        <v/>
      </c>
      <c r="AO165" s="14"/>
      <c r="AP165" s="15" t="str">
        <f>IF(Q165="Structural",_xlfn.CONCAT("    ","structuralUpgradeType = ",IF(P165&lt;3,"0_2",IF(P165&lt;5,"3_4",IF(P165&lt;7,"5_6",IF(P165&lt;9,"7_8","9Plus"))))),IF(Q165="Command Module",_xlfn.CONCAT("    commandUpgradeType = standard",CHAR(10),"    commandUpgradeName = ",W165),IF(Q165="Engine",_xlfn.CONCAT("    engineUpgradeType = ",X165,CHAR(10),Parts!AS165,CHAR(10),"    enginePartUpgradeName = ",Y165),IF(Q165="Parachute","    parachuteUpgradeType = standard",IF(Q165="Solar",_xlfn.CONCAT("    solarPanelUpgradeTier = ",P165),IF(OR(Q165="System",Q165="System and Space Capability")=TRUE,_xlfn.CONCAT("    spacePlaneSystemUpgradeType = ",Y165,IF(Q165="System and Space Capability",_xlfn.CONCAT(CHAR(10),"    spaceplaneUpgradeType = spaceCapable",CHAR(10),"    baseSkinTemp = ",CHAR(10),"    upgradeSkinTemp = "),"")),IF(Q165="Fuel Tank",IF(AA165="NA/Balloon","    KiwiFuelSwitchIgnore = true",IF(AA165="standardLiquidFuel",_xlfn.CONCAT("    fuelTankUpgradeType = ",AA165,CHAR(10),"    fuelTankSizeUpgrade = ",AB165),_xlfn.CONCAT("    fuelTankUpgradeType = ",AA165))),IF(Q165="RCS","    rcsUpgradeType = coldGas",IF(Q165="RTG",_xlfn.CONCAT(CHAR(10),"@PART[",D165,"]:NEEDS[",B165,",NearFutureElectrical,DecayingRTGs,!FeatureRadiation]",CHAR(10),"{",CHAR(10),"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Q165" s="16" t="str">
        <f>IF(Q165="Engine",VLOOKUP(X165,EngineUpgrades!$A$2:$C$19,2,FALSE),"")</f>
        <v/>
      </c>
      <c r="AR165" s="16" t="str">
        <f>IF(Q165="Engine",VLOOKUP(X165,EngineUpgrades!$A$2:$C$19,3,FALSE),"")</f>
        <v/>
      </c>
      <c r="AS165" s="15" t="str">
        <f>_xlfn.XLOOKUP(AQ165,EngineUpgrades!$D$1:$J$1,EngineUpgrades!$D$17:$J$17,"",0,1)</f>
        <v/>
      </c>
      <c r="AT165" s="17">
        <v>2</v>
      </c>
      <c r="AU165" s="16" t="str">
        <f>IF(Q165="Engine",_xlfn.XLOOKUP(_xlfn.CONCAT(O165,P165+AT165),TechTree!$C$2:$C$501,TechTree!$D$2:$D$501,"Not Valid Combination",0,1),"")</f>
        <v/>
      </c>
    </row>
    <row r="166" spans="1:47" ht="176" customHeight="1" x14ac:dyDescent="0.35">
      <c r="A166" t="str">
        <f>VLOOKUP(D166,PartsUpdated!$A$2:$A$289,1,FALSE)</f>
        <v>virgo_radiator_fuel_tank_s1_1</v>
      </c>
      <c r="B166" t="s">
        <v>417</v>
      </c>
      <c r="C166" t="s">
        <v>1161</v>
      </c>
      <c r="D166" t="s">
        <v>747</v>
      </c>
      <c r="E166" t="s">
        <v>748</v>
      </c>
      <c r="F166" t="s">
        <v>420</v>
      </c>
      <c r="G166" t="s">
        <v>372</v>
      </c>
      <c r="H166">
        <v>750</v>
      </c>
      <c r="I166">
        <v>150</v>
      </c>
      <c r="J166">
        <v>0.08</v>
      </c>
      <c r="K166" t="s">
        <v>22</v>
      </c>
      <c r="M166" s="12" t="str">
        <f>_xlfn.CONCAT(IF($R166&lt;&gt;"",_xlfn.CONCAT(" #LOC_KTT_",B166,"_",D166,"_Title = ",$R166,CHAR(10),"@PART[",D166,"]:NEEDS[!002_CommunityPartsTitles]:AFTER[",B166,"] // ",IF(R166="",E166,_xlfn.CONCAT(R166," (",E166,")")),CHAR(10),"{",CHAR(10),"    @",$R$1," = #LOC_KTT_",B166,"_",D166,"_Title // ",$R166,CHAR(10),"}",CHAR(10)),""),"@PART[",D166,"]:AFTER[",B166,"] // ",IF(R166="",E166,_xlfn.CONCAT(R166," (",E166,")")),CHAR(10),"{",CHAR(10),"    techBranch = ",VLOOKUP(O166,TechTree!$G$2:$H$43,2,FALSE),CHAR(10),"    techTier = ",P166,CHAR(10),"    @TechRequired = ",N166,IF($S166&lt;&gt;"",_xlfn.CONCAT(CHAR(10),"    @",$S$1," = ",$S166),""),IF($T166&lt;&gt;"",_xlfn.CONCAT(CHAR(10),"    @",$T$1," = ",$T166),""),IF($U166&lt;&gt;"",_xlfn.CONCAT(CHAR(10),"    @",$U$1," = ",$U166),""),IF(AND(AA166="NA/Balloon",Q166&lt;&gt;"Fuel Tank")=TRUE,_xlfn.CONCAT(CHAR(10),"    KiwiFuelSwitchIgnore = true"),""),IF($V166&lt;&gt;"",_xlfn.CONCAT(CHAR(10),V166),""),IF($AP166&lt;&gt;"",IF(Q166="RTG","",_xlfn.CONCAT(CHAR(10),$AP166)),""),IF(AN166&lt;&gt;"",_xlfn.CONCAT(CHAR(10),AN166),""),CHAR(10),"}",IF(AC166="Yes",_xlfn.CONCAT(CHAR(10),"@PART[",D166,"]:NEEDS[KiwiDeprecate]:AFTER[",B166,"]",CHAR(10),"{",CHAR(10),"    kiwiDeprecate = true",CHAR(10),"}"),""),IF(Q166="RTG",AP166,""))</f>
        <v>@PART[virgo_radiator_fuel_tank_s1_1]:AFTER[Tantares] // Virgo Size 1 Radiator Monopropellant Tank A
{
    techBranch = monoPropellantTanks
    techTier = 4
    @TechRequired = advFlightControl
    !RESOURCE,* {}
    RESOURCE
    {
        name = MonoPropellant
        amount = 100
        maxAmount = 100
    }
    spacePlaneSystemUpgradeType = virgo
}</v>
      </c>
      <c r="N166" s="9" t="str">
        <f>_xlfn.XLOOKUP(_xlfn.CONCAT(O166,P166),TechTree!$C$2:$C$501,TechTree!$D$2:$D$501,"Not Valid Combination",0,1)</f>
        <v>advFlightControl</v>
      </c>
      <c r="O166" s="8" t="s">
        <v>338</v>
      </c>
      <c r="P166" s="8">
        <v>4</v>
      </c>
      <c r="Q166" s="8" t="s">
        <v>289</v>
      </c>
      <c r="V166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W166" s="10" t="s">
        <v>243</v>
      </c>
      <c r="X166" s="10" t="s">
        <v>254</v>
      </c>
      <c r="Y166" s="10" t="s">
        <v>1319</v>
      </c>
      <c r="Z166" s="10" t="s">
        <v>1320</v>
      </c>
      <c r="AA166" s="10" t="s">
        <v>294</v>
      </c>
      <c r="AB166" s="10" t="s">
        <v>303</v>
      </c>
      <c r="AC166" s="10" t="s">
        <v>329</v>
      </c>
      <c r="AE166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F166" s="14"/>
      <c r="AG166" s="18" t="s">
        <v>329</v>
      </c>
      <c r="AH166" s="18"/>
      <c r="AI166" s="18"/>
      <c r="AJ166" s="18"/>
      <c r="AK166" s="18"/>
      <c r="AL166" s="18"/>
      <c r="AM166" s="18"/>
      <c r="AN166" s="19" t="str">
        <f t="shared" si="7"/>
        <v/>
      </c>
      <c r="AO166" s="14"/>
      <c r="AP166" s="15" t="str">
        <f>IF(Q166="Structural",_xlfn.CONCAT("    ","structuralUpgradeType = ",IF(P166&lt;3,"0_2",IF(P166&lt;5,"3_4",IF(P166&lt;7,"5_6",IF(P166&lt;9,"7_8","9Plus"))))),IF(Q166="Command Module",_xlfn.CONCAT("    commandUpgradeType = standard",CHAR(10),"    commandUpgradeName = ",W166),IF(Q166="Engine",_xlfn.CONCAT("    engineUpgradeType = ",X166,CHAR(10),Parts!AS166,CHAR(10),"    enginePartUpgradeName = ",Y166),IF(Q166="Parachute","    parachuteUpgradeType = standard",IF(Q166="Solar",_xlfn.CONCAT("    solarPanelUpgradeTier = ",P166),IF(OR(Q166="System",Q166="System and Space Capability")=TRUE,_xlfn.CONCAT("    spacePlaneSystemUpgradeType = ",Y166,IF(Q166="System and Space Capability",_xlfn.CONCAT(CHAR(10),"    spaceplaneUpgradeType = spaceCapable",CHAR(10),"    baseSkinTemp = ",CHAR(10),"    upgradeSkinTemp = "),"")),IF(Q166="Fuel Tank",IF(AA166="NA/Balloon","    KiwiFuelSwitchIgnore = true",IF(AA166="standardLiquidFuel",_xlfn.CONCAT("    fuelTankUpgradeType = ",AA166,CHAR(10),"    fuelTankSizeUpgrade = ",AB166),_xlfn.CONCAT("    fuelTankUpgradeType = ",AA166))),IF(Q166="RCS","    rcsUpgradeType = coldGas",IF(Q166="RTG",_xlfn.CONCAT(CHAR(10),"@PART[",D166,"]:NEEDS[",B166,",NearFutureElectrical,DecayingRTGs,!FeatureRadiation]",CHAR(10),"{",CHAR(10),"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Q166" s="16" t="str">
        <f>IF(Q166="Engine",VLOOKUP(X166,EngineUpgrades!$A$2:$C$19,2,FALSE),"")</f>
        <v/>
      </c>
      <c r="AR166" s="16" t="str">
        <f>IF(Q166="Engine",VLOOKUP(X166,EngineUpgrades!$A$2:$C$19,3,FALSE),"")</f>
        <v/>
      </c>
      <c r="AS166" s="15" t="str">
        <f>_xlfn.XLOOKUP(AQ166,EngineUpgrades!$D$1:$J$1,EngineUpgrades!$D$17:$J$17,"",0,1)</f>
        <v/>
      </c>
      <c r="AT166" s="17">
        <v>2</v>
      </c>
      <c r="AU166" s="16" t="str">
        <f>IF(Q166="Engine",_xlfn.XLOOKUP(_xlfn.CONCAT(O166,P166+AT166),TechTree!$C$2:$C$501,TechTree!$D$2:$D$501,"Not Valid Combination",0,1),"")</f>
        <v/>
      </c>
    </row>
    <row r="167" spans="1:47" ht="241.5" customHeight="1" x14ac:dyDescent="0.35">
      <c r="A167" t="str">
        <f>VLOOKUP(D167,PartsUpdated!$A$2:$A$289,1,FALSE)</f>
        <v>virgo_radiator_fuel_tank_s1_2</v>
      </c>
      <c r="B167" t="s">
        <v>417</v>
      </c>
      <c r="C167" t="s">
        <v>1162</v>
      </c>
      <c r="D167" t="s">
        <v>749</v>
      </c>
      <c r="E167" t="s">
        <v>750</v>
      </c>
      <c r="F167" t="s">
        <v>420</v>
      </c>
      <c r="G167" t="s">
        <v>372</v>
      </c>
      <c r="H167">
        <v>1500</v>
      </c>
      <c r="I167">
        <v>300</v>
      </c>
      <c r="J167">
        <v>0.16</v>
      </c>
      <c r="K167" t="s">
        <v>22</v>
      </c>
      <c r="M167" s="12" t="str">
        <f>_xlfn.CONCAT(IF($R167&lt;&gt;"",_xlfn.CONCAT(" #LOC_KTT_",B167,"_",D167,"_Title = ",$R167,CHAR(10),"@PART[",D167,"]:NEEDS[!002_CommunityPartsTitles]:AFTER[",B167,"] // ",IF(R167="",E167,_xlfn.CONCAT(R167," (",E167,")")),CHAR(10),"{",CHAR(10),"    @",$R$1," = #LOC_KTT_",B167,"_",D167,"_Title // ",$R167,CHAR(10),"}",CHAR(10)),""),"@PART[",D167,"]:AFTER[",B167,"] // ",IF(R167="",E167,_xlfn.CONCAT(R167," (",E167,")")),CHAR(10),"{",CHAR(10),"    techBranch = ",VLOOKUP(O167,TechTree!$G$2:$H$43,2,FALSE),CHAR(10),"    techTier = ",P167,CHAR(10),"    @TechRequired = ",N167,IF($S167&lt;&gt;"",_xlfn.CONCAT(CHAR(10),"    @",$S$1," = ",$S167),""),IF($T167&lt;&gt;"",_xlfn.CONCAT(CHAR(10),"    @",$T$1," = ",$T167),""),IF($U167&lt;&gt;"",_xlfn.CONCAT(CHAR(10),"    @",$U$1," = ",$U167),""),IF(AND(AA167="NA/Balloon",Q167&lt;&gt;"Fuel Tank")=TRUE,_xlfn.CONCAT(CHAR(10),"    KiwiFuelSwitchIgnore = true"),""),IF($V167&lt;&gt;"",_xlfn.CONCAT(CHAR(10),V167),""),IF($AP167&lt;&gt;"",IF(Q167="RTG","",_xlfn.CONCAT(CHAR(10),$AP167)),""),IF(AN167&lt;&gt;"",_xlfn.CONCAT(CHAR(10),AN167),""),CHAR(10),"}",IF(AC167="Yes",_xlfn.CONCAT(CHAR(10),"@PART[",D167,"]:NEEDS[KiwiDeprecate]:AFTER[",B167,"]",CHAR(10),"{",CHAR(10),"    kiwiDeprecate = true",CHAR(10),"}"),""),IF(Q167="RTG",AP167,""))</f>
        <v>@PART[virgo_radiator_fuel_tank_s1_2]:AFTER[Tantares] // Virgo Size 1 Radiator Monopropellant Tank B
{
    techBranch = monoPropellantTanks
    techTier = 5
    @TechRequired = specializedControl
    !RESOURCE,* {}
    RESOURCE
    {
        name = MonoPropellant
        amount = 200
        maxAmount = 200
    }
    spacePlaneSystemUpgradeType = virgo
}</v>
      </c>
      <c r="N167" s="9" t="str">
        <f>_xlfn.XLOOKUP(_xlfn.CONCAT(O167,P167),TechTree!$C$2:$C$501,TechTree!$D$2:$D$501,"Not Valid Combination",0,1)</f>
        <v>specializedControl</v>
      </c>
      <c r="O167" s="8" t="s">
        <v>338</v>
      </c>
      <c r="P167" s="8">
        <v>5</v>
      </c>
      <c r="Q167" s="8" t="s">
        <v>289</v>
      </c>
      <c r="V167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W167" s="10" t="s">
        <v>243</v>
      </c>
      <c r="X167" s="10" t="s">
        <v>259</v>
      </c>
      <c r="Y167" s="10" t="s">
        <v>1319</v>
      </c>
      <c r="Z167" s="10" t="s">
        <v>1320</v>
      </c>
      <c r="AA167" s="10" t="s">
        <v>294</v>
      </c>
      <c r="AB167" s="10" t="s">
        <v>303</v>
      </c>
      <c r="AC167" s="10" t="s">
        <v>329</v>
      </c>
      <c r="AE167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F167" s="14"/>
      <c r="AG167" s="18" t="s">
        <v>329</v>
      </c>
      <c r="AH167" s="18"/>
      <c r="AI167" s="18"/>
      <c r="AJ167" s="18"/>
      <c r="AK167" s="18"/>
      <c r="AL167" s="18"/>
      <c r="AM167" s="18"/>
      <c r="AN167" s="19" t="str">
        <f t="shared" si="7"/>
        <v/>
      </c>
      <c r="AO167" s="14"/>
      <c r="AP167" s="15" t="str">
        <f>IF(Q167="Structural",_xlfn.CONCAT("    ","structuralUpgradeType = ",IF(P167&lt;3,"0_2",IF(P167&lt;5,"3_4",IF(P167&lt;7,"5_6",IF(P167&lt;9,"7_8","9Plus"))))),IF(Q167="Command Module",_xlfn.CONCAT("    commandUpgradeType = standard",CHAR(10),"    commandUpgradeName = ",W167),IF(Q167="Engine",_xlfn.CONCAT("    engineUpgradeType = ",X167,CHAR(10),Parts!AS167,CHAR(10),"    enginePartUpgradeName = ",Y167),IF(Q167="Parachute","    parachuteUpgradeType = standard",IF(Q167="Solar",_xlfn.CONCAT("    solarPanelUpgradeTier = ",P167),IF(OR(Q167="System",Q167="System and Space Capability")=TRUE,_xlfn.CONCAT("    spacePlaneSystemUpgradeType = ",Y167,IF(Q167="System and Space Capability",_xlfn.CONCAT(CHAR(10),"    spaceplaneUpgradeType = spaceCapable",CHAR(10),"    baseSkinTemp = ",CHAR(10),"    upgradeSkinTemp = "),"")),IF(Q167="Fuel Tank",IF(AA167="NA/Balloon","    KiwiFuelSwitchIgnore = true",IF(AA167="standardLiquidFuel",_xlfn.CONCAT("    fuelTankUpgradeType = ",AA167,CHAR(10),"    fuelTankSizeUpgrade = ",AB167),_xlfn.CONCAT("    fuelTankUpgradeType = ",AA167))),IF(Q167="RCS","    rcsUpgradeType = coldGas",IF(Q167="RTG",_xlfn.CONCAT(CHAR(10),"@PART[",D167,"]:NEEDS[",B167,",NearFutureElectrical,DecayingRTGs,!FeatureRadiation]",CHAR(10),"{",CHAR(10),"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Q167" s="16" t="str">
        <f>IF(Q167="Engine",VLOOKUP(X167,EngineUpgrades!$A$2:$C$19,2,FALSE),"")</f>
        <v/>
      </c>
      <c r="AR167" s="16" t="str">
        <f>IF(Q167="Engine",VLOOKUP(X167,EngineUpgrades!$A$2:$C$19,3,FALSE),"")</f>
        <v/>
      </c>
      <c r="AS167" s="15" t="str">
        <f>_xlfn.XLOOKUP(AQ167,EngineUpgrades!$D$1:$J$1,EngineUpgrades!$D$17:$J$17,"",0,1)</f>
        <v/>
      </c>
      <c r="AT167" s="17">
        <v>2</v>
      </c>
      <c r="AU167" s="16" t="str">
        <f>IF(Q167="Engine",_xlfn.XLOOKUP(_xlfn.CONCAT(O167,P167+AT167),TechTree!$C$2:$C$501,TechTree!$D$2:$D$501,"Not Valid Combination",0,1),"")</f>
        <v/>
      </c>
    </row>
    <row r="168" spans="1:47" ht="84.5" x14ac:dyDescent="0.35">
      <c r="A168" t="str">
        <f>VLOOKUP(D168,PartsUpdated!$A$2:$A$289,1,FALSE)</f>
        <v>dalim_adapter_s0p5_s0_1</v>
      </c>
      <c r="B168" t="s">
        <v>417</v>
      </c>
      <c r="C168" t="s">
        <v>1163</v>
      </c>
      <c r="D168" t="s">
        <v>751</v>
      </c>
      <c r="E168" t="s">
        <v>752</v>
      </c>
      <c r="F168" t="s">
        <v>420</v>
      </c>
      <c r="G168" t="s">
        <v>6</v>
      </c>
      <c r="H168">
        <v>500</v>
      </c>
      <c r="I168">
        <v>100</v>
      </c>
      <c r="J168">
        <v>0.05</v>
      </c>
      <c r="K168" t="s">
        <v>40</v>
      </c>
      <c r="M168" s="12" t="str">
        <f>_xlfn.CONCAT(IF($R168&lt;&gt;"",_xlfn.CONCAT(" #LOC_KTT_",B168,"_",D168,"_Title = ",$R168,CHAR(10),"@PART[",D168,"]:NEEDS[!002_CommunityPartsTitles]:AFTER[",B168,"] // ",IF(R168="",E168,_xlfn.CONCAT(R168," (",E168,")")),CHAR(10),"{",CHAR(10),"    @",$R$1," = #LOC_KTT_",B168,"_",D168,"_Title // ",$R168,CHAR(10),"}",CHAR(10)),""),"@PART[",D168,"]:AFTER[",B168,"] // ",IF(R168="",E168,_xlfn.CONCAT(R168," (",E168,")")),CHAR(10),"{",CHAR(10),"    techBranch = ",VLOOKUP(O168,TechTree!$G$2:$H$43,2,FALSE),CHAR(10),"    techTier = ",P168,CHAR(10),"    @TechRequired = ",N168,IF($S168&lt;&gt;"",_xlfn.CONCAT(CHAR(10),"    @",$S$1," = ",$S168),""),IF($T168&lt;&gt;"",_xlfn.CONCAT(CHAR(10),"    @",$T$1," = ",$T168),""),IF($U168&lt;&gt;"",_xlfn.CONCAT(CHAR(10),"    @",$U$1," = ",$U168),""),IF(AND(AA168="NA/Balloon",Q168&lt;&gt;"Fuel Tank")=TRUE,_xlfn.CONCAT(CHAR(10),"    KiwiFuelSwitchIgnore = true"),""),IF($V168&lt;&gt;"",_xlfn.CONCAT(CHAR(10),V168),""),IF($AP168&lt;&gt;"",IF(Q168="RTG","",_xlfn.CONCAT(CHAR(10),$AP168)),""),IF(AN168&lt;&gt;"",_xlfn.CONCAT(CHAR(10),AN168),""),CHAR(10),"}",IF(AC168="Yes",_xlfn.CONCAT(CHAR(10),"@PART[",D168,"]:NEEDS[KiwiDeprecate]:AFTER[",B168,"]",CHAR(10),"{",CHAR(10),"    kiwiDeprecate = true",CHAR(10),"}"),""),IF(Q168="RTG",AP168,""))</f>
        <v>@PART[dalim_adapter_s0p5_s0_1]:AFTER[Tantares] // Dalim Size 0.5 to Size 0 Adapter
{
    techBranch = adaptersEtAl
    techTier = 2
    @TechRequired = basicConstruction
    structuralUpgradeType = 0_2
}</v>
      </c>
      <c r="N168" s="9" t="str">
        <f>_xlfn.XLOOKUP(_xlfn.CONCAT(O168,P168),TechTree!$C$2:$C$501,TechTree!$D$2:$D$501,"Not Valid Combination",0,1)</f>
        <v>basicConstruction</v>
      </c>
      <c r="O168" s="8" t="s">
        <v>207</v>
      </c>
      <c r="P168" s="8">
        <v>2</v>
      </c>
      <c r="Q168" s="8" t="s">
        <v>6</v>
      </c>
      <c r="W168" s="10" t="s">
        <v>243</v>
      </c>
      <c r="X168" s="10" t="s">
        <v>254</v>
      </c>
      <c r="AA168" s="10" t="s">
        <v>294</v>
      </c>
      <c r="AB168" s="10" t="s">
        <v>303</v>
      </c>
      <c r="AC168" s="10" t="s">
        <v>329</v>
      </c>
      <c r="AE168" s="12" t="str">
        <f t="shared" si="6"/>
        <v/>
      </c>
      <c r="AF168" s="14"/>
      <c r="AG168" s="18" t="s">
        <v>329</v>
      </c>
      <c r="AH168" s="18"/>
      <c r="AI168" s="18"/>
      <c r="AJ168" s="18"/>
      <c r="AK168" s="18"/>
      <c r="AL168" s="18"/>
      <c r="AM168" s="18"/>
      <c r="AN168" s="19" t="str">
        <f t="shared" si="7"/>
        <v/>
      </c>
      <c r="AO168" s="14"/>
      <c r="AP168" s="15" t="str">
        <f>IF(Q168="Structural",_xlfn.CONCAT("    ","structuralUpgradeType = ",IF(P168&lt;3,"0_2",IF(P168&lt;5,"3_4",IF(P168&lt;7,"5_6",IF(P168&lt;9,"7_8","9Plus"))))),IF(Q168="Command Module",_xlfn.CONCAT("    commandUpgradeType = standard",CHAR(10),"    commandUpgradeName = ",W168),IF(Q168="Engine",_xlfn.CONCAT("    engineUpgradeType = ",X168,CHAR(10),Parts!AS168,CHAR(10),"    enginePartUpgradeName = ",Y168),IF(Q168="Parachute","    parachuteUpgradeType = standard",IF(Q168="Solar",_xlfn.CONCAT("    solarPanelUpgradeTier = ",P168),IF(OR(Q168="System",Q168="System and Space Capability")=TRUE,_xlfn.CONCAT("    spacePlaneSystemUpgradeType = ",Y168,IF(Q168="System and Space Capability",_xlfn.CONCAT(CHAR(10),"    spaceplaneUpgradeType = spaceCapable",CHAR(10),"    baseSkinTemp = ",CHAR(10),"    upgradeSkinTemp = "),"")),IF(Q168="Fuel Tank",IF(AA168="NA/Balloon","    KiwiFuelSwitchIgnore = true",IF(AA168="standardLiquidFuel",_xlfn.CONCAT("    fuelTankUpgradeType = ",AA168,CHAR(10),"    fuelTankSizeUpgrade = ",AB168),_xlfn.CONCAT("    fuelTankUpgradeType = ",AA168))),IF(Q168="RCS","    rcsUpgradeType = coldGas",IF(Q168="RTG",_xlfn.CONCAT(CHAR(10),"@PART[",D168,"]:NEEDS[",B168,",NearFutureElectrical,DecayingRTGs,!FeatureRadiation]",CHAR(10),"{",CHAR(10),"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Q168" s="16" t="str">
        <f>IF(Q168="Engine",VLOOKUP(X168,EngineUpgrades!$A$2:$C$19,2,FALSE),"")</f>
        <v/>
      </c>
      <c r="AR168" s="16" t="str">
        <f>IF(Q168="Engine",VLOOKUP(X168,EngineUpgrades!$A$2:$C$19,3,FALSE),"")</f>
        <v/>
      </c>
      <c r="AS168" s="15" t="str">
        <f>_xlfn.XLOOKUP(AQ168,EngineUpgrades!$D$1:$J$1,EngineUpgrades!$D$17:$J$17,"",0,1)</f>
        <v/>
      </c>
      <c r="AT168" s="17">
        <v>2</v>
      </c>
      <c r="AU168" s="16" t="str">
        <f>IF(Q168="Engine",_xlfn.XLOOKUP(_xlfn.CONCAT(O168,P168+AT168),TechTree!$C$2:$C$501,TechTree!$D$2:$D$501,"Not Valid Combination",0,1),"")</f>
        <v/>
      </c>
    </row>
    <row r="169" spans="1:47" ht="84.5" x14ac:dyDescent="0.35">
      <c r="A169" t="str">
        <f>VLOOKUP(D169,PartsUpdated!$A$2:$A$289,1,FALSE)</f>
        <v>dalim_control_s0p5_1</v>
      </c>
      <c r="B169" t="s">
        <v>417</v>
      </c>
      <c r="C169" t="s">
        <v>1164</v>
      </c>
      <c r="D169" t="s">
        <v>753</v>
      </c>
      <c r="E169" t="s">
        <v>754</v>
      </c>
      <c r="F169" t="s">
        <v>420</v>
      </c>
      <c r="G169" t="s">
        <v>5</v>
      </c>
      <c r="H169">
        <v>28125</v>
      </c>
      <c r="I169">
        <v>5625</v>
      </c>
      <c r="J169">
        <v>0.15</v>
      </c>
      <c r="K169" t="s">
        <v>40</v>
      </c>
      <c r="M169" s="12" t="str">
        <f>_xlfn.CONCAT(IF($R169&lt;&gt;"",_xlfn.CONCAT(" #LOC_KTT_",B169,"_",D169,"_Title = ",$R169,CHAR(10),"@PART[",D169,"]:NEEDS[!002_CommunityPartsTitles]:AFTER[",B169,"] // ",IF(R169="",E169,_xlfn.CONCAT(R169," (",E169,")")),CHAR(10),"{",CHAR(10),"    @",$R$1," = #LOC_KTT_",B169,"_",D169,"_Title // ",$R169,CHAR(10),"}",CHAR(10)),""),"@PART[",D169,"]:AFTER[",B169,"] // ",IF(R169="",E169,_xlfn.CONCAT(R169," (",E169,")")),CHAR(10),"{",CHAR(10),"    techBranch = ",VLOOKUP(O169,TechTree!$G$2:$H$43,2,FALSE),CHAR(10),"    techTier = ",P169,CHAR(10),"    @TechRequired = ",N169,IF($S169&lt;&gt;"",_xlfn.CONCAT(CHAR(10),"    @",$S$1," = ",$S169),""),IF($T169&lt;&gt;"",_xlfn.CONCAT(CHAR(10),"    @",$T$1," = ",$T169),""),IF($U169&lt;&gt;"",_xlfn.CONCAT(CHAR(10),"    @",$U$1," = ",$U169),""),IF(AND(AA169="NA/Balloon",Q169&lt;&gt;"Fuel Tank")=TRUE,_xlfn.CONCAT(CHAR(10),"    KiwiFuelSwitchIgnore = true"),""),IF($V169&lt;&gt;"",_xlfn.CONCAT(CHAR(10),V169),""),IF($AP169&lt;&gt;"",IF(Q169="RTG","",_xlfn.CONCAT(CHAR(10),$AP169)),""),IF(AN169&lt;&gt;"",_xlfn.CONCAT(CHAR(10),AN169),""),CHAR(10),"}",IF(AC169="Yes",_xlfn.CONCAT(CHAR(10),"@PART[",D169,"]:NEEDS[KiwiDeprecate]:AFTER[",B169,"]",CHAR(10),"{",CHAR(10),"    kiwiDeprecate = true",CHAR(10),"}"),""),IF(Q169="RTG",AP169,""))</f>
        <v>@PART[dalim_control_s0p5_1]:AFTER[Tantares] // Dalim TK313 Automated Control Block
{
    techBranch = probes
    techTier = 6
    @TechRequired = unmannedTech
    structuralUpgradeType = 5_6
}</v>
      </c>
      <c r="N169" s="9" t="str">
        <f>_xlfn.XLOOKUP(_xlfn.CONCAT(O169,P169),TechTree!$C$2:$C$501,TechTree!$D$2:$D$501,"Not Valid Combination",0,1)</f>
        <v>unmannedTech</v>
      </c>
      <c r="O169" s="8" t="s">
        <v>217</v>
      </c>
      <c r="P169" s="8">
        <v>6</v>
      </c>
      <c r="Q169" s="8" t="s">
        <v>6</v>
      </c>
      <c r="W169" s="10" t="s">
        <v>243</v>
      </c>
      <c r="X169" s="10" t="s">
        <v>259</v>
      </c>
      <c r="AA169" s="10" t="s">
        <v>294</v>
      </c>
      <c r="AB169" s="10" t="s">
        <v>303</v>
      </c>
      <c r="AC169" s="10" t="s">
        <v>329</v>
      </c>
      <c r="AE169" s="12" t="str">
        <f t="shared" si="6"/>
        <v/>
      </c>
      <c r="AF169" s="14"/>
      <c r="AG169" s="18" t="s">
        <v>329</v>
      </c>
      <c r="AH169" s="18"/>
      <c r="AI169" s="18"/>
      <c r="AJ169" s="18"/>
      <c r="AK169" s="18"/>
      <c r="AL169" s="18"/>
      <c r="AM169" s="18"/>
      <c r="AN169" s="19" t="str">
        <f t="shared" si="7"/>
        <v/>
      </c>
      <c r="AO169" s="14"/>
      <c r="AP169" s="15" t="str">
        <f>IF(Q169="Structural",_xlfn.CONCAT("    ","structuralUpgradeType = ",IF(P169&lt;3,"0_2",IF(P169&lt;5,"3_4",IF(P169&lt;7,"5_6",IF(P169&lt;9,"7_8","9Plus"))))),IF(Q169="Command Module",_xlfn.CONCAT("    commandUpgradeType = standard",CHAR(10),"    commandUpgradeName = ",W169),IF(Q169="Engine",_xlfn.CONCAT("    engineUpgradeType = ",X169,CHAR(10),Parts!AS169,CHAR(10),"    enginePartUpgradeName = ",Y169),IF(Q169="Parachute","    parachuteUpgradeType = standard",IF(Q169="Solar",_xlfn.CONCAT("    solarPanelUpgradeTier = ",P169),IF(OR(Q169="System",Q169="System and Space Capability")=TRUE,_xlfn.CONCAT("    spacePlaneSystemUpgradeType = ",Y169,IF(Q169="System and Space Capability",_xlfn.CONCAT(CHAR(10),"    spaceplaneUpgradeType = spaceCapable",CHAR(10),"    baseSkinTemp = ",CHAR(10),"    upgradeSkinTemp = "),"")),IF(Q169="Fuel Tank",IF(AA169="NA/Balloon","    KiwiFuelSwitchIgnore = true",IF(AA169="standardLiquidFuel",_xlfn.CONCAT("    fuelTankUpgradeType = ",AA169,CHAR(10),"    fuelTankSizeUpgrade = ",AB169),_xlfn.CONCAT("    fuelTankUpgradeType = ",AA169))),IF(Q169="RCS","    rcsUpgradeType = coldGas",IF(Q169="RTG",_xlfn.CONCAT(CHAR(10),"@PART[",D169,"]:NEEDS[",B169,",NearFutureElectrical,DecayingRTGs,!FeatureRadiation]",CHAR(10),"{",CHAR(10),"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169" s="16" t="str">
        <f>IF(Q169="Engine",VLOOKUP(X169,EngineUpgrades!$A$2:$C$19,2,FALSE),"")</f>
        <v/>
      </c>
      <c r="AR169" s="16" t="str">
        <f>IF(Q169="Engine",VLOOKUP(X169,EngineUpgrades!$A$2:$C$19,3,FALSE),"")</f>
        <v/>
      </c>
      <c r="AS169" s="15" t="str">
        <f>_xlfn.XLOOKUP(AQ169,EngineUpgrades!$D$1:$J$1,EngineUpgrades!$D$17:$J$17,"",0,1)</f>
        <v/>
      </c>
      <c r="AT169" s="17">
        <v>2</v>
      </c>
      <c r="AU169" s="16" t="str">
        <f>IF(Q169="Engine",_xlfn.XLOOKUP(_xlfn.CONCAT(O169,P169+AT169),TechTree!$C$2:$C$501,TechTree!$D$2:$D$501,"Not Valid Combination",0,1),"")</f>
        <v/>
      </c>
    </row>
    <row r="170" spans="1:47" ht="72.5" x14ac:dyDescent="0.35">
      <c r="A170" t="str">
        <f>VLOOKUP(D170,PartsUpdated!$A$2:$A$289,1,FALSE)</f>
        <v>dalim_materials_bay_s0p5_1</v>
      </c>
      <c r="B170" t="s">
        <v>417</v>
      </c>
      <c r="C170" t="s">
        <v>1165</v>
      </c>
      <c r="D170" t="s">
        <v>755</v>
      </c>
      <c r="E170" t="s">
        <v>756</v>
      </c>
      <c r="F170" t="s">
        <v>420</v>
      </c>
      <c r="G170" t="s">
        <v>8</v>
      </c>
      <c r="H170">
        <v>9000</v>
      </c>
      <c r="I170">
        <v>1800</v>
      </c>
      <c r="J170">
        <v>0.15</v>
      </c>
      <c r="K170" t="s">
        <v>38</v>
      </c>
      <c r="M170" s="12" t="str">
        <f>_xlfn.CONCAT(IF($R170&lt;&gt;"",_xlfn.CONCAT(" #LOC_KTT_",B170,"_",D170,"_Title = ",$R170,CHAR(10),"@PART[",D170,"]:NEEDS[!002_CommunityPartsTitles]:AFTER[",B170,"] // ",IF(R170="",E170,_xlfn.CONCAT(R170," (",E170,")")),CHAR(10),"{",CHAR(10),"    @",$R$1," = #LOC_KTT_",B170,"_",D170,"_Title // ",$R170,CHAR(10),"}",CHAR(10)),""),"@PART[",D170,"]:AFTER[",B170,"] // ",IF(R170="",E170,_xlfn.CONCAT(R170," (",E170,")")),CHAR(10),"{",CHAR(10),"    techBranch = ",VLOOKUP(O170,TechTree!$G$2:$H$43,2,FALSE),CHAR(10),"    techTier = ",P170,CHAR(10),"    @TechRequired = ",N170,IF($S170&lt;&gt;"",_xlfn.CONCAT(CHAR(10),"    @",$S$1," = ",$S170),""),IF($T170&lt;&gt;"",_xlfn.CONCAT(CHAR(10),"    @",$T$1," = ",$T170),""),IF($U170&lt;&gt;"",_xlfn.CONCAT(CHAR(10),"    @",$U$1," = ",$U170),""),IF(AND(AA170="NA/Balloon",Q170&lt;&gt;"Fuel Tank")=TRUE,_xlfn.CONCAT(CHAR(10),"    KiwiFuelSwitchIgnore = true"),""),IF($V170&lt;&gt;"",_xlfn.CONCAT(CHAR(10),V170),""),IF($AP170&lt;&gt;"",IF(Q170="RTG","",_xlfn.CONCAT(CHAR(10),$AP170)),""),IF(AN170&lt;&gt;"",_xlfn.CONCAT(CHAR(10),AN170),""),CHAR(10),"}",IF(AC170="Yes",_xlfn.CONCAT(CHAR(10),"@PART[",D170,"]:NEEDS[KiwiDeprecate]:AFTER[",B170,"]",CHAR(10),"{",CHAR(10),"    kiwiDeprecate = true",CHAR(10),"}"),""),IF(Q170="RTG",AP170,""))</f>
        <v>@PART[dalim_materials_bay_s0p5_1]:AFTER[Tantares] // Dalim MSU15 Materials Science Bay
{
    techBranch = science
    techTier = 3
    @TechRequired = basicScience
}</v>
      </c>
      <c r="N170" s="9" t="str">
        <f>_xlfn.XLOOKUP(_xlfn.CONCAT(O170,P170),TechTree!$C$2:$C$501,TechTree!$D$2:$D$501,"Not Valid Combination",0,1)</f>
        <v>basicScience</v>
      </c>
      <c r="O170" s="8" t="s">
        <v>8</v>
      </c>
      <c r="P170" s="8">
        <v>3</v>
      </c>
      <c r="Q170" s="8" t="s">
        <v>242</v>
      </c>
      <c r="W170" s="10" t="s">
        <v>243</v>
      </c>
      <c r="X170" s="10" t="s">
        <v>254</v>
      </c>
      <c r="AA170" s="10" t="s">
        <v>294</v>
      </c>
      <c r="AB170" s="10" t="s">
        <v>303</v>
      </c>
      <c r="AC170" s="10" t="s">
        <v>329</v>
      </c>
      <c r="AE170" s="12" t="str">
        <f t="shared" si="6"/>
        <v/>
      </c>
      <c r="AF170" s="14"/>
      <c r="AG170" s="18" t="s">
        <v>329</v>
      </c>
      <c r="AH170" s="18"/>
      <c r="AI170" s="18"/>
      <c r="AJ170" s="18"/>
      <c r="AK170" s="18"/>
      <c r="AL170" s="18"/>
      <c r="AM170" s="18"/>
      <c r="AN170" s="19" t="str">
        <f t="shared" si="7"/>
        <v/>
      </c>
      <c r="AO170" s="14"/>
      <c r="AP170" s="15" t="str">
        <f>IF(Q170="Structural",_xlfn.CONCAT("    ","structuralUpgradeType = ",IF(P170&lt;3,"0_2",IF(P170&lt;5,"3_4",IF(P170&lt;7,"5_6",IF(P170&lt;9,"7_8","9Plus"))))),IF(Q170="Command Module",_xlfn.CONCAT("    commandUpgradeType = standard",CHAR(10),"    commandUpgradeName = ",W170),IF(Q170="Engine",_xlfn.CONCAT("    engineUpgradeType = ",X170,CHAR(10),Parts!AS170,CHAR(10),"    enginePartUpgradeName = ",Y170),IF(Q170="Parachute","    parachuteUpgradeType = standard",IF(Q170="Solar",_xlfn.CONCAT("    solarPanelUpgradeTier = ",P170),IF(OR(Q170="System",Q170="System and Space Capability")=TRUE,_xlfn.CONCAT("    spacePlaneSystemUpgradeType = ",Y170,IF(Q170="System and Space Capability",_xlfn.CONCAT(CHAR(10),"    spaceplaneUpgradeType = spaceCapable",CHAR(10),"    baseSkinTemp = ",CHAR(10),"    upgradeSkinTemp = "),"")),IF(Q170="Fuel Tank",IF(AA170="NA/Balloon","    KiwiFuelSwitchIgnore = true",IF(AA170="standardLiquidFuel",_xlfn.CONCAT("    fuelTankUpgradeType = ",AA170,CHAR(10),"    fuelTankSizeUpgrade = ",AB170),_xlfn.CONCAT("    fuelTankUpgradeType = ",AA170))),IF(Q170="RCS","    rcsUpgradeType = coldGas",IF(Q170="RTG",_xlfn.CONCAT(CHAR(10),"@PART[",D170,"]:NEEDS[",B170,",NearFutureElectrical,DecayingRTGs,!FeatureRadiation]",CHAR(10),"{",CHAR(10),"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70" s="16" t="str">
        <f>IF(Q170="Engine",VLOOKUP(X170,EngineUpgrades!$A$2:$C$19,2,FALSE),"")</f>
        <v/>
      </c>
      <c r="AR170" s="16" t="str">
        <f>IF(Q170="Engine",VLOOKUP(X170,EngineUpgrades!$A$2:$C$19,3,FALSE),"")</f>
        <v/>
      </c>
      <c r="AS170" s="15" t="str">
        <f>_xlfn.XLOOKUP(AQ170,EngineUpgrades!$D$1:$J$1,EngineUpgrades!$D$17:$J$17,"",0,1)</f>
        <v/>
      </c>
      <c r="AT170" s="17">
        <v>2</v>
      </c>
      <c r="AU170" s="16" t="str">
        <f>IF(Q170="Engine",_xlfn.XLOOKUP(_xlfn.CONCAT(O170,P170+AT170),TechTree!$C$2:$C$501,TechTree!$D$2:$D$501,"Not Valid Combination",0,1),"")</f>
        <v/>
      </c>
    </row>
    <row r="171" spans="1:47" ht="72.5" x14ac:dyDescent="0.35">
      <c r="A171" t="str">
        <f>VLOOKUP(D171,PartsUpdated!$A$2:$A$289,1,FALSE)</f>
        <v>dalim_sensor_radiometer_s0_1</v>
      </c>
      <c r="B171" t="s">
        <v>417</v>
      </c>
      <c r="C171" t="s">
        <v>1166</v>
      </c>
      <c r="D171" t="s">
        <v>757</v>
      </c>
      <c r="E171" t="s">
        <v>758</v>
      </c>
      <c r="F171" t="s">
        <v>420</v>
      </c>
      <c r="G171" t="s">
        <v>8</v>
      </c>
      <c r="H171">
        <v>12200</v>
      </c>
      <c r="I171">
        <v>8800</v>
      </c>
      <c r="J171">
        <v>0.1</v>
      </c>
      <c r="K171" t="s">
        <v>40</v>
      </c>
      <c r="M171" s="12" t="str">
        <f>_xlfn.CONCAT(IF($R171&lt;&gt;"",_xlfn.CONCAT(" #LOC_KTT_",B171,"_",D171,"_Title = ",$R171,CHAR(10),"@PART[",D171,"]:NEEDS[!002_CommunityPartsTitles]:AFTER[",B171,"] // ",IF(R171="",E171,_xlfn.CONCAT(R171," (",E171,")")),CHAR(10),"{",CHAR(10),"    @",$R$1," = #LOC_KTT_",B171,"_",D171,"_Title // ",$R171,CHAR(10),"}",CHAR(10)),""),"@PART[",D171,"]:AFTER[",B171,"] // ",IF(R171="",E171,_xlfn.CONCAT(R171," (",E171,")")),CHAR(10),"{",CHAR(10),"    techBranch = ",VLOOKUP(O171,TechTree!$G$2:$H$43,2,FALSE),CHAR(10),"    techTier = ",P171,CHAR(10),"    @TechRequired = ",N171,IF($S171&lt;&gt;"",_xlfn.CONCAT(CHAR(10),"    @",$S$1," = ",$S171),""),IF($T171&lt;&gt;"",_xlfn.CONCAT(CHAR(10),"    @",$T$1," = ",$T171),""),IF($U171&lt;&gt;"",_xlfn.CONCAT(CHAR(10),"    @",$U$1," = ",$U171),""),IF(AND(AA171="NA/Balloon",Q171&lt;&gt;"Fuel Tank")=TRUE,_xlfn.CONCAT(CHAR(10),"    KiwiFuelSwitchIgnore = true"),""),IF($V171&lt;&gt;"",_xlfn.CONCAT(CHAR(10),V171),""),IF($AP171&lt;&gt;"",IF(Q171="RTG","",_xlfn.CONCAT(CHAR(10),$AP171)),""),IF(AN171&lt;&gt;"",_xlfn.CONCAT(CHAR(10),AN171),""),CHAR(10),"}",IF(AC171="Yes",_xlfn.CONCAT(CHAR(10),"@PART[",D171,"]:NEEDS[KiwiDeprecate]:AFTER[",B171,"]",CHAR(10),"{",CHAR(10),"    kiwiDeprecate = true",CHAR(10),"}"),""),IF(Q171="RTG",AP171,""))</f>
        <v>@PART[dalim_sensor_radiometer_s0_1]:AFTER[Tantares] // Dalim Ã†R Wide Spectrum Radiometer
{
    techBranch = science
    techTier = 6
    @TechRequired = scienceTech
}</v>
      </c>
      <c r="N171" s="9" t="str">
        <f>_xlfn.XLOOKUP(_xlfn.CONCAT(O171,P171),TechTree!$C$2:$C$501,TechTree!$D$2:$D$501,"Not Valid Combination",0,1)</f>
        <v>scienceTech</v>
      </c>
      <c r="O171" s="8" t="s">
        <v>8</v>
      </c>
      <c r="P171" s="8">
        <v>6</v>
      </c>
      <c r="Q171" s="8" t="s">
        <v>242</v>
      </c>
      <c r="W171" s="10" t="s">
        <v>243</v>
      </c>
      <c r="X171" s="10" t="s">
        <v>259</v>
      </c>
      <c r="AA171" s="10" t="s">
        <v>294</v>
      </c>
      <c r="AB171" s="10" t="s">
        <v>303</v>
      </c>
      <c r="AC171" s="10" t="s">
        <v>329</v>
      </c>
      <c r="AE171" s="12" t="str">
        <f t="shared" si="6"/>
        <v/>
      </c>
      <c r="AF171" s="14"/>
      <c r="AG171" s="18" t="s">
        <v>329</v>
      </c>
      <c r="AH171" s="18"/>
      <c r="AI171" s="18"/>
      <c r="AJ171" s="18"/>
      <c r="AK171" s="18"/>
      <c r="AL171" s="18"/>
      <c r="AM171" s="18"/>
      <c r="AN171" s="19" t="str">
        <f t="shared" si="7"/>
        <v/>
      </c>
      <c r="AO171" s="14"/>
      <c r="AP171" s="15" t="str">
        <f>IF(Q171="Structural",_xlfn.CONCAT("    ","structuralUpgradeType = ",IF(P171&lt;3,"0_2",IF(P171&lt;5,"3_4",IF(P171&lt;7,"5_6",IF(P171&lt;9,"7_8","9Plus"))))),IF(Q171="Command Module",_xlfn.CONCAT("    commandUpgradeType = standard",CHAR(10),"    commandUpgradeName = ",W171),IF(Q171="Engine",_xlfn.CONCAT("    engineUpgradeType = ",X171,CHAR(10),Parts!AS171,CHAR(10),"    enginePartUpgradeName = ",Y171),IF(Q171="Parachute","    parachuteUpgradeType = standard",IF(Q171="Solar",_xlfn.CONCAT("    solarPanelUpgradeTier = ",P171),IF(OR(Q171="System",Q171="System and Space Capability")=TRUE,_xlfn.CONCAT("    spacePlaneSystemUpgradeType = ",Y171,IF(Q171="System and Space Capability",_xlfn.CONCAT(CHAR(10),"    spaceplaneUpgradeType = spaceCapable",CHAR(10),"    baseSkinTemp = ",CHAR(10),"    upgradeSkinTemp = "),"")),IF(Q171="Fuel Tank",IF(AA171="NA/Balloon","    KiwiFuelSwitchIgnore = true",IF(AA171="standardLiquidFuel",_xlfn.CONCAT("    fuelTankUpgradeType = ",AA171,CHAR(10),"    fuelTankSizeUpgrade = ",AB171),_xlfn.CONCAT("    fuelTankUpgradeType = ",AA171))),IF(Q171="RCS","    rcsUpgradeType = coldGas",IF(Q171="RTG",_xlfn.CONCAT(CHAR(10),"@PART[",D171,"]:NEEDS[",B171,",NearFutureElectrical,DecayingRTGs,!FeatureRadiation]",CHAR(10),"{",CHAR(10),"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171" s="16" t="str">
        <f>IF(Q171="Engine",VLOOKUP(X171,EngineUpgrades!$A$2:$C$19,2,FALSE),"")</f>
        <v/>
      </c>
      <c r="AR171" s="16" t="str">
        <f>IF(Q171="Engine",VLOOKUP(X171,EngineUpgrades!$A$2:$C$19,3,FALSE),"")</f>
        <v/>
      </c>
      <c r="AS171" s="15" t="str">
        <f>_xlfn.XLOOKUP(AQ171,EngineUpgrades!$D$1:$J$1,EngineUpgrades!$D$17:$J$17,"",0,1)</f>
        <v/>
      </c>
      <c r="AT171" s="17">
        <v>2</v>
      </c>
      <c r="AU171" s="16" t="str">
        <f>IF(Q171="Engine",_xlfn.XLOOKUP(_xlfn.CONCAT(O171,P171+AT171),TechTree!$C$2:$C$501,TechTree!$D$2:$D$501,"Not Valid Combination",0,1),"")</f>
        <v/>
      </c>
    </row>
    <row r="172" spans="1:47" ht="84.5" x14ac:dyDescent="0.35">
      <c r="A172" t="str">
        <f>VLOOKUP(D172,PartsUpdated!$A$2:$A$289,1,FALSE)</f>
        <v>dalim_solar_srf_1_1</v>
      </c>
      <c r="B172" t="s">
        <v>417</v>
      </c>
      <c r="C172" t="s">
        <v>1167</v>
      </c>
      <c r="D172" t="s">
        <v>759</v>
      </c>
      <c r="E172" t="s">
        <v>760</v>
      </c>
      <c r="F172" t="s">
        <v>420</v>
      </c>
      <c r="G172" t="s">
        <v>9</v>
      </c>
      <c r="H172">
        <v>450</v>
      </c>
      <c r="I172">
        <v>450</v>
      </c>
      <c r="J172">
        <v>0.02</v>
      </c>
      <c r="K172" t="s">
        <v>46</v>
      </c>
      <c r="M172" s="12" t="str">
        <f>_xlfn.CONCAT(IF($R172&lt;&gt;"",_xlfn.CONCAT(" #LOC_KTT_",B172,"_",D172,"_Title = ",$R172,CHAR(10),"@PART[",D172,"]:NEEDS[!002_CommunityPartsTitles]:AFTER[",B172,"] // ",IF(R172="",E172,_xlfn.CONCAT(R172," (",E172,")")),CHAR(10),"{",CHAR(10),"    @",$R$1," = #LOC_KTT_",B172,"_",D172,"_Title // ",$R172,CHAR(10),"}",CHAR(10)),""),"@PART[",D172,"]:AFTER[",B172,"] // ",IF(R172="",E172,_xlfn.CONCAT(R172," (",E172,")")),CHAR(10),"{",CHAR(10),"    techBranch = ",VLOOKUP(O172,TechTree!$G$2:$H$43,2,FALSE),CHAR(10),"    techTier = ",P172,CHAR(10),"    @TechRequired = ",N172,IF($S172&lt;&gt;"",_xlfn.CONCAT(CHAR(10),"    @",$S$1," = ",$S172),""),IF($T172&lt;&gt;"",_xlfn.CONCAT(CHAR(10),"    @",$T$1," = ",$T172),""),IF($U172&lt;&gt;"",_xlfn.CONCAT(CHAR(10),"    @",$U$1," = ",$U172),""),IF(AND(AA172="NA/Balloon",Q172&lt;&gt;"Fuel Tank")=TRUE,_xlfn.CONCAT(CHAR(10),"    KiwiFuelSwitchIgnore = true"),""),IF($V172&lt;&gt;"",_xlfn.CONCAT(CHAR(10),V172),""),IF($AP172&lt;&gt;"",IF(Q172="RTG","",_xlfn.CONCAT(CHAR(10),$AP172)),""),IF(AN172&lt;&gt;"",_xlfn.CONCAT(CHAR(10),AN172),""),CHAR(10),"}",IF(AC172="Yes",_xlfn.CONCAT(CHAR(10),"@PART[",D172,"]:NEEDS[KiwiDeprecate]:AFTER[",B172,"]",CHAR(10),"{",CHAR(10),"    kiwiDeprecate = true",CHAR(10),"}"),""),IF(Q172="RTG",AP172,""))</f>
        <v>@PART[dalim_solar_srf_1_1]:AFTER[Tantares] // Dalim SV1 Solar Array
{
    techBranch = solarPlanels
    techTier = 4
    @TechRequired = electrics
    solarPanelUpgradeTier = 4
}</v>
      </c>
      <c r="N172" s="9" t="str">
        <f>_xlfn.XLOOKUP(_xlfn.CONCAT(O172,P172),TechTree!$C$2:$C$501,TechTree!$D$2:$D$501,"Not Valid Combination",0,1)</f>
        <v>electrics</v>
      </c>
      <c r="O172" s="8" t="s">
        <v>211</v>
      </c>
      <c r="P172" s="8">
        <v>4</v>
      </c>
      <c r="Q172" s="8" t="s">
        <v>291</v>
      </c>
      <c r="W172" s="10" t="s">
        <v>243</v>
      </c>
      <c r="X172" s="10" t="s">
        <v>254</v>
      </c>
      <c r="AA172" s="10" t="s">
        <v>294</v>
      </c>
      <c r="AB172" s="10" t="s">
        <v>303</v>
      </c>
      <c r="AC172" s="10" t="s">
        <v>329</v>
      </c>
      <c r="AE172" s="12" t="str">
        <f t="shared" si="6"/>
        <v/>
      </c>
      <c r="AF172" s="14"/>
      <c r="AG172" s="18" t="s">
        <v>329</v>
      </c>
      <c r="AH172" s="18"/>
      <c r="AI172" s="18"/>
      <c r="AJ172" s="18"/>
      <c r="AK172" s="18"/>
      <c r="AL172" s="18"/>
      <c r="AM172" s="18"/>
      <c r="AN172" s="19" t="str">
        <f t="shared" si="7"/>
        <v/>
      </c>
      <c r="AO172" s="14"/>
      <c r="AP172" s="15" t="str">
        <f>IF(Q172="Structural",_xlfn.CONCAT("    ","structuralUpgradeType = ",IF(P172&lt;3,"0_2",IF(P172&lt;5,"3_4",IF(P172&lt;7,"5_6",IF(P172&lt;9,"7_8","9Plus"))))),IF(Q172="Command Module",_xlfn.CONCAT("    commandUpgradeType = standard",CHAR(10),"    commandUpgradeName = ",W172),IF(Q172="Engine",_xlfn.CONCAT("    engineUpgradeType = ",X172,CHAR(10),Parts!AS172,CHAR(10),"    enginePartUpgradeName = ",Y172),IF(Q172="Parachute","    parachuteUpgradeType = standard",IF(Q172="Solar",_xlfn.CONCAT("    solarPanelUpgradeTier = ",P172),IF(OR(Q172="System",Q172="System and Space Capability")=TRUE,_xlfn.CONCAT("    spacePlaneSystemUpgradeType = ",Y172,IF(Q172="System and Space Capability",_xlfn.CONCAT(CHAR(10),"    spaceplaneUpgradeType = spaceCapable",CHAR(10),"    baseSkinTemp = ",CHAR(10),"    upgradeSkinTemp = "),"")),IF(Q172="Fuel Tank",IF(AA172="NA/Balloon","    KiwiFuelSwitchIgnore = true",IF(AA172="standardLiquidFuel",_xlfn.CONCAT("    fuelTankUpgradeType = ",AA172,CHAR(10),"    fuelTankSizeUpgrade = ",AB172),_xlfn.CONCAT("    fuelTankUpgradeType = ",AA172))),IF(Q172="RCS","    rcsUpgradeType = coldGas",IF(Q172="RTG",_xlfn.CONCAT(CHAR(10),"@PART[",D172,"]:NEEDS[",B172,",NearFutureElectrical,DecayingRTGs,!FeatureRadiation]",CHAR(10),"{",CHAR(10),"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Q172" s="16" t="str">
        <f>IF(Q172="Engine",VLOOKUP(X172,EngineUpgrades!$A$2:$C$19,2,FALSE),"")</f>
        <v/>
      </c>
      <c r="AR172" s="16" t="str">
        <f>IF(Q172="Engine",VLOOKUP(X172,EngineUpgrades!$A$2:$C$19,3,FALSE),"")</f>
        <v/>
      </c>
      <c r="AS172" s="15" t="str">
        <f>_xlfn.XLOOKUP(AQ172,EngineUpgrades!$D$1:$J$1,EngineUpgrades!$D$17:$J$17,"",0,1)</f>
        <v/>
      </c>
      <c r="AT172" s="17">
        <v>2</v>
      </c>
      <c r="AU172" s="16" t="str">
        <f>IF(Q172="Engine",_xlfn.XLOOKUP(_xlfn.CONCAT(O172,P172+AT172),TechTree!$C$2:$C$501,TechTree!$D$2:$D$501,"Not Valid Combination",0,1),"")</f>
        <v/>
      </c>
    </row>
    <row r="173" spans="1:47" ht="84.5" x14ac:dyDescent="0.35">
      <c r="A173" t="str">
        <f>VLOOKUP(D173,PartsUpdated!$A$2:$A$289,1,FALSE)</f>
        <v>dalim_solar_srf_1_2</v>
      </c>
      <c r="B173" t="s">
        <v>417</v>
      </c>
      <c r="C173" t="s">
        <v>1168</v>
      </c>
      <c r="D173" t="s">
        <v>761</v>
      </c>
      <c r="E173" t="s">
        <v>762</v>
      </c>
      <c r="F173" t="s">
        <v>420</v>
      </c>
      <c r="G173" t="s">
        <v>9</v>
      </c>
      <c r="H173">
        <v>450</v>
      </c>
      <c r="I173">
        <v>450</v>
      </c>
      <c r="J173">
        <v>0.02</v>
      </c>
      <c r="K173" t="s">
        <v>46</v>
      </c>
      <c r="M173" s="12" t="str">
        <f>_xlfn.CONCAT(IF($R173&lt;&gt;"",_xlfn.CONCAT(" #LOC_KTT_",B173,"_",D173,"_Title = ",$R173,CHAR(10),"@PART[",D173,"]:NEEDS[!002_CommunityPartsTitles]:AFTER[",B173,"] // ",IF(R173="",E173,_xlfn.CONCAT(R173," (",E173,")")),CHAR(10),"{",CHAR(10),"    @",$R$1," = #LOC_KTT_",B173,"_",D173,"_Title // ",$R173,CHAR(10),"}",CHAR(10)),""),"@PART[",D173,"]:AFTER[",B173,"] // ",IF(R173="",E173,_xlfn.CONCAT(R173," (",E173,")")),CHAR(10),"{",CHAR(10),"    techBranch = ",VLOOKUP(O173,TechTree!$G$2:$H$43,2,FALSE),CHAR(10),"    techTier = ",P173,CHAR(10),"    @TechRequired = ",N173,IF($S173&lt;&gt;"",_xlfn.CONCAT(CHAR(10),"    @",$S$1," = ",$S173),""),IF($T173&lt;&gt;"",_xlfn.CONCAT(CHAR(10),"    @",$T$1," = ",$T173),""),IF($U173&lt;&gt;"",_xlfn.CONCAT(CHAR(10),"    @",$U$1," = ",$U173),""),IF(AND(AA173="NA/Balloon",Q173&lt;&gt;"Fuel Tank")=TRUE,_xlfn.CONCAT(CHAR(10),"    KiwiFuelSwitchIgnore = true"),""),IF($V173&lt;&gt;"",_xlfn.CONCAT(CHAR(10),V173),""),IF($AP173&lt;&gt;"",IF(Q173="RTG","",_xlfn.CONCAT(CHAR(10),$AP173)),""),IF(AN173&lt;&gt;"",_xlfn.CONCAT(CHAR(10),AN173),""),CHAR(10),"}",IF(AC173="Yes",_xlfn.CONCAT(CHAR(10),"@PART[",D173,"]:NEEDS[KiwiDeprecate]:AFTER[",B173,"]",CHAR(10),"{",CHAR(10),"    kiwiDeprecate = true",CHAR(10),"}"),""),IF(Q173="RTG",AP173,""))</f>
        <v>@PART[dalim_solar_srf_1_2]:AFTER[Tantares] // Dalim SV2 Solar Array
{
    techBranch = solarPlanels
    techTier = 4
    @TechRequired = electrics
    solarPanelUpgradeTier = 4
}</v>
      </c>
      <c r="N173" s="9" t="str">
        <f>_xlfn.XLOOKUP(_xlfn.CONCAT(O173,P173),TechTree!$C$2:$C$501,TechTree!$D$2:$D$501,"Not Valid Combination",0,1)</f>
        <v>electrics</v>
      </c>
      <c r="O173" s="8" t="s">
        <v>211</v>
      </c>
      <c r="P173" s="8">
        <v>4</v>
      </c>
      <c r="Q173" s="8" t="s">
        <v>291</v>
      </c>
      <c r="W173" s="10" t="s">
        <v>243</v>
      </c>
      <c r="X173" s="10" t="s">
        <v>259</v>
      </c>
      <c r="AA173" s="10" t="s">
        <v>294</v>
      </c>
      <c r="AB173" s="10" t="s">
        <v>303</v>
      </c>
      <c r="AC173" s="10" t="s">
        <v>329</v>
      </c>
      <c r="AE173" s="12" t="str">
        <f t="shared" si="6"/>
        <v/>
      </c>
      <c r="AF173" s="14"/>
      <c r="AG173" s="18" t="s">
        <v>329</v>
      </c>
      <c r="AH173" s="18"/>
      <c r="AI173" s="18"/>
      <c r="AJ173" s="18"/>
      <c r="AK173" s="18"/>
      <c r="AL173" s="18"/>
      <c r="AM173" s="18"/>
      <c r="AN173" s="19" t="str">
        <f t="shared" si="7"/>
        <v/>
      </c>
      <c r="AO173" s="14"/>
      <c r="AP173" s="15" t="str">
        <f>IF(Q173="Structural",_xlfn.CONCAT("    ","structuralUpgradeType = ",IF(P173&lt;3,"0_2",IF(P173&lt;5,"3_4",IF(P173&lt;7,"5_6",IF(P173&lt;9,"7_8","9Plus"))))),IF(Q173="Command Module",_xlfn.CONCAT("    commandUpgradeType = standard",CHAR(10),"    commandUpgradeName = ",W173),IF(Q173="Engine",_xlfn.CONCAT("    engineUpgradeType = ",X173,CHAR(10),Parts!AS173,CHAR(10),"    enginePartUpgradeName = ",Y173),IF(Q173="Parachute","    parachuteUpgradeType = standard",IF(Q173="Solar",_xlfn.CONCAT("    solarPanelUpgradeTier = ",P173),IF(OR(Q173="System",Q173="System and Space Capability")=TRUE,_xlfn.CONCAT("    spacePlaneSystemUpgradeType = ",Y173,IF(Q173="System and Space Capability",_xlfn.CONCAT(CHAR(10),"    spaceplaneUpgradeType = spaceCapable",CHAR(10),"    baseSkinTemp = ",CHAR(10),"    upgradeSkinTemp = "),"")),IF(Q173="Fuel Tank",IF(AA173="NA/Balloon","    KiwiFuelSwitchIgnore = true",IF(AA173="standardLiquidFuel",_xlfn.CONCAT("    fuelTankUpgradeType = ",AA173,CHAR(10),"    fuelTankSizeUpgrade = ",AB173),_xlfn.CONCAT("    fuelTankUpgradeType = ",AA173))),IF(Q173="RCS","    rcsUpgradeType = coldGas",IF(Q173="RTG",_xlfn.CONCAT(CHAR(10),"@PART[",D173,"]:NEEDS[",B173,",NearFutureElectrical,DecayingRTGs,!FeatureRadiation]",CHAR(10),"{",CHAR(10),"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Q173" s="16" t="str">
        <f>IF(Q173="Engine",VLOOKUP(X173,EngineUpgrades!$A$2:$C$19,2,FALSE),"")</f>
        <v/>
      </c>
      <c r="AR173" s="16" t="str">
        <f>IF(Q173="Engine",VLOOKUP(X173,EngineUpgrades!$A$2:$C$19,3,FALSE),"")</f>
        <v/>
      </c>
      <c r="AS173" s="15" t="str">
        <f>_xlfn.XLOOKUP(AQ173,EngineUpgrades!$D$1:$J$1,EngineUpgrades!$D$17:$J$17,"",0,1)</f>
        <v/>
      </c>
      <c r="AT173" s="17">
        <v>2</v>
      </c>
      <c r="AU173" s="16" t="str">
        <f>IF(Q173="Engine",_xlfn.XLOOKUP(_xlfn.CONCAT(O173,P173+AT173),TechTree!$C$2:$C$501,TechTree!$D$2:$D$501,"Not Valid Combination",0,1),"")</f>
        <v/>
      </c>
    </row>
    <row r="174" spans="1:47" ht="348.5" x14ac:dyDescent="0.35">
      <c r="A174" t="str">
        <f>VLOOKUP(D174,PartsUpdated!$A$2:$A$289,1,FALSE)</f>
        <v>eridani_crew_s1p5_1</v>
      </c>
      <c r="B174" t="s">
        <v>417</v>
      </c>
      <c r="C174" t="s">
        <v>1169</v>
      </c>
      <c r="D174" t="s">
        <v>763</v>
      </c>
      <c r="E174" t="s">
        <v>764</v>
      </c>
      <c r="F174" t="s">
        <v>439</v>
      </c>
      <c r="G174" t="s">
        <v>5</v>
      </c>
      <c r="H174">
        <v>10000</v>
      </c>
      <c r="I174">
        <v>2000</v>
      </c>
      <c r="J174">
        <v>1.75</v>
      </c>
      <c r="K174" t="s">
        <v>59</v>
      </c>
      <c r="M174" s="12" t="str">
        <f>_xlfn.CONCAT(IF($R174&lt;&gt;"",_xlfn.CONCAT(" #LOC_KTT_",B174,"_",D174,"_Title = ",$R174,CHAR(10),"@PART[",D174,"]:NEEDS[!002_CommunityPartsTitles]:AFTER[",B174,"] // ",IF(R174="",E174,_xlfn.CONCAT(R174," (",E174,")")),CHAR(10),"{",CHAR(10),"    @",$R$1," = #LOC_KTT_",B174,"_",D174,"_Title // ",$R174,CHAR(10),"}",CHAR(10)),""),"@PART[",D174,"]:AFTER[",B174,"] // ",IF(R174="",E174,_xlfn.CONCAT(R174," (",E174,")")),CHAR(10),"{",CHAR(10),"    techBranch = ",VLOOKUP(O174,TechTree!$G$2:$H$43,2,FALSE),CHAR(10),"    techTier = ",P174,CHAR(10),"    @TechRequired = ",N174,IF($S174&lt;&gt;"",_xlfn.CONCAT(CHAR(10),"    @",$S$1," = ",$S174),""),IF($T174&lt;&gt;"",_xlfn.CONCAT(CHAR(10),"    @",$T$1," = ",$T174),""),IF($U174&lt;&gt;"",_xlfn.CONCAT(CHAR(10),"    @",$U$1," = ",$U174),""),IF(AND(AA174="NA/Balloon",Q174&lt;&gt;"Fuel Tank")=TRUE,_xlfn.CONCAT(CHAR(10),"    KiwiFuelSwitchIgnore = true"),""),IF($V174&lt;&gt;"",_xlfn.CONCAT(CHAR(10),V174),""),IF($AP174&lt;&gt;"",IF(Q174="RTG","",_xlfn.CONCAT(CHAR(10),$AP174)),""),IF(AN174&lt;&gt;"",_xlfn.CONCAT(CHAR(10),AN174),""),CHAR(10),"}",IF(AC174="Yes",_xlfn.CONCAT(CHAR(10),"@PART[",D174,"]:NEEDS[KiwiDeprecate]:AFTER[",B174,"]",CHAR(10),"{",CHAR(10),"    kiwiDeprecate = true",CHAR(10),"}"),""),IF(Q174="RTG",AP174,""))</f>
        <v>@PART[eridani_crew_s1p5_1]:AFTER[Tantares] // Eridani 18-A "Kloden" Crew Compartment
{
    techBranch = stationColony
    techTier = 6
    @TechRequired = earlyStations
    spacePlaneSystemUpgradeType = eridani
}</v>
      </c>
      <c r="N174" s="9" t="str">
        <f>_xlfn.XLOOKUP(_xlfn.CONCAT(O174,P174),TechTree!$C$2:$C$501,TechTree!$D$2:$D$501,"Not Valid Combination",0,1)</f>
        <v>earlyStations</v>
      </c>
      <c r="O174" s="8" t="s">
        <v>226</v>
      </c>
      <c r="P174" s="8">
        <v>6</v>
      </c>
      <c r="Q174" s="8" t="s">
        <v>289</v>
      </c>
      <c r="W174" s="10" t="s">
        <v>243</v>
      </c>
      <c r="X174" s="10" t="s">
        <v>254</v>
      </c>
      <c r="Y174" s="10" t="s">
        <v>1324</v>
      </c>
      <c r="Z174" s="10" t="s">
        <v>1325</v>
      </c>
      <c r="AA174" s="10" t="s">
        <v>294</v>
      </c>
      <c r="AB174" s="10" t="s">
        <v>303</v>
      </c>
      <c r="AC174" s="10" t="s">
        <v>329</v>
      </c>
      <c r="AE174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F174" s="14"/>
      <c r="AG174" s="18" t="s">
        <v>329</v>
      </c>
      <c r="AH174" s="18"/>
      <c r="AI174" s="18"/>
      <c r="AJ174" s="18"/>
      <c r="AK174" s="18"/>
      <c r="AL174" s="18"/>
      <c r="AM174" s="18"/>
      <c r="AN174" s="19" t="str">
        <f t="shared" si="7"/>
        <v/>
      </c>
      <c r="AO174" s="14"/>
      <c r="AP174" s="15" t="str">
        <f>IF(Q174="Structural",_xlfn.CONCAT("    ","structuralUpgradeType = ",IF(P174&lt;3,"0_2",IF(P174&lt;5,"3_4",IF(P174&lt;7,"5_6",IF(P174&lt;9,"7_8","9Plus"))))),IF(Q174="Command Module",_xlfn.CONCAT("    commandUpgradeType = standard",CHAR(10),"    commandUpgradeName = ",W174),IF(Q174="Engine",_xlfn.CONCAT("    engineUpgradeType = ",X174,CHAR(10),Parts!AS174,CHAR(10),"    enginePartUpgradeName = ",Y174),IF(Q174="Parachute","    parachuteUpgradeType = standard",IF(Q174="Solar",_xlfn.CONCAT("    solarPanelUpgradeTier = ",P174),IF(OR(Q174="System",Q174="System and Space Capability")=TRUE,_xlfn.CONCAT("    spacePlaneSystemUpgradeType = ",Y174,IF(Q174="System and Space Capability",_xlfn.CONCAT(CHAR(10),"    spaceplaneUpgradeType = spaceCapable",CHAR(10),"    baseSkinTemp = ",CHAR(10),"    upgradeSkinTemp = "),"")),IF(Q174="Fuel Tank",IF(AA174="NA/Balloon","    KiwiFuelSwitchIgnore = true",IF(AA174="standardLiquidFuel",_xlfn.CONCAT("    fuelTankUpgradeType = ",AA174,CHAR(10),"    fuelTankSizeUpgrade = ",AB174),_xlfn.CONCAT("    fuelTankUpgradeType = ",AA174))),IF(Q174="RCS","    rcsUpgradeType = coldGas",IF(Q174="RTG",_xlfn.CONCAT(CHAR(10),"@PART[",D174,"]:NEEDS[",B174,",NearFutureElectrical,DecayingRTGs,!FeatureRadiation]",CHAR(10),"{",CHAR(10),"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Q174" s="16" t="str">
        <f>IF(Q174="Engine",VLOOKUP(X174,EngineUpgrades!$A$2:$C$19,2,FALSE),"")</f>
        <v/>
      </c>
      <c r="AR174" s="16" t="str">
        <f>IF(Q174="Engine",VLOOKUP(X174,EngineUpgrades!$A$2:$C$19,3,FALSE),"")</f>
        <v/>
      </c>
      <c r="AS174" s="15" t="str">
        <f>_xlfn.XLOOKUP(AQ174,EngineUpgrades!$D$1:$J$1,EngineUpgrades!$D$17:$J$17,"",0,1)</f>
        <v/>
      </c>
      <c r="AT174" s="17">
        <v>2</v>
      </c>
      <c r="AU174" s="16" t="str">
        <f>IF(Q174="Engine",_xlfn.XLOOKUP(_xlfn.CONCAT(O174,P174+AT174),TechTree!$C$2:$C$501,TechTree!$D$2:$D$501,"Not Valid Combination",0,1),"")</f>
        <v/>
      </c>
    </row>
    <row r="175" spans="1:47" ht="348.5" x14ac:dyDescent="0.35">
      <c r="A175" t="str">
        <f>VLOOKUP(D175,PartsUpdated!$A$2:$A$289,1,FALSE)</f>
        <v>eridani_crew_s2_1</v>
      </c>
      <c r="B175" t="s">
        <v>417</v>
      </c>
      <c r="C175" t="s">
        <v>1170</v>
      </c>
      <c r="D175" t="s">
        <v>765</v>
      </c>
      <c r="E175" t="s">
        <v>766</v>
      </c>
      <c r="F175" t="s">
        <v>439</v>
      </c>
      <c r="G175" t="s">
        <v>427</v>
      </c>
      <c r="H175">
        <v>20000</v>
      </c>
      <c r="I175">
        <v>4000</v>
      </c>
      <c r="J175">
        <v>3.75</v>
      </c>
      <c r="K175" t="s">
        <v>59</v>
      </c>
      <c r="M175" s="12" t="str">
        <f>_xlfn.CONCAT(IF($R175&lt;&gt;"",_xlfn.CONCAT(" #LOC_KTT_",B175,"_",D175,"_Title = ",$R175,CHAR(10),"@PART[",D175,"]:NEEDS[!002_CommunityPartsTitles]:AFTER[",B175,"] // ",IF(R175="",E175,_xlfn.CONCAT(R175," (",E175,")")),CHAR(10),"{",CHAR(10),"    @",$R$1," = #LOC_KTT_",B175,"_",D175,"_Title // ",$R175,CHAR(10),"}",CHAR(10)),""),"@PART[",D175,"]:AFTER[",B175,"] // ",IF(R175="",E175,_xlfn.CONCAT(R175," (",E175,")")),CHAR(10),"{",CHAR(10),"    techBranch = ",VLOOKUP(O175,TechTree!$G$2:$H$43,2,FALSE),CHAR(10),"    techTier = ",P175,CHAR(10),"    @TechRequired = ",N175,IF($S175&lt;&gt;"",_xlfn.CONCAT(CHAR(10),"    @",$S$1," = ",$S175),""),IF($T175&lt;&gt;"",_xlfn.CONCAT(CHAR(10),"    @",$T$1," = ",$T175),""),IF($U175&lt;&gt;"",_xlfn.CONCAT(CHAR(10),"    @",$U$1," = ",$U175),""),IF(AND(AA175="NA/Balloon",Q175&lt;&gt;"Fuel Tank")=TRUE,_xlfn.CONCAT(CHAR(10),"    KiwiFuelSwitchIgnore = true"),""),IF($V175&lt;&gt;"",_xlfn.CONCAT(CHAR(10),V175),""),IF($AP175&lt;&gt;"",IF(Q175="RTG","",_xlfn.CONCAT(CHAR(10),$AP175)),""),IF(AN175&lt;&gt;"",_xlfn.CONCAT(CHAR(10),AN175),""),CHAR(10),"}",IF(AC175="Yes",_xlfn.CONCAT(CHAR(10),"@PART[",D175,"]:NEEDS[KiwiDeprecate]:AFTER[",B175,"]",CHAR(10),"{",CHAR(10),"    kiwiDeprecate = true",CHAR(10),"}"),""),IF(Q175="RTG",AP175,""))</f>
        <v>@PART[eridani_crew_s2_1]:AFTER[Tantares] // Eridani 25-A "Verdenshus" Crew Compartment
{
    techBranch = stationColony
    techTier = 6
    @TechRequired = earlyStations
    spacePlaneSystemUpgradeType = eridani
}</v>
      </c>
      <c r="N175" s="9" t="str">
        <f>_xlfn.XLOOKUP(_xlfn.CONCAT(O175,P175),TechTree!$C$2:$C$501,TechTree!$D$2:$D$501,"Not Valid Combination",0,1)</f>
        <v>earlyStations</v>
      </c>
      <c r="O175" s="8" t="s">
        <v>226</v>
      </c>
      <c r="P175" s="8">
        <v>6</v>
      </c>
      <c r="Q175" s="8" t="s">
        <v>289</v>
      </c>
      <c r="W175" s="10" t="s">
        <v>243</v>
      </c>
      <c r="X175" s="10" t="s">
        <v>259</v>
      </c>
      <c r="Y175" s="10" t="s">
        <v>1324</v>
      </c>
      <c r="Z175" s="10" t="s">
        <v>1325</v>
      </c>
      <c r="AA175" s="10" t="s">
        <v>294</v>
      </c>
      <c r="AB175" s="10" t="s">
        <v>303</v>
      </c>
      <c r="AC175" s="10" t="s">
        <v>329</v>
      </c>
      <c r="AE175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F175" s="14"/>
      <c r="AG175" s="18" t="s">
        <v>329</v>
      </c>
      <c r="AH175" s="18"/>
      <c r="AI175" s="18"/>
      <c r="AJ175" s="18"/>
      <c r="AK175" s="18"/>
      <c r="AL175" s="18"/>
      <c r="AM175" s="18"/>
      <c r="AN175" s="19" t="str">
        <f t="shared" si="7"/>
        <v/>
      </c>
      <c r="AO175" s="14"/>
      <c r="AP175" s="15" t="str">
        <f>IF(Q175="Structural",_xlfn.CONCAT("    ","structuralUpgradeType = ",IF(P175&lt;3,"0_2",IF(P175&lt;5,"3_4",IF(P175&lt;7,"5_6",IF(P175&lt;9,"7_8","9Plus"))))),IF(Q175="Command Module",_xlfn.CONCAT("    commandUpgradeType = standard",CHAR(10),"    commandUpgradeName = ",W175),IF(Q175="Engine",_xlfn.CONCAT("    engineUpgradeType = ",X175,CHAR(10),Parts!AS175,CHAR(10),"    enginePartUpgradeName = ",Y175),IF(Q175="Parachute","    parachuteUpgradeType = standard",IF(Q175="Solar",_xlfn.CONCAT("    solarPanelUpgradeTier = ",P175),IF(OR(Q175="System",Q175="System and Space Capability")=TRUE,_xlfn.CONCAT("    spacePlaneSystemUpgradeType = ",Y175,IF(Q175="System and Space Capability",_xlfn.CONCAT(CHAR(10),"    spaceplaneUpgradeType = spaceCapable",CHAR(10),"    baseSkinTemp = ",CHAR(10),"    upgradeSkinTemp = "),"")),IF(Q175="Fuel Tank",IF(AA175="NA/Balloon","    KiwiFuelSwitchIgnore = true",IF(AA175="standardLiquidFuel",_xlfn.CONCAT("    fuelTankUpgradeType = ",AA175,CHAR(10),"    fuelTankSizeUpgrade = ",AB175),_xlfn.CONCAT("    fuelTankUpgradeType = ",AA175))),IF(Q175="RCS","    rcsUpgradeType = coldGas",IF(Q175="RTG",_xlfn.CONCAT(CHAR(10),"@PART[",D175,"]:NEEDS[",B175,",NearFutureElectrical,DecayingRTGs,!FeatureRadiation]",CHAR(10),"{",CHAR(10),"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Q175" s="16" t="str">
        <f>IF(Q175="Engine",VLOOKUP(X175,EngineUpgrades!$A$2:$C$19,2,FALSE),"")</f>
        <v/>
      </c>
      <c r="AR175" s="16" t="str">
        <f>IF(Q175="Engine",VLOOKUP(X175,EngineUpgrades!$A$2:$C$19,3,FALSE),"")</f>
        <v/>
      </c>
      <c r="AS175" s="15" t="str">
        <f>_xlfn.XLOOKUP(AQ175,EngineUpgrades!$D$1:$J$1,EngineUpgrades!$D$17:$J$17,"",0,1)</f>
        <v/>
      </c>
      <c r="AT175" s="17">
        <v>2</v>
      </c>
      <c r="AU175" s="16" t="str">
        <f>IF(Q175="Engine",_xlfn.XLOOKUP(_xlfn.CONCAT(O175,P175+AT175),TechTree!$C$2:$C$501,TechTree!$D$2:$D$501,"Not Valid Combination",0,1),"")</f>
        <v/>
      </c>
    </row>
    <row r="176" spans="1:47" ht="348.5" x14ac:dyDescent="0.35">
      <c r="A176" t="str">
        <f>VLOOKUP(D176,PartsUpdated!$A$2:$A$289,1,FALSE)</f>
        <v>eridani_crew_s2_s1p5_1</v>
      </c>
      <c r="B176" t="s">
        <v>417</v>
      </c>
      <c r="C176" t="s">
        <v>1171</v>
      </c>
      <c r="D176" t="s">
        <v>767</v>
      </c>
      <c r="E176" t="s">
        <v>768</v>
      </c>
      <c r="F176" t="s">
        <v>439</v>
      </c>
      <c r="G176" t="s">
        <v>427</v>
      </c>
      <c r="H176">
        <v>2500</v>
      </c>
      <c r="I176">
        <v>500</v>
      </c>
      <c r="J176">
        <v>0.25</v>
      </c>
      <c r="K176" t="s">
        <v>59</v>
      </c>
      <c r="M176" s="12" t="str">
        <f>_xlfn.CONCAT(IF($R176&lt;&gt;"",_xlfn.CONCAT(" #LOC_KTT_",B176,"_",D176,"_Title = ",$R176,CHAR(10),"@PART[",D176,"]:NEEDS[!002_CommunityPartsTitles]:AFTER[",B176,"] // ",IF(R176="",E176,_xlfn.CONCAT(R176," (",E176,")")),CHAR(10),"{",CHAR(10),"    @",$R$1," = #LOC_KTT_",B176,"_",D176,"_Title // ",$R176,CHAR(10),"}",CHAR(10)),""),"@PART[",D176,"]:AFTER[",B176,"] // ",IF(R176="",E176,_xlfn.CONCAT(R176," (",E176,")")),CHAR(10),"{",CHAR(10),"    techBranch = ",VLOOKUP(O176,TechTree!$G$2:$H$43,2,FALSE),CHAR(10),"    techTier = ",P176,CHAR(10),"    @TechRequired = ",N176,IF($S176&lt;&gt;"",_xlfn.CONCAT(CHAR(10),"    @",$S$1," = ",$S176),""),IF($T176&lt;&gt;"",_xlfn.CONCAT(CHAR(10),"    @",$T$1," = ",$T176),""),IF($U176&lt;&gt;"",_xlfn.CONCAT(CHAR(10),"    @",$U$1," = ",$U176),""),IF(AND(AA176="NA/Balloon",Q176&lt;&gt;"Fuel Tank")=TRUE,_xlfn.CONCAT(CHAR(10),"    KiwiFuelSwitchIgnore = true"),""),IF($V176&lt;&gt;"",_xlfn.CONCAT(CHAR(10),V176),""),IF($AP176&lt;&gt;"",IF(Q176="RTG","",_xlfn.CONCAT(CHAR(10),$AP176)),""),IF(AN176&lt;&gt;"",_xlfn.CONCAT(CHAR(10),AN176),""),CHAR(10),"}",IF(AC176="Yes",_xlfn.CONCAT(CHAR(10),"@PART[",D176,"]:NEEDS[KiwiDeprecate]:AFTER[",B176,"]",CHAR(10),"{",CHAR(10),"    kiwiDeprecate = true",CHAR(10),"}"),""),IF(Q176="RTG",AP176,""))</f>
        <v>@PART[eridani_crew_s2_s1p5_1]:AFTER[Tantares] // Eridani Size 2 to Size 1.5 Adapter
{
    techBranch = stationColony
    techTier = 6
    @TechRequired = earlyStations
    spacePlaneSystemUpgradeType = eridani
}</v>
      </c>
      <c r="N176" s="9" t="str">
        <f>_xlfn.XLOOKUP(_xlfn.CONCAT(O176,P176),TechTree!$C$2:$C$501,TechTree!$D$2:$D$501,"Not Valid Combination",0,1)</f>
        <v>earlyStations</v>
      </c>
      <c r="O176" s="8" t="s">
        <v>226</v>
      </c>
      <c r="P176" s="8">
        <v>6</v>
      </c>
      <c r="Q176" s="8" t="s">
        <v>289</v>
      </c>
      <c r="W176" s="10" t="s">
        <v>243</v>
      </c>
      <c r="X176" s="10" t="s">
        <v>254</v>
      </c>
      <c r="Y176" s="10" t="s">
        <v>1324</v>
      </c>
      <c r="Z176" s="10" t="s">
        <v>1325</v>
      </c>
      <c r="AA176" s="10" t="s">
        <v>294</v>
      </c>
      <c r="AB176" s="10" t="s">
        <v>303</v>
      </c>
      <c r="AC176" s="10" t="s">
        <v>329</v>
      </c>
      <c r="AE176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F176" s="14"/>
      <c r="AG176" s="18" t="s">
        <v>329</v>
      </c>
      <c r="AH176" s="18"/>
      <c r="AI176" s="18"/>
      <c r="AJ176" s="18"/>
      <c r="AK176" s="18"/>
      <c r="AL176" s="18"/>
      <c r="AM176" s="18"/>
      <c r="AN176" s="19" t="str">
        <f t="shared" si="7"/>
        <v/>
      </c>
      <c r="AO176" s="14"/>
      <c r="AP176" s="15" t="str">
        <f>IF(Q176="Structural",_xlfn.CONCAT("    ","structuralUpgradeType = ",IF(P176&lt;3,"0_2",IF(P176&lt;5,"3_4",IF(P176&lt;7,"5_6",IF(P176&lt;9,"7_8","9Plus"))))),IF(Q176="Command Module",_xlfn.CONCAT("    commandUpgradeType = standard",CHAR(10),"    commandUpgradeName = ",W176),IF(Q176="Engine",_xlfn.CONCAT("    engineUpgradeType = ",X176,CHAR(10),Parts!AS176,CHAR(10),"    enginePartUpgradeName = ",Y176),IF(Q176="Parachute","    parachuteUpgradeType = standard",IF(Q176="Solar",_xlfn.CONCAT("    solarPanelUpgradeTier = ",P176),IF(OR(Q176="System",Q176="System and Space Capability")=TRUE,_xlfn.CONCAT("    spacePlaneSystemUpgradeType = ",Y176,IF(Q176="System and Space Capability",_xlfn.CONCAT(CHAR(10),"    spaceplaneUpgradeType = spaceCapable",CHAR(10),"    baseSkinTemp = ",CHAR(10),"    upgradeSkinTemp = "),"")),IF(Q176="Fuel Tank",IF(AA176="NA/Balloon","    KiwiFuelSwitchIgnore = true",IF(AA176="standardLiquidFuel",_xlfn.CONCAT("    fuelTankUpgradeType = ",AA176,CHAR(10),"    fuelTankSizeUpgrade = ",AB176),_xlfn.CONCAT("    fuelTankUpgradeType = ",AA176))),IF(Q176="RCS","    rcsUpgradeType = coldGas",IF(Q176="RTG",_xlfn.CONCAT(CHAR(10),"@PART[",D176,"]:NEEDS[",B176,",NearFutureElectrical,DecayingRTGs,!FeatureRadiation]",CHAR(10),"{",CHAR(10),"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Q176" s="16" t="str">
        <f>IF(Q176="Engine",VLOOKUP(X176,EngineUpgrades!$A$2:$C$19,2,FALSE),"")</f>
        <v/>
      </c>
      <c r="AR176" s="16" t="str">
        <f>IF(Q176="Engine",VLOOKUP(X176,EngineUpgrades!$A$2:$C$19,3,FALSE),"")</f>
        <v/>
      </c>
      <c r="AS176" s="15" t="str">
        <f>_xlfn.XLOOKUP(AQ176,EngineUpgrades!$D$1:$J$1,EngineUpgrades!$D$17:$J$17,"",0,1)</f>
        <v/>
      </c>
      <c r="AT176" s="17">
        <v>2</v>
      </c>
      <c r="AU176" s="16" t="str">
        <f>IF(Q176="Engine",_xlfn.XLOOKUP(_xlfn.CONCAT(O176,P176+AT176),TechTree!$C$2:$C$501,TechTree!$D$2:$D$501,"Not Valid Combination",0,1),"")</f>
        <v/>
      </c>
    </row>
    <row r="177" spans="1:47" ht="348.5" x14ac:dyDescent="0.35">
      <c r="A177" t="str">
        <f>VLOOKUP(D177,PartsUpdated!$A$2:$A$289,1,FALSE)</f>
        <v>eridani_node_adapter_s1p5_s0p5_1</v>
      </c>
      <c r="B177" t="s">
        <v>417</v>
      </c>
      <c r="C177" t="s">
        <v>1172</v>
      </c>
      <c r="D177" t="s">
        <v>769</v>
      </c>
      <c r="E177" t="s">
        <v>770</v>
      </c>
      <c r="F177" t="s">
        <v>439</v>
      </c>
      <c r="G177" t="s">
        <v>427</v>
      </c>
      <c r="H177">
        <v>2500</v>
      </c>
      <c r="I177">
        <v>500</v>
      </c>
      <c r="J177">
        <v>0.25</v>
      </c>
      <c r="K177" t="s">
        <v>59</v>
      </c>
      <c r="M177" s="12" t="str">
        <f>_xlfn.CONCAT(IF($R177&lt;&gt;"",_xlfn.CONCAT(" #LOC_KTT_",B177,"_",D177,"_Title = ",$R177,CHAR(10),"@PART[",D177,"]:NEEDS[!002_CommunityPartsTitles]:AFTER[",B177,"] // ",IF(R177="",E177,_xlfn.CONCAT(R177," (",E177,")")),CHAR(10),"{",CHAR(10),"    @",$R$1," = #LOC_KTT_",B177,"_",D177,"_Title // ",$R177,CHAR(10),"}",CHAR(10)),""),"@PART[",D177,"]:AFTER[",B177,"] // ",IF(R177="",E177,_xlfn.CONCAT(R177," (",E177,")")),CHAR(10),"{",CHAR(10),"    techBranch = ",VLOOKUP(O177,TechTree!$G$2:$H$43,2,FALSE),CHAR(10),"    techTier = ",P177,CHAR(10),"    @TechRequired = ",N177,IF($S177&lt;&gt;"",_xlfn.CONCAT(CHAR(10),"    @",$S$1," = ",$S177),""),IF($T177&lt;&gt;"",_xlfn.CONCAT(CHAR(10),"    @",$T$1," = ",$T177),""),IF($U177&lt;&gt;"",_xlfn.CONCAT(CHAR(10),"    @",$U$1," = ",$U177),""),IF(AND(AA177="NA/Balloon",Q177&lt;&gt;"Fuel Tank")=TRUE,_xlfn.CONCAT(CHAR(10),"    KiwiFuelSwitchIgnore = true"),""),IF($V177&lt;&gt;"",_xlfn.CONCAT(CHAR(10),V177),""),IF($AP177&lt;&gt;"",IF(Q177="RTG","",_xlfn.CONCAT(CHAR(10),$AP177)),""),IF(AN177&lt;&gt;"",_xlfn.CONCAT(CHAR(10),AN177),""),CHAR(10),"}",IF(AC177="Yes",_xlfn.CONCAT(CHAR(10),"@PART[",D177,"]:NEEDS[KiwiDeprecate]:AFTER[",B177,"]",CHAR(10),"{",CHAR(10),"    kiwiDeprecate = true",CHAR(10),"}"),""),IF(Q177="RTG",AP177,""))</f>
        <v>@PART[eridani_node_adapter_s1p5_s0p5_1]:AFTER[Tantares] // Eridani Size 1.5 to Size 0.5 Adapter
{
    techBranch = stationColony
    techTier = 6
    @TechRequired = earlyStations
    spacePlaneSystemUpgradeType = eridani
}</v>
      </c>
      <c r="N177" s="9" t="str">
        <f>_xlfn.XLOOKUP(_xlfn.CONCAT(O177,P177),TechTree!$C$2:$C$501,TechTree!$D$2:$D$501,"Not Valid Combination",0,1)</f>
        <v>earlyStations</v>
      </c>
      <c r="O177" s="8" t="s">
        <v>226</v>
      </c>
      <c r="P177" s="8">
        <v>6</v>
      </c>
      <c r="Q177" s="8" t="s">
        <v>289</v>
      </c>
      <c r="W177" s="10" t="s">
        <v>243</v>
      </c>
      <c r="X177" s="10" t="s">
        <v>259</v>
      </c>
      <c r="Y177" s="10" t="s">
        <v>1324</v>
      </c>
      <c r="Z177" s="10" t="s">
        <v>1325</v>
      </c>
      <c r="AA177" s="10" t="s">
        <v>294</v>
      </c>
      <c r="AB177" s="10" t="s">
        <v>303</v>
      </c>
      <c r="AC177" s="10" t="s">
        <v>329</v>
      </c>
      <c r="AE177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F177" s="14"/>
      <c r="AG177" s="18" t="s">
        <v>329</v>
      </c>
      <c r="AH177" s="18"/>
      <c r="AI177" s="18"/>
      <c r="AJ177" s="18"/>
      <c r="AK177" s="18"/>
      <c r="AL177" s="18"/>
      <c r="AM177" s="18"/>
      <c r="AN177" s="19" t="str">
        <f t="shared" si="7"/>
        <v/>
      </c>
      <c r="AO177" s="14"/>
      <c r="AP177" s="15" t="str">
        <f>IF(Q177="Structural",_xlfn.CONCAT("    ","structuralUpgradeType = ",IF(P177&lt;3,"0_2",IF(P177&lt;5,"3_4",IF(P177&lt;7,"5_6",IF(P177&lt;9,"7_8","9Plus"))))),IF(Q177="Command Module",_xlfn.CONCAT("    commandUpgradeType = standard",CHAR(10),"    commandUpgradeName = ",W177),IF(Q177="Engine",_xlfn.CONCAT("    engineUpgradeType = ",X177,CHAR(10),Parts!AS177,CHAR(10),"    enginePartUpgradeName = ",Y177),IF(Q177="Parachute","    parachuteUpgradeType = standard",IF(Q177="Solar",_xlfn.CONCAT("    solarPanelUpgradeTier = ",P177),IF(OR(Q177="System",Q177="System and Space Capability")=TRUE,_xlfn.CONCAT("    spacePlaneSystemUpgradeType = ",Y177,IF(Q177="System and Space Capability",_xlfn.CONCAT(CHAR(10),"    spaceplaneUpgradeType = spaceCapable",CHAR(10),"    baseSkinTemp = ",CHAR(10),"    upgradeSkinTemp = "),"")),IF(Q177="Fuel Tank",IF(AA177="NA/Balloon","    KiwiFuelSwitchIgnore = true",IF(AA177="standardLiquidFuel",_xlfn.CONCAT("    fuelTankUpgradeType = ",AA177,CHAR(10),"    fuelTankSizeUpgrade = ",AB177),_xlfn.CONCAT("    fuelTankUpgradeType = ",AA177))),IF(Q177="RCS","    rcsUpgradeType = coldGas",IF(Q177="RTG",_xlfn.CONCAT(CHAR(10),"@PART[",D177,"]:NEEDS[",B177,",NearFutureElectrical,DecayingRTGs,!FeatureRadiation]",CHAR(10),"{",CHAR(10),"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Q177" s="16" t="str">
        <f>IF(Q177="Engine",VLOOKUP(X177,EngineUpgrades!$A$2:$C$19,2,FALSE),"")</f>
        <v/>
      </c>
      <c r="AR177" s="16" t="str">
        <f>IF(Q177="Engine",VLOOKUP(X177,EngineUpgrades!$A$2:$C$19,3,FALSE),"")</f>
        <v/>
      </c>
      <c r="AS177" s="15" t="str">
        <f>_xlfn.XLOOKUP(AQ177,EngineUpgrades!$D$1:$J$1,EngineUpgrades!$D$17:$J$17,"",0,1)</f>
        <v/>
      </c>
      <c r="AT177" s="17">
        <v>2</v>
      </c>
      <c r="AU177" s="16" t="str">
        <f>IF(Q177="Engine",_xlfn.XLOOKUP(_xlfn.CONCAT(O177,P177+AT177),TechTree!$C$2:$C$501,TechTree!$D$2:$D$501,"Not Valid Combination",0,1),"")</f>
        <v/>
      </c>
    </row>
    <row r="178" spans="1:47" ht="348.5" x14ac:dyDescent="0.35">
      <c r="A178" t="str">
        <f>VLOOKUP(D178,PartsUpdated!$A$2:$A$289,1,FALSE)</f>
        <v>eridani_node_s0p5_1</v>
      </c>
      <c r="B178" t="s">
        <v>417</v>
      </c>
      <c r="C178" t="s">
        <v>1173</v>
      </c>
      <c r="D178" t="s">
        <v>771</v>
      </c>
      <c r="E178" t="s">
        <v>772</v>
      </c>
      <c r="F178" t="s">
        <v>420</v>
      </c>
      <c r="G178" t="s">
        <v>427</v>
      </c>
      <c r="H178">
        <v>2500</v>
      </c>
      <c r="I178">
        <v>500</v>
      </c>
      <c r="J178">
        <v>0.5</v>
      </c>
      <c r="K178" t="s">
        <v>59</v>
      </c>
      <c r="M178" s="12" t="str">
        <f>_xlfn.CONCAT(IF($R178&lt;&gt;"",_xlfn.CONCAT(" #LOC_KTT_",B178,"_",D178,"_Title = ",$R178,CHAR(10),"@PART[",D178,"]:NEEDS[!002_CommunityPartsTitles]:AFTER[",B178,"] // ",IF(R178="",E178,_xlfn.CONCAT(R178," (",E178,")")),CHAR(10),"{",CHAR(10),"    @",$R$1," = #LOC_KTT_",B178,"_",D178,"_Title // ",$R178,CHAR(10),"}",CHAR(10)),""),"@PART[",D178,"]:AFTER[",B178,"] // ",IF(R178="",E178,_xlfn.CONCAT(R178," (",E178,")")),CHAR(10),"{",CHAR(10),"    techBranch = ",VLOOKUP(O178,TechTree!$G$2:$H$43,2,FALSE),CHAR(10),"    techTier = ",P178,CHAR(10),"    @TechRequired = ",N178,IF($S178&lt;&gt;"",_xlfn.CONCAT(CHAR(10),"    @",$S$1," = ",$S178),""),IF($T178&lt;&gt;"",_xlfn.CONCAT(CHAR(10),"    @",$T$1," = ",$T178),""),IF($U178&lt;&gt;"",_xlfn.CONCAT(CHAR(10),"    @",$U$1," = ",$U178),""),IF(AND(AA178="NA/Balloon",Q178&lt;&gt;"Fuel Tank")=TRUE,_xlfn.CONCAT(CHAR(10),"    KiwiFuelSwitchIgnore = true"),""),IF($V178&lt;&gt;"",_xlfn.CONCAT(CHAR(10),V178),""),IF($AP178&lt;&gt;"",IF(Q178="RTG","",_xlfn.CONCAT(CHAR(10),$AP178)),""),IF(AN178&lt;&gt;"",_xlfn.CONCAT(CHAR(10),AN178),""),CHAR(10),"}",IF(AC178="Yes",_xlfn.CONCAT(CHAR(10),"@PART[",D178,"]:NEEDS[KiwiDeprecate]:AFTER[",B178,"]",CHAR(10),"{",CHAR(10),"    kiwiDeprecate = true",CHAR(10),"}"),""),IF(Q178="RTG",AP178,""))</f>
        <v>@PART[eridani_node_s0p5_1]:AFTER[Tantares] // Eridani Size 0.5 Node
{
    techBranch = stationParts
    techTier = 5
    @TechRequired = specializedConstruction
    spacePlaneSystemUpgradeType = eridani
}</v>
      </c>
      <c r="N178" s="9" t="str">
        <f>_xlfn.XLOOKUP(_xlfn.CONCAT(O178,P178),TechTree!$C$2:$C$501,TechTree!$D$2:$D$501,"Not Valid Combination",0,1)</f>
        <v>specializedConstruction</v>
      </c>
      <c r="O178" s="8" t="s">
        <v>208</v>
      </c>
      <c r="P178" s="8">
        <v>5</v>
      </c>
      <c r="Q178" s="8" t="s">
        <v>289</v>
      </c>
      <c r="W178" s="10" t="s">
        <v>243</v>
      </c>
      <c r="X178" s="10" t="s">
        <v>254</v>
      </c>
      <c r="Y178" s="10" t="s">
        <v>1324</v>
      </c>
      <c r="Z178" s="10" t="s">
        <v>1325</v>
      </c>
      <c r="AA178" s="10" t="s">
        <v>294</v>
      </c>
      <c r="AB178" s="10" t="s">
        <v>303</v>
      </c>
      <c r="AC178" s="10" t="s">
        <v>329</v>
      </c>
      <c r="AE178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F178" s="14"/>
      <c r="AG178" s="18" t="s">
        <v>329</v>
      </c>
      <c r="AH178" s="18"/>
      <c r="AI178" s="18"/>
      <c r="AJ178" s="18"/>
      <c r="AK178" s="18"/>
      <c r="AL178" s="18"/>
      <c r="AM178" s="18"/>
      <c r="AN178" s="19" t="str">
        <f t="shared" si="7"/>
        <v/>
      </c>
      <c r="AO178" s="14"/>
      <c r="AP178" s="15" t="str">
        <f>IF(Q178="Structural",_xlfn.CONCAT("    ","structuralUpgradeType = ",IF(P178&lt;3,"0_2",IF(P178&lt;5,"3_4",IF(P178&lt;7,"5_6",IF(P178&lt;9,"7_8","9Plus"))))),IF(Q178="Command Module",_xlfn.CONCAT("    commandUpgradeType = standard",CHAR(10),"    commandUpgradeName = ",W178),IF(Q178="Engine",_xlfn.CONCAT("    engineUpgradeType = ",X178,CHAR(10),Parts!AS178,CHAR(10),"    enginePartUpgradeName = ",Y178),IF(Q178="Parachute","    parachuteUpgradeType = standard",IF(Q178="Solar",_xlfn.CONCAT("    solarPanelUpgradeTier = ",P178),IF(OR(Q178="System",Q178="System and Space Capability")=TRUE,_xlfn.CONCAT("    spacePlaneSystemUpgradeType = ",Y178,IF(Q178="System and Space Capability",_xlfn.CONCAT(CHAR(10),"    spaceplaneUpgradeType = spaceCapable",CHAR(10),"    baseSkinTemp = ",CHAR(10),"    upgradeSkinTemp = "),"")),IF(Q178="Fuel Tank",IF(AA178="NA/Balloon","    KiwiFuelSwitchIgnore = true",IF(AA178="standardLiquidFuel",_xlfn.CONCAT("    fuelTankUpgradeType = ",AA178,CHAR(10),"    fuelTankSizeUpgrade = ",AB178),_xlfn.CONCAT("    fuelTankUpgradeType = ",AA178))),IF(Q178="RCS","    rcsUpgradeType = coldGas",IF(Q178="RTG",_xlfn.CONCAT(CHAR(10),"@PART[",D178,"]:NEEDS[",B178,",NearFutureElectrical,DecayingRTGs,!FeatureRadiation]",CHAR(10),"{",CHAR(10),"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Q178" s="16" t="str">
        <f>IF(Q178="Engine",VLOOKUP(X178,EngineUpgrades!$A$2:$C$19,2,FALSE),"")</f>
        <v/>
      </c>
      <c r="AR178" s="16" t="str">
        <f>IF(Q178="Engine",VLOOKUP(X178,EngineUpgrades!$A$2:$C$19,3,FALSE),"")</f>
        <v/>
      </c>
      <c r="AS178" s="15" t="str">
        <f>_xlfn.XLOOKUP(AQ178,EngineUpgrades!$D$1:$J$1,EngineUpgrades!$D$17:$J$17,"",0,1)</f>
        <v/>
      </c>
      <c r="AT178" s="17">
        <v>2</v>
      </c>
      <c r="AU178" s="16" t="str">
        <f>IF(Q178="Engine",_xlfn.XLOOKUP(_xlfn.CONCAT(O178,P178+AT178),TechTree!$C$2:$C$501,TechTree!$D$2:$D$501,"Not Valid Combination",0,1),"")</f>
        <v/>
      </c>
    </row>
    <row r="179" spans="1:47" ht="348.5" x14ac:dyDescent="0.35">
      <c r="A179" t="str">
        <f>VLOOKUP(D179,PartsUpdated!$A$2:$A$289,1,FALSE)</f>
        <v>acamar_adapter_s2_s0p5_1</v>
      </c>
      <c r="B179" t="s">
        <v>417</v>
      </c>
      <c r="C179" t="s">
        <v>1174</v>
      </c>
      <c r="D179" t="s">
        <v>773</v>
      </c>
      <c r="E179" t="s">
        <v>774</v>
      </c>
      <c r="F179" t="s">
        <v>439</v>
      </c>
      <c r="G179" t="s">
        <v>6</v>
      </c>
      <c r="H179">
        <v>2500</v>
      </c>
      <c r="I179">
        <v>500</v>
      </c>
      <c r="J179">
        <v>0.1</v>
      </c>
      <c r="K179" t="s">
        <v>67</v>
      </c>
      <c r="M179" s="12" t="str">
        <f>_xlfn.CONCAT(IF($R179&lt;&gt;"",_xlfn.CONCAT(" #LOC_KTT_",B179,"_",D179,"_Title = ",$R179,CHAR(10),"@PART[",D179,"]:NEEDS[!002_CommunityPartsTitles]:AFTER[",B179,"] // ",IF(R179="",E179,_xlfn.CONCAT(R179," (",E179,")")),CHAR(10),"{",CHAR(10),"    @",$R$1," = #LOC_KTT_",B179,"_",D179,"_Title // ",$R179,CHAR(10),"}",CHAR(10)),""),"@PART[",D179,"]:AFTER[",B179,"] // ",IF(R179="",E179,_xlfn.CONCAT(R179," (",E179,")")),CHAR(10),"{",CHAR(10),"    techBranch = ",VLOOKUP(O179,TechTree!$G$2:$H$43,2,FALSE),CHAR(10),"    techTier = ",P179,CHAR(10),"    @TechRequired = ",N179,IF($S179&lt;&gt;"",_xlfn.CONCAT(CHAR(10),"    @",$S$1," = ",$S179),""),IF($T179&lt;&gt;"",_xlfn.CONCAT(CHAR(10),"    @",$T$1," = ",$T179),""),IF($U179&lt;&gt;"",_xlfn.CONCAT(CHAR(10),"    @",$U$1," = ",$U179),""),IF(AND(AA179="NA/Balloon",Q179&lt;&gt;"Fuel Tank")=TRUE,_xlfn.CONCAT(CHAR(10),"    KiwiFuelSwitchIgnore = true"),""),IF($V179&lt;&gt;"",_xlfn.CONCAT(CHAR(10),V179),""),IF($AP179&lt;&gt;"",IF(Q179="RTG","",_xlfn.CONCAT(CHAR(10),$AP179)),""),IF(AN179&lt;&gt;"",_xlfn.CONCAT(CHAR(10),AN179),""),CHAR(10),"}",IF(AC179="Yes",_xlfn.CONCAT(CHAR(10),"@PART[",D179,"]:NEEDS[KiwiDeprecate]:AFTER[",B179,"]",CHAR(10),"{",CHAR(10),"    kiwiDeprecate = true",CHAR(10),"}"),""),IF(Q179="RTG",AP179,""))</f>
        <v>@PART[acamar_adapter_s2_s0p5_1]:AFTER[Tantares] // Acamar Size 2 to Size 0.5 Adapter
{
    techBranch = adaptersEtAl
    techTier = 5
    @TechRequired = specializedConstruction
    spacePlaneSystemUpgradeType = acamar
}</v>
      </c>
      <c r="N179" s="9" t="str">
        <f>_xlfn.XLOOKUP(_xlfn.CONCAT(O179,P179),TechTree!$C$2:$C$501,TechTree!$D$2:$D$501,"Not Valid Combination",0,1)</f>
        <v>specializedConstruction</v>
      </c>
      <c r="O179" s="8" t="s">
        <v>207</v>
      </c>
      <c r="P179" s="8">
        <v>5</v>
      </c>
      <c r="Q179" s="8" t="s">
        <v>289</v>
      </c>
      <c r="W179" s="10" t="s">
        <v>243</v>
      </c>
      <c r="X179" s="10" t="s">
        <v>259</v>
      </c>
      <c r="Y179" s="10" t="s">
        <v>1326</v>
      </c>
      <c r="Z179" s="10" t="s">
        <v>1327</v>
      </c>
      <c r="AA179" s="10" t="s">
        <v>294</v>
      </c>
      <c r="AB179" s="10" t="s">
        <v>303</v>
      </c>
      <c r="AC179" s="10" t="s">
        <v>329</v>
      </c>
      <c r="AE179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F179" s="14"/>
      <c r="AG179" s="18" t="s">
        <v>329</v>
      </c>
      <c r="AH179" s="18"/>
      <c r="AI179" s="18"/>
      <c r="AJ179" s="18"/>
      <c r="AK179" s="18"/>
      <c r="AL179" s="18"/>
      <c r="AM179" s="18"/>
      <c r="AN179" s="19" t="str">
        <f t="shared" si="7"/>
        <v/>
      </c>
      <c r="AO179" s="14"/>
      <c r="AP179" s="15" t="str">
        <f>IF(Q179="Structural",_xlfn.CONCAT("    ","structuralUpgradeType = ",IF(P179&lt;3,"0_2",IF(P179&lt;5,"3_4",IF(P179&lt;7,"5_6",IF(P179&lt;9,"7_8","9Plus"))))),IF(Q179="Command Module",_xlfn.CONCAT("    commandUpgradeType = standard",CHAR(10),"    commandUpgradeName = ",W179),IF(Q179="Engine",_xlfn.CONCAT("    engineUpgradeType = ",X179,CHAR(10),Parts!AS179,CHAR(10),"    enginePartUpgradeName = ",Y179),IF(Q179="Parachute","    parachuteUpgradeType = standard",IF(Q179="Solar",_xlfn.CONCAT("    solarPanelUpgradeTier = ",P179),IF(OR(Q179="System",Q179="System and Space Capability")=TRUE,_xlfn.CONCAT("    spacePlaneSystemUpgradeType = ",Y179,IF(Q179="System and Space Capability",_xlfn.CONCAT(CHAR(10),"    spaceplaneUpgradeType = spaceCapable",CHAR(10),"    baseSkinTemp = ",CHAR(10),"    upgradeSkinTemp = "),"")),IF(Q179="Fuel Tank",IF(AA179="NA/Balloon","    KiwiFuelSwitchIgnore = true",IF(AA179="standardLiquidFuel",_xlfn.CONCAT("    fuelTankUpgradeType = ",AA179,CHAR(10),"    fuelTankSizeUpgrade = ",AB179),_xlfn.CONCAT("    fuelTankUpgradeType = ",AA179))),IF(Q179="RCS","    rcsUpgradeType = coldGas",IF(Q179="RTG",_xlfn.CONCAT(CHAR(10),"@PART[",D179,"]:NEEDS[",B179,",NearFutureElectrical,DecayingRTGs,!FeatureRadiation]",CHAR(10),"{",CHAR(10),"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Q179" s="16" t="str">
        <f>IF(Q179="Engine",VLOOKUP(X179,EngineUpgrades!$A$2:$C$19,2,FALSE),"")</f>
        <v/>
      </c>
      <c r="AR179" s="16" t="str">
        <f>IF(Q179="Engine",VLOOKUP(X179,EngineUpgrades!$A$2:$C$19,3,FALSE),"")</f>
        <v/>
      </c>
      <c r="AS179" s="15" t="str">
        <f>_xlfn.XLOOKUP(AQ179,EngineUpgrades!$D$1:$J$1,EngineUpgrades!$D$17:$J$17,"",0,1)</f>
        <v/>
      </c>
      <c r="AT179" s="17">
        <v>2</v>
      </c>
      <c r="AU179" s="16" t="str">
        <f>IF(Q179="Engine",_xlfn.XLOOKUP(_xlfn.CONCAT(O179,P179+AT179),TechTree!$C$2:$C$501,TechTree!$D$2:$D$501,"Not Valid Combination",0,1),"")</f>
        <v/>
      </c>
    </row>
    <row r="180" spans="1:47" ht="348.5" x14ac:dyDescent="0.35">
      <c r="A180" t="str">
        <f>VLOOKUP(D180,PartsUpdated!$A$2:$A$289,1,FALSE)</f>
        <v>acamar_adapter_s2_s0p5_2</v>
      </c>
      <c r="B180" t="s">
        <v>417</v>
      </c>
      <c r="C180" t="s">
        <v>1175</v>
      </c>
      <c r="D180" t="s">
        <v>775</v>
      </c>
      <c r="E180" t="s">
        <v>776</v>
      </c>
      <c r="F180" t="s">
        <v>439</v>
      </c>
      <c r="G180" t="s">
        <v>9</v>
      </c>
      <c r="H180">
        <v>10000</v>
      </c>
      <c r="I180">
        <v>2000</v>
      </c>
      <c r="J180">
        <v>0.1</v>
      </c>
      <c r="K180" t="s">
        <v>67</v>
      </c>
      <c r="M180" s="12" t="str">
        <f>_xlfn.CONCAT(IF($R180&lt;&gt;"",_xlfn.CONCAT(" #LOC_KTT_",B180,"_",D180,"_Title = ",$R180,CHAR(10),"@PART[",D180,"]:NEEDS[!002_CommunityPartsTitles]:AFTER[",B180,"] // ",IF(R180="",E180,_xlfn.CONCAT(R180," (",E180,")")),CHAR(10),"{",CHAR(10),"    @",$R$1," = #LOC_KTT_",B180,"_",D180,"_Title // ",$R180,CHAR(10),"}",CHAR(10)),""),"@PART[",D180,"]:AFTER[",B180,"] // ",IF(R180="",E180,_xlfn.CONCAT(R180," (",E180,")")),CHAR(10),"{",CHAR(10),"    techBranch = ",VLOOKUP(O180,TechTree!$G$2:$H$43,2,FALSE),CHAR(10),"    techTier = ",P180,CHAR(10),"    @TechRequired = ",N180,IF($S180&lt;&gt;"",_xlfn.CONCAT(CHAR(10),"    @",$S$1," = ",$S180),""),IF($T180&lt;&gt;"",_xlfn.CONCAT(CHAR(10),"    @",$T$1," = ",$T180),""),IF($U180&lt;&gt;"",_xlfn.CONCAT(CHAR(10),"    @",$U$1," = ",$U180),""),IF(AND(AA180="NA/Balloon",Q180&lt;&gt;"Fuel Tank")=TRUE,_xlfn.CONCAT(CHAR(10),"    KiwiFuelSwitchIgnore = true"),""),IF($V180&lt;&gt;"",_xlfn.CONCAT(CHAR(10),V180),""),IF($AP180&lt;&gt;"",IF(Q180="RTG","",_xlfn.CONCAT(CHAR(10),$AP180)),""),IF(AN180&lt;&gt;"",_xlfn.CONCAT(CHAR(10),AN180),""),CHAR(10),"}",IF(AC180="Yes",_xlfn.CONCAT(CHAR(10),"@PART[",D180,"]:NEEDS[KiwiDeprecate]:AFTER[",B180,"]",CHAR(10),"{",CHAR(10),"    kiwiDeprecate = true",CHAR(10),"}"),""),IF(Q180="RTG",AP180,""))</f>
        <v>@PART[acamar_adapter_s2_s0p5_2]:AFTER[Tantares] // Acamar Size 2 to Size 0.5 Battery Adapter
{
    techBranch = batteries
    techTier = 5
    @TechRequired = advElectrics
    spacePlaneSystemUpgradeType = acamar
}</v>
      </c>
      <c r="N180" s="9" t="str">
        <f>_xlfn.XLOOKUP(_xlfn.CONCAT(O180,P180),TechTree!$C$2:$C$501,TechTree!$D$2:$D$501,"Not Valid Combination",0,1)</f>
        <v>advElectrics</v>
      </c>
      <c r="O180" s="8" t="s">
        <v>210</v>
      </c>
      <c r="P180" s="8">
        <v>5</v>
      </c>
      <c r="Q180" s="8" t="s">
        <v>289</v>
      </c>
      <c r="W180" s="10" t="s">
        <v>243</v>
      </c>
      <c r="X180" s="10" t="s">
        <v>254</v>
      </c>
      <c r="Y180" s="10" t="s">
        <v>1326</v>
      </c>
      <c r="Z180" s="10" t="s">
        <v>1327</v>
      </c>
      <c r="AA180" s="10" t="s">
        <v>294</v>
      </c>
      <c r="AB180" s="10" t="s">
        <v>303</v>
      </c>
      <c r="AC180" s="10" t="s">
        <v>329</v>
      </c>
      <c r="AE180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F180" s="14"/>
      <c r="AG180" s="18" t="s">
        <v>329</v>
      </c>
      <c r="AH180" s="18"/>
      <c r="AI180" s="18"/>
      <c r="AJ180" s="18"/>
      <c r="AK180" s="18"/>
      <c r="AL180" s="18"/>
      <c r="AM180" s="18"/>
      <c r="AN180" s="19" t="str">
        <f t="shared" si="7"/>
        <v/>
      </c>
      <c r="AO180" s="14"/>
      <c r="AP180" s="15" t="str">
        <f>IF(Q180="Structural",_xlfn.CONCAT("    ","structuralUpgradeType = ",IF(P180&lt;3,"0_2",IF(P180&lt;5,"3_4",IF(P180&lt;7,"5_6",IF(P180&lt;9,"7_8","9Plus"))))),IF(Q180="Command Module",_xlfn.CONCAT("    commandUpgradeType = standard",CHAR(10),"    commandUpgradeName = ",W180),IF(Q180="Engine",_xlfn.CONCAT("    engineUpgradeType = ",X180,CHAR(10),Parts!AS180,CHAR(10),"    enginePartUpgradeName = ",Y180),IF(Q180="Parachute","    parachuteUpgradeType = standard",IF(Q180="Solar",_xlfn.CONCAT("    solarPanelUpgradeTier = ",P180),IF(OR(Q180="System",Q180="System and Space Capability")=TRUE,_xlfn.CONCAT("    spacePlaneSystemUpgradeType = ",Y180,IF(Q180="System and Space Capability",_xlfn.CONCAT(CHAR(10),"    spaceplaneUpgradeType = spaceCapable",CHAR(10),"    baseSkinTemp = ",CHAR(10),"    upgradeSkinTemp = "),"")),IF(Q180="Fuel Tank",IF(AA180="NA/Balloon","    KiwiFuelSwitchIgnore = true",IF(AA180="standardLiquidFuel",_xlfn.CONCAT("    fuelTankUpgradeType = ",AA180,CHAR(10),"    fuelTankSizeUpgrade = ",AB180),_xlfn.CONCAT("    fuelTankUpgradeType = ",AA180))),IF(Q180="RCS","    rcsUpgradeType = coldGas",IF(Q180="RTG",_xlfn.CONCAT(CHAR(10),"@PART[",D180,"]:NEEDS[",B180,",NearFutureElectrical,DecayingRTGs,!FeatureRadiation]",CHAR(10),"{",CHAR(10),"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Q180" s="16" t="str">
        <f>IF(Q180="Engine",VLOOKUP(X180,EngineUpgrades!$A$2:$C$19,2,FALSE),"")</f>
        <v/>
      </c>
      <c r="AR180" s="16" t="str">
        <f>IF(Q180="Engine",VLOOKUP(X180,EngineUpgrades!$A$2:$C$19,3,FALSE),"")</f>
        <v/>
      </c>
      <c r="AS180" s="15" t="str">
        <f>_xlfn.XLOOKUP(AQ180,EngineUpgrades!$D$1:$J$1,EngineUpgrades!$D$17:$J$17,"",0,1)</f>
        <v/>
      </c>
      <c r="AT180" s="17">
        <v>2</v>
      </c>
      <c r="AU180" s="16" t="str">
        <f>IF(Q180="Engine",_xlfn.XLOOKUP(_xlfn.CONCAT(O180,P180+AT180),TechTree!$C$2:$C$501,TechTree!$D$2:$D$501,"Not Valid Combination",0,1),"")</f>
        <v/>
      </c>
    </row>
    <row r="181" spans="1:47" ht="348.5" x14ac:dyDescent="0.35">
      <c r="A181" t="str">
        <f>VLOOKUP(D181,PartsUpdated!$A$2:$A$289,1,FALSE)</f>
        <v>acamar_adapter_s2_s1_1</v>
      </c>
      <c r="B181" t="s">
        <v>417</v>
      </c>
      <c r="C181" t="s">
        <v>1176</v>
      </c>
      <c r="D181" t="s">
        <v>777</v>
      </c>
      <c r="E181" t="s">
        <v>778</v>
      </c>
      <c r="F181" t="s">
        <v>439</v>
      </c>
      <c r="G181" t="s">
        <v>6</v>
      </c>
      <c r="H181">
        <v>2500</v>
      </c>
      <c r="I181">
        <v>500</v>
      </c>
      <c r="J181">
        <v>0.1</v>
      </c>
      <c r="K181" t="s">
        <v>67</v>
      </c>
      <c r="M181" s="12" t="str">
        <f>_xlfn.CONCAT(IF($R181&lt;&gt;"",_xlfn.CONCAT(" #LOC_KTT_",B181,"_",D181,"_Title = ",$R181,CHAR(10),"@PART[",D181,"]:NEEDS[!002_CommunityPartsTitles]:AFTER[",B181,"] // ",IF(R181="",E181,_xlfn.CONCAT(R181," (",E181,")")),CHAR(10),"{",CHAR(10),"    @",$R$1," = #LOC_KTT_",B181,"_",D181,"_Title // ",$R181,CHAR(10),"}",CHAR(10)),""),"@PART[",D181,"]:AFTER[",B181,"] // ",IF(R181="",E181,_xlfn.CONCAT(R181," (",E181,")")),CHAR(10),"{",CHAR(10),"    techBranch = ",VLOOKUP(O181,TechTree!$G$2:$H$43,2,FALSE),CHAR(10),"    techTier = ",P181,CHAR(10),"    @TechRequired = ",N181,IF($S181&lt;&gt;"",_xlfn.CONCAT(CHAR(10),"    @",$S$1," = ",$S181),""),IF($T181&lt;&gt;"",_xlfn.CONCAT(CHAR(10),"    @",$T$1," = ",$T181),""),IF($U181&lt;&gt;"",_xlfn.CONCAT(CHAR(10),"    @",$U$1," = ",$U181),""),IF(AND(AA181="NA/Balloon",Q181&lt;&gt;"Fuel Tank")=TRUE,_xlfn.CONCAT(CHAR(10),"    KiwiFuelSwitchIgnore = true"),""),IF($V181&lt;&gt;"",_xlfn.CONCAT(CHAR(10),V181),""),IF($AP181&lt;&gt;"",IF(Q181="RTG","",_xlfn.CONCAT(CHAR(10),$AP181)),""),IF(AN181&lt;&gt;"",_xlfn.CONCAT(CHAR(10),AN181),""),CHAR(10),"}",IF(AC181="Yes",_xlfn.CONCAT(CHAR(10),"@PART[",D181,"]:NEEDS[KiwiDeprecate]:AFTER[",B181,"]",CHAR(10),"{",CHAR(10),"    kiwiDeprecate = true",CHAR(10),"}"),""),IF(Q181="RTG",AP181,""))</f>
        <v>@PART[acamar_adapter_s2_s1_1]:AFTER[Tantares] // Acamar Size 2 to Size1 1 Adapter
{
    techBranch = stationParts
    techTier = 5
    @TechRequired = specializedConstruction
    spacePlaneSystemUpgradeType = acamar
}</v>
      </c>
      <c r="N181" s="9" t="str">
        <f>_xlfn.XLOOKUP(_xlfn.CONCAT(O181,P181),TechTree!$C$2:$C$501,TechTree!$D$2:$D$501,"Not Valid Combination",0,1)</f>
        <v>specializedConstruction</v>
      </c>
      <c r="O181" s="8" t="s">
        <v>208</v>
      </c>
      <c r="P181" s="8">
        <v>5</v>
      </c>
      <c r="Q181" s="8" t="s">
        <v>289</v>
      </c>
      <c r="W181" s="10" t="s">
        <v>243</v>
      </c>
      <c r="X181" s="10" t="s">
        <v>259</v>
      </c>
      <c r="Y181" s="10" t="s">
        <v>1326</v>
      </c>
      <c r="Z181" s="10" t="s">
        <v>1327</v>
      </c>
      <c r="AA181" s="10" t="s">
        <v>294</v>
      </c>
      <c r="AB181" s="10" t="s">
        <v>303</v>
      </c>
      <c r="AC181" s="10" t="s">
        <v>329</v>
      </c>
      <c r="AE181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F181" s="14"/>
      <c r="AG181" s="18" t="s">
        <v>329</v>
      </c>
      <c r="AH181" s="18"/>
      <c r="AI181" s="18"/>
      <c r="AJ181" s="18"/>
      <c r="AK181" s="18"/>
      <c r="AL181" s="18"/>
      <c r="AM181" s="18"/>
      <c r="AN181" s="19" t="str">
        <f t="shared" si="7"/>
        <v/>
      </c>
      <c r="AO181" s="14"/>
      <c r="AP181" s="15" t="str">
        <f>IF(Q181="Structural",_xlfn.CONCAT("    ","structuralUpgradeType = ",IF(P181&lt;3,"0_2",IF(P181&lt;5,"3_4",IF(P181&lt;7,"5_6",IF(P181&lt;9,"7_8","9Plus"))))),IF(Q181="Command Module",_xlfn.CONCAT("    commandUpgradeType = standard",CHAR(10),"    commandUpgradeName = ",W181),IF(Q181="Engine",_xlfn.CONCAT("    engineUpgradeType = ",X181,CHAR(10),Parts!AS181,CHAR(10),"    enginePartUpgradeName = ",Y181),IF(Q181="Parachute","    parachuteUpgradeType = standard",IF(Q181="Solar",_xlfn.CONCAT("    solarPanelUpgradeTier = ",P181),IF(OR(Q181="System",Q181="System and Space Capability")=TRUE,_xlfn.CONCAT("    spacePlaneSystemUpgradeType = ",Y181,IF(Q181="System and Space Capability",_xlfn.CONCAT(CHAR(10),"    spaceplaneUpgradeType = spaceCapable",CHAR(10),"    baseSkinTemp = ",CHAR(10),"    upgradeSkinTemp = "),"")),IF(Q181="Fuel Tank",IF(AA181="NA/Balloon","    KiwiFuelSwitchIgnore = true",IF(AA181="standardLiquidFuel",_xlfn.CONCAT("    fuelTankUpgradeType = ",AA181,CHAR(10),"    fuelTankSizeUpgrade = ",AB181),_xlfn.CONCAT("    fuelTankUpgradeType = ",AA181))),IF(Q181="RCS","    rcsUpgradeType = coldGas",IF(Q181="RTG",_xlfn.CONCAT(CHAR(10),"@PART[",D181,"]:NEEDS[",B181,",NearFutureElectrical,DecayingRTGs,!FeatureRadiation]",CHAR(10),"{",CHAR(10),"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Q181" s="16" t="str">
        <f>IF(Q181="Engine",VLOOKUP(X181,EngineUpgrades!$A$2:$C$19,2,FALSE),"")</f>
        <v/>
      </c>
      <c r="AR181" s="16" t="str">
        <f>IF(Q181="Engine",VLOOKUP(X181,EngineUpgrades!$A$2:$C$19,3,FALSE),"")</f>
        <v/>
      </c>
      <c r="AS181" s="15" t="str">
        <f>_xlfn.XLOOKUP(AQ181,EngineUpgrades!$D$1:$J$1,EngineUpgrades!$D$17:$J$17,"",0,1)</f>
        <v/>
      </c>
      <c r="AT181" s="17">
        <v>2</v>
      </c>
      <c r="AU181" s="16" t="str">
        <f>IF(Q181="Engine",_xlfn.XLOOKUP(_xlfn.CONCAT(O181,P181+AT181),TechTree!$C$2:$C$501,TechTree!$D$2:$D$501,"Not Valid Combination",0,1),"")</f>
        <v/>
      </c>
    </row>
    <row r="182" spans="1:47" ht="348.5" x14ac:dyDescent="0.35">
      <c r="A182" t="str">
        <f>VLOOKUP(D182,PartsUpdated!$A$2:$A$289,1,FALSE)</f>
        <v>acamar_adapter_s2_s1_2</v>
      </c>
      <c r="B182" t="s">
        <v>417</v>
      </c>
      <c r="C182" t="s">
        <v>1177</v>
      </c>
      <c r="D182" t="s">
        <v>779</v>
      </c>
      <c r="E182" t="s">
        <v>780</v>
      </c>
      <c r="F182" t="s">
        <v>439</v>
      </c>
      <c r="G182" t="s">
        <v>9</v>
      </c>
      <c r="H182">
        <v>10000</v>
      </c>
      <c r="I182">
        <v>2000</v>
      </c>
      <c r="J182">
        <v>0.1</v>
      </c>
      <c r="K182" t="s">
        <v>67</v>
      </c>
      <c r="M182" s="12" t="str">
        <f>_xlfn.CONCAT(IF($R182&lt;&gt;"",_xlfn.CONCAT(" #LOC_KTT_",B182,"_",D182,"_Title = ",$R182,CHAR(10),"@PART[",D182,"]:NEEDS[!002_CommunityPartsTitles]:AFTER[",B182,"] // ",IF(R182="",E182,_xlfn.CONCAT(R182," (",E182,")")),CHAR(10),"{",CHAR(10),"    @",$R$1," = #LOC_KTT_",B182,"_",D182,"_Title // ",$R182,CHAR(10),"}",CHAR(10)),""),"@PART[",D182,"]:AFTER[",B182,"] // ",IF(R182="",E182,_xlfn.CONCAT(R182," (",E182,")")),CHAR(10),"{",CHAR(10),"    techBranch = ",VLOOKUP(O182,TechTree!$G$2:$H$43,2,FALSE),CHAR(10),"    techTier = ",P182,CHAR(10),"    @TechRequired = ",N182,IF($S182&lt;&gt;"",_xlfn.CONCAT(CHAR(10),"    @",$S$1," = ",$S182),""),IF($T182&lt;&gt;"",_xlfn.CONCAT(CHAR(10),"    @",$T$1," = ",$T182),""),IF($U182&lt;&gt;"",_xlfn.CONCAT(CHAR(10),"    @",$U$1," = ",$U182),""),IF(AND(AA182="NA/Balloon",Q182&lt;&gt;"Fuel Tank")=TRUE,_xlfn.CONCAT(CHAR(10),"    KiwiFuelSwitchIgnore = true"),""),IF($V182&lt;&gt;"",_xlfn.CONCAT(CHAR(10),V182),""),IF($AP182&lt;&gt;"",IF(Q182="RTG","",_xlfn.CONCAT(CHAR(10),$AP182)),""),IF(AN182&lt;&gt;"",_xlfn.CONCAT(CHAR(10),AN182),""),CHAR(10),"}",IF(AC182="Yes",_xlfn.CONCAT(CHAR(10),"@PART[",D182,"]:NEEDS[KiwiDeprecate]:AFTER[",B182,"]",CHAR(10),"{",CHAR(10),"    kiwiDeprecate = true",CHAR(10),"}"),""),IF(Q182="RTG",AP182,""))</f>
        <v>@PART[acamar_adapter_s2_s1_2]:AFTER[Tantares] // Acamar Size 2 to Size 1 Battery Adapter
{
    techBranch = batteries
    techTier = 5
    @TechRequired = advElectrics
    spacePlaneSystemUpgradeType = acamar
}</v>
      </c>
      <c r="N182" s="9" t="str">
        <f>_xlfn.XLOOKUP(_xlfn.CONCAT(O182,P182),TechTree!$C$2:$C$501,TechTree!$D$2:$D$501,"Not Valid Combination",0,1)</f>
        <v>advElectrics</v>
      </c>
      <c r="O182" s="8" t="s">
        <v>210</v>
      </c>
      <c r="P182" s="8">
        <v>5</v>
      </c>
      <c r="Q182" s="8" t="s">
        <v>289</v>
      </c>
      <c r="W182" s="10" t="s">
        <v>243</v>
      </c>
      <c r="X182" s="10" t="s">
        <v>254</v>
      </c>
      <c r="Y182" s="10" t="s">
        <v>1326</v>
      </c>
      <c r="Z182" s="10" t="s">
        <v>1327</v>
      </c>
      <c r="AA182" s="10" t="s">
        <v>294</v>
      </c>
      <c r="AB182" s="10" t="s">
        <v>303</v>
      </c>
      <c r="AC182" s="10" t="s">
        <v>329</v>
      </c>
      <c r="AE182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F182" s="14"/>
      <c r="AG182" s="18" t="s">
        <v>329</v>
      </c>
      <c r="AH182" s="18"/>
      <c r="AI182" s="18"/>
      <c r="AJ182" s="18"/>
      <c r="AK182" s="18"/>
      <c r="AL182" s="18"/>
      <c r="AM182" s="18"/>
      <c r="AN182" s="19" t="str">
        <f t="shared" si="7"/>
        <v/>
      </c>
      <c r="AO182" s="14"/>
      <c r="AP182" s="15" t="str">
        <f>IF(Q182="Structural",_xlfn.CONCAT("    ","structuralUpgradeType = ",IF(P182&lt;3,"0_2",IF(P182&lt;5,"3_4",IF(P182&lt;7,"5_6",IF(P182&lt;9,"7_8","9Plus"))))),IF(Q182="Command Module",_xlfn.CONCAT("    commandUpgradeType = standard",CHAR(10),"    commandUpgradeName = ",W182),IF(Q182="Engine",_xlfn.CONCAT("    engineUpgradeType = ",X182,CHAR(10),Parts!AS182,CHAR(10),"    enginePartUpgradeName = ",Y182),IF(Q182="Parachute","    parachuteUpgradeType = standard",IF(Q182="Solar",_xlfn.CONCAT("    solarPanelUpgradeTier = ",P182),IF(OR(Q182="System",Q182="System and Space Capability")=TRUE,_xlfn.CONCAT("    spacePlaneSystemUpgradeType = ",Y182,IF(Q182="System and Space Capability",_xlfn.CONCAT(CHAR(10),"    spaceplaneUpgradeType = spaceCapable",CHAR(10),"    baseSkinTemp = ",CHAR(10),"    upgradeSkinTemp = "),"")),IF(Q182="Fuel Tank",IF(AA182="NA/Balloon","    KiwiFuelSwitchIgnore = true",IF(AA182="standardLiquidFuel",_xlfn.CONCAT("    fuelTankUpgradeType = ",AA182,CHAR(10),"    fuelTankSizeUpgrade = ",AB182),_xlfn.CONCAT("    fuelTankUpgradeType = ",AA182))),IF(Q182="RCS","    rcsUpgradeType = coldGas",IF(Q182="RTG",_xlfn.CONCAT(CHAR(10),"@PART[",D182,"]:NEEDS[",B182,",NearFutureElectrical,DecayingRTGs,!FeatureRadiation]",CHAR(10),"{",CHAR(10),"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Q182" s="16" t="str">
        <f>IF(Q182="Engine",VLOOKUP(X182,EngineUpgrades!$A$2:$C$19,2,FALSE),"")</f>
        <v/>
      </c>
      <c r="AR182" s="16" t="str">
        <f>IF(Q182="Engine",VLOOKUP(X182,EngineUpgrades!$A$2:$C$19,3,FALSE),"")</f>
        <v/>
      </c>
      <c r="AS182" s="15" t="str">
        <f>_xlfn.XLOOKUP(AQ182,EngineUpgrades!$D$1:$J$1,EngineUpgrades!$D$17:$J$17,"",0,1)</f>
        <v/>
      </c>
      <c r="AT182" s="17">
        <v>2</v>
      </c>
      <c r="AU182" s="16" t="str">
        <f>IF(Q182="Engine",_xlfn.XLOOKUP(_xlfn.CONCAT(O182,P182+AT182),TechTree!$C$2:$C$501,TechTree!$D$2:$D$501,"Not Valid Combination",0,1),"")</f>
        <v/>
      </c>
    </row>
    <row r="183" spans="1:47" ht="100.5" customHeight="1" x14ac:dyDescent="0.35">
      <c r="A183" t="str">
        <f>VLOOKUP(D183,PartsUpdated!$A$2:$A$289,1,FALSE)</f>
        <v>acamar_adapter_s2_s1p5_1</v>
      </c>
      <c r="B183" t="s">
        <v>417</v>
      </c>
      <c r="C183" t="s">
        <v>1178</v>
      </c>
      <c r="D183" t="s">
        <v>781</v>
      </c>
      <c r="E183" t="s">
        <v>782</v>
      </c>
      <c r="F183" t="s">
        <v>439</v>
      </c>
      <c r="G183" t="s">
        <v>6</v>
      </c>
      <c r="H183">
        <v>2500</v>
      </c>
      <c r="I183">
        <v>500</v>
      </c>
      <c r="J183">
        <v>0.1</v>
      </c>
      <c r="K183" t="s">
        <v>67</v>
      </c>
      <c r="M183" s="12" t="str">
        <f>_xlfn.CONCAT(IF($R183&lt;&gt;"",_xlfn.CONCAT(" #LOC_KTT_",B183,"_",D183,"_Title = ",$R183,CHAR(10),"@PART[",D183,"]:NEEDS[!002_CommunityPartsTitles]:AFTER[",B183,"] // ",IF(R183="",E183,_xlfn.CONCAT(R183," (",E183,")")),CHAR(10),"{",CHAR(10),"    @",$R$1," = #LOC_KTT_",B183,"_",D183,"_Title // ",$R183,CHAR(10),"}",CHAR(10)),""),"@PART[",D183,"]:AFTER[",B183,"] // ",IF(R183="",E183,_xlfn.CONCAT(R183," (",E183,")")),CHAR(10),"{",CHAR(10),"    techBranch = ",VLOOKUP(O183,TechTree!$G$2:$H$43,2,FALSE),CHAR(10),"    techTier = ",P183,CHAR(10),"    @TechRequired = ",N183,IF($S183&lt;&gt;"",_xlfn.CONCAT(CHAR(10),"    @",$S$1," = ",$S183),""),IF($T183&lt;&gt;"",_xlfn.CONCAT(CHAR(10),"    @",$T$1," = ",$T183),""),IF($U183&lt;&gt;"",_xlfn.CONCAT(CHAR(10),"    @",$U$1," = ",$U183),""),IF(AND(AA183="NA/Balloon",Q183&lt;&gt;"Fuel Tank")=TRUE,_xlfn.CONCAT(CHAR(10),"    KiwiFuelSwitchIgnore = true"),""),IF($V183&lt;&gt;"",_xlfn.CONCAT(CHAR(10),V183),""),IF($AP183&lt;&gt;"",IF(Q183="RTG","",_xlfn.CONCAT(CHAR(10),$AP183)),""),IF(AN183&lt;&gt;"",_xlfn.CONCAT(CHAR(10),AN183),""),CHAR(10),"}",IF(AC183="Yes",_xlfn.CONCAT(CHAR(10),"@PART[",D183,"]:NEEDS[KiwiDeprecate]:AFTER[",B183,"]",CHAR(10),"{",CHAR(10),"    kiwiDeprecate = true",CHAR(10),"}"),""),IF(Q183="RTG",AP183,""))</f>
        <v>@PART[acamar_adapter_s2_s1p5_1]:AFTER[Tantares] // Acamar Size 2 to Size 1.5 Adapter
{
    techBranch = stationParts
    techTier = 5
    @TechRequired = specializedConstruction
    spacePlaneSystemUpgradeType = acamar
}</v>
      </c>
      <c r="N183" s="9" t="str">
        <f>_xlfn.XLOOKUP(_xlfn.CONCAT(O183,P183),TechTree!$C$2:$C$501,TechTree!$D$2:$D$501,"Not Valid Combination",0,1)</f>
        <v>specializedConstruction</v>
      </c>
      <c r="O183" s="8" t="s">
        <v>208</v>
      </c>
      <c r="P183" s="8">
        <v>5</v>
      </c>
      <c r="Q183" s="8" t="s">
        <v>289</v>
      </c>
      <c r="W183" s="10" t="s">
        <v>243</v>
      </c>
      <c r="X183" s="10" t="s">
        <v>259</v>
      </c>
      <c r="Y183" s="10" t="s">
        <v>1326</v>
      </c>
      <c r="Z183" s="10" t="s">
        <v>1327</v>
      </c>
      <c r="AA183" s="10" t="s">
        <v>294</v>
      </c>
      <c r="AB183" s="10" t="s">
        <v>303</v>
      </c>
      <c r="AC183" s="10" t="s">
        <v>329</v>
      </c>
      <c r="AE183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F183" s="14"/>
      <c r="AG183" s="18" t="s">
        <v>329</v>
      </c>
      <c r="AH183" s="18"/>
      <c r="AI183" s="18"/>
      <c r="AJ183" s="18"/>
      <c r="AK183" s="18"/>
      <c r="AL183" s="18"/>
      <c r="AM183" s="18"/>
      <c r="AN183" s="19" t="str">
        <f t="shared" si="7"/>
        <v/>
      </c>
      <c r="AO183" s="14"/>
      <c r="AP183" s="15" t="str">
        <f>IF(Q183="Structural",_xlfn.CONCAT("    ","structuralUpgradeType = ",IF(P183&lt;3,"0_2",IF(P183&lt;5,"3_4",IF(P183&lt;7,"5_6",IF(P183&lt;9,"7_8","9Plus"))))),IF(Q183="Command Module",_xlfn.CONCAT("    commandUpgradeType = standard",CHAR(10),"    commandUpgradeName = ",W183),IF(Q183="Engine",_xlfn.CONCAT("    engineUpgradeType = ",X183,CHAR(10),Parts!AS183,CHAR(10),"    enginePartUpgradeName = ",Y183),IF(Q183="Parachute","    parachuteUpgradeType = standard",IF(Q183="Solar",_xlfn.CONCAT("    solarPanelUpgradeTier = ",P183),IF(OR(Q183="System",Q183="System and Space Capability")=TRUE,_xlfn.CONCAT("    spacePlaneSystemUpgradeType = ",Y183,IF(Q183="System and Space Capability",_xlfn.CONCAT(CHAR(10),"    spaceplaneUpgradeType = spaceCapable",CHAR(10),"    baseSkinTemp = ",CHAR(10),"    upgradeSkinTemp = "),"")),IF(Q183="Fuel Tank",IF(AA183="NA/Balloon","    KiwiFuelSwitchIgnore = true",IF(AA183="standardLiquidFuel",_xlfn.CONCAT("    fuelTankUpgradeType = ",AA183,CHAR(10),"    fuelTankSizeUpgrade = ",AB183),_xlfn.CONCAT("    fuelTankUpgradeType = ",AA183))),IF(Q183="RCS","    rcsUpgradeType = coldGas",IF(Q183="RTG",_xlfn.CONCAT(CHAR(10),"@PART[",D183,"]:NEEDS[",B183,",NearFutureElectrical,DecayingRTGs,!FeatureRadiation]",CHAR(10),"{",CHAR(10),"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Q183" s="16" t="str">
        <f>IF(Q183="Engine",VLOOKUP(X183,EngineUpgrades!$A$2:$C$19,2,FALSE),"")</f>
        <v/>
      </c>
      <c r="AR183" s="16" t="str">
        <f>IF(Q183="Engine",VLOOKUP(X183,EngineUpgrades!$A$2:$C$19,3,FALSE),"")</f>
        <v/>
      </c>
      <c r="AS183" s="15" t="str">
        <f>_xlfn.XLOOKUP(AQ183,EngineUpgrades!$D$1:$J$1,EngineUpgrades!$D$17:$J$17,"",0,1)</f>
        <v/>
      </c>
      <c r="AT183" s="17">
        <v>2</v>
      </c>
      <c r="AU183" s="16" t="str">
        <f>IF(Q183="Engine",_xlfn.XLOOKUP(_xlfn.CONCAT(O183,P183+AT183),TechTree!$C$2:$C$501,TechTree!$D$2:$D$501,"Not Valid Combination",0,1),"")</f>
        <v/>
      </c>
    </row>
    <row r="184" spans="1:47" ht="90" customHeight="1" x14ac:dyDescent="0.35">
      <c r="A184" t="str">
        <f>VLOOKUP(D184,PartsUpdated!$A$2:$A$289,1,FALSE)</f>
        <v>acamar_adapter_s2_s1p5_2</v>
      </c>
      <c r="B184" t="s">
        <v>417</v>
      </c>
      <c r="C184" t="s">
        <v>1179</v>
      </c>
      <c r="D184" t="s">
        <v>783</v>
      </c>
      <c r="E184" t="s">
        <v>784</v>
      </c>
      <c r="F184" t="s">
        <v>439</v>
      </c>
      <c r="G184" t="s">
        <v>9</v>
      </c>
      <c r="H184">
        <v>10000</v>
      </c>
      <c r="I184">
        <v>2000</v>
      </c>
      <c r="J184">
        <v>0.1</v>
      </c>
      <c r="K184" t="s">
        <v>67</v>
      </c>
      <c r="M184" s="12" t="str">
        <f>_xlfn.CONCAT(IF($R184&lt;&gt;"",_xlfn.CONCAT(" #LOC_KTT_",B184,"_",D184,"_Title = ",$R184,CHAR(10),"@PART[",D184,"]:NEEDS[!002_CommunityPartsTitles]:AFTER[",B184,"] // ",IF(R184="",E184,_xlfn.CONCAT(R184," (",E184,")")),CHAR(10),"{",CHAR(10),"    @",$R$1," = #LOC_KTT_",B184,"_",D184,"_Title // ",$R184,CHAR(10),"}",CHAR(10)),""),"@PART[",D184,"]:AFTER[",B184,"] // ",IF(R184="",E184,_xlfn.CONCAT(R184," (",E184,")")),CHAR(10),"{",CHAR(10),"    techBranch = ",VLOOKUP(O184,TechTree!$G$2:$H$43,2,FALSE),CHAR(10),"    techTier = ",P184,CHAR(10),"    @TechRequired = ",N184,IF($S184&lt;&gt;"",_xlfn.CONCAT(CHAR(10),"    @",$S$1," = ",$S184),""),IF($T184&lt;&gt;"",_xlfn.CONCAT(CHAR(10),"    @",$T$1," = ",$T184),""),IF($U184&lt;&gt;"",_xlfn.CONCAT(CHAR(10),"    @",$U$1," = ",$U184),""),IF(AND(AA184="NA/Balloon",Q184&lt;&gt;"Fuel Tank")=TRUE,_xlfn.CONCAT(CHAR(10),"    KiwiFuelSwitchIgnore = true"),""),IF($V184&lt;&gt;"",_xlfn.CONCAT(CHAR(10),V184),""),IF($AP184&lt;&gt;"",IF(Q184="RTG","",_xlfn.CONCAT(CHAR(10),$AP184)),""),IF(AN184&lt;&gt;"",_xlfn.CONCAT(CHAR(10),AN184),""),CHAR(10),"}",IF(AC184="Yes",_xlfn.CONCAT(CHAR(10),"@PART[",D184,"]:NEEDS[KiwiDeprecate]:AFTER[",B184,"]",CHAR(10),"{",CHAR(10),"    kiwiDeprecate = true",CHAR(10),"}"),""),IF(Q184="RTG",AP184,""))</f>
        <v>@PART[acamar_adapter_s2_s1p5_2]:AFTER[Tantares] // Acamar Size 2 to Size 1.5 Battery Adapter
{
    techBranch = batteries
    techTier = 5
    @TechRequired = advElectrics
    spacePlaneSystemUpgradeType = acamar
}</v>
      </c>
      <c r="N184" s="9" t="str">
        <f>_xlfn.XLOOKUP(_xlfn.CONCAT(O184,P184),TechTree!$C$2:$C$501,TechTree!$D$2:$D$501,"Not Valid Combination",0,1)</f>
        <v>advElectrics</v>
      </c>
      <c r="O184" s="8" t="s">
        <v>210</v>
      </c>
      <c r="P184" s="8">
        <v>5</v>
      </c>
      <c r="Q184" s="8" t="s">
        <v>289</v>
      </c>
      <c r="W184" s="10" t="s">
        <v>243</v>
      </c>
      <c r="X184" s="10" t="s">
        <v>254</v>
      </c>
      <c r="Y184" s="10" t="s">
        <v>1326</v>
      </c>
      <c r="Z184" s="10" t="s">
        <v>1327</v>
      </c>
      <c r="AA184" s="10" t="s">
        <v>294</v>
      </c>
      <c r="AB184" s="10" t="s">
        <v>303</v>
      </c>
      <c r="AC184" s="10" t="s">
        <v>329</v>
      </c>
      <c r="AE184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F184" s="14"/>
      <c r="AG184" s="18" t="s">
        <v>329</v>
      </c>
      <c r="AH184" s="18"/>
      <c r="AI184" s="18"/>
      <c r="AJ184" s="18"/>
      <c r="AK184" s="18"/>
      <c r="AL184" s="18"/>
      <c r="AM184" s="18"/>
      <c r="AN184" s="19" t="str">
        <f t="shared" si="7"/>
        <v/>
      </c>
      <c r="AO184" s="14"/>
      <c r="AP184" s="15" t="str">
        <f>IF(Q184="Structural",_xlfn.CONCAT("    ","structuralUpgradeType = ",IF(P184&lt;3,"0_2",IF(P184&lt;5,"3_4",IF(P184&lt;7,"5_6",IF(P184&lt;9,"7_8","9Plus"))))),IF(Q184="Command Module",_xlfn.CONCAT("    commandUpgradeType = standard",CHAR(10),"    commandUpgradeName = ",W184),IF(Q184="Engine",_xlfn.CONCAT("    engineUpgradeType = ",X184,CHAR(10),Parts!AS184,CHAR(10),"    enginePartUpgradeName = ",Y184),IF(Q184="Parachute","    parachuteUpgradeType = standard",IF(Q184="Solar",_xlfn.CONCAT("    solarPanelUpgradeTier = ",P184),IF(OR(Q184="System",Q184="System and Space Capability")=TRUE,_xlfn.CONCAT("    spacePlaneSystemUpgradeType = ",Y184,IF(Q184="System and Space Capability",_xlfn.CONCAT(CHAR(10),"    spaceplaneUpgradeType = spaceCapable",CHAR(10),"    baseSkinTemp = ",CHAR(10),"    upgradeSkinTemp = "),"")),IF(Q184="Fuel Tank",IF(AA184="NA/Balloon","    KiwiFuelSwitchIgnore = true",IF(AA184="standardLiquidFuel",_xlfn.CONCAT("    fuelTankUpgradeType = ",AA184,CHAR(10),"    fuelTankSizeUpgrade = ",AB184),_xlfn.CONCAT("    fuelTankUpgradeType = ",AA184))),IF(Q184="RCS","    rcsUpgradeType = coldGas",IF(Q184="RTG",_xlfn.CONCAT(CHAR(10),"@PART[",D184,"]:NEEDS[",B184,",NearFutureElectrical,DecayingRTGs,!FeatureRadiation]",CHAR(10),"{",CHAR(10),"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Q184" s="16" t="str">
        <f>IF(Q184="Engine",VLOOKUP(X184,EngineUpgrades!$A$2:$C$19,2,FALSE),"")</f>
        <v/>
      </c>
      <c r="AR184" s="16" t="str">
        <f>IF(Q184="Engine",VLOOKUP(X184,EngineUpgrades!$A$2:$C$19,3,FALSE),"")</f>
        <v/>
      </c>
      <c r="AS184" s="15" t="str">
        <f>_xlfn.XLOOKUP(AQ184,EngineUpgrades!$D$1:$J$1,EngineUpgrades!$D$17:$J$17,"",0,1)</f>
        <v/>
      </c>
      <c r="AT184" s="17">
        <v>2</v>
      </c>
      <c r="AU184" s="16" t="str">
        <f>IF(Q184="Engine",_xlfn.XLOOKUP(_xlfn.CONCAT(O184,P184+AT184),TechTree!$C$2:$C$501,TechTree!$D$2:$D$501,"Not Valid Combination",0,1),"")</f>
        <v/>
      </c>
    </row>
    <row r="185" spans="1:47" ht="134.5" customHeight="1" x14ac:dyDescent="0.35">
      <c r="A185" t="str">
        <f>VLOOKUP(D185,PartsUpdated!$A$2:$A$289,1,FALSE)</f>
        <v>acamar_crew_s2_1</v>
      </c>
      <c r="B185" t="s">
        <v>417</v>
      </c>
      <c r="C185" t="s">
        <v>1180</v>
      </c>
      <c r="D185" t="s">
        <v>785</v>
      </c>
      <c r="E185" t="s">
        <v>786</v>
      </c>
      <c r="F185" t="s">
        <v>420</v>
      </c>
      <c r="G185" t="s">
        <v>427</v>
      </c>
      <c r="H185">
        <v>7500</v>
      </c>
      <c r="I185">
        <v>1500</v>
      </c>
      <c r="J185">
        <v>0.875</v>
      </c>
      <c r="K185" t="s">
        <v>67</v>
      </c>
      <c r="M185" s="12" t="str">
        <f>_xlfn.CONCAT(IF($R185&lt;&gt;"",_xlfn.CONCAT(" #LOC_KTT_",B185,"_",D185,"_Title = ",$R185,CHAR(10),"@PART[",D185,"]:NEEDS[!002_CommunityPartsTitles]:AFTER[",B185,"] // ",IF(R185="",E185,_xlfn.CONCAT(R185," (",E185,")")),CHAR(10),"{",CHAR(10),"    @",$R$1," = #LOC_KTT_",B185,"_",D185,"_Title // ",$R185,CHAR(10),"}",CHAR(10)),""),"@PART[",D185,"]:AFTER[",B185,"] // ",IF(R185="",E185,_xlfn.CONCAT(R185," (",E185,")")),CHAR(10),"{",CHAR(10),"    techBranch = ",VLOOKUP(O185,TechTree!$G$2:$H$43,2,FALSE),CHAR(10),"    techTier = ",P185,CHAR(10),"    @TechRequired = ",N185,IF($S185&lt;&gt;"",_xlfn.CONCAT(CHAR(10),"    @",$S$1," = ",$S185),""),IF($T185&lt;&gt;"",_xlfn.CONCAT(CHAR(10),"    @",$T$1," = ",$T185),""),IF($U185&lt;&gt;"",_xlfn.CONCAT(CHAR(10),"    @",$U$1," = ",$U185),""),IF(AND(AA185="NA/Balloon",Q185&lt;&gt;"Fuel Tank")=TRUE,_xlfn.CONCAT(CHAR(10),"    KiwiFuelSwitchIgnore = true"),""),IF($V185&lt;&gt;"",_xlfn.CONCAT(CHAR(10),V185),""),IF($AP185&lt;&gt;"",IF(Q185="RTG","",_xlfn.CONCAT(CHAR(10),$AP185)),""),IF(AN185&lt;&gt;"",_xlfn.CONCAT(CHAR(10),AN185),""),CHAR(10),"}",IF(AC185="Yes",_xlfn.CONCAT(CHAR(10),"@PART[",D185,"]:NEEDS[KiwiDeprecate]:AFTER[",B185,"]",CHAR(10),"{",CHAR(10),"    kiwiDeprecate = true",CHAR(10),"}"),""),IF(Q185="RTG",AP185,""))</f>
        <v>@PART[acamar_crew_s2_1]:AFTER[Tantares] // Acamar 25-A "Fokushus" Crew Compartment A
{
    techBranch = stationColony
    techTier = 7
    @TechRequired = shortTermHabitation
    spacePlaneSystemUpgradeType = acamar
}</v>
      </c>
      <c r="N185" s="9" t="str">
        <f>_xlfn.XLOOKUP(_xlfn.CONCAT(O185,P185),TechTree!$C$2:$C$501,TechTree!$D$2:$D$501,"Not Valid Combination",0,1)</f>
        <v>shortTermHabitation</v>
      </c>
      <c r="O185" s="8" t="s">
        <v>226</v>
      </c>
      <c r="P185" s="8">
        <v>7</v>
      </c>
      <c r="Q185" s="8" t="s">
        <v>289</v>
      </c>
      <c r="W185" s="10" t="s">
        <v>243</v>
      </c>
      <c r="X185" s="10" t="s">
        <v>259</v>
      </c>
      <c r="Y185" s="10" t="s">
        <v>1326</v>
      </c>
      <c r="Z185" s="10" t="s">
        <v>1327</v>
      </c>
      <c r="AA185" s="10" t="s">
        <v>294</v>
      </c>
      <c r="AB185" s="10" t="s">
        <v>303</v>
      </c>
      <c r="AC185" s="10" t="s">
        <v>329</v>
      </c>
      <c r="AE185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F185" s="14"/>
      <c r="AG185" s="18" t="s">
        <v>329</v>
      </c>
      <c r="AH185" s="18"/>
      <c r="AI185" s="18"/>
      <c r="AJ185" s="18"/>
      <c r="AK185" s="18"/>
      <c r="AL185" s="18"/>
      <c r="AM185" s="18"/>
      <c r="AN185" s="19" t="str">
        <f t="shared" si="7"/>
        <v/>
      </c>
      <c r="AO185" s="14"/>
      <c r="AP185" s="15" t="str">
        <f>IF(Q185="Structural",_xlfn.CONCAT("    ","structuralUpgradeType = ",IF(P185&lt;3,"0_2",IF(P185&lt;5,"3_4",IF(P185&lt;7,"5_6",IF(P185&lt;9,"7_8","9Plus"))))),IF(Q185="Command Module",_xlfn.CONCAT("    commandUpgradeType = standard",CHAR(10),"    commandUpgradeName = ",W185),IF(Q185="Engine",_xlfn.CONCAT("    engineUpgradeType = ",X185,CHAR(10),Parts!AS185,CHAR(10),"    enginePartUpgradeName = ",Y185),IF(Q185="Parachute","    parachuteUpgradeType = standard",IF(Q185="Solar",_xlfn.CONCAT("    solarPanelUpgradeTier = ",P185),IF(OR(Q185="System",Q185="System and Space Capability")=TRUE,_xlfn.CONCAT("    spacePlaneSystemUpgradeType = ",Y185,IF(Q185="System and Space Capability",_xlfn.CONCAT(CHAR(10),"    spaceplaneUpgradeType = spaceCapable",CHAR(10),"    baseSkinTemp = ",CHAR(10),"    upgradeSkinTemp = "),"")),IF(Q185="Fuel Tank",IF(AA185="NA/Balloon","    KiwiFuelSwitchIgnore = true",IF(AA185="standardLiquidFuel",_xlfn.CONCAT("    fuelTankUpgradeType = ",AA185,CHAR(10),"    fuelTankSizeUpgrade = ",AB185),_xlfn.CONCAT("    fuelTankUpgradeType = ",AA185))),IF(Q185="RCS","    rcsUpgradeType = coldGas",IF(Q185="RTG",_xlfn.CONCAT(CHAR(10),"@PART[",D185,"]:NEEDS[",B185,",NearFutureElectrical,DecayingRTGs,!FeatureRadiation]",CHAR(10),"{",CHAR(10),"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Q185" s="16" t="str">
        <f>IF(Q185="Engine",VLOOKUP(X185,EngineUpgrades!$A$2:$C$19,2,FALSE),"")</f>
        <v/>
      </c>
      <c r="AR185" s="16" t="str">
        <f>IF(Q185="Engine",VLOOKUP(X185,EngineUpgrades!$A$2:$C$19,3,FALSE),"")</f>
        <v/>
      </c>
      <c r="AS185" s="15" t="str">
        <f>_xlfn.XLOOKUP(AQ185,EngineUpgrades!$D$1:$J$1,EngineUpgrades!$D$17:$J$17,"",0,1)</f>
        <v/>
      </c>
      <c r="AT185" s="17">
        <v>2</v>
      </c>
      <c r="AU185" s="16" t="str">
        <f>IF(Q185="Engine",_xlfn.XLOOKUP(_xlfn.CONCAT(O185,P185+AT185),TechTree!$C$2:$C$501,TechTree!$D$2:$D$501,"Not Valid Combination",0,1),"")</f>
        <v/>
      </c>
    </row>
    <row r="186" spans="1:47" ht="136" customHeight="1" x14ac:dyDescent="0.35">
      <c r="A186" t="str">
        <f>VLOOKUP(D186,PartsUpdated!$A$2:$A$289,1,FALSE)</f>
        <v>acamar_crew_s2_2</v>
      </c>
      <c r="B186" t="s">
        <v>417</v>
      </c>
      <c r="C186" t="s">
        <v>1181</v>
      </c>
      <c r="D186" t="s">
        <v>787</v>
      </c>
      <c r="E186" t="s">
        <v>788</v>
      </c>
      <c r="F186" t="s">
        <v>420</v>
      </c>
      <c r="G186" t="s">
        <v>427</v>
      </c>
      <c r="H186">
        <v>7500</v>
      </c>
      <c r="I186">
        <v>1500</v>
      </c>
      <c r="J186">
        <v>0.875</v>
      </c>
      <c r="K186" t="s">
        <v>67</v>
      </c>
      <c r="M186" s="12" t="str">
        <f>_xlfn.CONCAT(IF($R186&lt;&gt;"",_xlfn.CONCAT(" #LOC_KTT_",B186,"_",D186,"_Title = ",$R186,CHAR(10),"@PART[",D186,"]:NEEDS[!002_CommunityPartsTitles]:AFTER[",B186,"] // ",IF(R186="",E186,_xlfn.CONCAT(R186," (",E186,")")),CHAR(10),"{",CHAR(10),"    @",$R$1," = #LOC_KTT_",B186,"_",D186,"_Title // ",$R186,CHAR(10),"}",CHAR(10)),""),"@PART[",D186,"]:AFTER[",B186,"] // ",IF(R186="",E186,_xlfn.CONCAT(R186," (",E186,")")),CHAR(10),"{",CHAR(10),"    techBranch = ",VLOOKUP(O186,TechTree!$G$2:$H$43,2,FALSE),CHAR(10),"    techTier = ",P186,CHAR(10),"    @TechRequired = ",N186,IF($S186&lt;&gt;"",_xlfn.CONCAT(CHAR(10),"    @",$S$1," = ",$S186),""),IF($T186&lt;&gt;"",_xlfn.CONCAT(CHAR(10),"    @",$T$1," = ",$T186),""),IF($U186&lt;&gt;"",_xlfn.CONCAT(CHAR(10),"    @",$U$1," = ",$U186),""),IF(AND(AA186="NA/Balloon",Q186&lt;&gt;"Fuel Tank")=TRUE,_xlfn.CONCAT(CHAR(10),"    KiwiFuelSwitchIgnore = true"),""),IF($V186&lt;&gt;"",_xlfn.CONCAT(CHAR(10),V186),""),IF($AP186&lt;&gt;"",IF(Q186="RTG","",_xlfn.CONCAT(CHAR(10),$AP186)),""),IF(AN186&lt;&gt;"",_xlfn.CONCAT(CHAR(10),AN186),""),CHAR(10),"}",IF(AC186="Yes",_xlfn.CONCAT(CHAR(10),"@PART[",D186,"]:NEEDS[KiwiDeprecate]:AFTER[",B186,"]",CHAR(10),"{",CHAR(10),"    kiwiDeprecate = true",CHAR(10),"}"),""),IF(Q186="RTG",AP186,""))</f>
        <v>@PART[acamar_crew_s2_2]:AFTER[Tantares] // Acamar 25-B "Beskyttelsesbriller" Crew Compartment B
{
    techBranch = stationColony
    techTier = 7
    @TechRequired = shortTermHabitation
    spacePlaneSystemUpgradeType = acamar
}</v>
      </c>
      <c r="N186" s="9" t="str">
        <f>_xlfn.XLOOKUP(_xlfn.CONCAT(O186,P186),TechTree!$C$2:$C$501,TechTree!$D$2:$D$501,"Not Valid Combination",0,1)</f>
        <v>shortTermHabitation</v>
      </c>
      <c r="O186" s="8" t="s">
        <v>226</v>
      </c>
      <c r="P186" s="8">
        <v>7</v>
      </c>
      <c r="Q186" s="8" t="s">
        <v>289</v>
      </c>
      <c r="W186" s="10" t="s">
        <v>243</v>
      </c>
      <c r="X186" s="10" t="s">
        <v>254</v>
      </c>
      <c r="Y186" s="10" t="s">
        <v>1326</v>
      </c>
      <c r="Z186" s="10" t="s">
        <v>1327</v>
      </c>
      <c r="AA186" s="10" t="s">
        <v>294</v>
      </c>
      <c r="AB186" s="10" t="s">
        <v>303</v>
      </c>
      <c r="AC186" s="10" t="s">
        <v>329</v>
      </c>
      <c r="AE186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F186" s="14"/>
      <c r="AG186" s="18" t="s">
        <v>329</v>
      </c>
      <c r="AH186" s="18"/>
      <c r="AI186" s="18"/>
      <c r="AJ186" s="18"/>
      <c r="AK186" s="18"/>
      <c r="AL186" s="18"/>
      <c r="AM186" s="18"/>
      <c r="AN186" s="19" t="str">
        <f t="shared" si="7"/>
        <v/>
      </c>
      <c r="AO186" s="14"/>
      <c r="AP186" s="15" t="str">
        <f>IF(Q186="Structural",_xlfn.CONCAT("    ","structuralUpgradeType = ",IF(P186&lt;3,"0_2",IF(P186&lt;5,"3_4",IF(P186&lt;7,"5_6",IF(P186&lt;9,"7_8","9Plus"))))),IF(Q186="Command Module",_xlfn.CONCAT("    commandUpgradeType = standard",CHAR(10),"    commandUpgradeName = ",W186),IF(Q186="Engine",_xlfn.CONCAT("    engineUpgradeType = ",X186,CHAR(10),Parts!AS186,CHAR(10),"    enginePartUpgradeName = ",Y186),IF(Q186="Parachute","    parachuteUpgradeType = standard",IF(Q186="Solar",_xlfn.CONCAT("    solarPanelUpgradeTier = ",P186),IF(OR(Q186="System",Q186="System and Space Capability")=TRUE,_xlfn.CONCAT("    spacePlaneSystemUpgradeType = ",Y186,IF(Q186="System and Space Capability",_xlfn.CONCAT(CHAR(10),"    spaceplaneUpgradeType = spaceCapable",CHAR(10),"    baseSkinTemp = ",CHAR(10),"    upgradeSkinTemp = "),"")),IF(Q186="Fuel Tank",IF(AA186="NA/Balloon","    KiwiFuelSwitchIgnore = true",IF(AA186="standardLiquidFuel",_xlfn.CONCAT("    fuelTankUpgradeType = ",AA186,CHAR(10),"    fuelTankSizeUpgrade = ",AB186),_xlfn.CONCAT("    fuelTankUpgradeType = ",AA186))),IF(Q186="RCS","    rcsUpgradeType = coldGas",IF(Q186="RTG",_xlfn.CONCAT(CHAR(10),"@PART[",D186,"]:NEEDS[",B186,",NearFutureElectrical,DecayingRTGs,!FeatureRadiation]",CHAR(10),"{",CHAR(10),"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Q186" s="16" t="str">
        <f>IF(Q186="Engine",VLOOKUP(X186,EngineUpgrades!$A$2:$C$19,2,FALSE),"")</f>
        <v/>
      </c>
      <c r="AR186" s="16" t="str">
        <f>IF(Q186="Engine",VLOOKUP(X186,EngineUpgrades!$A$2:$C$19,3,FALSE),"")</f>
        <v/>
      </c>
      <c r="AS186" s="15" t="str">
        <f>_xlfn.XLOOKUP(AQ186,EngineUpgrades!$D$1:$J$1,EngineUpgrades!$D$17:$J$17,"",0,1)</f>
        <v/>
      </c>
      <c r="AT186" s="17">
        <v>2</v>
      </c>
      <c r="AU186" s="16" t="str">
        <f>IF(Q186="Engine",_xlfn.XLOOKUP(_xlfn.CONCAT(O186,P186+AT186),TechTree!$C$2:$C$501,TechTree!$D$2:$D$501,"Not Valid Combination",0,1),"")</f>
        <v/>
      </c>
    </row>
    <row r="187" spans="1:47" ht="109" customHeight="1" x14ac:dyDescent="0.35">
      <c r="A187" t="str">
        <f>VLOOKUP(D187,PartsUpdated!$A$2:$A$289,1,FALSE)</f>
        <v>acamar_science_processor_s2_1</v>
      </c>
      <c r="B187" t="s">
        <v>417</v>
      </c>
      <c r="C187" t="s">
        <v>1182</v>
      </c>
      <c r="D187" t="s">
        <v>789</v>
      </c>
      <c r="E187" t="s">
        <v>790</v>
      </c>
      <c r="F187" t="s">
        <v>420</v>
      </c>
      <c r="G187" t="s">
        <v>8</v>
      </c>
      <c r="H187">
        <v>12600</v>
      </c>
      <c r="I187">
        <v>2500</v>
      </c>
      <c r="J187">
        <v>1</v>
      </c>
      <c r="K187" t="s">
        <v>67</v>
      </c>
      <c r="M187" s="12" t="str">
        <f>_xlfn.CONCAT(IF($R187&lt;&gt;"",_xlfn.CONCAT(" #LOC_KTT_",B187,"_",D187,"_Title = ",$R187,CHAR(10),"@PART[",D187,"]:NEEDS[!002_CommunityPartsTitles]:AFTER[",B187,"] // ",IF(R187="",E187,_xlfn.CONCAT(R187," (",E187,")")),CHAR(10),"{",CHAR(10),"    @",$R$1," = #LOC_KTT_",B187,"_",D187,"_Title // ",$R187,CHAR(10),"}",CHAR(10)),""),"@PART[",D187,"]:AFTER[",B187,"] // ",IF(R187="",E187,_xlfn.CONCAT(R187," (",E187,")")),CHAR(10),"{",CHAR(10),"    techBranch = ",VLOOKUP(O187,TechTree!$G$2:$H$43,2,FALSE),CHAR(10),"    techTier = ",P187,CHAR(10),"    @TechRequired = ",N187,IF($S187&lt;&gt;"",_xlfn.CONCAT(CHAR(10),"    @",$S$1," = ",$S187),""),IF($T187&lt;&gt;"",_xlfn.CONCAT(CHAR(10),"    @",$T$1," = ",$T187),""),IF($U187&lt;&gt;"",_xlfn.CONCAT(CHAR(10),"    @",$U$1," = ",$U187),""),IF(AND(AA187="NA/Balloon",Q187&lt;&gt;"Fuel Tank")=TRUE,_xlfn.CONCAT(CHAR(10),"    KiwiFuelSwitchIgnore = true"),""),IF($V187&lt;&gt;"",_xlfn.CONCAT(CHAR(10),V187),""),IF($AP187&lt;&gt;"",IF(Q187="RTG","",_xlfn.CONCAT(CHAR(10),$AP187)),""),IF(AN187&lt;&gt;"",_xlfn.CONCAT(CHAR(10),AN187),""),CHAR(10),"}",IF(AC187="Yes",_xlfn.CONCAT(CHAR(10),"@PART[",D187,"]:NEEDS[KiwiDeprecate]:AFTER[",B187,"]",CHAR(10),"{",CHAR(10),"    kiwiDeprecate = true",CHAR(10),"}"),""),IF(Q187="RTG",AP187,""))</f>
        <v>@PART[acamar_science_processor_s2_1]:AFTER[Tantares] // Acamar 25-L "Vitenskapstelt" Lab Compartment
{
    techBranch = stationColony
    techTier = 7
    @TechRequired = shortTermHabitation
    spacePlaneSystemUpgradeType = acamar
}</v>
      </c>
      <c r="N187" s="9" t="str">
        <f>_xlfn.XLOOKUP(_xlfn.CONCAT(O187,P187),TechTree!$C$2:$C$501,TechTree!$D$2:$D$501,"Not Valid Combination",0,1)</f>
        <v>shortTermHabitation</v>
      </c>
      <c r="O187" s="8" t="s">
        <v>226</v>
      </c>
      <c r="P187" s="8">
        <v>7</v>
      </c>
      <c r="Q187" s="8" t="s">
        <v>289</v>
      </c>
      <c r="W187" s="10" t="s">
        <v>243</v>
      </c>
      <c r="X187" s="10" t="s">
        <v>259</v>
      </c>
      <c r="Y187" s="10" t="s">
        <v>1326</v>
      </c>
      <c r="Z187" s="10" t="s">
        <v>1327</v>
      </c>
      <c r="AA187" s="10" t="s">
        <v>294</v>
      </c>
      <c r="AB187" s="10" t="s">
        <v>303</v>
      </c>
      <c r="AC187" s="10" t="s">
        <v>329</v>
      </c>
      <c r="AE187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acamar_science_processor_s2_1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F187" s="14"/>
      <c r="AG187" s="18" t="s">
        <v>329</v>
      </c>
      <c r="AH187" s="18"/>
      <c r="AI187" s="18"/>
      <c r="AJ187" s="18"/>
      <c r="AK187" s="18"/>
      <c r="AL187" s="18"/>
      <c r="AM187" s="18"/>
      <c r="AN187" s="19" t="str">
        <f t="shared" si="7"/>
        <v/>
      </c>
      <c r="AO187" s="14"/>
      <c r="AP187" s="15" t="str">
        <f>IF(Q187="Structural",_xlfn.CONCAT("    ","structuralUpgradeType = ",IF(P187&lt;3,"0_2",IF(P187&lt;5,"3_4",IF(P187&lt;7,"5_6",IF(P187&lt;9,"7_8","9Plus"))))),IF(Q187="Command Module",_xlfn.CONCAT("    commandUpgradeType = standard",CHAR(10),"    commandUpgradeName = ",W187),IF(Q187="Engine",_xlfn.CONCAT("    engineUpgradeType = ",X187,CHAR(10),Parts!AS187,CHAR(10),"    enginePartUpgradeName = ",Y187),IF(Q187="Parachute","    parachuteUpgradeType = standard",IF(Q187="Solar",_xlfn.CONCAT("    solarPanelUpgradeTier = ",P187),IF(OR(Q187="System",Q187="System and Space Capability")=TRUE,_xlfn.CONCAT("    spacePlaneSystemUpgradeType = ",Y187,IF(Q187="System and Space Capability",_xlfn.CONCAT(CHAR(10),"    spaceplaneUpgradeType = spaceCapable",CHAR(10),"    baseSkinTemp = ",CHAR(10),"    upgradeSkinTemp = "),"")),IF(Q187="Fuel Tank",IF(AA187="NA/Balloon","    KiwiFuelSwitchIgnore = true",IF(AA187="standardLiquidFuel",_xlfn.CONCAT("    fuelTankUpgradeType = ",AA187,CHAR(10),"    fuelTankSizeUpgrade = ",AB187),_xlfn.CONCAT("    fuelTankUpgradeType = ",AA187))),IF(Q187="RCS","    rcsUpgradeType = coldGas",IF(Q187="RTG",_xlfn.CONCAT(CHAR(10),"@PART[",D187,"]:NEEDS[",B187,",NearFutureElectrical,DecayingRTGs,!FeatureRadiation]",CHAR(10),"{",CHAR(10),"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Q187" s="16" t="str">
        <f>IF(Q187="Engine",VLOOKUP(X187,EngineUpgrades!$A$2:$C$19,2,FALSE),"")</f>
        <v/>
      </c>
      <c r="AR187" s="16" t="str">
        <f>IF(Q187="Engine",VLOOKUP(X187,EngineUpgrades!$A$2:$C$19,3,FALSE),"")</f>
        <v/>
      </c>
      <c r="AS187" s="15" t="str">
        <f>_xlfn.XLOOKUP(AQ187,EngineUpgrades!$D$1:$J$1,EngineUpgrades!$D$17:$J$17,"",0,1)</f>
        <v/>
      </c>
      <c r="AT187" s="17">
        <v>2</v>
      </c>
      <c r="AU187" s="16" t="str">
        <f>IF(Q187="Engine",_xlfn.XLOOKUP(_xlfn.CONCAT(O187,P187+AT187),TechTree!$C$2:$C$501,TechTree!$D$2:$D$501,"Not Valid Combination",0,1),"")</f>
        <v/>
      </c>
    </row>
    <row r="188" spans="1:47" ht="160.5" customHeight="1" x14ac:dyDescent="0.35">
      <c r="A188" t="str">
        <f>VLOOKUP(D188,PartsUpdated!$A$2:$A$289,1,FALSE)</f>
        <v>nashira_crew_s1_1</v>
      </c>
      <c r="B188" t="s">
        <v>417</v>
      </c>
      <c r="C188" t="s">
        <v>1183</v>
      </c>
      <c r="D188" t="s">
        <v>791</v>
      </c>
      <c r="E188" t="s">
        <v>792</v>
      </c>
      <c r="F188" t="s">
        <v>420</v>
      </c>
      <c r="G188" t="s">
        <v>6</v>
      </c>
      <c r="H188">
        <v>450</v>
      </c>
      <c r="I188">
        <v>450</v>
      </c>
      <c r="J188">
        <v>0.5</v>
      </c>
      <c r="K188" t="s">
        <v>88</v>
      </c>
      <c r="M188" s="12" t="str">
        <f>_xlfn.CONCAT(IF($R188&lt;&gt;"",_xlfn.CONCAT(" #LOC_KTT_",B188,"_",D188,"_Title = ",$R188,CHAR(10),"@PART[",D188,"]:NEEDS[!002_CommunityPartsTitles]:AFTER[",B188,"] // ",IF(R188="",E188,_xlfn.CONCAT(R188," (",E188,")")),CHAR(10),"{",CHAR(10),"    @",$R$1," = #LOC_KTT_",B188,"_",D188,"_Title // ",$R188,CHAR(10),"}",CHAR(10)),""),"@PART[",D188,"]:AFTER[",B188,"] // ",IF(R188="",E188,_xlfn.CONCAT(R188," (",E188,")")),CHAR(10),"{",CHAR(10),"    techBranch = ",VLOOKUP(O188,TechTree!$G$2:$H$43,2,FALSE),CHAR(10),"    techTier = ",P188,CHAR(10),"    @TechRequired = ",N188,IF($S188&lt;&gt;"",_xlfn.CONCAT(CHAR(10),"    @",$S$1," = ",$S188),""),IF($T188&lt;&gt;"",_xlfn.CONCAT(CHAR(10),"    @",$T$1," = ",$T188),""),IF($U188&lt;&gt;"",_xlfn.CONCAT(CHAR(10),"    @",$U$1," = ",$U188),""),IF(AND(AA188="NA/Balloon",Q188&lt;&gt;"Fuel Tank")=TRUE,_xlfn.CONCAT(CHAR(10),"    KiwiFuelSwitchIgnore = true"),""),IF($V188&lt;&gt;"",_xlfn.CONCAT(CHAR(10),V188),""),IF($AP188&lt;&gt;"",IF(Q188="RTG","",_xlfn.CONCAT(CHAR(10),$AP188)),""),IF(AN188&lt;&gt;"",_xlfn.CONCAT(CHAR(10),AN188),""),CHAR(10),"}",IF(AC188="Yes",_xlfn.CONCAT(CHAR(10),"@PART[",D188,"]:NEEDS[KiwiDeprecate]:AFTER[",B188,"]",CHAR(10),"{",CHAR(10),"    kiwiDeprecate = true",CHAR(10),"}"),""),IF(Q188="RTG",AP188,""))</f>
        <v>@PART[nashira_crew_s1_1]:AFTER[Tantares] // Nashira Size 1 Crew Truss A
{
    techBranch = stationColony
    techTier = 5
    @TechRequired = hydroponics
    spacePlaneSystemUpgradeType = nashira
}</v>
      </c>
      <c r="N188" s="9" t="str">
        <f>_xlfn.XLOOKUP(_xlfn.CONCAT(O188,P188),TechTree!$C$2:$C$501,TechTree!$D$2:$D$501,"Not Valid Combination",0,1)</f>
        <v>hydroponics</v>
      </c>
      <c r="O188" s="8" t="s">
        <v>226</v>
      </c>
      <c r="P188" s="8">
        <v>5</v>
      </c>
      <c r="Q188" s="8" t="s">
        <v>289</v>
      </c>
      <c r="W188" s="10" t="s">
        <v>243</v>
      </c>
      <c r="X188" s="10" t="s">
        <v>254</v>
      </c>
      <c r="Y188" s="10" t="s">
        <v>1328</v>
      </c>
      <c r="Z188" s="10" t="s">
        <v>1329</v>
      </c>
      <c r="AA188" s="10" t="s">
        <v>294</v>
      </c>
      <c r="AB188" s="10" t="s">
        <v>303</v>
      </c>
      <c r="AC188" s="10" t="s">
        <v>329</v>
      </c>
      <c r="AE188" s="12" t="str">
        <f t="shared" si="6"/>
        <v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v>
      </c>
      <c r="AF188" s="14"/>
      <c r="AG188" s="18" t="s">
        <v>329</v>
      </c>
      <c r="AH188" s="18"/>
      <c r="AI188" s="18"/>
      <c r="AJ188" s="18"/>
      <c r="AK188" s="18"/>
      <c r="AL188" s="18"/>
      <c r="AM188" s="18"/>
      <c r="AN188" s="19" t="str">
        <f t="shared" si="7"/>
        <v/>
      </c>
      <c r="AO188" s="14"/>
      <c r="AP188" s="15" t="str">
        <f>IF(Q188="Structural",_xlfn.CONCAT("    ","structuralUpgradeType = ",IF(P188&lt;3,"0_2",IF(P188&lt;5,"3_4",IF(P188&lt;7,"5_6",IF(P188&lt;9,"7_8","9Plus"))))),IF(Q188="Command Module",_xlfn.CONCAT("    commandUpgradeType = standard",CHAR(10),"    commandUpgradeName = ",W188),IF(Q188="Engine",_xlfn.CONCAT("    engineUpgradeType = ",X188,CHAR(10),Parts!AS188,CHAR(10),"    enginePartUpgradeName = ",Y188),IF(Q188="Parachute","    parachuteUpgradeType = standard",IF(Q188="Solar",_xlfn.CONCAT("    solarPanelUpgradeTier = ",P188),IF(OR(Q188="System",Q188="System and Space Capability")=TRUE,_xlfn.CONCAT("    spacePlaneSystemUpgradeType = ",Y188,IF(Q188="System and Space Capability",_xlfn.CONCAT(CHAR(10),"    spaceplaneUpgradeType = spaceCapable",CHAR(10),"    baseSkinTemp = ",CHAR(10),"    upgradeSkinTemp = "),"")),IF(Q188="Fuel Tank",IF(AA188="NA/Balloon","    KiwiFuelSwitchIgnore = true",IF(AA188="standardLiquidFuel",_xlfn.CONCAT("    fuelTankUpgradeType = ",AA188,CHAR(10),"    fuelTankSizeUpgrade = ",AB188),_xlfn.CONCAT("    fuelTankUpgradeType = ",AA188))),IF(Q188="RCS","    rcsUpgradeType = coldGas",IF(Q188="RTG",_xlfn.CONCAT(CHAR(10),"@PART[",D188,"]:NEEDS[",B188,",NearFutureElectrical,DecayingRTGs,!FeatureRadiation]",CHAR(10),"{",CHAR(10),"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nashira</v>
      </c>
      <c r="AQ188" s="16" t="str">
        <f>IF(Q188="Engine",VLOOKUP(X188,EngineUpgrades!$A$2:$C$19,2,FALSE),"")</f>
        <v/>
      </c>
      <c r="AR188" s="16" t="str">
        <f>IF(Q188="Engine",VLOOKUP(X188,EngineUpgrades!$A$2:$C$19,3,FALSE),"")</f>
        <v/>
      </c>
      <c r="AS188" s="15" t="str">
        <f>_xlfn.XLOOKUP(AQ188,EngineUpgrades!$D$1:$J$1,EngineUpgrades!$D$17:$J$17,"",0,1)</f>
        <v/>
      </c>
      <c r="AT188" s="17">
        <v>2</v>
      </c>
      <c r="AU188" s="16" t="str">
        <f>IF(Q188="Engine",_xlfn.XLOOKUP(_xlfn.CONCAT(O188,P188+AT188),TechTree!$C$2:$C$501,TechTree!$D$2:$D$501,"Not Valid Combination",0,1),"")</f>
        <v/>
      </c>
    </row>
    <row r="189" spans="1:47" ht="220.5" customHeight="1" x14ac:dyDescent="0.35">
      <c r="A189" t="str">
        <f>VLOOKUP(D189,PartsUpdated!$A$2:$A$289,1,FALSE)</f>
        <v>nashira_crew_s1_2</v>
      </c>
      <c r="B189" t="s">
        <v>417</v>
      </c>
      <c r="C189" t="s">
        <v>1184</v>
      </c>
      <c r="D189" t="s">
        <v>793</v>
      </c>
      <c r="E189" t="s">
        <v>794</v>
      </c>
      <c r="F189" t="s">
        <v>420</v>
      </c>
      <c r="G189" t="s">
        <v>6</v>
      </c>
      <c r="H189">
        <v>450</v>
      </c>
      <c r="I189">
        <v>450</v>
      </c>
      <c r="J189">
        <v>1</v>
      </c>
      <c r="K189" t="s">
        <v>88</v>
      </c>
      <c r="M189" s="12" t="str">
        <f>_xlfn.CONCAT(IF($R189&lt;&gt;"",_xlfn.CONCAT(" #LOC_KTT_",B189,"_",D189,"_Title = ",$R189,CHAR(10),"@PART[",D189,"]:NEEDS[!002_CommunityPartsTitles]:AFTER[",B189,"] // ",IF(R189="",E189,_xlfn.CONCAT(R189," (",E189,")")),CHAR(10),"{",CHAR(10),"    @",$R$1," = #LOC_KTT_",B189,"_",D189,"_Title // ",$R189,CHAR(10),"}",CHAR(10)),""),"@PART[",D189,"]:AFTER[",B189,"] // ",IF(R189="",E189,_xlfn.CONCAT(R189," (",E189,")")),CHAR(10),"{",CHAR(10),"    techBranch = ",VLOOKUP(O189,TechTree!$G$2:$H$43,2,FALSE),CHAR(10),"    techTier = ",P189,CHAR(10),"    @TechRequired = ",N189,IF($S189&lt;&gt;"",_xlfn.CONCAT(CHAR(10),"    @",$S$1," = ",$S189),""),IF($T189&lt;&gt;"",_xlfn.CONCAT(CHAR(10),"    @",$T$1," = ",$T189),""),IF($U189&lt;&gt;"",_xlfn.CONCAT(CHAR(10),"    @",$U$1," = ",$U189),""),IF(AND(AA189="NA/Balloon",Q189&lt;&gt;"Fuel Tank")=TRUE,_xlfn.CONCAT(CHAR(10),"    KiwiFuelSwitchIgnore = true"),""),IF($V189&lt;&gt;"",_xlfn.CONCAT(CHAR(10),V189),""),IF($AP189&lt;&gt;"",IF(Q189="RTG","",_xlfn.CONCAT(CHAR(10),$AP189)),""),IF(AN189&lt;&gt;"",_xlfn.CONCAT(CHAR(10),AN189),""),CHAR(10),"}",IF(AC189="Yes",_xlfn.CONCAT(CHAR(10),"@PART[",D189,"]:NEEDS[KiwiDeprecate]:AFTER[",B189,"]",CHAR(10),"{",CHAR(10),"    kiwiDeprecate = true",CHAR(10),"}"),""),IF(Q189="RTG",AP189,""))</f>
        <v>@PART[nashira_crew_s1_2]:AFTER[Tantares] // Nashira Size 1 Crew Truss B
{
    techBranch = stationColony
    techTier = 5
    @TechRequired = hydroponics
    spacePlaneSystemUpgradeType = nashira
}</v>
      </c>
      <c r="N189" s="9" t="str">
        <f>_xlfn.XLOOKUP(_xlfn.CONCAT(O189,P189),TechTree!$C$2:$C$501,TechTree!$D$2:$D$501,"Not Valid Combination",0,1)</f>
        <v>hydroponics</v>
      </c>
      <c r="O189" s="8" t="s">
        <v>226</v>
      </c>
      <c r="P189" s="8">
        <v>5</v>
      </c>
      <c r="Q189" s="8" t="s">
        <v>289</v>
      </c>
      <c r="W189" s="10" t="s">
        <v>243</v>
      </c>
      <c r="X189" s="10" t="s">
        <v>259</v>
      </c>
      <c r="Y189" s="10" t="s">
        <v>1328</v>
      </c>
      <c r="Z189" s="10" t="s">
        <v>1329</v>
      </c>
      <c r="AA189" s="10" t="s">
        <v>294</v>
      </c>
      <c r="AB189" s="10" t="s">
        <v>303</v>
      </c>
      <c r="AC189" s="10" t="s">
        <v>329</v>
      </c>
      <c r="AE189" s="12" t="str">
        <f t="shared" si="6"/>
        <v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nashira_crew_s1_2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v>
      </c>
      <c r="AF189" s="14"/>
      <c r="AG189" s="18" t="s">
        <v>329</v>
      </c>
      <c r="AH189" s="18"/>
      <c r="AI189" s="18"/>
      <c r="AJ189" s="18"/>
      <c r="AK189" s="18"/>
      <c r="AL189" s="18"/>
      <c r="AM189" s="18"/>
      <c r="AN189" s="19" t="str">
        <f t="shared" si="7"/>
        <v/>
      </c>
      <c r="AO189" s="14"/>
      <c r="AP189" s="15" t="str">
        <f>IF(Q189="Structural",_xlfn.CONCAT("    ","structuralUpgradeType = ",IF(P189&lt;3,"0_2",IF(P189&lt;5,"3_4",IF(P189&lt;7,"5_6",IF(P189&lt;9,"7_8","9Plus"))))),IF(Q189="Command Module",_xlfn.CONCAT("    commandUpgradeType = standard",CHAR(10),"    commandUpgradeName = ",W189),IF(Q189="Engine",_xlfn.CONCAT("    engineUpgradeType = ",X189,CHAR(10),Parts!AS189,CHAR(10),"    enginePartUpgradeName = ",Y189),IF(Q189="Parachute","    parachuteUpgradeType = standard",IF(Q189="Solar",_xlfn.CONCAT("    solarPanelUpgradeTier = ",P189),IF(OR(Q189="System",Q189="System and Space Capability")=TRUE,_xlfn.CONCAT("    spacePlaneSystemUpgradeType = ",Y189,IF(Q189="System and Space Capability",_xlfn.CONCAT(CHAR(10),"    spaceplaneUpgradeType = spaceCapable",CHAR(10),"    baseSkinTemp = ",CHAR(10),"    upgradeSkinTemp = "),"")),IF(Q189="Fuel Tank",IF(AA189="NA/Balloon","    KiwiFuelSwitchIgnore = true",IF(AA189="standardLiquidFuel",_xlfn.CONCAT("    fuelTankUpgradeType = ",AA189,CHAR(10),"    fuelTankSizeUpgrade = ",AB189),_xlfn.CONCAT("    fuelTankUpgradeType = ",AA189))),IF(Q189="RCS","    rcsUpgradeType = coldGas",IF(Q189="RTG",_xlfn.CONCAT(CHAR(10),"@PART[",D189,"]:NEEDS[",B189,",NearFutureElectrical,DecayingRTGs,!FeatureRadiation]",CHAR(10),"{",CHAR(10),"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nashira</v>
      </c>
      <c r="AQ189" s="16" t="str">
        <f>IF(Q189="Engine",VLOOKUP(X189,EngineUpgrades!$A$2:$C$19,2,FALSE),"")</f>
        <v/>
      </c>
      <c r="AR189" s="16" t="str">
        <f>IF(Q189="Engine",VLOOKUP(X189,EngineUpgrades!$A$2:$C$19,3,FALSE),"")</f>
        <v/>
      </c>
      <c r="AS189" s="15" t="str">
        <f>_xlfn.XLOOKUP(AQ189,EngineUpgrades!$D$1:$J$1,EngineUpgrades!$D$17:$J$17,"",0,1)</f>
        <v/>
      </c>
      <c r="AT189" s="17">
        <v>2</v>
      </c>
      <c r="AU189" s="16" t="str">
        <f>IF(Q189="Engine",_xlfn.XLOOKUP(_xlfn.CONCAT(O189,P189+AT189),TechTree!$C$2:$C$501,TechTree!$D$2:$D$501,"Not Valid Combination",0,1),"")</f>
        <v/>
      </c>
    </row>
    <row r="190" spans="1:47" ht="173" customHeight="1" x14ac:dyDescent="0.35">
      <c r="A190" t="str">
        <f>VLOOKUP(D190,PartsUpdated!$A$2:$A$289,1,FALSE)</f>
        <v>nashira_truss_s1_1</v>
      </c>
      <c r="B190" t="s">
        <v>417</v>
      </c>
      <c r="C190" t="s">
        <v>1185</v>
      </c>
      <c r="D190" t="s">
        <v>795</v>
      </c>
      <c r="E190" t="s">
        <v>796</v>
      </c>
      <c r="F190" t="s">
        <v>420</v>
      </c>
      <c r="G190" t="s">
        <v>6</v>
      </c>
      <c r="H190">
        <v>450</v>
      </c>
      <c r="I190">
        <v>450</v>
      </c>
      <c r="J190">
        <v>0.25</v>
      </c>
      <c r="K190" t="s">
        <v>88</v>
      </c>
      <c r="M190" s="12" t="str">
        <f>_xlfn.CONCAT(IF($R190&lt;&gt;"",_xlfn.CONCAT(" #LOC_KTT_",B190,"_",D190,"_Title = ",$R190,CHAR(10),"@PART[",D190,"]:NEEDS[!002_CommunityPartsTitles]:AFTER[",B190,"] // ",IF(R190="",E190,_xlfn.CONCAT(R190," (",E190,")")),CHAR(10),"{",CHAR(10),"    @",$R$1," = #LOC_KTT_",B190,"_",D190,"_Title // ",$R190,CHAR(10),"}",CHAR(10)),""),"@PART[",D190,"]:AFTER[",B190,"] // ",IF(R190="",E190,_xlfn.CONCAT(R190," (",E190,")")),CHAR(10),"{",CHAR(10),"    techBranch = ",VLOOKUP(O190,TechTree!$G$2:$H$43,2,FALSE),CHAR(10),"    techTier = ",P190,CHAR(10),"    @TechRequired = ",N190,IF($S190&lt;&gt;"",_xlfn.CONCAT(CHAR(10),"    @",$S$1," = ",$S190),""),IF($T190&lt;&gt;"",_xlfn.CONCAT(CHAR(10),"    @",$T$1," = ",$T190),""),IF($U190&lt;&gt;"",_xlfn.CONCAT(CHAR(10),"    @",$U$1," = ",$U190),""),IF(AND(AA190="NA/Balloon",Q190&lt;&gt;"Fuel Tank")=TRUE,_xlfn.CONCAT(CHAR(10),"    KiwiFuelSwitchIgnore = true"),""),IF($V190&lt;&gt;"",_xlfn.CONCAT(CHAR(10),V190),""),IF($AP190&lt;&gt;"",IF(Q190="RTG","",_xlfn.CONCAT(CHAR(10),$AP190)),""),IF(AN190&lt;&gt;"",_xlfn.CONCAT(CHAR(10),AN190),""),CHAR(10),"}",IF(AC190="Yes",_xlfn.CONCAT(CHAR(10),"@PART[",D190,"]:NEEDS[KiwiDeprecate]:AFTER[",B190,"]",CHAR(10),"{",CHAR(10),"    kiwiDeprecate = true",CHAR(10),"}"),""),IF(Q190="RTG",AP190,""))</f>
        <v>@PART[nashira_truss_s1_1]:AFTER[Tantares] // Nashira Size 1 Truss A
{
    techBranch = stationParts
    techTier = 5
    @TechRequired = specializedConstruction
    spacePlaneSystemUpgradeType = nashira
}</v>
      </c>
      <c r="N190" s="9" t="str">
        <f>_xlfn.XLOOKUP(_xlfn.CONCAT(O190,P190),TechTree!$C$2:$C$501,TechTree!$D$2:$D$501,"Not Valid Combination",0,1)</f>
        <v>specializedConstruction</v>
      </c>
      <c r="O190" s="8" t="s">
        <v>208</v>
      </c>
      <c r="P190" s="8">
        <v>5</v>
      </c>
      <c r="Q190" s="8" t="s">
        <v>289</v>
      </c>
      <c r="W190" s="10" t="s">
        <v>243</v>
      </c>
      <c r="X190" s="10" t="s">
        <v>254</v>
      </c>
      <c r="Y190" s="10" t="s">
        <v>1328</v>
      </c>
      <c r="Z190" s="10" t="s">
        <v>1329</v>
      </c>
      <c r="AA190" s="10" t="s">
        <v>294</v>
      </c>
      <c r="AB190" s="10" t="s">
        <v>303</v>
      </c>
      <c r="AC190" s="10" t="s">
        <v>329</v>
      </c>
      <c r="AE190" s="12" t="str">
        <f t="shared" si="6"/>
        <v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nashira_truss_s1_1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v>
      </c>
      <c r="AF190" s="14"/>
      <c r="AG190" s="18" t="s">
        <v>329</v>
      </c>
      <c r="AH190" s="18"/>
      <c r="AI190" s="18"/>
      <c r="AJ190" s="18"/>
      <c r="AK190" s="18"/>
      <c r="AL190" s="18"/>
      <c r="AM190" s="18"/>
      <c r="AN190" s="19" t="str">
        <f t="shared" si="7"/>
        <v/>
      </c>
      <c r="AO190" s="14"/>
      <c r="AP190" s="15" t="str">
        <f>IF(Q190="Structural",_xlfn.CONCAT("    ","structuralUpgradeType = ",IF(P190&lt;3,"0_2",IF(P190&lt;5,"3_4",IF(P190&lt;7,"5_6",IF(P190&lt;9,"7_8","9Plus"))))),IF(Q190="Command Module",_xlfn.CONCAT("    commandUpgradeType = standard",CHAR(10),"    commandUpgradeName = ",W190),IF(Q190="Engine",_xlfn.CONCAT("    engineUpgradeType = ",X190,CHAR(10),Parts!AS190,CHAR(10),"    enginePartUpgradeName = ",Y190),IF(Q190="Parachute","    parachuteUpgradeType = standard",IF(Q190="Solar",_xlfn.CONCAT("    solarPanelUpgradeTier = ",P190),IF(OR(Q190="System",Q190="System and Space Capability")=TRUE,_xlfn.CONCAT("    spacePlaneSystemUpgradeType = ",Y190,IF(Q190="System and Space Capability",_xlfn.CONCAT(CHAR(10),"    spaceplaneUpgradeType = spaceCapable",CHAR(10),"    baseSkinTemp = ",CHAR(10),"    upgradeSkinTemp = "),"")),IF(Q190="Fuel Tank",IF(AA190="NA/Balloon","    KiwiFuelSwitchIgnore = true",IF(AA190="standardLiquidFuel",_xlfn.CONCAT("    fuelTankUpgradeType = ",AA190,CHAR(10),"    fuelTankSizeUpgrade = ",AB190),_xlfn.CONCAT("    fuelTankUpgradeType = ",AA190))),IF(Q190="RCS","    rcsUpgradeType = coldGas",IF(Q190="RTG",_xlfn.CONCAT(CHAR(10),"@PART[",D190,"]:NEEDS[",B190,",NearFutureElectrical,DecayingRTGs,!FeatureRadiation]",CHAR(10),"{",CHAR(10),"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nashira</v>
      </c>
      <c r="AQ190" s="16" t="str">
        <f>IF(Q190="Engine",VLOOKUP(X190,EngineUpgrades!$A$2:$C$19,2,FALSE),"")</f>
        <v/>
      </c>
      <c r="AR190" s="16" t="str">
        <f>IF(Q190="Engine",VLOOKUP(X190,EngineUpgrades!$A$2:$C$19,3,FALSE),"")</f>
        <v/>
      </c>
      <c r="AS190" s="15" t="str">
        <f>_xlfn.XLOOKUP(AQ190,EngineUpgrades!$D$1:$J$1,EngineUpgrades!$D$17:$J$17,"",0,1)</f>
        <v/>
      </c>
      <c r="AT190" s="17">
        <v>2</v>
      </c>
      <c r="AU190" s="16" t="str">
        <f>IF(Q190="Engine",_xlfn.XLOOKUP(_xlfn.CONCAT(O190,P190+AT190),TechTree!$C$2:$C$501,TechTree!$D$2:$D$501,"Not Valid Combination",0,1),"")</f>
        <v/>
      </c>
    </row>
    <row r="191" spans="1:47" ht="188.5" customHeight="1" x14ac:dyDescent="0.35">
      <c r="A191" t="str">
        <f>VLOOKUP(D191,PartsUpdated!$A$2:$A$289,1,FALSE)</f>
        <v>nashira_truss_s1_2</v>
      </c>
      <c r="B191" t="s">
        <v>417</v>
      </c>
      <c r="C191" t="s">
        <v>1186</v>
      </c>
      <c r="D191" t="s">
        <v>797</v>
      </c>
      <c r="E191" t="s">
        <v>798</v>
      </c>
      <c r="F191" t="s">
        <v>420</v>
      </c>
      <c r="G191" t="s">
        <v>6</v>
      </c>
      <c r="H191">
        <v>900</v>
      </c>
      <c r="I191">
        <v>900</v>
      </c>
      <c r="J191">
        <v>0.5</v>
      </c>
      <c r="K191" t="s">
        <v>88</v>
      </c>
      <c r="M191" s="12" t="str">
        <f>_xlfn.CONCAT(IF($R191&lt;&gt;"",_xlfn.CONCAT(" #LOC_KTT_",B191,"_",D191,"_Title = ",$R191,CHAR(10),"@PART[",D191,"]:NEEDS[!002_CommunityPartsTitles]:AFTER[",B191,"] // ",IF(R191="",E191,_xlfn.CONCAT(R191," (",E191,")")),CHAR(10),"{",CHAR(10),"    @",$R$1," = #LOC_KTT_",B191,"_",D191,"_Title // ",$R191,CHAR(10),"}",CHAR(10)),""),"@PART[",D191,"]:AFTER[",B191,"] // ",IF(R191="",E191,_xlfn.CONCAT(R191," (",E191,")")),CHAR(10),"{",CHAR(10),"    techBranch = ",VLOOKUP(O191,TechTree!$G$2:$H$43,2,FALSE),CHAR(10),"    techTier = ",P191,CHAR(10),"    @TechRequired = ",N191,IF($S191&lt;&gt;"",_xlfn.CONCAT(CHAR(10),"    @",$S$1," = ",$S191),""),IF($T191&lt;&gt;"",_xlfn.CONCAT(CHAR(10),"    @",$T$1," = ",$T191),""),IF($U191&lt;&gt;"",_xlfn.CONCAT(CHAR(10),"    @",$U$1," = ",$U191),""),IF(AND(AA191="NA/Balloon",Q191&lt;&gt;"Fuel Tank")=TRUE,_xlfn.CONCAT(CHAR(10),"    KiwiFuelSwitchIgnore = true"),""),IF($V191&lt;&gt;"",_xlfn.CONCAT(CHAR(10),V191),""),IF($AP191&lt;&gt;"",IF(Q191="RTG","",_xlfn.CONCAT(CHAR(10),$AP191)),""),IF(AN191&lt;&gt;"",_xlfn.CONCAT(CHAR(10),AN191),""),CHAR(10),"}",IF(AC191="Yes",_xlfn.CONCAT(CHAR(10),"@PART[",D191,"]:NEEDS[KiwiDeprecate]:AFTER[",B191,"]",CHAR(10),"{",CHAR(10),"    kiwiDeprecate = true",CHAR(10),"}"),""),IF(Q191="RTG",AP191,""))</f>
        <v>@PART[nashira_truss_s1_2]:AFTER[Tantares] // Nashira Size 1 Truss B
{
    techBranch = stationParts
    techTier = 5
    @TechRequired = specializedConstruction
    spacePlaneSystemUpgradeType = nashira
}</v>
      </c>
      <c r="N191" s="9" t="str">
        <f>_xlfn.XLOOKUP(_xlfn.CONCAT(O191,P191),TechTree!$C$2:$C$501,TechTree!$D$2:$D$501,"Not Valid Combination",0,1)</f>
        <v>specializedConstruction</v>
      </c>
      <c r="O191" s="8" t="s">
        <v>208</v>
      </c>
      <c r="P191" s="8">
        <v>5</v>
      </c>
      <c r="Q191" s="8" t="s">
        <v>289</v>
      </c>
      <c r="W191" s="10" t="s">
        <v>243</v>
      </c>
      <c r="X191" s="10" t="s">
        <v>259</v>
      </c>
      <c r="Y191" s="10" t="s">
        <v>1328</v>
      </c>
      <c r="Z191" s="10" t="s">
        <v>1329</v>
      </c>
      <c r="AA191" s="10" t="s">
        <v>294</v>
      </c>
      <c r="AB191" s="10" t="s">
        <v>303</v>
      </c>
      <c r="AC191" s="10" t="s">
        <v>329</v>
      </c>
      <c r="AE191" s="12" t="str">
        <f t="shared" si="6"/>
        <v>// Choose the one with the part that you want to represent the system
#LOC_KTT_Tantares_nashira_SYSTEM_UPGRADE_TITLE = Nashira System
PARTUPGRADE:NEEDS[Tantares]
{
    name = nashiraUpgrade
    type = system
    systemUpgradeName = #LOC_KTT_Tantares_nashira_SYSTEM_UPGRADE_TITLE // Nashira System
    partIcon = nashira_truss_s1_2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@PARTUPGRADE[nashiraUpgrade]:FOR[KiwiTechTree]
{
    @title ^= #:INSERTPARTTITLE:$systemUpgradeName$:
    @description ^= #:INSERTSYSTEM:$systemUpgradeName$:
}
@PART[*]:HAS[#spacePlaneSystemUpgradeType[nashira],~systemUpgrade[off]]:FOR[zzzKiwiTechTree]
{
    %systemUpgradeName = #LOC_KTT_Tantares_nashira_SYSTEM_UPGRADE_TITLE // Nashira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#:INSERTSYSTEMUPGRADENODE:$@PARTUPGRADE[nashiraUpgrade]/techRequired$!
}</v>
      </c>
      <c r="AF191" s="14"/>
      <c r="AG191" s="18" t="s">
        <v>329</v>
      </c>
      <c r="AH191" s="18"/>
      <c r="AI191" s="18"/>
      <c r="AJ191" s="18"/>
      <c r="AK191" s="18"/>
      <c r="AL191" s="18"/>
      <c r="AM191" s="18"/>
      <c r="AN191" s="19" t="str">
        <f t="shared" si="7"/>
        <v/>
      </c>
      <c r="AO191" s="14"/>
      <c r="AP191" s="15" t="str">
        <f>IF(Q191="Structural",_xlfn.CONCAT("    ","structuralUpgradeType = ",IF(P191&lt;3,"0_2",IF(P191&lt;5,"3_4",IF(P191&lt;7,"5_6",IF(P191&lt;9,"7_8","9Plus"))))),IF(Q191="Command Module",_xlfn.CONCAT("    commandUpgradeType = standard",CHAR(10),"    commandUpgradeName = ",W191),IF(Q191="Engine",_xlfn.CONCAT("    engineUpgradeType = ",X191,CHAR(10),Parts!AS191,CHAR(10),"    enginePartUpgradeName = ",Y191),IF(Q191="Parachute","    parachuteUpgradeType = standard",IF(Q191="Solar",_xlfn.CONCAT("    solarPanelUpgradeTier = ",P191),IF(OR(Q191="System",Q191="System and Space Capability")=TRUE,_xlfn.CONCAT("    spacePlaneSystemUpgradeType = ",Y191,IF(Q191="System and Space Capability",_xlfn.CONCAT(CHAR(10),"    spaceplaneUpgradeType = spaceCapable",CHAR(10),"    baseSkinTemp = ",CHAR(10),"    upgradeSkinTemp = "),"")),IF(Q191="Fuel Tank",IF(AA191="NA/Balloon","    KiwiFuelSwitchIgnore = true",IF(AA191="standardLiquidFuel",_xlfn.CONCAT("    fuelTankUpgradeType = ",AA191,CHAR(10),"    fuelTankSizeUpgrade = ",AB191),_xlfn.CONCAT("    fuelTankUpgradeType = ",AA191))),IF(Q191="RCS","    rcsUpgradeType = coldGas",IF(Q191="RTG",_xlfn.CONCAT(CHAR(10),"@PART[",D191,"]:NEEDS[",B191,",NearFutureElectrical,DecayingRTGs,!FeatureRadiation]",CHAR(10),"{",CHAR(10),"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nashira</v>
      </c>
      <c r="AQ191" s="16" t="str">
        <f>IF(Q191="Engine",VLOOKUP(X191,EngineUpgrades!$A$2:$C$19,2,FALSE),"")</f>
        <v/>
      </c>
      <c r="AR191" s="16" t="str">
        <f>IF(Q191="Engine",VLOOKUP(X191,EngineUpgrades!$A$2:$C$19,3,FALSE),"")</f>
        <v/>
      </c>
      <c r="AS191" s="15" t="str">
        <f>_xlfn.XLOOKUP(AQ191,EngineUpgrades!$D$1:$J$1,EngineUpgrades!$D$17:$J$17,"",0,1)</f>
        <v/>
      </c>
      <c r="AT191" s="17">
        <v>2</v>
      </c>
      <c r="AU191" s="16" t="str">
        <f>IF(Q191="Engine",_xlfn.XLOOKUP(_xlfn.CONCAT(O191,P191+AT191),TechTree!$C$2:$C$501,TechTree!$D$2:$D$501,"Not Valid Combination",0,1),"")</f>
        <v/>
      </c>
    </row>
    <row r="192" spans="1:47" ht="84.5" x14ac:dyDescent="0.35">
      <c r="A192" t="str">
        <f>VLOOKUP(D192,PartsUpdated!$A$2:$A$289,1,FALSE)</f>
        <v>hadar_adapter_s1_s0p5_1</v>
      </c>
      <c r="B192" t="s">
        <v>417</v>
      </c>
      <c r="C192" t="s">
        <v>1187</v>
      </c>
      <c r="D192" t="s">
        <v>799</v>
      </c>
      <c r="E192" t="s">
        <v>800</v>
      </c>
      <c r="F192" t="s">
        <v>420</v>
      </c>
      <c r="G192" t="s">
        <v>6</v>
      </c>
      <c r="H192">
        <v>450</v>
      </c>
      <c r="I192">
        <v>450</v>
      </c>
      <c r="J192">
        <v>0.05</v>
      </c>
      <c r="K192" t="s">
        <v>87</v>
      </c>
      <c r="M192" s="12" t="str">
        <f>_xlfn.CONCAT(IF($R192&lt;&gt;"",_xlfn.CONCAT(" #LOC_KTT_",B192,"_",D192,"_Title = ",$R192,CHAR(10),"@PART[",D192,"]:NEEDS[!002_CommunityPartsTitles]:AFTER[",B192,"] // ",IF(R192="",E192,_xlfn.CONCAT(R192," (",E192,")")),CHAR(10),"{",CHAR(10),"    @",$R$1," = #LOC_KTT_",B192,"_",D192,"_Title // ",$R192,CHAR(10),"}",CHAR(10)),""),"@PART[",D192,"]:AFTER[",B192,"] // ",IF(R192="",E192,_xlfn.CONCAT(R192," (",E192,")")),CHAR(10),"{",CHAR(10),"    techBranch = ",VLOOKUP(O192,TechTree!$G$2:$H$43,2,FALSE),CHAR(10),"    techTier = ",P192,CHAR(10),"    @TechRequired = ",N192,IF($S192&lt;&gt;"",_xlfn.CONCAT(CHAR(10),"    @",$S$1," = ",$S192),""),IF($T192&lt;&gt;"",_xlfn.CONCAT(CHAR(10),"    @",$T$1," = ",$T192),""),IF($U192&lt;&gt;"",_xlfn.CONCAT(CHAR(10),"    @",$U$1," = ",$U192),""),IF(AND(AA192="NA/Balloon",Q192&lt;&gt;"Fuel Tank")=TRUE,_xlfn.CONCAT(CHAR(10),"    KiwiFuelSwitchIgnore = true"),""),IF($V192&lt;&gt;"",_xlfn.CONCAT(CHAR(10),V192),""),IF($AP192&lt;&gt;"",IF(Q192="RTG","",_xlfn.CONCAT(CHAR(10),$AP192)),""),IF(AN192&lt;&gt;"",_xlfn.CONCAT(CHAR(10),AN192),""),CHAR(10),"}",IF(AC192="Yes",_xlfn.CONCAT(CHAR(10),"@PART[",D192,"]:NEEDS[KiwiDeprecate]:AFTER[",B192,"]",CHAR(10),"{",CHAR(10),"    kiwiDeprecate = true",CHAR(10),"}"),""),IF(Q192="RTG",AP192,""))</f>
        <v>@PART[hadar_adapter_s1_s0p5_1]:AFTER[Tantares] // Hadar Size 1 to Size 0.5 Adapter A
{
    techBranch = adaptersEtAl
    techTier = 3
    @TechRequired = generalConstruction
    structuralUpgradeType = 3_4
}</v>
      </c>
      <c r="N192" s="9" t="str">
        <f>_xlfn.XLOOKUP(_xlfn.CONCAT(O192,P192),TechTree!$C$2:$C$501,TechTree!$D$2:$D$501,"Not Valid Combination",0,1)</f>
        <v>generalConstruction</v>
      </c>
      <c r="O192" s="8" t="s">
        <v>207</v>
      </c>
      <c r="P192" s="8">
        <v>3</v>
      </c>
      <c r="Q192" s="8" t="s">
        <v>6</v>
      </c>
      <c r="W192" s="10" t="s">
        <v>243</v>
      </c>
      <c r="X192" s="10" t="s">
        <v>254</v>
      </c>
      <c r="AA192" s="10" t="s">
        <v>294</v>
      </c>
      <c r="AB192" s="10" t="s">
        <v>303</v>
      </c>
      <c r="AC192" s="10" t="s">
        <v>329</v>
      </c>
      <c r="AE192" s="12" t="str">
        <f t="shared" si="6"/>
        <v/>
      </c>
      <c r="AF192" s="14"/>
      <c r="AG192" s="18" t="s">
        <v>329</v>
      </c>
      <c r="AH192" s="18"/>
      <c r="AI192" s="18"/>
      <c r="AJ192" s="18"/>
      <c r="AK192" s="18"/>
      <c r="AL192" s="18"/>
      <c r="AM192" s="18"/>
      <c r="AN192" s="19" t="str">
        <f t="shared" si="7"/>
        <v/>
      </c>
      <c r="AO192" s="14"/>
      <c r="AP192" s="15" t="str">
        <f>IF(Q192="Structural",_xlfn.CONCAT("    ","structuralUpgradeType = ",IF(P192&lt;3,"0_2",IF(P192&lt;5,"3_4",IF(P192&lt;7,"5_6",IF(P192&lt;9,"7_8","9Plus"))))),IF(Q192="Command Module",_xlfn.CONCAT("    commandUpgradeType = standard",CHAR(10),"    commandUpgradeName = ",W192),IF(Q192="Engine",_xlfn.CONCAT("    engineUpgradeType = ",X192,CHAR(10),Parts!AS192,CHAR(10),"    enginePartUpgradeName = ",Y192),IF(Q192="Parachute","    parachuteUpgradeType = standard",IF(Q192="Solar",_xlfn.CONCAT("    solarPanelUpgradeTier = ",P192),IF(OR(Q192="System",Q192="System and Space Capability")=TRUE,_xlfn.CONCAT("    spacePlaneSystemUpgradeType = ",Y192,IF(Q192="System and Space Capability",_xlfn.CONCAT(CHAR(10),"    spaceplaneUpgradeType = spaceCapable",CHAR(10),"    baseSkinTemp = ",CHAR(10),"    upgradeSkinTemp = "),"")),IF(Q192="Fuel Tank",IF(AA192="NA/Balloon","    KiwiFuelSwitchIgnore = true",IF(AA192="standardLiquidFuel",_xlfn.CONCAT("    fuelTankUpgradeType = ",AA192,CHAR(10),"    fuelTankSizeUpgrade = ",AB192),_xlfn.CONCAT("    fuelTankUpgradeType = ",AA192))),IF(Q192="RCS","    rcsUpgradeType = coldGas",IF(Q192="RTG",_xlfn.CONCAT(CHAR(10),"@PART[",D192,"]:NEEDS[",B192,",NearFutureElectrical,DecayingRTGs,!FeatureRadiation]",CHAR(10),"{",CHAR(10),"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192" s="16" t="str">
        <f>IF(Q192="Engine",VLOOKUP(X192,EngineUpgrades!$A$2:$C$19,2,FALSE),"")</f>
        <v/>
      </c>
      <c r="AR192" s="16" t="str">
        <f>IF(Q192="Engine",VLOOKUP(X192,EngineUpgrades!$A$2:$C$19,3,FALSE),"")</f>
        <v/>
      </c>
      <c r="AS192" s="15" t="str">
        <f>_xlfn.XLOOKUP(AQ192,EngineUpgrades!$D$1:$J$1,EngineUpgrades!$D$17:$J$17,"",0,1)</f>
        <v/>
      </c>
      <c r="AT192" s="17">
        <v>2</v>
      </c>
      <c r="AU192" s="16" t="str">
        <f>IF(Q192="Engine",_xlfn.XLOOKUP(_xlfn.CONCAT(O192,P192+AT192),TechTree!$C$2:$C$501,TechTree!$D$2:$D$501,"Not Valid Combination",0,1),"")</f>
        <v/>
      </c>
    </row>
    <row r="193" spans="1:47" ht="84.5" x14ac:dyDescent="0.35">
      <c r="A193" t="str">
        <f>VLOOKUP(D193,PartsUpdated!$A$2:$A$289,1,FALSE)</f>
        <v>hadar_adapter_s1_s0p5_2</v>
      </c>
      <c r="B193" t="s">
        <v>417</v>
      </c>
      <c r="C193" t="s">
        <v>1188</v>
      </c>
      <c r="D193" t="s">
        <v>801</v>
      </c>
      <c r="E193" t="s">
        <v>802</v>
      </c>
      <c r="F193" t="s">
        <v>420</v>
      </c>
      <c r="G193" t="s">
        <v>6</v>
      </c>
      <c r="H193">
        <v>450</v>
      </c>
      <c r="I193">
        <v>450</v>
      </c>
      <c r="J193">
        <v>0.1</v>
      </c>
      <c r="K193" t="s">
        <v>87</v>
      </c>
      <c r="M193" s="12" t="str">
        <f>_xlfn.CONCAT(IF($R193&lt;&gt;"",_xlfn.CONCAT(" #LOC_KTT_",B193,"_",D193,"_Title = ",$R193,CHAR(10),"@PART[",D193,"]:NEEDS[!002_CommunityPartsTitles]:AFTER[",B193,"] // ",IF(R193="",E193,_xlfn.CONCAT(R193," (",E193,")")),CHAR(10),"{",CHAR(10),"    @",$R$1," = #LOC_KTT_",B193,"_",D193,"_Title // ",$R193,CHAR(10),"}",CHAR(10)),""),"@PART[",D193,"]:AFTER[",B193,"] // ",IF(R193="",E193,_xlfn.CONCAT(R193," (",E193,")")),CHAR(10),"{",CHAR(10),"    techBranch = ",VLOOKUP(O193,TechTree!$G$2:$H$43,2,FALSE),CHAR(10),"    techTier = ",P193,CHAR(10),"    @TechRequired = ",N193,IF($S193&lt;&gt;"",_xlfn.CONCAT(CHAR(10),"    @",$S$1," = ",$S193),""),IF($T193&lt;&gt;"",_xlfn.CONCAT(CHAR(10),"    @",$T$1," = ",$T193),""),IF($U193&lt;&gt;"",_xlfn.CONCAT(CHAR(10),"    @",$U$1," = ",$U193),""),IF(AND(AA193="NA/Balloon",Q193&lt;&gt;"Fuel Tank")=TRUE,_xlfn.CONCAT(CHAR(10),"    KiwiFuelSwitchIgnore = true"),""),IF($V193&lt;&gt;"",_xlfn.CONCAT(CHAR(10),V193),""),IF($AP193&lt;&gt;"",IF(Q193="RTG","",_xlfn.CONCAT(CHAR(10),$AP193)),""),IF(AN193&lt;&gt;"",_xlfn.CONCAT(CHAR(10),AN193),""),CHAR(10),"}",IF(AC193="Yes",_xlfn.CONCAT(CHAR(10),"@PART[",D193,"]:NEEDS[KiwiDeprecate]:AFTER[",B193,"]",CHAR(10),"{",CHAR(10),"    kiwiDeprecate = true",CHAR(10),"}"),""),IF(Q193="RTG",AP193,""))</f>
        <v>@PART[hadar_adapter_s1_s0p5_2]:AFTER[Tantares] // Hadar Size 1 to Size 0.5 Adapter B
{
    techBranch = adaptersEtAl
    techTier = 3
    @TechRequired = generalConstruction
    structuralUpgradeType = 3_4
}</v>
      </c>
      <c r="N193" s="9" t="str">
        <f>_xlfn.XLOOKUP(_xlfn.CONCAT(O193,P193),TechTree!$C$2:$C$501,TechTree!$D$2:$D$501,"Not Valid Combination",0,1)</f>
        <v>generalConstruction</v>
      </c>
      <c r="O193" s="8" t="s">
        <v>207</v>
      </c>
      <c r="P193" s="8">
        <v>3</v>
      </c>
      <c r="Q193" s="8" t="s">
        <v>6</v>
      </c>
      <c r="W193" s="10" t="s">
        <v>243</v>
      </c>
      <c r="X193" s="10" t="s">
        <v>259</v>
      </c>
      <c r="AA193" s="10" t="s">
        <v>294</v>
      </c>
      <c r="AB193" s="10" t="s">
        <v>303</v>
      </c>
      <c r="AC193" s="10" t="s">
        <v>329</v>
      </c>
      <c r="AE193" s="12" t="str">
        <f t="shared" si="6"/>
        <v/>
      </c>
      <c r="AF193" s="14"/>
      <c r="AG193" s="18" t="s">
        <v>329</v>
      </c>
      <c r="AH193" s="18"/>
      <c r="AI193" s="18"/>
      <c r="AJ193" s="18"/>
      <c r="AK193" s="18"/>
      <c r="AL193" s="18"/>
      <c r="AM193" s="18"/>
      <c r="AN193" s="19" t="str">
        <f t="shared" si="7"/>
        <v/>
      </c>
      <c r="AO193" s="14"/>
      <c r="AP193" s="15" t="str">
        <f>IF(Q193="Structural",_xlfn.CONCAT("    ","structuralUpgradeType = ",IF(P193&lt;3,"0_2",IF(P193&lt;5,"3_4",IF(P193&lt;7,"5_6",IF(P193&lt;9,"7_8","9Plus"))))),IF(Q193="Command Module",_xlfn.CONCAT("    commandUpgradeType = standard",CHAR(10),"    commandUpgradeName = ",W193),IF(Q193="Engine",_xlfn.CONCAT("    engineUpgradeType = ",X193,CHAR(10),Parts!AS193,CHAR(10),"    enginePartUpgradeName = ",Y193),IF(Q193="Parachute","    parachuteUpgradeType = standard",IF(Q193="Solar",_xlfn.CONCAT("    solarPanelUpgradeTier = ",P193),IF(OR(Q193="System",Q193="System and Space Capability")=TRUE,_xlfn.CONCAT("    spacePlaneSystemUpgradeType = ",Y193,IF(Q193="System and Space Capability",_xlfn.CONCAT(CHAR(10),"    spaceplaneUpgradeType = spaceCapable",CHAR(10),"    baseSkinTemp = ",CHAR(10),"    upgradeSkinTemp = "),"")),IF(Q193="Fuel Tank",IF(AA193="NA/Balloon","    KiwiFuelSwitchIgnore = true",IF(AA193="standardLiquidFuel",_xlfn.CONCAT("    fuelTankUpgradeType = ",AA193,CHAR(10),"    fuelTankSizeUpgrade = ",AB193),_xlfn.CONCAT("    fuelTankUpgradeType = ",AA193))),IF(Q193="RCS","    rcsUpgradeType = coldGas",IF(Q193="RTG",_xlfn.CONCAT(CHAR(10),"@PART[",D193,"]:NEEDS[",B193,",NearFutureElectrical,DecayingRTGs,!FeatureRadiation]",CHAR(10),"{",CHAR(10),"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193" s="16" t="str">
        <f>IF(Q193="Engine",VLOOKUP(X193,EngineUpgrades!$A$2:$C$19,2,FALSE),"")</f>
        <v/>
      </c>
      <c r="AR193" s="16" t="str">
        <f>IF(Q193="Engine",VLOOKUP(X193,EngineUpgrades!$A$2:$C$19,3,FALSE),"")</f>
        <v/>
      </c>
      <c r="AS193" s="15" t="str">
        <f>_xlfn.XLOOKUP(AQ193,EngineUpgrades!$D$1:$J$1,EngineUpgrades!$D$17:$J$17,"",0,1)</f>
        <v/>
      </c>
      <c r="AT193" s="17">
        <v>2</v>
      </c>
      <c r="AU193" s="16" t="str">
        <f>IF(Q193="Engine",_xlfn.XLOOKUP(_xlfn.CONCAT(O193,P193+AT193),TechTree!$C$2:$C$501,TechTree!$D$2:$D$501,"Not Valid Combination",0,1),"")</f>
        <v/>
      </c>
    </row>
    <row r="194" spans="1:47" ht="96.5" x14ac:dyDescent="0.35">
      <c r="A194" t="str">
        <f>VLOOKUP(D194,PartsUpdated!$A$2:$A$289,1,FALSE)</f>
        <v>hadar_crew_s1_1</v>
      </c>
      <c r="B194" t="s">
        <v>417</v>
      </c>
      <c r="C194" t="s">
        <v>1189</v>
      </c>
      <c r="D194" t="s">
        <v>803</v>
      </c>
      <c r="E194" t="s">
        <v>804</v>
      </c>
      <c r="F194" t="s">
        <v>420</v>
      </c>
      <c r="G194" t="s">
        <v>5</v>
      </c>
      <c r="H194">
        <v>3000</v>
      </c>
      <c r="I194">
        <v>830</v>
      </c>
      <c r="J194">
        <v>0.75</v>
      </c>
      <c r="K194" t="s">
        <v>87</v>
      </c>
      <c r="M194" s="12" t="str">
        <f>_xlfn.CONCAT(IF($R194&lt;&gt;"",_xlfn.CONCAT(" #LOC_KTT_",B194,"_",D194,"_Title = ",$R194,CHAR(10),"@PART[",D194,"]:NEEDS[!002_CommunityPartsTitles]:AFTER[",B194,"] // ",IF(R194="",E194,_xlfn.CONCAT(R194," (",E194,")")),CHAR(10),"{",CHAR(10),"    @",$R$1," = #LOC_KTT_",B194,"_",D194,"_Title // ",$R194,CHAR(10),"}",CHAR(10)),""),"@PART[",D194,"]:AFTER[",B194,"] // ",IF(R194="",E194,_xlfn.CONCAT(R194," (",E194,")")),CHAR(10),"{",CHAR(10),"    techBranch = ",VLOOKUP(O194,TechTree!$G$2:$H$43,2,FALSE),CHAR(10),"    techTier = ",P194,CHAR(10),"    @TechRequired = ",N194,IF($S194&lt;&gt;"",_xlfn.CONCAT(CHAR(10),"    @",$S$1," = ",$S194),""),IF($T194&lt;&gt;"",_xlfn.CONCAT(CHAR(10),"    @",$T$1," = ",$T194),""),IF($U194&lt;&gt;"",_xlfn.CONCAT(CHAR(10),"    @",$U$1," = ",$U194),""),IF(AND(AA194="NA/Balloon",Q194&lt;&gt;"Fuel Tank")=TRUE,_xlfn.CONCAT(CHAR(10),"    KiwiFuelSwitchIgnore = true"),""),IF($V194&lt;&gt;"",_xlfn.CONCAT(CHAR(10),V194),""),IF($AP194&lt;&gt;"",IF(Q194="RTG","",_xlfn.CONCAT(CHAR(10),$AP194)),""),IF(AN194&lt;&gt;"",_xlfn.CONCAT(CHAR(10),AN194),""),CHAR(10),"}",IF(AC194="Yes",_xlfn.CONCAT(CHAR(10),"@PART[",D194,"]:NEEDS[KiwiDeprecate]:AFTER[",B194,"]",CHAR(10),"{",CHAR(10),"    kiwiDeprecate = true",CHAR(10),"}"),""),IF(Q194="RTG",AP194,""))</f>
        <v>@PART[hadar_crew_s1_1]:AFTER[Tantares] // Hadar Airlock Compartment A
{
    techBranch = stationColony
    techTier = 5
    @TechRequired = hydroponics
    KiwiFuelSwitchIgnore = true
    structuralUpgradeType = 5_6
}</v>
      </c>
      <c r="N194" s="9" t="str">
        <f>_xlfn.XLOOKUP(_xlfn.CONCAT(O194,P194),TechTree!$C$2:$C$501,TechTree!$D$2:$D$501,"Not Valid Combination",0,1)</f>
        <v>hydroponics</v>
      </c>
      <c r="O194" s="8" t="s">
        <v>226</v>
      </c>
      <c r="P194" s="8">
        <v>5</v>
      </c>
      <c r="Q194" s="8" t="s">
        <v>6</v>
      </c>
      <c r="W194" s="10" t="s">
        <v>243</v>
      </c>
      <c r="X194" s="10" t="s">
        <v>254</v>
      </c>
      <c r="AA194" s="10" t="s">
        <v>310</v>
      </c>
      <c r="AB194" s="10" t="s">
        <v>303</v>
      </c>
      <c r="AC194" s="10" t="s">
        <v>329</v>
      </c>
      <c r="AE194" s="12" t="str">
        <f t="shared" si="6"/>
        <v/>
      </c>
      <c r="AF194" s="14"/>
      <c r="AG194" s="18" t="s">
        <v>329</v>
      </c>
      <c r="AH194" s="18"/>
      <c r="AI194" s="18"/>
      <c r="AJ194" s="18"/>
      <c r="AK194" s="18"/>
      <c r="AL194" s="18"/>
      <c r="AM194" s="18"/>
      <c r="AN194" s="19" t="str">
        <f t="shared" si="7"/>
        <v/>
      </c>
      <c r="AO194" s="14"/>
      <c r="AP194" s="15" t="str">
        <f>IF(Q194="Structural",_xlfn.CONCAT("    ","structuralUpgradeType = ",IF(P194&lt;3,"0_2",IF(P194&lt;5,"3_4",IF(P194&lt;7,"5_6",IF(P194&lt;9,"7_8","9Plus"))))),IF(Q194="Command Module",_xlfn.CONCAT("    commandUpgradeType = standard",CHAR(10),"    commandUpgradeName = ",W194),IF(Q194="Engine",_xlfn.CONCAT("    engineUpgradeType = ",X194,CHAR(10),Parts!AS194,CHAR(10),"    enginePartUpgradeName = ",Y194),IF(Q194="Parachute","    parachuteUpgradeType = standard",IF(Q194="Solar",_xlfn.CONCAT("    solarPanelUpgradeTier = ",P194),IF(OR(Q194="System",Q194="System and Space Capability")=TRUE,_xlfn.CONCAT("    spacePlaneSystemUpgradeType = ",Y194,IF(Q194="System and Space Capability",_xlfn.CONCAT(CHAR(10),"    spaceplaneUpgradeType = spaceCapable",CHAR(10),"    baseSkinTemp = ",CHAR(10),"    upgradeSkinTemp = "),"")),IF(Q194="Fuel Tank",IF(AA194="NA/Balloon","    KiwiFuelSwitchIgnore = true",IF(AA194="standardLiquidFuel",_xlfn.CONCAT("    fuelTankUpgradeType = ",AA194,CHAR(10),"    fuelTankSizeUpgrade = ",AB194),_xlfn.CONCAT("    fuelTankUpgradeType = ",AA194))),IF(Q194="RCS","    rcsUpgradeType = coldGas",IF(Q194="RTG",_xlfn.CONCAT(CHAR(10),"@PART[",D194,"]:NEEDS[",B194,",NearFutureElectrical,DecayingRTGs,!FeatureRadiation]",CHAR(10),"{",CHAR(10),"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194" s="16" t="str">
        <f>IF(Q194="Engine",VLOOKUP(X194,EngineUpgrades!$A$2:$C$19,2,FALSE),"")</f>
        <v/>
      </c>
      <c r="AR194" s="16" t="str">
        <f>IF(Q194="Engine",VLOOKUP(X194,EngineUpgrades!$A$2:$C$19,3,FALSE),"")</f>
        <v/>
      </c>
      <c r="AS194" s="15" t="str">
        <f>_xlfn.XLOOKUP(AQ194,EngineUpgrades!$D$1:$J$1,EngineUpgrades!$D$17:$J$17,"",0,1)</f>
        <v/>
      </c>
      <c r="AT194" s="17">
        <v>2</v>
      </c>
      <c r="AU194" s="16" t="str">
        <f>IF(Q194="Engine",_xlfn.XLOOKUP(_xlfn.CONCAT(O194,P194+AT194),TechTree!$C$2:$C$501,TechTree!$D$2:$D$501,"Not Valid Combination",0,1),"")</f>
        <v/>
      </c>
    </row>
    <row r="195" spans="1:47" ht="96.5" x14ac:dyDescent="0.35">
      <c r="A195" t="str">
        <f>VLOOKUP(D195,PartsUpdated!$A$2:$A$289,1,FALSE)</f>
        <v>hadar_crew_s1_2</v>
      </c>
      <c r="B195" t="s">
        <v>417</v>
      </c>
      <c r="C195" t="s">
        <v>1190</v>
      </c>
      <c r="D195" t="s">
        <v>805</v>
      </c>
      <c r="E195" t="s">
        <v>806</v>
      </c>
      <c r="F195" t="s">
        <v>420</v>
      </c>
      <c r="G195" t="s">
        <v>5</v>
      </c>
      <c r="H195">
        <v>3000</v>
      </c>
      <c r="I195">
        <v>830</v>
      </c>
      <c r="J195">
        <v>0.75</v>
      </c>
      <c r="K195" t="s">
        <v>87</v>
      </c>
      <c r="M195" s="12" t="str">
        <f>_xlfn.CONCAT(IF($R195&lt;&gt;"",_xlfn.CONCAT(" #LOC_KTT_",B195,"_",D195,"_Title = ",$R195,CHAR(10),"@PART[",D195,"]:NEEDS[!002_CommunityPartsTitles]:AFTER[",B195,"] // ",IF(R195="",E195,_xlfn.CONCAT(R195," (",E195,")")),CHAR(10),"{",CHAR(10),"    @",$R$1," = #LOC_KTT_",B195,"_",D195,"_Title // ",$R195,CHAR(10),"}",CHAR(10)),""),"@PART[",D195,"]:AFTER[",B195,"] // ",IF(R195="",E195,_xlfn.CONCAT(R195," (",E195,")")),CHAR(10),"{",CHAR(10),"    techBranch = ",VLOOKUP(O195,TechTree!$G$2:$H$43,2,FALSE),CHAR(10),"    techTier = ",P195,CHAR(10),"    @TechRequired = ",N195,IF($S195&lt;&gt;"",_xlfn.CONCAT(CHAR(10),"    @",$S$1," = ",$S195),""),IF($T195&lt;&gt;"",_xlfn.CONCAT(CHAR(10),"    @",$T$1," = ",$T195),""),IF($U195&lt;&gt;"",_xlfn.CONCAT(CHAR(10),"    @",$U$1," = ",$U195),""),IF(AND(AA195="NA/Balloon",Q195&lt;&gt;"Fuel Tank")=TRUE,_xlfn.CONCAT(CHAR(10),"    KiwiFuelSwitchIgnore = true"),""),IF($V195&lt;&gt;"",_xlfn.CONCAT(CHAR(10),V195),""),IF($AP195&lt;&gt;"",IF(Q195="RTG","",_xlfn.CONCAT(CHAR(10),$AP195)),""),IF(AN195&lt;&gt;"",_xlfn.CONCAT(CHAR(10),AN195),""),CHAR(10),"}",IF(AC195="Yes",_xlfn.CONCAT(CHAR(10),"@PART[",D195,"]:NEEDS[KiwiDeprecate]:AFTER[",B195,"]",CHAR(10),"{",CHAR(10),"    kiwiDeprecate = true",CHAR(10),"}"),""),IF(Q195="RTG",AP195,""))</f>
        <v>@PART[hadar_crew_s1_2]:AFTER[Tantares] // Hadar Airlock Compartment B
{
    techBranch = stationColony
    techTier = 5
    @TechRequired = hydroponics
    KiwiFuelSwitchIgnore = true
    structuralUpgradeType = 5_6
}</v>
      </c>
      <c r="N195" s="9" t="str">
        <f>_xlfn.XLOOKUP(_xlfn.CONCAT(O195,P195),TechTree!$C$2:$C$501,TechTree!$D$2:$D$501,"Not Valid Combination",0,1)</f>
        <v>hydroponics</v>
      </c>
      <c r="O195" s="8" t="s">
        <v>226</v>
      </c>
      <c r="P195" s="8">
        <v>5</v>
      </c>
      <c r="Q195" s="8" t="s">
        <v>6</v>
      </c>
      <c r="W195" s="10" t="s">
        <v>243</v>
      </c>
      <c r="X195" s="10" t="s">
        <v>259</v>
      </c>
      <c r="AA195" s="10" t="s">
        <v>310</v>
      </c>
      <c r="AB195" s="10" t="s">
        <v>303</v>
      </c>
      <c r="AC195" s="10" t="s">
        <v>329</v>
      </c>
      <c r="AE195" s="12" t="str">
        <f t="shared" si="6"/>
        <v/>
      </c>
      <c r="AF195" s="14"/>
      <c r="AG195" s="18" t="s">
        <v>329</v>
      </c>
      <c r="AH195" s="18"/>
      <c r="AI195" s="18"/>
      <c r="AJ195" s="18"/>
      <c r="AK195" s="18"/>
      <c r="AL195" s="18"/>
      <c r="AM195" s="18"/>
      <c r="AN195" s="19" t="str">
        <f t="shared" si="7"/>
        <v/>
      </c>
      <c r="AO195" s="14"/>
      <c r="AP195" s="15" t="str">
        <f>IF(Q195="Structural",_xlfn.CONCAT("    ","structuralUpgradeType = ",IF(P195&lt;3,"0_2",IF(P195&lt;5,"3_4",IF(P195&lt;7,"5_6",IF(P195&lt;9,"7_8","9Plus"))))),IF(Q195="Command Module",_xlfn.CONCAT("    commandUpgradeType = standard",CHAR(10),"    commandUpgradeName = ",W195),IF(Q195="Engine",_xlfn.CONCAT("    engineUpgradeType = ",X195,CHAR(10),Parts!AS195,CHAR(10),"    enginePartUpgradeName = ",Y195),IF(Q195="Parachute","    parachuteUpgradeType = standard",IF(Q195="Solar",_xlfn.CONCAT("    solarPanelUpgradeTier = ",P195),IF(OR(Q195="System",Q195="System and Space Capability")=TRUE,_xlfn.CONCAT("    spacePlaneSystemUpgradeType = ",Y195,IF(Q195="System and Space Capability",_xlfn.CONCAT(CHAR(10),"    spaceplaneUpgradeType = spaceCapable",CHAR(10),"    baseSkinTemp = ",CHAR(10),"    upgradeSkinTemp = "),"")),IF(Q195="Fuel Tank",IF(AA195="NA/Balloon","    KiwiFuelSwitchIgnore = true",IF(AA195="standardLiquidFuel",_xlfn.CONCAT("    fuelTankUpgradeType = ",AA195,CHAR(10),"    fuelTankSizeUpgrade = ",AB195),_xlfn.CONCAT("    fuelTankUpgradeType = ",AA195))),IF(Q195="RCS","    rcsUpgradeType = coldGas",IF(Q195="RTG",_xlfn.CONCAT(CHAR(10),"@PART[",D195,"]:NEEDS[",B195,",NearFutureElectrical,DecayingRTGs,!FeatureRadiation]",CHAR(10),"{",CHAR(10),"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195" s="16" t="str">
        <f>IF(Q195="Engine",VLOOKUP(X195,EngineUpgrades!$A$2:$C$19,2,FALSE),"")</f>
        <v/>
      </c>
      <c r="AR195" s="16" t="str">
        <f>IF(Q195="Engine",VLOOKUP(X195,EngineUpgrades!$A$2:$C$19,3,FALSE),"")</f>
        <v/>
      </c>
      <c r="AS195" s="15" t="str">
        <f>_xlfn.XLOOKUP(AQ195,EngineUpgrades!$D$1:$J$1,EngineUpgrades!$D$17:$J$17,"",0,1)</f>
        <v/>
      </c>
      <c r="AT195" s="17">
        <v>2</v>
      </c>
      <c r="AU195" s="16" t="str">
        <f>IF(Q195="Engine",_xlfn.XLOOKUP(_xlfn.CONCAT(O195,P195+AT195),TechTree!$C$2:$C$501,TechTree!$D$2:$D$501,"Not Valid Combination",0,1),"")</f>
        <v/>
      </c>
    </row>
    <row r="196" spans="1:47" ht="84.5" x14ac:dyDescent="0.35">
      <c r="A196" t="str">
        <f>VLOOKUP(D196,PartsUpdated!$A$2:$A$289,1,FALSE)</f>
        <v>hadar_fuselage_s1_1</v>
      </c>
      <c r="B196" t="s">
        <v>417</v>
      </c>
      <c r="C196" t="s">
        <v>1191</v>
      </c>
      <c r="D196" t="s">
        <v>807</v>
      </c>
      <c r="E196" t="s">
        <v>808</v>
      </c>
      <c r="F196" t="s">
        <v>420</v>
      </c>
      <c r="G196" t="s">
        <v>6</v>
      </c>
      <c r="H196">
        <v>450</v>
      </c>
      <c r="I196">
        <v>450</v>
      </c>
      <c r="J196">
        <v>0.05</v>
      </c>
      <c r="K196" t="s">
        <v>87</v>
      </c>
      <c r="M196" s="12" t="str">
        <f>_xlfn.CONCAT(IF($R196&lt;&gt;"",_xlfn.CONCAT(" #LOC_KTT_",B196,"_",D196,"_Title = ",$R196,CHAR(10),"@PART[",D196,"]:NEEDS[!002_CommunityPartsTitles]:AFTER[",B196,"] // ",IF(R196="",E196,_xlfn.CONCAT(R196," (",E196,")")),CHAR(10),"{",CHAR(10),"    @",$R$1," = #LOC_KTT_",B196,"_",D196,"_Title // ",$R196,CHAR(10),"}",CHAR(10)),""),"@PART[",D196,"]:AFTER[",B196,"] // ",IF(R196="",E196,_xlfn.CONCAT(R196," (",E196,")")),CHAR(10),"{",CHAR(10),"    techBranch = ",VLOOKUP(O196,TechTree!$G$2:$H$43,2,FALSE),CHAR(10),"    techTier = ",P196,CHAR(10),"    @TechRequired = ",N196,IF($S196&lt;&gt;"",_xlfn.CONCAT(CHAR(10),"    @",$S$1," = ",$S196),""),IF($T196&lt;&gt;"",_xlfn.CONCAT(CHAR(10),"    @",$T$1," = ",$T196),""),IF($U196&lt;&gt;"",_xlfn.CONCAT(CHAR(10),"    @",$U$1," = ",$U196),""),IF(AND(AA196="NA/Balloon",Q196&lt;&gt;"Fuel Tank")=TRUE,_xlfn.CONCAT(CHAR(10),"    KiwiFuelSwitchIgnore = true"),""),IF($V196&lt;&gt;"",_xlfn.CONCAT(CHAR(10),V196),""),IF($AP196&lt;&gt;"",IF(Q196="RTG","",_xlfn.CONCAT(CHAR(10),$AP196)),""),IF(AN196&lt;&gt;"",_xlfn.CONCAT(CHAR(10),AN196),""),CHAR(10),"}",IF(AC196="Yes",_xlfn.CONCAT(CHAR(10),"@PART[",D196,"]:NEEDS[KiwiDeprecate]:AFTER[",B196,"]",CHAR(10),"{",CHAR(10),"    kiwiDeprecate = true",CHAR(10),"}"),""),IF(Q196="RTG",AP196,""))</f>
        <v>@PART[hadar_fuselage_s1_1]:AFTER[Tantares] // Hadar Size 1 Fuselage
{
    techBranch = stationParts
    techTier = 4
    @TechRequired = advConstruction
    structuralUpgradeType = 3_4
}</v>
      </c>
      <c r="N196" s="9" t="str">
        <f>_xlfn.XLOOKUP(_xlfn.CONCAT(O196,P196),TechTree!$C$2:$C$501,TechTree!$D$2:$D$501,"Not Valid Combination",0,1)</f>
        <v>advConstruction</v>
      </c>
      <c r="O196" s="8" t="s">
        <v>208</v>
      </c>
      <c r="P196" s="8">
        <v>4</v>
      </c>
      <c r="Q196" s="8" t="s">
        <v>6</v>
      </c>
      <c r="W196" s="10" t="s">
        <v>243</v>
      </c>
      <c r="X196" s="10" t="s">
        <v>254</v>
      </c>
      <c r="AA196" s="10" t="s">
        <v>294</v>
      </c>
      <c r="AB196" s="10" t="s">
        <v>303</v>
      </c>
      <c r="AC196" s="10" t="s">
        <v>329</v>
      </c>
      <c r="AE196" s="12" t="str">
        <f t="shared" si="6"/>
        <v/>
      </c>
      <c r="AF196" s="14"/>
      <c r="AG196" s="18" t="s">
        <v>329</v>
      </c>
      <c r="AH196" s="18"/>
      <c r="AI196" s="18"/>
      <c r="AJ196" s="18"/>
      <c r="AK196" s="18"/>
      <c r="AL196" s="18"/>
      <c r="AM196" s="18"/>
      <c r="AN196" s="19" t="str">
        <f t="shared" si="7"/>
        <v/>
      </c>
      <c r="AO196" s="14"/>
      <c r="AP196" s="15" t="str">
        <f>IF(Q196="Structural",_xlfn.CONCAT("    ","structuralUpgradeType = ",IF(P196&lt;3,"0_2",IF(P196&lt;5,"3_4",IF(P196&lt;7,"5_6",IF(P196&lt;9,"7_8","9Plus"))))),IF(Q196="Command Module",_xlfn.CONCAT("    commandUpgradeType = standard",CHAR(10),"    commandUpgradeName = ",W196),IF(Q196="Engine",_xlfn.CONCAT("    engineUpgradeType = ",X196,CHAR(10),Parts!AS196,CHAR(10),"    enginePartUpgradeName = ",Y196),IF(Q196="Parachute","    parachuteUpgradeType = standard",IF(Q196="Solar",_xlfn.CONCAT("    solarPanelUpgradeTier = ",P196),IF(OR(Q196="System",Q196="System and Space Capability")=TRUE,_xlfn.CONCAT("    spacePlaneSystemUpgradeType = ",Y196,IF(Q196="System and Space Capability",_xlfn.CONCAT(CHAR(10),"    spaceplaneUpgradeType = spaceCapable",CHAR(10),"    baseSkinTemp = ",CHAR(10),"    upgradeSkinTemp = "),"")),IF(Q196="Fuel Tank",IF(AA196="NA/Balloon","    KiwiFuelSwitchIgnore = true",IF(AA196="standardLiquidFuel",_xlfn.CONCAT("    fuelTankUpgradeType = ",AA196,CHAR(10),"    fuelTankSizeUpgrade = ",AB196),_xlfn.CONCAT("    fuelTankUpgradeType = ",AA196))),IF(Q196="RCS","    rcsUpgradeType = coldGas",IF(Q196="RTG",_xlfn.CONCAT(CHAR(10),"@PART[",D196,"]:NEEDS[",B196,",NearFutureElectrical,DecayingRTGs,!FeatureRadiation]",CHAR(10),"{",CHAR(10),"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196" s="16" t="str">
        <f>IF(Q196="Engine",VLOOKUP(X196,EngineUpgrades!$A$2:$C$19,2,FALSE),"")</f>
        <v/>
      </c>
      <c r="AR196" s="16" t="str">
        <f>IF(Q196="Engine",VLOOKUP(X196,EngineUpgrades!$A$2:$C$19,3,FALSE),"")</f>
        <v/>
      </c>
      <c r="AS196" s="15" t="str">
        <f>_xlfn.XLOOKUP(AQ196,EngineUpgrades!$D$1:$J$1,EngineUpgrades!$D$17:$J$17,"",0,1)</f>
        <v/>
      </c>
      <c r="AT196" s="17">
        <v>2</v>
      </c>
      <c r="AU196" s="16" t="str">
        <f>IF(Q196="Engine",_xlfn.XLOOKUP(_xlfn.CONCAT(O196,P196+AT196),TechTree!$C$2:$C$501,TechTree!$D$2:$D$501,"Not Valid Combination",0,1),"")</f>
        <v/>
      </c>
    </row>
    <row r="197" spans="1:47" ht="96.5" x14ac:dyDescent="0.35">
      <c r="A197" t="str">
        <f>VLOOKUP(D197,PartsUpdated!$A$2:$A$289,1,FALSE)</f>
        <v>mira_crew_s1_1</v>
      </c>
      <c r="B197" t="s">
        <v>417</v>
      </c>
      <c r="C197" t="s">
        <v>1192</v>
      </c>
      <c r="D197" t="s">
        <v>809</v>
      </c>
      <c r="E197" t="s">
        <v>810</v>
      </c>
      <c r="F197" t="s">
        <v>420</v>
      </c>
      <c r="G197" t="s">
        <v>5</v>
      </c>
      <c r="H197">
        <v>3200</v>
      </c>
      <c r="I197">
        <v>3200</v>
      </c>
      <c r="J197">
        <v>1.25</v>
      </c>
      <c r="K197" t="s">
        <v>87</v>
      </c>
      <c r="M197" s="12" t="str">
        <f>_xlfn.CONCAT(IF($R197&lt;&gt;"",_xlfn.CONCAT(" #LOC_KTT_",B197,"_",D197,"_Title = ",$R197,CHAR(10),"@PART[",D197,"]:NEEDS[!002_CommunityPartsTitles]:AFTER[",B197,"] // ",IF(R197="",E197,_xlfn.CONCAT(R197," (",E197,")")),CHAR(10),"{",CHAR(10),"    @",$R$1," = #LOC_KTT_",B197,"_",D197,"_Title // ",$R197,CHAR(10),"}",CHAR(10)),""),"@PART[",D197,"]:AFTER[",B197,"] // ",IF(R197="",E197,_xlfn.CONCAT(R197," (",E197,")")),CHAR(10),"{",CHAR(10),"    techBranch = ",VLOOKUP(O197,TechTree!$G$2:$H$43,2,FALSE),CHAR(10),"    techTier = ",P197,CHAR(10),"    @TechRequired = ",N197,IF($S197&lt;&gt;"",_xlfn.CONCAT(CHAR(10),"    @",$S$1," = ",$S197),""),IF($T197&lt;&gt;"",_xlfn.CONCAT(CHAR(10),"    @",$T$1," = ",$T197),""),IF($U197&lt;&gt;"",_xlfn.CONCAT(CHAR(10),"    @",$U$1," = ",$U197),""),IF(AND(AA197="NA/Balloon",Q197&lt;&gt;"Fuel Tank")=TRUE,_xlfn.CONCAT(CHAR(10),"    KiwiFuelSwitchIgnore = true"),""),IF($V197&lt;&gt;"",_xlfn.CONCAT(CHAR(10),V197),""),IF($AP197&lt;&gt;"",IF(Q197="RTG","",_xlfn.CONCAT(CHAR(10),$AP197)),""),IF(AN197&lt;&gt;"",_xlfn.CONCAT(CHAR(10),AN197),""),CHAR(10),"}",IF(AC197="Yes",_xlfn.CONCAT(CHAR(10),"@PART[",D197,"]:NEEDS[KiwiDeprecate]:AFTER[",B197,"]",CHAR(10),"{",CHAR(10),"    kiwiDeprecate = true",CHAR(10),"}"),""),IF(Q197="RTG",AP197,""))</f>
        <v>@PART[mira_crew_s1_1]:AFTER[Tantares] // Mira Docking Module
{
    techBranch = stationColony
    techTier = 5
    @TechRequired = hydroponics
    KiwiFuelSwitchIgnore = true
    structuralUpgradeType = 5_6
}</v>
      </c>
      <c r="N197" s="9" t="str">
        <f>_xlfn.XLOOKUP(_xlfn.CONCAT(O197,P197),TechTree!$C$2:$C$501,TechTree!$D$2:$D$501,"Not Valid Combination",0,1)</f>
        <v>hydroponics</v>
      </c>
      <c r="O197" s="8" t="s">
        <v>226</v>
      </c>
      <c r="P197" s="8">
        <v>5</v>
      </c>
      <c r="Q197" s="8" t="s">
        <v>6</v>
      </c>
      <c r="W197" s="10" t="s">
        <v>243</v>
      </c>
      <c r="X197" s="10" t="s">
        <v>259</v>
      </c>
      <c r="AA197" s="10" t="s">
        <v>310</v>
      </c>
      <c r="AB197" s="10" t="s">
        <v>303</v>
      </c>
      <c r="AC197" s="10" t="s">
        <v>329</v>
      </c>
      <c r="AE197" s="12" t="str">
        <f t="shared" ref="AE197:AE260" si="12">IF(Q197="Engine",_xlfn.CONCAT("PARTUPGRADE:NEEDS[",B197,"]",CHAR(10),"{",CHAR(10),"    name = ",Y197,CHAR(10),"    type = engine",CHAR(10),"    partIcon = ",D197,CHAR(10),"    techRequired = ",AU197,CHAR(10),"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so'.",CHAR(10),"}",CHAR(10),"@PARTUPGRADE[",Y197,"]:NEEDS[",B197,"]:FOR[zKiwiTechTree]",CHAR(10),"{",CHAR(10),"    @entryCost = #$@PART[",D197,"]/entryCost$",CHAR(10),"    @entryCost *= #$@KIWI_ENGINE_MULTIPLIERS/",AR197,"/UPGRADE_ENTRYCOST_MULTIPLIER$",CHAR(10),"    @title ^= #:INSERTPARTTITLE:$@PART[",D197,"]/title$:",CHAR(10),"    @description ^= #:INSERTPART:$@PART[",D197,"]/engineName$:",CHAR(10),"}",CHAR(10),"@PART[",D197,"]:NEEDS[",B197,"]:HAS[~engineUpgrade[off]]:AFTER[zzKiwiTechTree]",CHAR(10),"{",CHAR(10),"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#:INSERTPARTUPGRADE:$@PARTUPGRADE[",Y197,"]/techRequired$:",CHAR(10),"}"),IF(OR(Q197="System",Q197="System and Space Capability")=TRUE,_xlfn.CONCAT("// Choose the one with the part that you want to represent the system",CHAR(10),"#LOC_KTT_",B197,"_",Y197,"_SYSTEM_UPGRADE_TITLE = ",Z197,CHAR(10),"PARTUPGRADE:NEEDS[",B197,"]",CHAR(10),"{",CHAR(10),"    name = ",Y197,"Upgrade",CHAR(10),"    type = system",CHAR(10),"    systemUpgradeName = #LOC_KTT_",B197,"_",Y197,"_SYSTEM_UPGRADE_TITLE // ",Z197,CHAR(10),"    partIcon = ",D197,CHAR(10),"    techRequired = INSERT HERE",AU197,CHAR(10),"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INSERTSYSTEM!",CHAR(10),"}",CHAR(10),"@PARTUPGRADE[",Y197,"Upgrade]:FOR[KiwiTechTree]",CHAR(10),"{",CHAR(10),"    @title ^= #:INSERTPARTTITLE:$systemUpgradeName$:",CHAR(10),"    @description ^= #:INSERTSYSTEM:$systemUpgradeName$:",CHAR(10),"}",CHAR(10),"@PART[*]:HAS[#spacePlaneSystemUpgradeType[",Y197,"],~systemUpgrade[off]]:FOR[zzzKiwiTechTree]",CHAR(10),"{",CHAR(10),"    %systemUpgradeName = #LOC_KTT_",B197,"_",Y197,"_SYSTEM_UPGRADE_TITLE // ",Z197,CHAR(10),"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#:INSERTSYSTEMUPGRADENODE:$@PARTUPGRADE[",Y197,"Upgrade]/techRequired$!",CHAR(10),"}"),""))</f>
        <v/>
      </c>
      <c r="AF197" s="14"/>
      <c r="AG197" s="18" t="s">
        <v>329</v>
      </c>
      <c r="AH197" s="18"/>
      <c r="AI197" s="18"/>
      <c r="AJ197" s="18"/>
      <c r="AK197" s="18"/>
      <c r="AL197" s="18"/>
      <c r="AM197" s="18"/>
      <c r="AN197" s="19" t="str">
        <f t="shared" si="7"/>
        <v/>
      </c>
      <c r="AO197" s="14"/>
      <c r="AP197" s="15" t="str">
        <f>IF(Q197="Structural",_xlfn.CONCAT("    ","structuralUpgradeType = ",IF(P197&lt;3,"0_2",IF(P197&lt;5,"3_4",IF(P197&lt;7,"5_6",IF(P197&lt;9,"7_8","9Plus"))))),IF(Q197="Command Module",_xlfn.CONCAT("    commandUpgradeType = standard",CHAR(10),"    commandUpgradeName = ",W197),IF(Q197="Engine",_xlfn.CONCAT("    engineUpgradeType = ",X197,CHAR(10),Parts!AS197,CHAR(10),"    enginePartUpgradeName = ",Y197),IF(Q197="Parachute","    parachuteUpgradeType = standard",IF(Q197="Solar",_xlfn.CONCAT("    solarPanelUpgradeTier = ",P197),IF(OR(Q197="System",Q197="System and Space Capability")=TRUE,_xlfn.CONCAT("    spacePlaneSystemUpgradeType = ",Y197,IF(Q197="System and Space Capability",_xlfn.CONCAT(CHAR(10),"    spaceplaneUpgradeType = spaceCapable",CHAR(10),"    baseSkinTemp = ",CHAR(10),"    upgradeSkinTemp = "),"")),IF(Q197="Fuel Tank",IF(AA197="NA/Balloon","    KiwiFuelSwitchIgnore = true",IF(AA197="standardLiquidFuel",_xlfn.CONCAT("    fuelTankUpgradeType = ",AA197,CHAR(10),"    fuelTankSizeUpgrade = ",AB197),_xlfn.CONCAT("    fuelTankUpgradeType = ",AA197))),IF(Q197="RCS","    rcsUpgradeType = coldGas",IF(Q197="RTG",_xlfn.CONCAT(CHAR(10),"@PART[",D197,"]:NEEDS[",B197,",NearFutureElectrical,DecayingRTGs,!FeatureRadiation]",CHAR(10),"{",CHAR(10),"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Q197" s="16" t="str">
        <f>IF(Q197="Engine",VLOOKUP(X197,EngineUpgrades!$A$2:$C$19,2,FALSE),"")</f>
        <v/>
      </c>
      <c r="AR197" s="16" t="str">
        <f>IF(Q197="Engine",VLOOKUP(X197,EngineUpgrades!$A$2:$C$19,3,FALSE),"")</f>
        <v/>
      </c>
      <c r="AS197" s="15" t="str">
        <f>_xlfn.XLOOKUP(AQ197,EngineUpgrades!$D$1:$J$1,EngineUpgrades!$D$17:$J$17,"",0,1)</f>
        <v/>
      </c>
      <c r="AT197" s="17">
        <v>2</v>
      </c>
      <c r="AU197" s="16" t="str">
        <f>IF(Q197="Engine",_xlfn.XLOOKUP(_xlfn.CONCAT(O197,P197+AT197),TechTree!$C$2:$C$501,TechTree!$D$2:$D$501,"Not Valid Combination",0,1),"")</f>
        <v/>
      </c>
    </row>
    <row r="198" spans="1:47" ht="348.5" x14ac:dyDescent="0.35">
      <c r="A198" t="str">
        <f>VLOOKUP(D198,PartsUpdated!$A$2:$A$289,1,FALSE)</f>
        <v>rotanev_aeroshell_s2_s1p5_1</v>
      </c>
      <c r="B198" t="s">
        <v>417</v>
      </c>
      <c r="C198" t="s">
        <v>1193</v>
      </c>
      <c r="D198" t="s">
        <v>811</v>
      </c>
      <c r="E198" t="s">
        <v>812</v>
      </c>
      <c r="F198" t="s">
        <v>420</v>
      </c>
      <c r="G198" t="s">
        <v>6</v>
      </c>
      <c r="H198">
        <v>7500</v>
      </c>
      <c r="I198">
        <v>750</v>
      </c>
      <c r="J198">
        <v>0.5</v>
      </c>
      <c r="K198" t="s">
        <v>143</v>
      </c>
      <c r="M198" s="12" t="str">
        <f>_xlfn.CONCAT(IF($R198&lt;&gt;"",_xlfn.CONCAT(" #LOC_KTT_",B198,"_",D198,"_Title = ",$R198,CHAR(10),"@PART[",D198,"]:NEEDS[!002_CommunityPartsTitles]:AFTER[",B198,"] // ",IF(R198="",E198,_xlfn.CONCAT(R198," (",E198,")")),CHAR(10),"{",CHAR(10),"    @",$R$1," = #LOC_KTT_",B198,"_",D198,"_Title // ",$R198,CHAR(10),"}",CHAR(10)),""),"@PART[",D198,"]:AFTER[",B198,"] // ",IF(R198="",E198,_xlfn.CONCAT(R198," (",E198,")")),CHAR(10),"{",CHAR(10),"    techBranch = ",VLOOKUP(O198,TechTree!$G$2:$H$43,2,FALSE),CHAR(10),"    techTier = ",P198,CHAR(10),"    @TechRequired = ",N198,IF($S198&lt;&gt;"",_xlfn.CONCAT(CHAR(10),"    @",$S$1," = ",$S198),""),IF($T198&lt;&gt;"",_xlfn.CONCAT(CHAR(10),"    @",$T$1," = ",$T198),""),IF($U198&lt;&gt;"",_xlfn.CONCAT(CHAR(10),"    @",$U$1," = ",$U198),""),IF(AND(AA198="NA/Balloon",Q198&lt;&gt;"Fuel Tank")=TRUE,_xlfn.CONCAT(CHAR(10),"    KiwiFuelSwitchIgnore = true"),""),IF($V198&lt;&gt;"",_xlfn.CONCAT(CHAR(10),V198),""),IF($AP198&lt;&gt;"",IF(Q198="RTG","",_xlfn.CONCAT(CHAR(10),$AP198)),""),IF(AN198&lt;&gt;"",_xlfn.CONCAT(CHAR(10),AN198),""),CHAR(10),"}",IF(AC198="Yes",_xlfn.CONCAT(CHAR(10),"@PART[",D198,"]:NEEDS[KiwiDeprecate]:AFTER[",B198,"]",CHAR(10),"{",CHAR(10),"    kiwiDeprecate = true",CHAR(10),"}"),""),IF(Q198="RTG",AP198,""))</f>
        <v>@PART[rotanev_aeroshell_s2_s1p5_1]:AFTER[Tantares] // Rotanev Size 2 Aeroshell A
{
    techBranch = adaptersEtAl
    techTier = 5
    @TechRequired = specializedConstruction
    spacePlaneSystemUpgradeType = rotanev
}</v>
      </c>
      <c r="N198" s="9" t="str">
        <f>_xlfn.XLOOKUP(_xlfn.CONCAT(O198,P198),TechTree!$C$2:$C$501,TechTree!$D$2:$D$501,"Not Valid Combination",0,1)</f>
        <v>specializedConstruction</v>
      </c>
      <c r="O198" s="8" t="s">
        <v>207</v>
      </c>
      <c r="P198" s="8">
        <v>5</v>
      </c>
      <c r="Q198" s="8" t="s">
        <v>289</v>
      </c>
      <c r="W198" s="10" t="s">
        <v>243</v>
      </c>
      <c r="X198" s="10" t="s">
        <v>254</v>
      </c>
      <c r="Y198" s="10" t="s">
        <v>1330</v>
      </c>
      <c r="Z198" s="10" t="s">
        <v>1331</v>
      </c>
      <c r="AA198" s="10" t="s">
        <v>294</v>
      </c>
      <c r="AB198" s="10" t="s">
        <v>303</v>
      </c>
      <c r="AC198" s="10" t="s">
        <v>329</v>
      </c>
      <c r="AE198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198" s="14"/>
      <c r="AG198" s="18" t="s">
        <v>329</v>
      </c>
      <c r="AH198" s="18"/>
      <c r="AI198" s="18"/>
      <c r="AJ198" s="18"/>
      <c r="AK198" s="18"/>
      <c r="AL198" s="18"/>
      <c r="AM198" s="18"/>
      <c r="AN198" s="19" t="str">
        <f t="shared" si="7"/>
        <v/>
      </c>
      <c r="AO198" s="14"/>
      <c r="AP198" s="15" t="str">
        <f>IF(Q198="Structural",_xlfn.CONCAT("    ","structuralUpgradeType = ",IF(P198&lt;3,"0_2",IF(P198&lt;5,"3_4",IF(P198&lt;7,"5_6",IF(P198&lt;9,"7_8","9Plus"))))),IF(Q198="Command Module",_xlfn.CONCAT("    commandUpgradeType = standard",CHAR(10),"    commandUpgradeName = ",W198),IF(Q198="Engine",_xlfn.CONCAT("    engineUpgradeType = ",X198,CHAR(10),Parts!AS198,CHAR(10),"    enginePartUpgradeName = ",Y198),IF(Q198="Parachute","    parachuteUpgradeType = standard",IF(Q198="Solar",_xlfn.CONCAT("    solarPanelUpgradeTier = ",P198),IF(OR(Q198="System",Q198="System and Space Capability")=TRUE,_xlfn.CONCAT("    spacePlaneSystemUpgradeType = ",Y198,IF(Q198="System and Space Capability",_xlfn.CONCAT(CHAR(10),"    spaceplaneUpgradeType = spaceCapable",CHAR(10),"    baseSkinTemp = ",CHAR(10),"    upgradeSkinTemp = "),"")),IF(Q198="Fuel Tank",IF(AA198="NA/Balloon","    KiwiFuelSwitchIgnore = true",IF(AA198="standardLiquidFuel",_xlfn.CONCAT("    fuelTankUpgradeType = ",AA198,CHAR(10),"    fuelTankSizeUpgrade = ",AB198),_xlfn.CONCAT("    fuelTankUpgradeType = ",AA198))),IF(Q198="RCS","    rcsUpgradeType = coldGas",IF(Q198="RTG",_xlfn.CONCAT(CHAR(10),"@PART[",D198,"]:NEEDS[",B198,",NearFutureElectrical,DecayingRTGs,!FeatureRadiation]",CHAR(10),"{",CHAR(10),"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198" s="16" t="str">
        <f>IF(Q198="Engine",VLOOKUP(X198,EngineUpgrades!$A$2:$C$19,2,FALSE),"")</f>
        <v/>
      </c>
      <c r="AR198" s="16" t="str">
        <f>IF(Q198="Engine",VLOOKUP(X198,EngineUpgrades!$A$2:$C$19,3,FALSE),"")</f>
        <v/>
      </c>
      <c r="AS198" s="15" t="str">
        <f>_xlfn.XLOOKUP(AQ198,EngineUpgrades!$D$1:$J$1,EngineUpgrades!$D$17:$J$17,"",0,1)</f>
        <v/>
      </c>
      <c r="AT198" s="17">
        <v>2</v>
      </c>
      <c r="AU198" s="16" t="str">
        <f>IF(Q198="Engine",_xlfn.XLOOKUP(_xlfn.CONCAT(O198,P198+AT198),TechTree!$C$2:$C$501,TechTree!$D$2:$D$501,"Not Valid Combination",0,1),"")</f>
        <v/>
      </c>
    </row>
    <row r="199" spans="1:47" ht="348.5" x14ac:dyDescent="0.35">
      <c r="A199" t="str">
        <f>VLOOKUP(D199,PartsUpdated!$A$2:$A$289,1,FALSE)</f>
        <v>rotanev_aeroshell_s2_s1p5_2</v>
      </c>
      <c r="B199" t="s">
        <v>417</v>
      </c>
      <c r="C199" t="s">
        <v>1194</v>
      </c>
      <c r="D199" t="s">
        <v>813</v>
      </c>
      <c r="E199" t="s">
        <v>814</v>
      </c>
      <c r="F199" t="s">
        <v>420</v>
      </c>
      <c r="G199" t="s">
        <v>6</v>
      </c>
      <c r="H199">
        <v>15000</v>
      </c>
      <c r="I199">
        <v>1500</v>
      </c>
      <c r="J199">
        <v>1</v>
      </c>
      <c r="K199" t="s">
        <v>143</v>
      </c>
      <c r="M199" s="12" t="str">
        <f>_xlfn.CONCAT(IF($R199&lt;&gt;"",_xlfn.CONCAT(" #LOC_KTT_",B199,"_",D199,"_Title = ",$R199,CHAR(10),"@PART[",D199,"]:NEEDS[!002_CommunityPartsTitles]:AFTER[",B199,"] // ",IF(R199="",E199,_xlfn.CONCAT(R199," (",E199,")")),CHAR(10),"{",CHAR(10),"    @",$R$1," = #LOC_KTT_",B199,"_",D199,"_Title // ",$R199,CHAR(10),"}",CHAR(10)),""),"@PART[",D199,"]:AFTER[",B199,"] // ",IF(R199="",E199,_xlfn.CONCAT(R199," (",E199,")")),CHAR(10),"{",CHAR(10),"    techBranch = ",VLOOKUP(O199,TechTree!$G$2:$H$43,2,FALSE),CHAR(10),"    techTier = ",P199,CHAR(10),"    @TechRequired = ",N199,IF($S199&lt;&gt;"",_xlfn.CONCAT(CHAR(10),"    @",$S$1," = ",$S199),""),IF($T199&lt;&gt;"",_xlfn.CONCAT(CHAR(10),"    @",$T$1," = ",$T199),""),IF($U199&lt;&gt;"",_xlfn.CONCAT(CHAR(10),"    @",$U$1," = ",$U199),""),IF(AND(AA199="NA/Balloon",Q199&lt;&gt;"Fuel Tank")=TRUE,_xlfn.CONCAT(CHAR(10),"    KiwiFuelSwitchIgnore = true"),""),IF($V199&lt;&gt;"",_xlfn.CONCAT(CHAR(10),V199),""),IF($AP199&lt;&gt;"",IF(Q199="RTG","",_xlfn.CONCAT(CHAR(10),$AP199)),""),IF(AN199&lt;&gt;"",_xlfn.CONCAT(CHAR(10),AN199),""),CHAR(10),"}",IF(AC199="Yes",_xlfn.CONCAT(CHAR(10),"@PART[",D199,"]:NEEDS[KiwiDeprecate]:AFTER[",B199,"]",CHAR(10),"{",CHAR(10),"    kiwiDeprecate = true",CHAR(10),"}"),""),IF(Q199="RTG",AP199,""))</f>
        <v>@PART[rotanev_aeroshell_s2_s1p5_2]:AFTER[Tantares] // Rotanev Size 2 Aeroshell B
{
    techBranch = adaptersEtAl
    techTier = 5
    @TechRequired = specializedConstruction
    spacePlaneSystemUpgradeType = rotanev
}</v>
      </c>
      <c r="N199" s="9" t="str">
        <f>_xlfn.XLOOKUP(_xlfn.CONCAT(O199,P199),TechTree!$C$2:$C$501,TechTree!$D$2:$D$501,"Not Valid Combination",0,1)</f>
        <v>specializedConstruction</v>
      </c>
      <c r="O199" s="8" t="s">
        <v>207</v>
      </c>
      <c r="P199" s="8">
        <v>5</v>
      </c>
      <c r="Q199" s="8" t="s">
        <v>289</v>
      </c>
      <c r="W199" s="10" t="s">
        <v>243</v>
      </c>
      <c r="X199" s="10" t="s">
        <v>259</v>
      </c>
      <c r="Y199" s="10" t="s">
        <v>1330</v>
      </c>
      <c r="Z199" s="10" t="s">
        <v>1331</v>
      </c>
      <c r="AA199" s="10" t="s">
        <v>294</v>
      </c>
      <c r="AB199" s="10" t="s">
        <v>303</v>
      </c>
      <c r="AC199" s="10" t="s">
        <v>329</v>
      </c>
      <c r="AE199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199" s="14"/>
      <c r="AG199" s="18" t="s">
        <v>329</v>
      </c>
      <c r="AH199" s="18"/>
      <c r="AI199" s="18"/>
      <c r="AJ199" s="18"/>
      <c r="AK199" s="18"/>
      <c r="AL199" s="18"/>
      <c r="AM199" s="18"/>
      <c r="AN199" s="19" t="str">
        <f t="shared" ref="AN199:AN201" si="13">IF(AG199="Yes",_xlfn.CONCAT("    @MODULE[ModuleEngines*]",CHAR(10),"    {",IF(AH199&lt;&gt;"",_xlfn.CONCAT(CHAR(10),"        @maxThrust = ",AH199),""),IF(AI199&lt;&gt;"",_xlfn.CONCAT(CHAR(10),"        !atmosphereCurve {}",CHAR(10),"        atmosphereCurve",CHAR(10),"        {",IF(AI199&lt;&gt;"",_xlfn.CONCAT(CHAR(10),"            key = ",AI199),""),IF(AJ199&lt;&gt;"",_xlfn.CONCAT(CHAR(10),"            key = ",AJ199),""),IF(AK199&lt;&gt;"",_xlfn.CONCAT(CHAR(10),"            key = ",AK199),""),IF(AL199&lt;&gt;"",_xlfn.CONCAT(CHAR(10),"            key = ",AL199),""),IF(AM199&lt;&gt;"",_xlfn.CONCAT(CHAR(10),"            key = ",AM199),""),CHAR(10),"        }"),""),CHAR(10),"    }"),"")</f>
        <v/>
      </c>
      <c r="AO199" s="14"/>
      <c r="AP199" s="15" t="str">
        <f>IF(Q199="Structural",_xlfn.CONCAT("    ","structuralUpgradeType = ",IF(P199&lt;3,"0_2",IF(P199&lt;5,"3_4",IF(P199&lt;7,"5_6",IF(P199&lt;9,"7_8","9Plus"))))),IF(Q199="Command Module",_xlfn.CONCAT("    commandUpgradeType = standard",CHAR(10),"    commandUpgradeName = ",W199),IF(Q199="Engine",_xlfn.CONCAT("    engineUpgradeType = ",X199,CHAR(10),Parts!AS199,CHAR(10),"    enginePartUpgradeName = ",Y199),IF(Q199="Parachute","    parachuteUpgradeType = standard",IF(Q199="Solar",_xlfn.CONCAT("    solarPanelUpgradeTier = ",P199),IF(OR(Q199="System",Q199="System and Space Capability")=TRUE,_xlfn.CONCAT("    spacePlaneSystemUpgradeType = ",Y199,IF(Q199="System and Space Capability",_xlfn.CONCAT(CHAR(10),"    spaceplaneUpgradeType = spaceCapable",CHAR(10),"    baseSkinTemp = ",CHAR(10),"    upgradeSkinTemp = "),"")),IF(Q199="Fuel Tank",IF(AA199="NA/Balloon","    KiwiFuelSwitchIgnore = true",IF(AA199="standardLiquidFuel",_xlfn.CONCAT("    fuelTankUpgradeType = ",AA199,CHAR(10),"    fuelTankSizeUpgrade = ",AB199),_xlfn.CONCAT("    fuelTankUpgradeType = ",AA199))),IF(Q199="RCS","    rcsUpgradeType = coldGas",IF(Q199="RTG",_xlfn.CONCAT(CHAR(10),"@PART[",D199,"]:NEEDS[",B199,",NearFutureElectrical,DecayingRTGs,!FeatureRadiation]",CHAR(10),"{",CHAR(10),"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199" s="16" t="str">
        <f>IF(Q199="Engine",VLOOKUP(X199,EngineUpgrades!$A$2:$C$19,2,FALSE),"")</f>
        <v/>
      </c>
      <c r="AR199" s="16" t="str">
        <f>IF(Q199="Engine",VLOOKUP(X199,EngineUpgrades!$A$2:$C$19,3,FALSE),"")</f>
        <v/>
      </c>
      <c r="AS199" s="15" t="str">
        <f>_xlfn.XLOOKUP(AQ199,EngineUpgrades!$D$1:$J$1,EngineUpgrades!$D$17:$J$17,"",0,1)</f>
        <v/>
      </c>
      <c r="AT199" s="17">
        <v>2</v>
      </c>
      <c r="AU199" s="16" t="str">
        <f>IF(Q199="Engine",_xlfn.XLOOKUP(_xlfn.CONCAT(O199,P199+AT199),TechTree!$C$2:$C$501,TechTree!$D$2:$D$501,"Not Valid Combination",0,1),"")</f>
        <v/>
      </c>
    </row>
    <row r="200" spans="1:47" ht="348.5" x14ac:dyDescent="0.35">
      <c r="A200" t="str">
        <f>VLOOKUP(D200,PartsUpdated!$A$2:$A$289,1,FALSE)</f>
        <v>rotanev_battery_s2_1</v>
      </c>
      <c r="B200" t="s">
        <v>417</v>
      </c>
      <c r="C200" t="s">
        <v>1195</v>
      </c>
      <c r="D200" t="s">
        <v>815</v>
      </c>
      <c r="E200" t="s">
        <v>816</v>
      </c>
      <c r="F200" t="s">
        <v>420</v>
      </c>
      <c r="G200" t="s">
        <v>9</v>
      </c>
      <c r="H200">
        <v>18750</v>
      </c>
      <c r="I200">
        <v>3750</v>
      </c>
      <c r="J200">
        <v>0.5</v>
      </c>
      <c r="K200" t="s">
        <v>143</v>
      </c>
      <c r="M200" s="12" t="str">
        <f>_xlfn.CONCAT(IF($R200&lt;&gt;"",_xlfn.CONCAT(" #LOC_KTT_",B200,"_",D200,"_Title = ",$R200,CHAR(10),"@PART[",D200,"]:NEEDS[!002_CommunityPartsTitles]:AFTER[",B200,"] // ",IF(R200="",E200,_xlfn.CONCAT(R200," (",E200,")")),CHAR(10),"{",CHAR(10),"    @",$R$1," = #LOC_KTT_",B200,"_",D200,"_Title // ",$R200,CHAR(10),"}",CHAR(10)),""),"@PART[",D200,"]:AFTER[",B200,"] // ",IF(R200="",E200,_xlfn.CONCAT(R200," (",E200,")")),CHAR(10),"{",CHAR(10),"    techBranch = ",VLOOKUP(O200,TechTree!$G$2:$H$43,2,FALSE),CHAR(10),"    techTier = ",P200,CHAR(10),"    @TechRequired = ",N200,IF($S200&lt;&gt;"",_xlfn.CONCAT(CHAR(10),"    @",$S$1," = ",$S200),""),IF($T200&lt;&gt;"",_xlfn.CONCAT(CHAR(10),"    @",$T$1," = ",$T200),""),IF($U200&lt;&gt;"",_xlfn.CONCAT(CHAR(10),"    @",$U$1," = ",$U200),""),IF(AND(AA200="NA/Balloon",Q200&lt;&gt;"Fuel Tank")=TRUE,_xlfn.CONCAT(CHAR(10),"    KiwiFuelSwitchIgnore = true"),""),IF($V200&lt;&gt;"",_xlfn.CONCAT(CHAR(10),V200),""),IF($AP200&lt;&gt;"",IF(Q200="RTG","",_xlfn.CONCAT(CHAR(10),$AP200)),""),IF(AN200&lt;&gt;"",_xlfn.CONCAT(CHAR(10),AN200),""),CHAR(10),"}",IF(AC200="Yes",_xlfn.CONCAT(CHAR(10),"@PART[",D200,"]:NEEDS[KiwiDeprecate]:AFTER[",B200,"]",CHAR(10),"{",CHAR(10),"    kiwiDeprecate = true",CHAR(10),"}"),""),IF(Q200="RTG",AP200,""))</f>
        <v>@PART[rotanev_battery_s2_1]:AFTER[Tantares] // Rotanev Size 2 Battery Module A
{
    techBranch = batteries
    techTier = 5
    @TechRequired = advElectrics
    @RESOURCE[ElectricCharge]
    {
        @amount = 2000
        @maxAmount = 2000
    }
    spacePlaneSystemUpgradeType = rotanev
}</v>
      </c>
      <c r="N200" s="9" t="str">
        <f>_xlfn.XLOOKUP(_xlfn.CONCAT(O200,P200),TechTree!$C$2:$C$501,TechTree!$D$2:$D$501,"Not Valid Combination",0,1)</f>
        <v>advElectrics</v>
      </c>
      <c r="O200" s="8" t="s">
        <v>210</v>
      </c>
      <c r="P200" s="8">
        <v>5</v>
      </c>
      <c r="Q200" s="8" t="s">
        <v>289</v>
      </c>
      <c r="V200" s="17" t="str">
        <f>_xlfn.CONCAT("    @RESOURCE[ElectricCharge]",CHAR(10),"    {",CHAR(10),"        @amount = 2000",CHAR(10),"        @maxAmount = 2000",CHAR(10),"    }")</f>
        <v xml:space="preserve">    @RESOURCE[ElectricCharge]
    {
        @amount = 2000
        @maxAmount = 2000
    }</v>
      </c>
      <c r="W200" s="10" t="s">
        <v>243</v>
      </c>
      <c r="X200" s="10" t="s">
        <v>254</v>
      </c>
      <c r="Y200" s="10" t="s">
        <v>1330</v>
      </c>
      <c r="Z200" s="10" t="s">
        <v>1331</v>
      </c>
      <c r="AA200" s="10" t="s">
        <v>294</v>
      </c>
      <c r="AB200" s="10" t="s">
        <v>303</v>
      </c>
      <c r="AC200" s="10" t="s">
        <v>329</v>
      </c>
      <c r="AE20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00" s="14"/>
      <c r="AG200" s="18" t="s">
        <v>329</v>
      </c>
      <c r="AH200" s="18"/>
      <c r="AI200" s="18"/>
      <c r="AJ200" s="18"/>
      <c r="AK200" s="18"/>
      <c r="AL200" s="18"/>
      <c r="AM200" s="18"/>
      <c r="AN200" s="19" t="str">
        <f t="shared" si="13"/>
        <v/>
      </c>
      <c r="AO200" s="14"/>
      <c r="AP200" s="15" t="str">
        <f>IF(Q200="Structural",_xlfn.CONCAT("    ","structuralUpgradeType = ",IF(P200&lt;3,"0_2",IF(P200&lt;5,"3_4",IF(P200&lt;7,"5_6",IF(P200&lt;9,"7_8","9Plus"))))),IF(Q200="Command Module",_xlfn.CONCAT("    commandUpgradeType = standard",CHAR(10),"    commandUpgradeName = ",W200),IF(Q200="Engine",_xlfn.CONCAT("    engineUpgradeType = ",X200,CHAR(10),Parts!AS200,CHAR(10),"    enginePartUpgradeName = ",Y200),IF(Q200="Parachute","    parachuteUpgradeType = standard",IF(Q200="Solar",_xlfn.CONCAT("    solarPanelUpgradeTier = ",P200),IF(OR(Q200="System",Q200="System and Space Capability")=TRUE,_xlfn.CONCAT("    spacePlaneSystemUpgradeType = ",Y200,IF(Q200="System and Space Capability",_xlfn.CONCAT(CHAR(10),"    spaceplaneUpgradeType = spaceCapable",CHAR(10),"    baseSkinTemp = ",CHAR(10),"    upgradeSkinTemp = "),"")),IF(Q200="Fuel Tank",IF(AA200="NA/Balloon","    KiwiFuelSwitchIgnore = true",IF(AA200="standardLiquidFuel",_xlfn.CONCAT("    fuelTankUpgradeType = ",AA200,CHAR(10),"    fuelTankSizeUpgrade = ",AB200),_xlfn.CONCAT("    fuelTankUpgradeType = ",AA200))),IF(Q200="RCS","    rcsUpgradeType = coldGas",IF(Q200="RTG",_xlfn.CONCAT(CHAR(10),"@PART[",D200,"]:NEEDS[",B200,",NearFutureElectrical,DecayingRTGs,!FeatureRadiation]",CHAR(10),"{",CHAR(10),"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00" s="16" t="str">
        <f>IF(Q200="Engine",VLOOKUP(X200,EngineUpgrades!$A$2:$C$19,2,FALSE),"")</f>
        <v/>
      </c>
      <c r="AR200" s="16" t="str">
        <f>IF(Q200="Engine",VLOOKUP(X200,EngineUpgrades!$A$2:$C$19,3,FALSE),"")</f>
        <v/>
      </c>
      <c r="AS200" s="15" t="str">
        <f>_xlfn.XLOOKUP(AQ200,EngineUpgrades!$D$1:$J$1,EngineUpgrades!$D$17:$J$17,"",0,1)</f>
        <v/>
      </c>
      <c r="AT200" s="17">
        <v>2</v>
      </c>
      <c r="AU200" s="16" t="str">
        <f>IF(Q200="Engine",_xlfn.XLOOKUP(_xlfn.CONCAT(O200,P200+AT200),TechTree!$C$2:$C$501,TechTree!$D$2:$D$501,"Not Valid Combination",0,1),"")</f>
        <v/>
      </c>
    </row>
    <row r="201" spans="1:47" ht="348.5" x14ac:dyDescent="0.35">
      <c r="A201" t="str">
        <f>VLOOKUP(D201,PartsUpdated!$A$2:$A$289,1,FALSE)</f>
        <v>rotanev_battery_s2_2</v>
      </c>
      <c r="B201" t="s">
        <v>417</v>
      </c>
      <c r="C201" t="s">
        <v>1196</v>
      </c>
      <c r="D201" t="s">
        <v>817</v>
      </c>
      <c r="E201" t="s">
        <v>818</v>
      </c>
      <c r="F201" t="s">
        <v>420</v>
      </c>
      <c r="G201" t="s">
        <v>9</v>
      </c>
      <c r="H201">
        <v>37500</v>
      </c>
      <c r="I201">
        <v>7500</v>
      </c>
      <c r="J201">
        <v>1</v>
      </c>
      <c r="K201" t="s">
        <v>143</v>
      </c>
      <c r="M201" s="12" t="str">
        <f>_xlfn.CONCAT(IF($R201&lt;&gt;"",_xlfn.CONCAT(" #LOC_KTT_",B201,"_",D201,"_Title = ",$R201,CHAR(10),"@PART[",D201,"]:NEEDS[!002_CommunityPartsTitles]:AFTER[",B201,"] // ",IF(R201="",E201,_xlfn.CONCAT(R201," (",E201,")")),CHAR(10),"{",CHAR(10),"    @",$R$1," = #LOC_KTT_",B201,"_",D201,"_Title // ",$R201,CHAR(10),"}",CHAR(10)),""),"@PART[",D201,"]:AFTER[",B201,"] // ",IF(R201="",E201,_xlfn.CONCAT(R201," (",E201,")")),CHAR(10),"{",CHAR(10),"    techBranch = ",VLOOKUP(O201,TechTree!$G$2:$H$43,2,FALSE),CHAR(10),"    techTier = ",P201,CHAR(10),"    @TechRequired = ",N201,IF($S201&lt;&gt;"",_xlfn.CONCAT(CHAR(10),"    @",$S$1," = ",$S201),""),IF($T201&lt;&gt;"",_xlfn.CONCAT(CHAR(10),"    @",$T$1," = ",$T201),""),IF($U201&lt;&gt;"",_xlfn.CONCAT(CHAR(10),"    @",$U$1," = ",$U201),""),IF(AND(AA201="NA/Balloon",Q201&lt;&gt;"Fuel Tank")=TRUE,_xlfn.CONCAT(CHAR(10),"    KiwiFuelSwitchIgnore = true"),""),IF($V201&lt;&gt;"",_xlfn.CONCAT(CHAR(10),V201),""),IF($AP201&lt;&gt;"",IF(Q201="RTG","",_xlfn.CONCAT(CHAR(10),$AP201)),""),IF(AN201&lt;&gt;"",_xlfn.CONCAT(CHAR(10),AN201),""),CHAR(10),"}",IF(AC201="Yes",_xlfn.CONCAT(CHAR(10),"@PART[",D201,"]:NEEDS[KiwiDeprecate]:AFTER[",B201,"]",CHAR(10),"{",CHAR(10),"    kiwiDeprecate = true",CHAR(10),"}"),""),IF(Q201="RTG",AP201,""))</f>
        <v>@PART[rotanev_battery_s2_2]:AFTER[Tantares] // Rotanev Size 2 Battery Module B
{
    techBranch = batteries
    techTier = 6
    @TechRequired = largeElectrics
    @RESOURCE[ElectricCharge]
    {
        @amount = 4000
        @maxAmount = 4000
    }
    spacePlaneSystemUpgradeType = rotanev
}</v>
      </c>
      <c r="N201" s="9" t="str">
        <f>_xlfn.XLOOKUP(_xlfn.CONCAT(O201,P201),TechTree!$C$2:$C$501,TechTree!$D$2:$D$501,"Not Valid Combination",0,1)</f>
        <v>largeElectrics</v>
      </c>
      <c r="O201" s="8" t="s">
        <v>210</v>
      </c>
      <c r="P201" s="8">
        <v>6</v>
      </c>
      <c r="Q201" s="8" t="s">
        <v>289</v>
      </c>
      <c r="V201" s="17" t="str">
        <f>_xlfn.CONCAT("    @RESOURCE[ElectricCharge]",CHAR(10),"    {",CHAR(10),"        @amount = 4000",CHAR(10),"        @maxAmount = 4000",CHAR(10),"    }")</f>
        <v xml:space="preserve">    @RESOURCE[ElectricCharge]
    {
        @amount = 4000
        @maxAmount = 4000
    }</v>
      </c>
      <c r="W201" s="10" t="s">
        <v>243</v>
      </c>
      <c r="X201" s="10" t="s">
        <v>259</v>
      </c>
      <c r="Y201" s="10" t="s">
        <v>1330</v>
      </c>
      <c r="Z201" s="10" t="s">
        <v>1331</v>
      </c>
      <c r="AA201" s="10" t="s">
        <v>294</v>
      </c>
      <c r="AB201" s="10" t="s">
        <v>303</v>
      </c>
      <c r="AC201" s="10" t="s">
        <v>329</v>
      </c>
      <c r="AE20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01" s="14"/>
      <c r="AG201" s="18" t="s">
        <v>329</v>
      </c>
      <c r="AH201" s="18"/>
      <c r="AI201" s="18"/>
      <c r="AJ201" s="18"/>
      <c r="AK201" s="18"/>
      <c r="AL201" s="18"/>
      <c r="AM201" s="18"/>
      <c r="AN201" s="19" t="str">
        <f t="shared" si="13"/>
        <v/>
      </c>
      <c r="AO201" s="14"/>
      <c r="AP201" s="15" t="str">
        <f>IF(Q201="Structural",_xlfn.CONCAT("    ","structuralUpgradeType = ",IF(P201&lt;3,"0_2",IF(P201&lt;5,"3_4",IF(P201&lt;7,"5_6",IF(P201&lt;9,"7_8","9Plus"))))),IF(Q201="Command Module",_xlfn.CONCAT("    commandUpgradeType = standard",CHAR(10),"    commandUpgradeName = ",W201),IF(Q201="Engine",_xlfn.CONCAT("    engineUpgradeType = ",X201,CHAR(10),Parts!AS201,CHAR(10),"    enginePartUpgradeName = ",Y201),IF(Q201="Parachute","    parachuteUpgradeType = standard",IF(Q201="Solar",_xlfn.CONCAT("    solarPanelUpgradeTier = ",P201),IF(OR(Q201="System",Q201="System and Space Capability")=TRUE,_xlfn.CONCAT("    spacePlaneSystemUpgradeType = ",Y201,IF(Q201="System and Space Capability",_xlfn.CONCAT(CHAR(10),"    spaceplaneUpgradeType = spaceCapable",CHAR(10),"    baseSkinTemp = ",CHAR(10),"    upgradeSkinTemp = "),"")),IF(Q201="Fuel Tank",IF(AA201="NA/Balloon","    KiwiFuelSwitchIgnore = true",IF(AA201="standardLiquidFuel",_xlfn.CONCAT("    fuelTankUpgradeType = ",AA201,CHAR(10),"    fuelTankSizeUpgrade = ",AB201),_xlfn.CONCAT("    fuelTankUpgradeType = ",AA201))),IF(Q201="RCS","    rcsUpgradeType = coldGas",IF(Q201="RTG",_xlfn.CONCAT(CHAR(10),"@PART[",D201,"]:NEEDS[",B201,",NearFutureElectrical,DecayingRTGs,!FeatureRadiation]",CHAR(10),"{",CHAR(10),"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01" s="16" t="str">
        <f>IF(Q201="Engine",VLOOKUP(X201,EngineUpgrades!$A$2:$C$19,2,FALSE),"")</f>
        <v/>
      </c>
      <c r="AR201" s="16" t="str">
        <f>IF(Q201="Engine",VLOOKUP(X201,EngineUpgrades!$A$2:$C$19,3,FALSE),"")</f>
        <v/>
      </c>
      <c r="AS201" s="15" t="str">
        <f>_xlfn.XLOOKUP(AQ201,EngineUpgrades!$D$1:$J$1,EngineUpgrades!$D$17:$J$17,"",0,1)</f>
        <v/>
      </c>
      <c r="AT201" s="17">
        <v>2</v>
      </c>
      <c r="AU201" s="16" t="str">
        <f>IF(Q201="Engine",_xlfn.XLOOKUP(_xlfn.CONCAT(O201,P201+AT201),TechTree!$C$2:$C$501,TechTree!$D$2:$D$501,"Not Valid Combination",0,1),"")</f>
        <v/>
      </c>
    </row>
    <row r="202" spans="1:47" ht="348.5" x14ac:dyDescent="0.35">
      <c r="A202" t="str">
        <f>VLOOKUP(D202,PartsUpdated!$A$2:$A$289,1,FALSE)</f>
        <v>rotanev_cap_s0p5_1</v>
      </c>
      <c r="B202" t="s">
        <v>417</v>
      </c>
      <c r="C202" t="s">
        <v>1197</v>
      </c>
      <c r="D202" t="s">
        <v>819</v>
      </c>
      <c r="E202" t="s">
        <v>820</v>
      </c>
      <c r="F202" t="s">
        <v>420</v>
      </c>
      <c r="G202" t="s">
        <v>6</v>
      </c>
      <c r="H202">
        <v>750</v>
      </c>
      <c r="I202">
        <v>75</v>
      </c>
      <c r="J202">
        <v>7.4999999999999997E-2</v>
      </c>
      <c r="K202" t="s">
        <v>143</v>
      </c>
      <c r="M202" s="12" t="str">
        <f>_xlfn.CONCAT(IF($R202&lt;&gt;"",_xlfn.CONCAT(" #LOC_KTT_",B202,"_",D202,"_Title = ",$R202,CHAR(10),"@PART[",D202,"]:NEEDS[!002_CommunityPartsTitles]:AFTER[",B202,"] // ",IF(R202="",E202,_xlfn.CONCAT(R202," (",E202,")")),CHAR(10),"{",CHAR(10),"    @",$R$1," = #LOC_KTT_",B202,"_",D202,"_Title // ",$R202,CHAR(10),"}",CHAR(10)),""),"@PART[",D202,"]:AFTER[",B202,"] // ",IF(R202="",E202,_xlfn.CONCAT(R202," (",E202,")")),CHAR(10),"{",CHAR(10),"    techBranch = ",VLOOKUP(O202,TechTree!$G$2:$H$43,2,FALSE),CHAR(10),"    techTier = ",P202,CHAR(10),"    @TechRequired = ",N202,IF($S202&lt;&gt;"",_xlfn.CONCAT(CHAR(10),"    @",$S$1," = ",$S202),""),IF($T202&lt;&gt;"",_xlfn.CONCAT(CHAR(10),"    @",$T$1," = ",$T202),""),IF($U202&lt;&gt;"",_xlfn.CONCAT(CHAR(10),"    @",$U$1," = ",$U202),""),IF(AND(AA202="NA/Balloon",Q202&lt;&gt;"Fuel Tank")=TRUE,_xlfn.CONCAT(CHAR(10),"    KiwiFuelSwitchIgnore = true"),""),IF($V202&lt;&gt;"",_xlfn.CONCAT(CHAR(10),V202),""),IF($AP202&lt;&gt;"",IF(Q202="RTG","",_xlfn.CONCAT(CHAR(10),$AP202)),""),IF(AN202&lt;&gt;"",_xlfn.CONCAT(CHAR(10),AN202),""),CHAR(10),"}",IF(AC202="Yes",_xlfn.CONCAT(CHAR(10),"@PART[",D202,"]:NEEDS[KiwiDeprecate]:AFTER[",B202,"]",CHAR(10),"{",CHAR(10),"    kiwiDeprecate = true",CHAR(10),"}"),""),IF(Q202="RTG",AP202,""))</f>
        <v>@PART[rotanev_cap_s0p5_1]:AFTER[Tantares] // Rotanev Size 0.5 Structural Cap
{
    techBranch = stationParts
    techTier = 2
    @TechRequired = basicConstruction
    spacePlaneSystemUpgradeType = rotanev
}</v>
      </c>
      <c r="N202" s="9" t="str">
        <f>_xlfn.XLOOKUP(_xlfn.CONCAT(O202,P202),TechTree!$C$2:$C$501,TechTree!$D$2:$D$501,"Not Valid Combination",0,1)</f>
        <v>basicConstruction</v>
      </c>
      <c r="O202" s="8" t="s">
        <v>208</v>
      </c>
      <c r="P202" s="8">
        <v>2</v>
      </c>
      <c r="Q202" s="8" t="s">
        <v>289</v>
      </c>
      <c r="W202" s="10" t="s">
        <v>243</v>
      </c>
      <c r="X202" s="10" t="s">
        <v>254</v>
      </c>
      <c r="Y202" s="10" t="s">
        <v>1330</v>
      </c>
      <c r="Z202" s="10" t="s">
        <v>1331</v>
      </c>
      <c r="AA202" s="10" t="s">
        <v>294</v>
      </c>
      <c r="AB202" s="10" t="s">
        <v>303</v>
      </c>
      <c r="AC202" s="10" t="s">
        <v>329</v>
      </c>
      <c r="AE20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02" s="14"/>
      <c r="AG202" s="18" t="s">
        <v>329</v>
      </c>
      <c r="AH202" s="18"/>
      <c r="AI202" s="18"/>
      <c r="AJ202" s="18"/>
      <c r="AK202" s="18"/>
      <c r="AL202" s="18"/>
      <c r="AM202" s="18"/>
      <c r="AN202" s="19" t="str">
        <f t="shared" ref="AN202:AN265" si="14">IF(AG202="Yes",_xlfn.CONCAT("    @MODULE[ModuleEngines*]",CHAR(10),"    {",IF(AH202&lt;&gt;"",_xlfn.CONCAT(CHAR(10),"        @maxThrust = ",AH202),""),IF(AI202&lt;&gt;"",_xlfn.CONCAT(CHAR(10),"        !atmosphereCurve {}",CHAR(10),"        atmosphereCurve",CHAR(10),"        {",IF(AI202&lt;&gt;"",_xlfn.CONCAT(CHAR(10),"            key = ",AI202),""),IF(AJ202&lt;&gt;"",_xlfn.CONCAT(CHAR(10),"            key = ",AJ202),""),IF(AK202&lt;&gt;"",_xlfn.CONCAT(CHAR(10),"            key = ",AK202),""),IF(AL202&lt;&gt;"",_xlfn.CONCAT(CHAR(10),"            key = ",AL202),""),IF(AM202&lt;&gt;"",_xlfn.CONCAT(CHAR(10),"            key = ",AM202),""),CHAR(10),"        }"),""),CHAR(10),"    }"),"")</f>
        <v/>
      </c>
      <c r="AO202" s="14"/>
      <c r="AP202" s="15" t="str">
        <f>IF(Q202="Structural",_xlfn.CONCAT("    ","structuralUpgradeType = ",IF(P202&lt;3,"0_2",IF(P202&lt;5,"3_4",IF(P202&lt;7,"5_6",IF(P202&lt;9,"7_8","9Plus"))))),IF(Q202="Command Module",_xlfn.CONCAT("    commandUpgradeType = standard",CHAR(10),"    commandUpgradeName = ",W202),IF(Q202="Engine",_xlfn.CONCAT("    engineUpgradeType = ",X202,CHAR(10),Parts!AS202,CHAR(10),"    enginePartUpgradeName = ",Y202),IF(Q202="Parachute","    parachuteUpgradeType = standard",IF(Q202="Solar",_xlfn.CONCAT("    solarPanelUpgradeTier = ",P202),IF(OR(Q202="System",Q202="System and Space Capability")=TRUE,_xlfn.CONCAT("    spacePlaneSystemUpgradeType = ",Y202,IF(Q202="System and Space Capability",_xlfn.CONCAT(CHAR(10),"    spaceplaneUpgradeType = spaceCapable",CHAR(10),"    baseSkinTemp = ",CHAR(10),"    upgradeSkinTemp = "),"")),IF(Q202="Fuel Tank",IF(AA202="NA/Balloon","    KiwiFuelSwitchIgnore = true",IF(AA202="standardLiquidFuel",_xlfn.CONCAT("    fuelTankUpgradeType = ",AA202,CHAR(10),"    fuelTankSizeUpgrade = ",AB202),_xlfn.CONCAT("    fuelTankUpgradeType = ",AA202))),IF(Q202="RCS","    rcsUpgradeType = coldGas",IF(Q202="RTG",_xlfn.CONCAT(CHAR(10),"@PART[",D202,"]:NEEDS[",B202,",NearFutureElectrical,DecayingRTGs,!FeatureRadiation]",CHAR(10),"{",CHAR(10),"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02" s="16" t="str">
        <f>IF(Q202="Engine",VLOOKUP(X202,EngineUpgrades!$A$2:$C$19,2,FALSE),"")</f>
        <v/>
      </c>
      <c r="AR202" s="16" t="str">
        <f>IF(Q202="Engine",VLOOKUP(X202,EngineUpgrades!$A$2:$C$19,3,FALSE),"")</f>
        <v/>
      </c>
      <c r="AS202" s="15" t="str">
        <f>_xlfn.XLOOKUP(AQ202,EngineUpgrades!$D$1:$J$1,EngineUpgrades!$D$17:$J$17,"",0,1)</f>
        <v/>
      </c>
      <c r="AT202" s="17">
        <v>2</v>
      </c>
      <c r="AU202" s="16" t="str">
        <f>IF(Q202="Engine",_xlfn.XLOOKUP(_xlfn.CONCAT(O202,P202+AT202),TechTree!$C$2:$C$501,TechTree!$D$2:$D$501,"Not Valid Combination",0,1),"")</f>
        <v/>
      </c>
    </row>
    <row r="203" spans="1:47" ht="169" customHeight="1" x14ac:dyDescent="0.35">
      <c r="A203" t="str">
        <f>VLOOKUP(D203,PartsUpdated!$A$2:$A$289,1,FALSE)</f>
        <v>rotanev_cap_s1_1</v>
      </c>
      <c r="B203" t="s">
        <v>417</v>
      </c>
      <c r="C203" t="s">
        <v>1198</v>
      </c>
      <c r="D203" t="s">
        <v>821</v>
      </c>
      <c r="E203" t="s">
        <v>822</v>
      </c>
      <c r="F203" t="s">
        <v>420</v>
      </c>
      <c r="G203" t="s">
        <v>6</v>
      </c>
      <c r="H203">
        <v>1000</v>
      </c>
      <c r="I203">
        <v>100</v>
      </c>
      <c r="J203">
        <v>0.1</v>
      </c>
      <c r="K203" t="s">
        <v>143</v>
      </c>
      <c r="M203" s="12" t="str">
        <f>_xlfn.CONCAT(IF($R203&lt;&gt;"",_xlfn.CONCAT(" #LOC_KTT_",B203,"_",D203,"_Title = ",$R203,CHAR(10),"@PART[",D203,"]:NEEDS[!002_CommunityPartsTitles]:AFTER[",B203,"] // ",IF(R203="",E203,_xlfn.CONCAT(R203," (",E203,")")),CHAR(10),"{",CHAR(10),"    @",$R$1," = #LOC_KTT_",B203,"_",D203,"_Title // ",$R203,CHAR(10),"}",CHAR(10)),""),"@PART[",D203,"]:AFTER[",B203,"] // ",IF(R203="",E203,_xlfn.CONCAT(R203," (",E203,")")),CHAR(10),"{",CHAR(10),"    techBranch = ",VLOOKUP(O203,TechTree!$G$2:$H$43,2,FALSE),CHAR(10),"    techTier = ",P203,CHAR(10),"    @TechRequired = ",N203,IF($S203&lt;&gt;"",_xlfn.CONCAT(CHAR(10),"    @",$S$1," = ",$S203),""),IF($T203&lt;&gt;"",_xlfn.CONCAT(CHAR(10),"    @",$T$1," = ",$T203),""),IF($U203&lt;&gt;"",_xlfn.CONCAT(CHAR(10),"    @",$U$1," = ",$U203),""),IF(AND(AA203="NA/Balloon",Q203&lt;&gt;"Fuel Tank")=TRUE,_xlfn.CONCAT(CHAR(10),"    KiwiFuelSwitchIgnore = true"),""),IF($V203&lt;&gt;"",_xlfn.CONCAT(CHAR(10),V203),""),IF($AP203&lt;&gt;"",IF(Q203="RTG","",_xlfn.CONCAT(CHAR(10),$AP203)),""),IF(AN203&lt;&gt;"",_xlfn.CONCAT(CHAR(10),AN203),""),CHAR(10),"}",IF(AC203="Yes",_xlfn.CONCAT(CHAR(10),"@PART[",D203,"]:NEEDS[KiwiDeprecate]:AFTER[",B203,"]",CHAR(10),"{",CHAR(10),"    kiwiDeprecate = true",CHAR(10),"}"),""),IF(Q203="RTG",AP203,""))</f>
        <v>@PART[rotanev_cap_s1_1]:AFTER[Tantares] // Rotanev Size 1 Structural Cap
{
    techBranch = stationParts
    techTier = 2
    @TechRequired = basicConstruction
    spacePlaneSystemUpgradeType = rotanev
}</v>
      </c>
      <c r="N203" s="9" t="str">
        <f>_xlfn.XLOOKUP(_xlfn.CONCAT(O203,P203),TechTree!$C$2:$C$501,TechTree!$D$2:$D$501,"Not Valid Combination",0,1)</f>
        <v>basicConstruction</v>
      </c>
      <c r="O203" s="8" t="s">
        <v>208</v>
      </c>
      <c r="P203" s="8">
        <v>2</v>
      </c>
      <c r="Q203" s="8" t="s">
        <v>289</v>
      </c>
      <c r="W203" s="10" t="s">
        <v>243</v>
      </c>
      <c r="X203" s="10" t="s">
        <v>259</v>
      </c>
      <c r="Y203" s="10" t="s">
        <v>1330</v>
      </c>
      <c r="Z203" s="10" t="s">
        <v>1331</v>
      </c>
      <c r="AA203" s="10" t="s">
        <v>294</v>
      </c>
      <c r="AB203" s="10" t="s">
        <v>303</v>
      </c>
      <c r="AC203" s="10" t="s">
        <v>329</v>
      </c>
      <c r="AE20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03" s="14"/>
      <c r="AG203" s="18" t="s">
        <v>329</v>
      </c>
      <c r="AH203" s="18"/>
      <c r="AI203" s="18"/>
      <c r="AJ203" s="18"/>
      <c r="AK203" s="18"/>
      <c r="AL203" s="18"/>
      <c r="AM203" s="18"/>
      <c r="AN203" s="19" t="str">
        <f t="shared" si="14"/>
        <v/>
      </c>
      <c r="AO203" s="14"/>
      <c r="AP203" s="15" t="str">
        <f>IF(Q203="Structural",_xlfn.CONCAT("    ","structuralUpgradeType = ",IF(P203&lt;3,"0_2",IF(P203&lt;5,"3_4",IF(P203&lt;7,"5_6",IF(P203&lt;9,"7_8","9Plus"))))),IF(Q203="Command Module",_xlfn.CONCAT("    commandUpgradeType = standard",CHAR(10),"    commandUpgradeName = ",W203),IF(Q203="Engine",_xlfn.CONCAT("    engineUpgradeType = ",X203,CHAR(10),Parts!AS203,CHAR(10),"    enginePartUpgradeName = ",Y203),IF(Q203="Parachute","    parachuteUpgradeType = standard",IF(Q203="Solar",_xlfn.CONCAT("    solarPanelUpgradeTier = ",P203),IF(OR(Q203="System",Q203="System and Space Capability")=TRUE,_xlfn.CONCAT("    spacePlaneSystemUpgradeType = ",Y203,IF(Q203="System and Space Capability",_xlfn.CONCAT(CHAR(10),"    spaceplaneUpgradeType = spaceCapable",CHAR(10),"    baseSkinTemp = ",CHAR(10),"    upgradeSkinTemp = "),"")),IF(Q203="Fuel Tank",IF(AA203="NA/Balloon","    KiwiFuelSwitchIgnore = true",IF(AA203="standardLiquidFuel",_xlfn.CONCAT("    fuelTankUpgradeType = ",AA203,CHAR(10),"    fuelTankSizeUpgrade = ",AB203),_xlfn.CONCAT("    fuelTankUpgradeType = ",AA203))),IF(Q203="RCS","    rcsUpgradeType = coldGas",IF(Q203="RTG",_xlfn.CONCAT(CHAR(10),"@PART[",D203,"]:NEEDS[",B203,",NearFutureElectrical,DecayingRTGs,!FeatureRadiation]",CHAR(10),"{",CHAR(10),"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03" s="16" t="str">
        <f>IF(Q203="Engine",VLOOKUP(X203,EngineUpgrades!$A$2:$C$19,2,FALSE),"")</f>
        <v/>
      </c>
      <c r="AR203" s="16" t="str">
        <f>IF(Q203="Engine",VLOOKUP(X203,EngineUpgrades!$A$2:$C$19,3,FALSE),"")</f>
        <v/>
      </c>
      <c r="AS203" s="15" t="str">
        <f>_xlfn.XLOOKUP(AQ203,EngineUpgrades!$D$1:$J$1,EngineUpgrades!$D$17:$J$17,"",0,1)</f>
        <v/>
      </c>
      <c r="AT203" s="17">
        <v>2</v>
      </c>
      <c r="AU203" s="16" t="str">
        <f>IF(Q203="Engine",_xlfn.XLOOKUP(_xlfn.CONCAT(O203,P203+AT203),TechTree!$C$2:$C$501,TechTree!$D$2:$D$501,"Not Valid Combination",0,1),"")</f>
        <v/>
      </c>
    </row>
    <row r="204" spans="1:47" ht="177.5" customHeight="1" x14ac:dyDescent="0.35">
      <c r="A204" t="str">
        <f>VLOOKUP(D204,PartsUpdated!$A$2:$A$289,1,FALSE)</f>
        <v>rotanev_cap_s1p5_1</v>
      </c>
      <c r="B204" t="s">
        <v>417</v>
      </c>
      <c r="C204" t="s">
        <v>1199</v>
      </c>
      <c r="D204" t="s">
        <v>823</v>
      </c>
      <c r="E204" t="s">
        <v>824</v>
      </c>
      <c r="F204" t="s">
        <v>420</v>
      </c>
      <c r="G204" t="s">
        <v>6</v>
      </c>
      <c r="H204">
        <v>1500</v>
      </c>
      <c r="I204">
        <v>150</v>
      </c>
      <c r="J204">
        <v>0.15</v>
      </c>
      <c r="K204" t="s">
        <v>143</v>
      </c>
      <c r="M204" s="12" t="str">
        <f>_xlfn.CONCAT(IF($R204&lt;&gt;"",_xlfn.CONCAT(" #LOC_KTT_",B204,"_",D204,"_Title = ",$R204,CHAR(10),"@PART[",D204,"]:NEEDS[!002_CommunityPartsTitles]:AFTER[",B204,"] // ",IF(R204="",E204,_xlfn.CONCAT(R204," (",E204,")")),CHAR(10),"{",CHAR(10),"    @",$R$1," = #LOC_KTT_",B204,"_",D204,"_Title // ",$R204,CHAR(10),"}",CHAR(10)),""),"@PART[",D204,"]:AFTER[",B204,"] // ",IF(R204="",E204,_xlfn.CONCAT(R204," (",E204,")")),CHAR(10),"{",CHAR(10),"    techBranch = ",VLOOKUP(O204,TechTree!$G$2:$H$43,2,FALSE),CHAR(10),"    techTier = ",P204,CHAR(10),"    @TechRequired = ",N204,IF($S204&lt;&gt;"",_xlfn.CONCAT(CHAR(10),"    @",$S$1," = ",$S204),""),IF($T204&lt;&gt;"",_xlfn.CONCAT(CHAR(10),"    @",$T$1," = ",$T204),""),IF($U204&lt;&gt;"",_xlfn.CONCAT(CHAR(10),"    @",$U$1," = ",$U204),""),IF(AND(AA204="NA/Balloon",Q204&lt;&gt;"Fuel Tank")=TRUE,_xlfn.CONCAT(CHAR(10),"    KiwiFuelSwitchIgnore = true"),""),IF($V204&lt;&gt;"",_xlfn.CONCAT(CHAR(10),V204),""),IF($AP204&lt;&gt;"",IF(Q204="RTG","",_xlfn.CONCAT(CHAR(10),$AP204)),""),IF(AN204&lt;&gt;"",_xlfn.CONCAT(CHAR(10),AN204),""),CHAR(10),"}",IF(AC204="Yes",_xlfn.CONCAT(CHAR(10),"@PART[",D204,"]:NEEDS[KiwiDeprecate]:AFTER[",B204,"]",CHAR(10),"{",CHAR(10),"    kiwiDeprecate = true",CHAR(10),"}"),""),IF(Q204="RTG",AP204,""))</f>
        <v>@PART[rotanev_cap_s1p5_1]:AFTER[Tantares] // Rotanev Size 1.5 Structural Cap
{
    techBranch = stationParts
    techTier = 3
    @TechRequired = generalConstruction
    spacePlaneSystemUpgradeType = rotanev
}</v>
      </c>
      <c r="N204" s="9" t="str">
        <f>_xlfn.XLOOKUP(_xlfn.CONCAT(O204,P204),TechTree!$C$2:$C$501,TechTree!$D$2:$D$501,"Not Valid Combination",0,1)</f>
        <v>generalConstruction</v>
      </c>
      <c r="O204" s="8" t="s">
        <v>208</v>
      </c>
      <c r="P204" s="8">
        <v>3</v>
      </c>
      <c r="Q204" s="8" t="s">
        <v>289</v>
      </c>
      <c r="W204" s="10" t="s">
        <v>243</v>
      </c>
      <c r="X204" s="10" t="s">
        <v>254</v>
      </c>
      <c r="Y204" s="10" t="s">
        <v>1330</v>
      </c>
      <c r="Z204" s="10" t="s">
        <v>1331</v>
      </c>
      <c r="AA204" s="10" t="s">
        <v>294</v>
      </c>
      <c r="AB204" s="10" t="s">
        <v>303</v>
      </c>
      <c r="AC204" s="10" t="s">
        <v>329</v>
      </c>
      <c r="AE204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04" s="14"/>
      <c r="AG204" s="18" t="s">
        <v>329</v>
      </c>
      <c r="AH204" s="18"/>
      <c r="AI204" s="18"/>
      <c r="AJ204" s="18"/>
      <c r="AK204" s="18"/>
      <c r="AL204" s="18"/>
      <c r="AM204" s="18"/>
      <c r="AN204" s="19" t="str">
        <f t="shared" si="14"/>
        <v/>
      </c>
      <c r="AO204" s="14"/>
      <c r="AP204" s="15" t="str">
        <f>IF(Q204="Structural",_xlfn.CONCAT("    ","structuralUpgradeType = ",IF(P204&lt;3,"0_2",IF(P204&lt;5,"3_4",IF(P204&lt;7,"5_6",IF(P204&lt;9,"7_8","9Plus"))))),IF(Q204="Command Module",_xlfn.CONCAT("    commandUpgradeType = standard",CHAR(10),"    commandUpgradeName = ",W204),IF(Q204="Engine",_xlfn.CONCAT("    engineUpgradeType = ",X204,CHAR(10),Parts!AS204,CHAR(10),"    enginePartUpgradeName = ",Y204),IF(Q204="Parachute","    parachuteUpgradeType = standard",IF(Q204="Solar",_xlfn.CONCAT("    solarPanelUpgradeTier = ",P204),IF(OR(Q204="System",Q204="System and Space Capability")=TRUE,_xlfn.CONCAT("    spacePlaneSystemUpgradeType = ",Y204,IF(Q204="System and Space Capability",_xlfn.CONCAT(CHAR(10),"    spaceplaneUpgradeType = spaceCapable",CHAR(10),"    baseSkinTemp = ",CHAR(10),"    upgradeSkinTemp = "),"")),IF(Q204="Fuel Tank",IF(AA204="NA/Balloon","    KiwiFuelSwitchIgnore = true",IF(AA204="standardLiquidFuel",_xlfn.CONCAT("    fuelTankUpgradeType = ",AA204,CHAR(10),"    fuelTankSizeUpgrade = ",AB204),_xlfn.CONCAT("    fuelTankUpgradeType = ",AA204))),IF(Q204="RCS","    rcsUpgradeType = coldGas",IF(Q204="RTG",_xlfn.CONCAT(CHAR(10),"@PART[",D204,"]:NEEDS[",B204,",NearFutureElectrical,DecayingRTGs,!FeatureRadiation]",CHAR(10),"{",CHAR(10),"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04" s="16" t="str">
        <f>IF(Q204="Engine",VLOOKUP(X204,EngineUpgrades!$A$2:$C$19,2,FALSE),"")</f>
        <v/>
      </c>
      <c r="AR204" s="16" t="str">
        <f>IF(Q204="Engine",VLOOKUP(X204,EngineUpgrades!$A$2:$C$19,3,FALSE),"")</f>
        <v/>
      </c>
      <c r="AS204" s="15" t="str">
        <f>_xlfn.XLOOKUP(AQ204,EngineUpgrades!$D$1:$J$1,EngineUpgrades!$D$17:$J$17,"",0,1)</f>
        <v/>
      </c>
      <c r="AT204" s="17">
        <v>2</v>
      </c>
      <c r="AU204" s="16" t="str">
        <f>IF(Q204="Engine",_xlfn.XLOOKUP(_xlfn.CONCAT(O204,P204+AT204),TechTree!$C$2:$C$501,TechTree!$D$2:$D$501,"Not Valid Combination",0,1),"")</f>
        <v/>
      </c>
    </row>
    <row r="205" spans="1:47" ht="163.5" customHeight="1" x14ac:dyDescent="0.35">
      <c r="A205" t="str">
        <f>VLOOKUP(D205,PartsUpdated!$A$2:$A$289,1,FALSE)</f>
        <v>rotanev_control_s2_1</v>
      </c>
      <c r="B205" t="s">
        <v>417</v>
      </c>
      <c r="C205" t="s">
        <v>1200</v>
      </c>
      <c r="D205" t="s">
        <v>825</v>
      </c>
      <c r="E205" t="s">
        <v>826</v>
      </c>
      <c r="F205" t="s">
        <v>420</v>
      </c>
      <c r="G205" t="s">
        <v>5</v>
      </c>
      <c r="H205">
        <v>25000</v>
      </c>
      <c r="I205">
        <v>5000</v>
      </c>
      <c r="J205">
        <v>0.5</v>
      </c>
      <c r="K205" t="s">
        <v>143</v>
      </c>
      <c r="M205" s="12" t="str">
        <f>_xlfn.CONCAT(IF($R205&lt;&gt;"",_xlfn.CONCAT(" #LOC_KTT_",B205,"_",D205,"_Title = ",$R205,CHAR(10),"@PART[",D205,"]:NEEDS[!002_CommunityPartsTitles]:AFTER[",B205,"] // ",IF(R205="",E205,_xlfn.CONCAT(R205," (",E205,")")),CHAR(10),"{",CHAR(10),"    @",$R$1," = #LOC_KTT_",B205,"_",D205,"_Title // ",$R205,CHAR(10),"}",CHAR(10)),""),"@PART[",D205,"]:AFTER[",B205,"] // ",IF(R205="",E205,_xlfn.CONCAT(R205," (",E205,")")),CHAR(10),"{",CHAR(10),"    techBranch = ",VLOOKUP(O205,TechTree!$G$2:$H$43,2,FALSE),CHAR(10),"    techTier = ",P205,CHAR(10),"    @TechRequired = ",N205,IF($S205&lt;&gt;"",_xlfn.CONCAT(CHAR(10),"    @",$S$1," = ",$S205),""),IF($T205&lt;&gt;"",_xlfn.CONCAT(CHAR(10),"    @",$T$1," = ",$T205),""),IF($U205&lt;&gt;"",_xlfn.CONCAT(CHAR(10),"    @",$U$1," = ",$U205),""),IF(AND(AA205="NA/Balloon",Q205&lt;&gt;"Fuel Tank")=TRUE,_xlfn.CONCAT(CHAR(10),"    KiwiFuelSwitchIgnore = true"),""),IF($V205&lt;&gt;"",_xlfn.CONCAT(CHAR(10),V205),""),IF($AP205&lt;&gt;"",IF(Q205="RTG","",_xlfn.CONCAT(CHAR(10),$AP205)),""),IF(AN205&lt;&gt;"",_xlfn.CONCAT(CHAR(10),AN205),""),CHAR(10),"}",IF(AC205="Yes",_xlfn.CONCAT(CHAR(10),"@PART[",D205,"]:NEEDS[KiwiDeprecate]:AFTER[",B205,"]",CHAR(10),"{",CHAR(10),"    kiwiDeprecate = true",CHAR(10),"}"),""),IF(Q205="RTG",AP205,""))</f>
        <v>@PART[rotanev_control_s2_1]:AFTER[Tantares] // Rotanev 25-A "Spordress" Control Block
{
    techBranch = probes
    techTier = 8
    @TechRequired = largeUnmanned
    spacePlaneSystemUpgradeType = rotanev
}</v>
      </c>
      <c r="N205" s="9" t="str">
        <f>_xlfn.XLOOKUP(_xlfn.CONCAT(O205,P205),TechTree!$C$2:$C$501,TechTree!$D$2:$D$501,"Not Valid Combination",0,1)</f>
        <v>largeUnmanned</v>
      </c>
      <c r="O205" s="8" t="s">
        <v>217</v>
      </c>
      <c r="P205" s="8">
        <v>8</v>
      </c>
      <c r="Q205" s="8" t="s">
        <v>289</v>
      </c>
      <c r="W205" s="10" t="s">
        <v>243</v>
      </c>
      <c r="X205" s="10" t="s">
        <v>259</v>
      </c>
      <c r="Y205" s="10" t="s">
        <v>1330</v>
      </c>
      <c r="Z205" s="10" t="s">
        <v>1331</v>
      </c>
      <c r="AA205" s="10" t="s">
        <v>294</v>
      </c>
      <c r="AB205" s="10" t="s">
        <v>303</v>
      </c>
      <c r="AC205" s="10" t="s">
        <v>329</v>
      </c>
      <c r="AE205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05" s="14"/>
      <c r="AG205" s="18" t="s">
        <v>329</v>
      </c>
      <c r="AH205" s="18"/>
      <c r="AI205" s="18"/>
      <c r="AJ205" s="18"/>
      <c r="AK205" s="18"/>
      <c r="AL205" s="18"/>
      <c r="AM205" s="18"/>
      <c r="AN205" s="19" t="str">
        <f t="shared" si="14"/>
        <v/>
      </c>
      <c r="AO205" s="14"/>
      <c r="AP205" s="15" t="str">
        <f>IF(Q205="Structural",_xlfn.CONCAT("    ","structuralUpgradeType = ",IF(P205&lt;3,"0_2",IF(P205&lt;5,"3_4",IF(P205&lt;7,"5_6",IF(P205&lt;9,"7_8","9Plus"))))),IF(Q205="Command Module",_xlfn.CONCAT("    commandUpgradeType = standard",CHAR(10),"    commandUpgradeName = ",W205),IF(Q205="Engine",_xlfn.CONCAT("    engineUpgradeType = ",X205,CHAR(10),Parts!AS205,CHAR(10),"    enginePartUpgradeName = ",Y205),IF(Q205="Parachute","    parachuteUpgradeType = standard",IF(Q205="Solar",_xlfn.CONCAT("    solarPanelUpgradeTier = ",P205),IF(OR(Q205="System",Q205="System and Space Capability")=TRUE,_xlfn.CONCAT("    spacePlaneSystemUpgradeType = ",Y205,IF(Q205="System and Space Capability",_xlfn.CONCAT(CHAR(10),"    spaceplaneUpgradeType = spaceCapable",CHAR(10),"    baseSkinTemp = ",CHAR(10),"    upgradeSkinTemp = "),"")),IF(Q205="Fuel Tank",IF(AA205="NA/Balloon","    KiwiFuelSwitchIgnore = true",IF(AA205="standardLiquidFuel",_xlfn.CONCAT("    fuelTankUpgradeType = ",AA205,CHAR(10),"    fuelTankSizeUpgrade = ",AB205),_xlfn.CONCAT("    fuelTankUpgradeType = ",AA205))),IF(Q205="RCS","    rcsUpgradeType = coldGas",IF(Q205="RTG",_xlfn.CONCAT(CHAR(10),"@PART[",D205,"]:NEEDS[",B205,",NearFutureElectrical,DecayingRTGs,!FeatureRadiation]",CHAR(10),"{",CHAR(10),"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05" s="16" t="str">
        <f>IF(Q205="Engine",VLOOKUP(X205,EngineUpgrades!$A$2:$C$19,2,FALSE),"")</f>
        <v/>
      </c>
      <c r="AR205" s="16" t="str">
        <f>IF(Q205="Engine",VLOOKUP(X205,EngineUpgrades!$A$2:$C$19,3,FALSE),"")</f>
        <v/>
      </c>
      <c r="AS205" s="15" t="str">
        <f>_xlfn.XLOOKUP(AQ205,EngineUpgrades!$D$1:$J$1,EngineUpgrades!$D$17:$J$17,"",0,1)</f>
        <v/>
      </c>
      <c r="AT205" s="17">
        <v>2</v>
      </c>
      <c r="AU205" s="16" t="str">
        <f>IF(Q205="Engine",_xlfn.XLOOKUP(_xlfn.CONCAT(O205,P205+AT205),TechTree!$C$2:$C$501,TechTree!$D$2:$D$501,"Not Valid Combination",0,1),"")</f>
        <v/>
      </c>
    </row>
    <row r="206" spans="1:47" ht="193" customHeight="1" x14ac:dyDescent="0.35">
      <c r="A206" t="str">
        <f>VLOOKUP(D206,PartsUpdated!$A$2:$A$289,1,FALSE)</f>
        <v>rotanev_crew_s2_1_1</v>
      </c>
      <c r="B206" t="s">
        <v>417</v>
      </c>
      <c r="C206" t="s">
        <v>1201</v>
      </c>
      <c r="D206" t="s">
        <v>827</v>
      </c>
      <c r="E206" t="s">
        <v>828</v>
      </c>
      <c r="F206" t="s">
        <v>420</v>
      </c>
      <c r="G206" t="s">
        <v>8</v>
      </c>
      <c r="H206">
        <v>20000</v>
      </c>
      <c r="I206">
        <v>4000</v>
      </c>
      <c r="J206">
        <v>3.75</v>
      </c>
      <c r="K206" t="s">
        <v>143</v>
      </c>
      <c r="M206" s="12" t="str">
        <f>_xlfn.CONCAT(IF($R206&lt;&gt;"",_xlfn.CONCAT(" #LOC_KTT_",B206,"_",D206,"_Title = ",$R206,CHAR(10),"@PART[",D206,"]:NEEDS[!002_CommunityPartsTitles]:AFTER[",B206,"] // ",IF(R206="",E206,_xlfn.CONCAT(R206," (",E206,")")),CHAR(10),"{",CHAR(10),"    @",$R$1," = #LOC_KTT_",B206,"_",D206,"_Title // ",$R206,CHAR(10),"}",CHAR(10)),""),"@PART[",D206,"]:AFTER[",B206,"] // ",IF(R206="",E206,_xlfn.CONCAT(R206," (",E206,")")),CHAR(10),"{",CHAR(10),"    techBranch = ",VLOOKUP(O206,TechTree!$G$2:$H$43,2,FALSE),CHAR(10),"    techTier = ",P206,CHAR(10),"    @TechRequired = ",N206,IF($S206&lt;&gt;"",_xlfn.CONCAT(CHAR(10),"    @",$S$1," = ",$S206),""),IF($T206&lt;&gt;"",_xlfn.CONCAT(CHAR(10),"    @",$T$1," = ",$T206),""),IF($U206&lt;&gt;"",_xlfn.CONCAT(CHAR(10),"    @",$U$1," = ",$U206),""),IF(AND(AA206="NA/Balloon",Q206&lt;&gt;"Fuel Tank")=TRUE,_xlfn.CONCAT(CHAR(10),"    KiwiFuelSwitchIgnore = true"),""),IF($V206&lt;&gt;"",_xlfn.CONCAT(CHAR(10),V206),""),IF($AP206&lt;&gt;"",IF(Q206="RTG","",_xlfn.CONCAT(CHAR(10),$AP206)),""),IF(AN206&lt;&gt;"",_xlfn.CONCAT(CHAR(10),AN206),""),CHAR(10),"}",IF(AC206="Yes",_xlfn.CONCAT(CHAR(10),"@PART[",D206,"]:NEEDS[KiwiDeprecate]:AFTER[",B206,"]",CHAR(10),"{",CHAR(10),"    kiwiDeprecate = true",CHAR(10),"}"),""),IF(Q206="RTG",AP206,""))</f>
        <v>@PART[rotanev_crew_s2_1_1]:AFTER[Tantares] // Rotanev 25-A1 "IllevarslendetÃ¥rn" Crew Compartment A
{
    techBranch = stationColony
    techTier = 7
    @TechRequired = shortTermHabitation
    spacePlaneSystemUpgradeType = rotanev
}</v>
      </c>
      <c r="N206" s="9" t="str">
        <f>_xlfn.XLOOKUP(_xlfn.CONCAT(O206,P206),TechTree!$C$2:$C$501,TechTree!$D$2:$D$501,"Not Valid Combination",0,1)</f>
        <v>shortTermHabitation</v>
      </c>
      <c r="O206" s="8" t="s">
        <v>226</v>
      </c>
      <c r="P206" s="8">
        <v>7</v>
      </c>
      <c r="Q206" s="8" t="s">
        <v>289</v>
      </c>
      <c r="W206" s="10" t="s">
        <v>243</v>
      </c>
      <c r="X206" s="10" t="s">
        <v>254</v>
      </c>
      <c r="Y206" s="10" t="s">
        <v>1330</v>
      </c>
      <c r="Z206" s="10" t="s">
        <v>1331</v>
      </c>
      <c r="AA206" s="10" t="s">
        <v>294</v>
      </c>
      <c r="AB206" s="10" t="s">
        <v>303</v>
      </c>
      <c r="AC206" s="10" t="s">
        <v>329</v>
      </c>
      <c r="AE206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06" s="14"/>
      <c r="AG206" s="18" t="s">
        <v>329</v>
      </c>
      <c r="AH206" s="18"/>
      <c r="AI206" s="18"/>
      <c r="AJ206" s="18"/>
      <c r="AK206" s="18"/>
      <c r="AL206" s="18"/>
      <c r="AM206" s="18"/>
      <c r="AN206" s="19" t="str">
        <f t="shared" si="14"/>
        <v/>
      </c>
      <c r="AO206" s="14"/>
      <c r="AP206" s="15" t="str">
        <f>IF(Q206="Structural",_xlfn.CONCAT("    ","structuralUpgradeType = ",IF(P206&lt;3,"0_2",IF(P206&lt;5,"3_4",IF(P206&lt;7,"5_6",IF(P206&lt;9,"7_8","9Plus"))))),IF(Q206="Command Module",_xlfn.CONCAT("    commandUpgradeType = standard",CHAR(10),"    commandUpgradeName = ",W206),IF(Q206="Engine",_xlfn.CONCAT("    engineUpgradeType = ",X206,CHAR(10),Parts!AS206,CHAR(10),"    enginePartUpgradeName = ",Y206),IF(Q206="Parachute","    parachuteUpgradeType = standard",IF(Q206="Solar",_xlfn.CONCAT("    solarPanelUpgradeTier = ",P206),IF(OR(Q206="System",Q206="System and Space Capability")=TRUE,_xlfn.CONCAT("    spacePlaneSystemUpgradeType = ",Y206,IF(Q206="System and Space Capability",_xlfn.CONCAT(CHAR(10),"    spaceplaneUpgradeType = spaceCapable",CHAR(10),"    baseSkinTemp = ",CHAR(10),"    upgradeSkinTemp = "),"")),IF(Q206="Fuel Tank",IF(AA206="NA/Balloon","    KiwiFuelSwitchIgnore = true",IF(AA206="standardLiquidFuel",_xlfn.CONCAT("    fuelTankUpgradeType = ",AA206,CHAR(10),"    fuelTankSizeUpgrade = ",AB206),_xlfn.CONCAT("    fuelTankUpgradeType = ",AA206))),IF(Q206="RCS","    rcsUpgradeType = coldGas",IF(Q206="RTG",_xlfn.CONCAT(CHAR(10),"@PART[",D206,"]:NEEDS[",B206,",NearFutureElectrical,DecayingRTGs,!FeatureRadiation]",CHAR(10),"{",CHAR(10),"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06" s="16" t="str">
        <f>IF(Q206="Engine",VLOOKUP(X206,EngineUpgrades!$A$2:$C$19,2,FALSE),"")</f>
        <v/>
      </c>
      <c r="AR206" s="16" t="str">
        <f>IF(Q206="Engine",VLOOKUP(X206,EngineUpgrades!$A$2:$C$19,3,FALSE),"")</f>
        <v/>
      </c>
      <c r="AS206" s="15" t="str">
        <f>_xlfn.XLOOKUP(AQ206,EngineUpgrades!$D$1:$J$1,EngineUpgrades!$D$17:$J$17,"",0,1)</f>
        <v/>
      </c>
      <c r="AT206" s="17">
        <v>2</v>
      </c>
      <c r="AU206" s="16" t="str">
        <f>IF(Q206="Engine",_xlfn.XLOOKUP(_xlfn.CONCAT(O206,P206+AT206),TechTree!$C$2:$C$501,TechTree!$D$2:$D$501,"Not Valid Combination",0,1),"")</f>
        <v/>
      </c>
    </row>
    <row r="207" spans="1:47" ht="201.5" customHeight="1" x14ac:dyDescent="0.35">
      <c r="A207" t="str">
        <f>VLOOKUP(D207,PartsUpdated!$A$2:$A$289,1,FALSE)</f>
        <v>rotanev_crew_s2_1_2</v>
      </c>
      <c r="B207" t="s">
        <v>417</v>
      </c>
      <c r="C207" t="s">
        <v>1202</v>
      </c>
      <c r="D207" t="s">
        <v>829</v>
      </c>
      <c r="E207" t="s">
        <v>830</v>
      </c>
      <c r="F207" t="s">
        <v>420</v>
      </c>
      <c r="G207" t="s">
        <v>8</v>
      </c>
      <c r="H207">
        <v>20000</v>
      </c>
      <c r="I207">
        <v>4000</v>
      </c>
      <c r="J207">
        <v>3.75</v>
      </c>
      <c r="K207" t="s">
        <v>143</v>
      </c>
      <c r="M207" s="12" t="str">
        <f>_xlfn.CONCAT(IF($R207&lt;&gt;"",_xlfn.CONCAT(" #LOC_KTT_",B207,"_",D207,"_Title = ",$R207,CHAR(10),"@PART[",D207,"]:NEEDS[!002_CommunityPartsTitles]:AFTER[",B207,"] // ",IF(R207="",E207,_xlfn.CONCAT(R207," (",E207,")")),CHAR(10),"{",CHAR(10),"    @",$R$1," = #LOC_KTT_",B207,"_",D207,"_Title // ",$R207,CHAR(10),"}",CHAR(10)),""),"@PART[",D207,"]:AFTER[",B207,"] // ",IF(R207="",E207,_xlfn.CONCAT(R207," (",E207,")")),CHAR(10),"{",CHAR(10),"    techBranch = ",VLOOKUP(O207,TechTree!$G$2:$H$43,2,FALSE),CHAR(10),"    techTier = ",P207,CHAR(10),"    @TechRequired = ",N207,IF($S207&lt;&gt;"",_xlfn.CONCAT(CHAR(10),"    @",$S$1," = ",$S207),""),IF($T207&lt;&gt;"",_xlfn.CONCAT(CHAR(10),"    @",$T$1," = ",$T207),""),IF($U207&lt;&gt;"",_xlfn.CONCAT(CHAR(10),"    @",$U$1," = ",$U207),""),IF(AND(AA207="NA/Balloon",Q207&lt;&gt;"Fuel Tank")=TRUE,_xlfn.CONCAT(CHAR(10),"    KiwiFuelSwitchIgnore = true"),""),IF($V207&lt;&gt;"",_xlfn.CONCAT(CHAR(10),V207),""),IF($AP207&lt;&gt;"",IF(Q207="RTG","",_xlfn.CONCAT(CHAR(10),$AP207)),""),IF(AN207&lt;&gt;"",_xlfn.CONCAT(CHAR(10),AN207),""),CHAR(10),"}",IF(AC207="Yes",_xlfn.CONCAT(CHAR(10),"@PART[",D207,"]:NEEDS[KiwiDeprecate]:AFTER[",B207,"]",CHAR(10),"{",CHAR(10),"    kiwiDeprecate = true",CHAR(10),"}"),""),IF(Q207="RTG",AP207,""))</f>
        <v>@PART[rotanev_crew_s2_1_2]:AFTER[Tantares] // Rotanev 25-A2 "IllevarslendetÃ¥rn" Crew Compartment B
{
    techBranch = stationColony
    techTier = 7
    @TechRequired = shortTermHabitation
    spacePlaneSystemUpgradeType = rotanev
}</v>
      </c>
      <c r="N207" s="9" t="str">
        <f>_xlfn.XLOOKUP(_xlfn.CONCAT(O207,P207),TechTree!$C$2:$C$501,TechTree!$D$2:$D$501,"Not Valid Combination",0,1)</f>
        <v>shortTermHabitation</v>
      </c>
      <c r="O207" s="8" t="s">
        <v>226</v>
      </c>
      <c r="P207" s="8">
        <v>7</v>
      </c>
      <c r="Q207" s="8" t="s">
        <v>289</v>
      </c>
      <c r="W207" s="10" t="s">
        <v>243</v>
      </c>
      <c r="X207" s="10" t="s">
        <v>259</v>
      </c>
      <c r="Y207" s="10" t="s">
        <v>1330</v>
      </c>
      <c r="Z207" s="10" t="s">
        <v>1331</v>
      </c>
      <c r="AA207" s="10" t="s">
        <v>294</v>
      </c>
      <c r="AB207" s="10" t="s">
        <v>303</v>
      </c>
      <c r="AC207" s="10" t="s">
        <v>329</v>
      </c>
      <c r="AE207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07" s="14"/>
      <c r="AG207" s="18" t="s">
        <v>329</v>
      </c>
      <c r="AH207" s="18"/>
      <c r="AI207" s="18"/>
      <c r="AJ207" s="18"/>
      <c r="AK207" s="18"/>
      <c r="AL207" s="18"/>
      <c r="AM207" s="18"/>
      <c r="AN207" s="19" t="str">
        <f t="shared" si="14"/>
        <v/>
      </c>
      <c r="AO207" s="14"/>
      <c r="AP207" s="15" t="str">
        <f>IF(Q207="Structural",_xlfn.CONCAT("    ","structuralUpgradeType = ",IF(P207&lt;3,"0_2",IF(P207&lt;5,"3_4",IF(P207&lt;7,"5_6",IF(P207&lt;9,"7_8","9Plus"))))),IF(Q207="Command Module",_xlfn.CONCAT("    commandUpgradeType = standard",CHAR(10),"    commandUpgradeName = ",W207),IF(Q207="Engine",_xlfn.CONCAT("    engineUpgradeType = ",X207,CHAR(10),Parts!AS207,CHAR(10),"    enginePartUpgradeName = ",Y207),IF(Q207="Parachute","    parachuteUpgradeType = standard",IF(Q207="Solar",_xlfn.CONCAT("    solarPanelUpgradeTier = ",P207),IF(OR(Q207="System",Q207="System and Space Capability")=TRUE,_xlfn.CONCAT("    spacePlaneSystemUpgradeType = ",Y207,IF(Q207="System and Space Capability",_xlfn.CONCAT(CHAR(10),"    spaceplaneUpgradeType = spaceCapable",CHAR(10),"    baseSkinTemp = ",CHAR(10),"    upgradeSkinTemp = "),"")),IF(Q207="Fuel Tank",IF(AA207="NA/Balloon","    KiwiFuelSwitchIgnore = true",IF(AA207="standardLiquidFuel",_xlfn.CONCAT("    fuelTankUpgradeType = ",AA207,CHAR(10),"    fuelTankSizeUpgrade = ",AB207),_xlfn.CONCAT("    fuelTankUpgradeType = ",AA207))),IF(Q207="RCS","    rcsUpgradeType = coldGas",IF(Q207="RTG",_xlfn.CONCAT(CHAR(10),"@PART[",D207,"]:NEEDS[",B207,",NearFutureElectrical,DecayingRTGs,!FeatureRadiation]",CHAR(10),"{",CHAR(10),"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07" s="16" t="str">
        <f>IF(Q207="Engine",VLOOKUP(X207,EngineUpgrades!$A$2:$C$19,2,FALSE),"")</f>
        <v/>
      </c>
      <c r="AR207" s="16" t="str">
        <f>IF(Q207="Engine",VLOOKUP(X207,EngineUpgrades!$A$2:$C$19,3,FALSE),"")</f>
        <v/>
      </c>
      <c r="AS207" s="15" t="str">
        <f>_xlfn.XLOOKUP(AQ207,EngineUpgrades!$D$1:$J$1,EngineUpgrades!$D$17:$J$17,"",0,1)</f>
        <v/>
      </c>
      <c r="AT207" s="17">
        <v>2</v>
      </c>
      <c r="AU207" s="16" t="str">
        <f>IF(Q207="Engine",_xlfn.XLOOKUP(_xlfn.CONCAT(O207,P207+AT207),TechTree!$C$2:$C$501,TechTree!$D$2:$D$501,"Not Valid Combination",0,1),"")</f>
        <v/>
      </c>
    </row>
    <row r="208" spans="1:47" ht="148.5" customHeight="1" x14ac:dyDescent="0.35">
      <c r="A208" t="str">
        <f>VLOOKUP(D208,PartsUpdated!$A$2:$A$289,1,FALSE)</f>
        <v>rotanev_fuel_tank_s0p5_1</v>
      </c>
      <c r="B208" t="s">
        <v>417</v>
      </c>
      <c r="C208" t="s">
        <v>1203</v>
      </c>
      <c r="D208" t="s">
        <v>831</v>
      </c>
      <c r="E208" t="s">
        <v>832</v>
      </c>
      <c r="F208" t="s">
        <v>420</v>
      </c>
      <c r="G208" t="s">
        <v>371</v>
      </c>
      <c r="H208">
        <v>1500</v>
      </c>
      <c r="I208">
        <v>300</v>
      </c>
      <c r="J208">
        <v>6.25E-2</v>
      </c>
      <c r="K208" t="s">
        <v>143</v>
      </c>
      <c r="M208" s="12" t="str">
        <f>_xlfn.CONCAT(IF($R208&lt;&gt;"",_xlfn.CONCAT(" #LOC_KTT_",B208,"_",D208,"_Title = ",$R208,CHAR(10),"@PART[",D208,"]:NEEDS[!002_CommunityPartsTitles]:AFTER[",B208,"] // ",IF(R208="",E208,_xlfn.CONCAT(R208," (",E208,")")),CHAR(10),"{",CHAR(10),"    @",$R$1," = #LOC_KTT_",B208,"_",D208,"_Title // ",$R208,CHAR(10),"}",CHAR(10)),""),"@PART[",D208,"]:AFTER[",B208,"] // ",IF(R208="",E208,_xlfn.CONCAT(R208," (",E208,")")),CHAR(10),"{",CHAR(10),"    techBranch = ",VLOOKUP(O208,TechTree!$G$2:$H$43,2,FALSE),CHAR(10),"    techTier = ",P208,CHAR(10),"    @TechRequired = ",N208,IF($S208&lt;&gt;"",_xlfn.CONCAT(CHAR(10),"    @",$S$1," = ",$S208),""),IF($T208&lt;&gt;"",_xlfn.CONCAT(CHAR(10),"    @",$T$1," = ",$T208),""),IF($U208&lt;&gt;"",_xlfn.CONCAT(CHAR(10),"    @",$U$1," = ",$U208),""),IF(AND(AA208="NA/Balloon",Q208&lt;&gt;"Fuel Tank")=TRUE,_xlfn.CONCAT(CHAR(10),"    KiwiFuelSwitchIgnore = true"),""),IF($V208&lt;&gt;"",_xlfn.CONCAT(CHAR(10),V208),""),IF($AP208&lt;&gt;"",IF(Q208="RTG","",_xlfn.CONCAT(CHAR(10),$AP208)),""),IF(AN208&lt;&gt;"",_xlfn.CONCAT(CHAR(10),AN208),""),CHAR(10),"}",IF(AC208="Yes",_xlfn.CONCAT(CHAR(10),"@PART[",D208,"]:NEEDS[KiwiDeprecate]:AFTER[",B208,"]",CHAR(10),"{",CHAR(10),"    kiwiDeprecate = true",CHAR(10),"}"),""),IF(Q208="RTG",AP208,""))</f>
        <v>@PART[rotanev_fuel_tank_s0p5_1]:AFTER[Tantares] // Rotanev Size 0.5 Fuel Tank A
{
    techBranch = liquidFuelTanks
    techTier = 2
    @TechRequired = earlyFuelSystems
    spacePlaneSystemUpgradeType = rotanev
}</v>
      </c>
      <c r="N208" s="9" t="str">
        <f>_xlfn.XLOOKUP(_xlfn.CONCAT(O208,P208),TechTree!$C$2:$C$501,TechTree!$D$2:$D$501,"Not Valid Combination",0,1)</f>
        <v>earlyFuelSystems</v>
      </c>
      <c r="O208" s="8" t="s">
        <v>336</v>
      </c>
      <c r="P208" s="8">
        <v>2</v>
      </c>
      <c r="Q208" s="8" t="s">
        <v>289</v>
      </c>
      <c r="W208" s="10" t="s">
        <v>243</v>
      </c>
      <c r="X208" s="10" t="s">
        <v>254</v>
      </c>
      <c r="Y208" s="10" t="s">
        <v>1330</v>
      </c>
      <c r="Z208" s="10" t="s">
        <v>1331</v>
      </c>
      <c r="AA208" s="10" t="s">
        <v>294</v>
      </c>
      <c r="AB208" s="10" t="s">
        <v>302</v>
      </c>
      <c r="AC208" s="10" t="s">
        <v>329</v>
      </c>
      <c r="AE208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rotanev_fuel_tank_s0p5_1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08" s="14"/>
      <c r="AG208" s="18" t="s">
        <v>329</v>
      </c>
      <c r="AH208" s="18"/>
      <c r="AI208" s="18"/>
      <c r="AJ208" s="18"/>
      <c r="AK208" s="18"/>
      <c r="AL208" s="18"/>
      <c r="AM208" s="18"/>
      <c r="AN208" s="19" t="str">
        <f t="shared" si="14"/>
        <v/>
      </c>
      <c r="AO208" s="14"/>
      <c r="AP208" s="15" t="str">
        <f>IF(Q208="Structural",_xlfn.CONCAT("    ","structuralUpgradeType = ",IF(P208&lt;3,"0_2",IF(P208&lt;5,"3_4",IF(P208&lt;7,"5_6",IF(P208&lt;9,"7_8","9Plus"))))),IF(Q208="Command Module",_xlfn.CONCAT("    commandUpgradeType = standard",CHAR(10),"    commandUpgradeName = ",W208),IF(Q208="Engine",_xlfn.CONCAT("    engineUpgradeType = ",X208,CHAR(10),Parts!AS208,CHAR(10),"    enginePartUpgradeName = ",Y208),IF(Q208="Parachute","    parachuteUpgradeType = standard",IF(Q208="Solar",_xlfn.CONCAT("    solarPanelUpgradeTier = ",P208),IF(OR(Q208="System",Q208="System and Space Capability")=TRUE,_xlfn.CONCAT("    spacePlaneSystemUpgradeType = ",Y208,IF(Q208="System and Space Capability",_xlfn.CONCAT(CHAR(10),"    spaceplaneUpgradeType = spaceCapable",CHAR(10),"    baseSkinTemp = ",CHAR(10),"    upgradeSkinTemp = "),"")),IF(Q208="Fuel Tank",IF(AA208="NA/Balloon","    KiwiFuelSwitchIgnore = true",IF(AA208="standardLiquidFuel",_xlfn.CONCAT("    fuelTankUpgradeType = ",AA208,CHAR(10),"    fuelTankSizeUpgrade = ",AB208),_xlfn.CONCAT("    fuelTankUpgradeType = ",AA208))),IF(Q208="RCS","    rcsUpgradeType = coldGas",IF(Q208="RTG",_xlfn.CONCAT(CHAR(10),"@PART[",D208,"]:NEEDS[",B208,",NearFutureElectrical,DecayingRTGs,!FeatureRadiation]",CHAR(10),"{",CHAR(10),"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08" s="16" t="str">
        <f>IF(Q208="Engine",VLOOKUP(X208,EngineUpgrades!$A$2:$C$19,2,FALSE),"")</f>
        <v/>
      </c>
      <c r="AR208" s="16" t="str">
        <f>IF(Q208="Engine",VLOOKUP(X208,EngineUpgrades!$A$2:$C$19,3,FALSE),"")</f>
        <v/>
      </c>
      <c r="AS208" s="15" t="str">
        <f>_xlfn.XLOOKUP(AQ208,EngineUpgrades!$D$1:$J$1,EngineUpgrades!$D$17:$J$17,"",0,1)</f>
        <v/>
      </c>
      <c r="AT208" s="17">
        <v>2</v>
      </c>
      <c r="AU208" s="16" t="str">
        <f>IF(Q208="Engine",_xlfn.XLOOKUP(_xlfn.CONCAT(O208,P208+AT208),TechTree!$C$2:$C$501,TechTree!$D$2:$D$501,"Not Valid Combination",0,1),"")</f>
        <v/>
      </c>
    </row>
    <row r="209" spans="1:47" ht="160.5" customHeight="1" x14ac:dyDescent="0.35">
      <c r="A209" t="str">
        <f>VLOOKUP(D209,PartsUpdated!$A$2:$A$289,1,FALSE)</f>
        <v>rotanev_fuel_tank_s0p5_2</v>
      </c>
      <c r="B209" t="s">
        <v>417</v>
      </c>
      <c r="C209" t="s">
        <v>1204</v>
      </c>
      <c r="D209" t="s">
        <v>833</v>
      </c>
      <c r="E209" t="s">
        <v>834</v>
      </c>
      <c r="F209" t="s">
        <v>420</v>
      </c>
      <c r="G209" t="s">
        <v>371</v>
      </c>
      <c r="H209">
        <v>3000</v>
      </c>
      <c r="I209">
        <v>600</v>
      </c>
      <c r="J209">
        <v>0.125</v>
      </c>
      <c r="K209" t="s">
        <v>143</v>
      </c>
      <c r="M209" s="12" t="str">
        <f>_xlfn.CONCAT(IF($R209&lt;&gt;"",_xlfn.CONCAT(" #LOC_KTT_",B209,"_",D209,"_Title = ",$R209,CHAR(10),"@PART[",D209,"]:NEEDS[!002_CommunityPartsTitles]:AFTER[",B209,"] // ",IF(R209="",E209,_xlfn.CONCAT(R209," (",E209,")")),CHAR(10),"{",CHAR(10),"    @",$R$1," = #LOC_KTT_",B209,"_",D209,"_Title // ",$R209,CHAR(10),"}",CHAR(10)),""),"@PART[",D209,"]:AFTER[",B209,"] // ",IF(R209="",E209,_xlfn.CONCAT(R209," (",E209,")")),CHAR(10),"{",CHAR(10),"    techBranch = ",VLOOKUP(O209,TechTree!$G$2:$H$43,2,FALSE),CHAR(10),"    techTier = ",P209,CHAR(10),"    @TechRequired = ",N209,IF($S209&lt;&gt;"",_xlfn.CONCAT(CHAR(10),"    @",$S$1," = ",$S209),""),IF($T209&lt;&gt;"",_xlfn.CONCAT(CHAR(10),"    @",$T$1," = ",$T209),""),IF($U209&lt;&gt;"",_xlfn.CONCAT(CHAR(10),"    @",$U$1," = ",$U209),""),IF(AND(AA209="NA/Balloon",Q209&lt;&gt;"Fuel Tank")=TRUE,_xlfn.CONCAT(CHAR(10),"    KiwiFuelSwitchIgnore = true"),""),IF($V209&lt;&gt;"",_xlfn.CONCAT(CHAR(10),V209),""),IF($AP209&lt;&gt;"",IF(Q209="RTG","",_xlfn.CONCAT(CHAR(10),$AP209)),""),IF(AN209&lt;&gt;"",_xlfn.CONCAT(CHAR(10),AN209),""),CHAR(10),"}",IF(AC209="Yes",_xlfn.CONCAT(CHAR(10),"@PART[",D209,"]:NEEDS[KiwiDeprecate]:AFTER[",B209,"]",CHAR(10),"{",CHAR(10),"    kiwiDeprecate = true",CHAR(10),"}"),""),IF(Q209="RTG",AP209,""))</f>
        <v>@PART[rotanev_fuel_tank_s0p5_2]:AFTER[Tantares] // Rotanev Size 0.5 Fuel Tank B
{
    techBranch = liquidFuelTanks
    techTier = 3
    @TechRequired = basicFuelSystems
    spacePlaneSystemUpgradeType = rotanev
}</v>
      </c>
      <c r="N209" s="9" t="str">
        <f>_xlfn.XLOOKUP(_xlfn.CONCAT(O209,P209),TechTree!$C$2:$C$501,TechTree!$D$2:$D$501,"Not Valid Combination",0,1)</f>
        <v>basicFuelSystems</v>
      </c>
      <c r="O209" s="8" t="s">
        <v>336</v>
      </c>
      <c r="P209" s="8">
        <v>3</v>
      </c>
      <c r="Q209" s="8" t="s">
        <v>289</v>
      </c>
      <c r="W209" s="10" t="s">
        <v>243</v>
      </c>
      <c r="X209" s="10" t="s">
        <v>259</v>
      </c>
      <c r="Y209" s="10" t="s">
        <v>1330</v>
      </c>
      <c r="Z209" s="10" t="s">
        <v>1331</v>
      </c>
      <c r="AA209" s="10" t="s">
        <v>294</v>
      </c>
      <c r="AB209" s="10" t="s">
        <v>302</v>
      </c>
      <c r="AC209" s="10" t="s">
        <v>329</v>
      </c>
      <c r="AE209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rotanev_fuel_tank_s0p5_2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09" s="14"/>
      <c r="AG209" s="18" t="s">
        <v>329</v>
      </c>
      <c r="AH209" s="18"/>
      <c r="AI209" s="18"/>
      <c r="AJ209" s="18"/>
      <c r="AK209" s="18"/>
      <c r="AL209" s="18"/>
      <c r="AM209" s="18"/>
      <c r="AN209" s="19" t="str">
        <f t="shared" si="14"/>
        <v/>
      </c>
      <c r="AO209" s="14"/>
      <c r="AP209" s="15" t="str">
        <f>IF(Q209="Structural",_xlfn.CONCAT("    ","structuralUpgradeType = ",IF(P209&lt;3,"0_2",IF(P209&lt;5,"3_4",IF(P209&lt;7,"5_6",IF(P209&lt;9,"7_8","9Plus"))))),IF(Q209="Command Module",_xlfn.CONCAT("    commandUpgradeType = standard",CHAR(10),"    commandUpgradeName = ",W209),IF(Q209="Engine",_xlfn.CONCAT("    engineUpgradeType = ",X209,CHAR(10),Parts!AS209,CHAR(10),"    enginePartUpgradeName = ",Y209),IF(Q209="Parachute","    parachuteUpgradeType = standard",IF(Q209="Solar",_xlfn.CONCAT("    solarPanelUpgradeTier = ",P209),IF(OR(Q209="System",Q209="System and Space Capability")=TRUE,_xlfn.CONCAT("    spacePlaneSystemUpgradeType = ",Y209,IF(Q209="System and Space Capability",_xlfn.CONCAT(CHAR(10),"    spaceplaneUpgradeType = spaceCapable",CHAR(10),"    baseSkinTemp = ",CHAR(10),"    upgradeSkinTemp = "),"")),IF(Q209="Fuel Tank",IF(AA209="NA/Balloon","    KiwiFuelSwitchIgnore = true",IF(AA209="standardLiquidFuel",_xlfn.CONCAT("    fuelTankUpgradeType = ",AA209,CHAR(10),"    fuelTankSizeUpgrade = ",AB209),_xlfn.CONCAT("    fuelTankUpgradeType = ",AA209))),IF(Q209="RCS","    rcsUpgradeType = coldGas",IF(Q209="RTG",_xlfn.CONCAT(CHAR(10),"@PART[",D209,"]:NEEDS[",B209,",NearFutureElectrical,DecayingRTGs,!FeatureRadiation]",CHAR(10),"{",CHAR(10),"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09" s="16" t="str">
        <f>IF(Q209="Engine",VLOOKUP(X209,EngineUpgrades!$A$2:$C$19,2,FALSE),"")</f>
        <v/>
      </c>
      <c r="AR209" s="16" t="str">
        <f>IF(Q209="Engine",VLOOKUP(X209,EngineUpgrades!$A$2:$C$19,3,FALSE),"")</f>
        <v/>
      </c>
      <c r="AS209" s="15" t="str">
        <f>_xlfn.XLOOKUP(AQ209,EngineUpgrades!$D$1:$J$1,EngineUpgrades!$D$17:$J$17,"",0,1)</f>
        <v/>
      </c>
      <c r="AT209" s="17">
        <v>2</v>
      </c>
      <c r="AU209" s="16" t="str">
        <f>IF(Q209="Engine",_xlfn.XLOOKUP(_xlfn.CONCAT(O209,P209+AT209),TechTree!$C$2:$C$501,TechTree!$D$2:$D$501,"Not Valid Combination",0,1),"")</f>
        <v/>
      </c>
    </row>
    <row r="210" spans="1:47" ht="163.5" customHeight="1" x14ac:dyDescent="0.35">
      <c r="A210" t="str">
        <f>VLOOKUP(D210,PartsUpdated!$A$2:$A$289,1,FALSE)</f>
        <v>rotanev_fuselage_s2_1</v>
      </c>
      <c r="B210" t="s">
        <v>417</v>
      </c>
      <c r="C210" t="s">
        <v>1205</v>
      </c>
      <c r="D210" t="s">
        <v>835</v>
      </c>
      <c r="E210" t="s">
        <v>836</v>
      </c>
      <c r="F210" t="s">
        <v>420</v>
      </c>
      <c r="G210" t="s">
        <v>6</v>
      </c>
      <c r="H210">
        <v>7500</v>
      </c>
      <c r="I210">
        <v>750</v>
      </c>
      <c r="J210">
        <v>1.5</v>
      </c>
      <c r="K210" t="s">
        <v>143</v>
      </c>
      <c r="M210" s="12" t="str">
        <f>_xlfn.CONCAT(IF($R210&lt;&gt;"",_xlfn.CONCAT(" #LOC_KTT_",B210,"_",D210,"_Title = ",$R210,CHAR(10),"@PART[",D210,"]:NEEDS[!002_CommunityPartsTitles]:AFTER[",B210,"] // ",IF(R210="",E210,_xlfn.CONCAT(R210," (",E210,")")),CHAR(10),"{",CHAR(10),"    @",$R$1," = #LOC_KTT_",B210,"_",D210,"_Title // ",$R210,CHAR(10),"}",CHAR(10)),""),"@PART[",D210,"]:AFTER[",B210,"] // ",IF(R210="",E210,_xlfn.CONCAT(R210," (",E210,")")),CHAR(10),"{",CHAR(10),"    techBranch = ",VLOOKUP(O210,TechTree!$G$2:$H$43,2,FALSE),CHAR(10),"    techTier = ",P210,CHAR(10),"    @TechRequired = ",N210,IF($S210&lt;&gt;"",_xlfn.CONCAT(CHAR(10),"    @",$S$1," = ",$S210),""),IF($T210&lt;&gt;"",_xlfn.CONCAT(CHAR(10),"    @",$T$1," = ",$T210),""),IF($U210&lt;&gt;"",_xlfn.CONCAT(CHAR(10),"    @",$U$1," = ",$U210),""),IF(AND(AA210="NA/Balloon",Q210&lt;&gt;"Fuel Tank")=TRUE,_xlfn.CONCAT(CHAR(10),"    KiwiFuelSwitchIgnore = true"),""),IF($V210&lt;&gt;"",_xlfn.CONCAT(CHAR(10),V210),""),IF($AP210&lt;&gt;"",IF(Q210="RTG","",_xlfn.CONCAT(CHAR(10),$AP210)),""),IF(AN210&lt;&gt;"",_xlfn.CONCAT(CHAR(10),AN210),""),CHAR(10),"}",IF(AC210="Yes",_xlfn.CONCAT(CHAR(10),"@PART[",D210,"]:NEEDS[KiwiDeprecate]:AFTER[",B210,"]",CHAR(10),"{",CHAR(10),"    kiwiDeprecate = true",CHAR(10),"}"),""),IF(Q210="RTG",AP210,""))</f>
        <v>@PART[rotanev_fuselage_s2_1]:AFTER[Tantares] // Rotanev Size 2 Structural Fuselage A
{
    techBranch = stationParts
    techTier = 7
    @TechRequired = metaMaterials
    spacePlaneSystemUpgradeType = rotanev
}</v>
      </c>
      <c r="N210" s="9" t="str">
        <f>_xlfn.XLOOKUP(_xlfn.CONCAT(O210,P210),TechTree!$C$2:$C$501,TechTree!$D$2:$D$501,"Not Valid Combination",0,1)</f>
        <v>metaMaterials</v>
      </c>
      <c r="O210" s="8" t="s">
        <v>208</v>
      </c>
      <c r="P210" s="8">
        <v>7</v>
      </c>
      <c r="Q210" s="8" t="s">
        <v>289</v>
      </c>
      <c r="W210" s="10" t="s">
        <v>243</v>
      </c>
      <c r="X210" s="10" t="s">
        <v>254</v>
      </c>
      <c r="Y210" s="10" t="s">
        <v>1330</v>
      </c>
      <c r="Z210" s="10" t="s">
        <v>1331</v>
      </c>
      <c r="AA210" s="10" t="s">
        <v>294</v>
      </c>
      <c r="AB210" s="10" t="s">
        <v>303</v>
      </c>
      <c r="AC210" s="10" t="s">
        <v>329</v>
      </c>
      <c r="AE21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10" s="14"/>
      <c r="AG210" s="18" t="s">
        <v>329</v>
      </c>
      <c r="AH210" s="18"/>
      <c r="AI210" s="18"/>
      <c r="AJ210" s="18"/>
      <c r="AK210" s="18"/>
      <c r="AL210" s="18"/>
      <c r="AM210" s="18"/>
      <c r="AN210" s="19" t="str">
        <f t="shared" si="14"/>
        <v/>
      </c>
      <c r="AO210" s="14"/>
      <c r="AP210" s="15" t="str">
        <f>IF(Q210="Structural",_xlfn.CONCAT("    ","structuralUpgradeType = ",IF(P210&lt;3,"0_2",IF(P210&lt;5,"3_4",IF(P210&lt;7,"5_6",IF(P210&lt;9,"7_8","9Plus"))))),IF(Q210="Command Module",_xlfn.CONCAT("    commandUpgradeType = standard",CHAR(10),"    commandUpgradeName = ",W210),IF(Q210="Engine",_xlfn.CONCAT("    engineUpgradeType = ",X210,CHAR(10),Parts!AS210,CHAR(10),"    enginePartUpgradeName = ",Y210),IF(Q210="Parachute","    parachuteUpgradeType = standard",IF(Q210="Solar",_xlfn.CONCAT("    solarPanelUpgradeTier = ",P210),IF(OR(Q210="System",Q210="System and Space Capability")=TRUE,_xlfn.CONCAT("    spacePlaneSystemUpgradeType = ",Y210,IF(Q210="System and Space Capability",_xlfn.CONCAT(CHAR(10),"    spaceplaneUpgradeType = spaceCapable",CHAR(10),"    baseSkinTemp = ",CHAR(10),"    upgradeSkinTemp = "),"")),IF(Q210="Fuel Tank",IF(AA210="NA/Balloon","    KiwiFuelSwitchIgnore = true",IF(AA210="standardLiquidFuel",_xlfn.CONCAT("    fuelTankUpgradeType = ",AA210,CHAR(10),"    fuelTankSizeUpgrade = ",AB210),_xlfn.CONCAT("    fuelTankUpgradeType = ",AA210))),IF(Q210="RCS","    rcsUpgradeType = coldGas",IF(Q210="RTG",_xlfn.CONCAT(CHAR(10),"@PART[",D210,"]:NEEDS[",B210,",NearFutureElectrical,DecayingRTGs,!FeatureRadiation]",CHAR(10),"{",CHAR(10),"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10" s="16" t="str">
        <f>IF(Q210="Engine",VLOOKUP(X210,EngineUpgrades!$A$2:$C$19,2,FALSE),"")</f>
        <v/>
      </c>
      <c r="AR210" s="16" t="str">
        <f>IF(Q210="Engine",VLOOKUP(X210,EngineUpgrades!$A$2:$C$19,3,FALSE),"")</f>
        <v/>
      </c>
      <c r="AS210" s="15" t="str">
        <f>_xlfn.XLOOKUP(AQ210,EngineUpgrades!$D$1:$J$1,EngineUpgrades!$D$17:$J$17,"",0,1)</f>
        <v/>
      </c>
      <c r="AT210" s="17">
        <v>2</v>
      </c>
      <c r="AU210" s="16" t="str">
        <f>IF(Q210="Engine",_xlfn.XLOOKUP(_xlfn.CONCAT(O210,P210+AT210),TechTree!$C$2:$C$501,TechTree!$D$2:$D$501,"Not Valid Combination",0,1),"")</f>
        <v/>
      </c>
    </row>
    <row r="211" spans="1:47" ht="143" customHeight="1" x14ac:dyDescent="0.35">
      <c r="A211" t="str">
        <f>VLOOKUP(D211,PartsUpdated!$A$2:$A$289,1,FALSE)</f>
        <v>rotanev_fuselage_s2_2</v>
      </c>
      <c r="B211" t="s">
        <v>417</v>
      </c>
      <c r="C211" t="s">
        <v>1206</v>
      </c>
      <c r="D211" t="s">
        <v>837</v>
      </c>
      <c r="E211" t="s">
        <v>838</v>
      </c>
      <c r="F211" t="s">
        <v>420</v>
      </c>
      <c r="G211" t="s">
        <v>6</v>
      </c>
      <c r="H211">
        <v>7500</v>
      </c>
      <c r="I211">
        <v>1500</v>
      </c>
      <c r="J211">
        <v>3</v>
      </c>
      <c r="K211" t="s">
        <v>143</v>
      </c>
      <c r="M211" s="12" t="str">
        <f>_xlfn.CONCAT(IF($R211&lt;&gt;"",_xlfn.CONCAT(" #LOC_KTT_",B211,"_",D211,"_Title = ",$R211,CHAR(10),"@PART[",D211,"]:NEEDS[!002_CommunityPartsTitles]:AFTER[",B211,"] // ",IF(R211="",E211,_xlfn.CONCAT(R211," (",E211,")")),CHAR(10),"{",CHAR(10),"    @",$R$1," = #LOC_KTT_",B211,"_",D211,"_Title // ",$R211,CHAR(10),"}",CHAR(10)),""),"@PART[",D211,"]:AFTER[",B211,"] // ",IF(R211="",E211,_xlfn.CONCAT(R211," (",E211,")")),CHAR(10),"{",CHAR(10),"    techBranch = ",VLOOKUP(O211,TechTree!$G$2:$H$43,2,FALSE),CHAR(10),"    techTier = ",P211,CHAR(10),"    @TechRequired = ",N211,IF($S211&lt;&gt;"",_xlfn.CONCAT(CHAR(10),"    @",$S$1," = ",$S211),""),IF($T211&lt;&gt;"",_xlfn.CONCAT(CHAR(10),"    @",$T$1," = ",$T211),""),IF($U211&lt;&gt;"",_xlfn.CONCAT(CHAR(10),"    @",$U$1," = ",$U211),""),IF(AND(AA211="NA/Balloon",Q211&lt;&gt;"Fuel Tank")=TRUE,_xlfn.CONCAT(CHAR(10),"    KiwiFuelSwitchIgnore = true"),""),IF($V211&lt;&gt;"",_xlfn.CONCAT(CHAR(10),V211),""),IF($AP211&lt;&gt;"",IF(Q211="RTG","",_xlfn.CONCAT(CHAR(10),$AP211)),""),IF(AN211&lt;&gt;"",_xlfn.CONCAT(CHAR(10),AN211),""),CHAR(10),"}",IF(AC211="Yes",_xlfn.CONCAT(CHAR(10),"@PART[",D211,"]:NEEDS[KiwiDeprecate]:AFTER[",B211,"]",CHAR(10),"{",CHAR(10),"    kiwiDeprecate = true",CHAR(10),"}"),""),IF(Q211="RTG",AP211,""))</f>
        <v>@PART[rotanev_fuselage_s2_2]:AFTER[Tantares] // Rotanev Size 2 Structural Fuselage B
{
    techBranch = stationParts
    techTier = 7
    @TechRequired = metaMaterials
    spacePlaneSystemUpgradeType = rotanev
}</v>
      </c>
      <c r="N211" s="9" t="str">
        <f>_xlfn.XLOOKUP(_xlfn.CONCAT(O211,P211),TechTree!$C$2:$C$501,TechTree!$D$2:$D$501,"Not Valid Combination",0,1)</f>
        <v>metaMaterials</v>
      </c>
      <c r="O211" s="8" t="s">
        <v>208</v>
      </c>
      <c r="P211" s="8">
        <v>7</v>
      </c>
      <c r="Q211" s="8" t="s">
        <v>289</v>
      </c>
      <c r="W211" s="10" t="s">
        <v>243</v>
      </c>
      <c r="X211" s="10" t="s">
        <v>259</v>
      </c>
      <c r="Y211" s="10" t="s">
        <v>1330</v>
      </c>
      <c r="Z211" s="10" t="s">
        <v>1331</v>
      </c>
      <c r="AA211" s="10" t="s">
        <v>294</v>
      </c>
      <c r="AB211" s="10" t="s">
        <v>303</v>
      </c>
      <c r="AC211" s="10" t="s">
        <v>329</v>
      </c>
      <c r="AE21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11" s="14"/>
      <c r="AG211" s="18" t="s">
        <v>329</v>
      </c>
      <c r="AH211" s="18"/>
      <c r="AI211" s="18"/>
      <c r="AJ211" s="18"/>
      <c r="AK211" s="18"/>
      <c r="AL211" s="18"/>
      <c r="AM211" s="18"/>
      <c r="AN211" s="19" t="str">
        <f t="shared" si="14"/>
        <v/>
      </c>
      <c r="AO211" s="14"/>
      <c r="AP211" s="15" t="str">
        <f>IF(Q211="Structural",_xlfn.CONCAT("    ","structuralUpgradeType = ",IF(P211&lt;3,"0_2",IF(P211&lt;5,"3_4",IF(P211&lt;7,"5_6",IF(P211&lt;9,"7_8","9Plus"))))),IF(Q211="Command Module",_xlfn.CONCAT("    commandUpgradeType = standard",CHAR(10),"    commandUpgradeName = ",W211),IF(Q211="Engine",_xlfn.CONCAT("    engineUpgradeType = ",X211,CHAR(10),Parts!AS211,CHAR(10),"    enginePartUpgradeName = ",Y211),IF(Q211="Parachute","    parachuteUpgradeType = standard",IF(Q211="Solar",_xlfn.CONCAT("    solarPanelUpgradeTier = ",P211),IF(OR(Q211="System",Q211="System and Space Capability")=TRUE,_xlfn.CONCAT("    spacePlaneSystemUpgradeType = ",Y211,IF(Q211="System and Space Capability",_xlfn.CONCAT(CHAR(10),"    spaceplaneUpgradeType = spaceCapable",CHAR(10),"    baseSkinTemp = ",CHAR(10),"    upgradeSkinTemp = "),"")),IF(Q211="Fuel Tank",IF(AA211="NA/Balloon","    KiwiFuelSwitchIgnore = true",IF(AA211="standardLiquidFuel",_xlfn.CONCAT("    fuelTankUpgradeType = ",AA211,CHAR(10),"    fuelTankSizeUpgrade = ",AB211),_xlfn.CONCAT("    fuelTankUpgradeType = ",AA211))),IF(Q211="RCS","    rcsUpgradeType = coldGas",IF(Q211="RTG",_xlfn.CONCAT(CHAR(10),"@PART[",D211,"]:NEEDS[",B211,",NearFutureElectrical,DecayingRTGs,!FeatureRadiation]",CHAR(10),"{",CHAR(10),"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11" s="16" t="str">
        <f>IF(Q211="Engine",VLOOKUP(X211,EngineUpgrades!$A$2:$C$19,2,FALSE),"")</f>
        <v/>
      </c>
      <c r="AR211" s="16" t="str">
        <f>IF(Q211="Engine",VLOOKUP(X211,EngineUpgrades!$A$2:$C$19,3,FALSE),"")</f>
        <v/>
      </c>
      <c r="AS211" s="15" t="str">
        <f>_xlfn.XLOOKUP(AQ211,EngineUpgrades!$D$1:$J$1,EngineUpgrades!$D$17:$J$17,"",0,1)</f>
        <v/>
      </c>
      <c r="AT211" s="17">
        <v>2</v>
      </c>
      <c r="AU211" s="16" t="str">
        <f>IF(Q211="Engine",_xlfn.XLOOKUP(_xlfn.CONCAT(O211,P211+AT211),TechTree!$C$2:$C$501,TechTree!$D$2:$D$501,"Not Valid Combination",0,1),"")</f>
        <v/>
      </c>
    </row>
    <row r="212" spans="1:47" ht="128.5" customHeight="1" x14ac:dyDescent="0.35">
      <c r="A212" t="str">
        <f>VLOOKUP(D212,PartsUpdated!$A$2:$A$289,1,FALSE)</f>
        <v>rotanev_nose_cone_s0p5_1</v>
      </c>
      <c r="B212" t="s">
        <v>417</v>
      </c>
      <c r="C212" t="s">
        <v>1207</v>
      </c>
      <c r="D212" t="s">
        <v>839</v>
      </c>
      <c r="E212" t="s">
        <v>840</v>
      </c>
      <c r="F212" t="s">
        <v>420</v>
      </c>
      <c r="G212" t="s">
        <v>370</v>
      </c>
      <c r="H212">
        <v>1400</v>
      </c>
      <c r="I212">
        <v>280</v>
      </c>
      <c r="J212">
        <v>0.05</v>
      </c>
      <c r="K212" t="s">
        <v>143</v>
      </c>
      <c r="M212" s="12" t="str">
        <f>_xlfn.CONCAT(IF($R212&lt;&gt;"",_xlfn.CONCAT(" #LOC_KTT_",B212,"_",D212,"_Title = ",$R212,CHAR(10),"@PART[",D212,"]:NEEDS[!002_CommunityPartsTitles]:AFTER[",B212,"] // ",IF(R212="",E212,_xlfn.CONCAT(R212," (",E212,")")),CHAR(10),"{",CHAR(10),"    @",$R$1," = #LOC_KTT_",B212,"_",D212,"_Title // ",$R212,CHAR(10),"}",CHAR(10)),""),"@PART[",D212,"]:AFTER[",B212,"] // ",IF(R212="",E212,_xlfn.CONCAT(R212," (",E212,")")),CHAR(10),"{",CHAR(10),"    techBranch = ",VLOOKUP(O212,TechTree!$G$2:$H$43,2,FALSE),CHAR(10),"    techTier = ",P212,CHAR(10),"    @TechRequired = ",N212,IF($S212&lt;&gt;"",_xlfn.CONCAT(CHAR(10),"    @",$S$1," = ",$S212),""),IF($T212&lt;&gt;"",_xlfn.CONCAT(CHAR(10),"    @",$T$1," = ",$T212),""),IF($U212&lt;&gt;"",_xlfn.CONCAT(CHAR(10),"    @",$U$1," = ",$U212),""),IF(AND(AA212="NA/Balloon",Q212&lt;&gt;"Fuel Tank")=TRUE,_xlfn.CONCAT(CHAR(10),"    KiwiFuelSwitchIgnore = true"),""),IF($V212&lt;&gt;"",_xlfn.CONCAT(CHAR(10),V212),""),IF($AP212&lt;&gt;"",IF(Q212="RTG","",_xlfn.CONCAT(CHAR(10),$AP212)),""),IF(AN212&lt;&gt;"",_xlfn.CONCAT(CHAR(10),AN212),""),CHAR(10),"}",IF(AC212="Yes",_xlfn.CONCAT(CHAR(10),"@PART[",D212,"]:NEEDS[KiwiDeprecate]:AFTER[",B212,"]",CHAR(10),"{",CHAR(10),"    kiwiDeprecate = true",CHAR(10),"}"),""),IF(Q212="RTG",AP212,""))</f>
        <v>@PART[rotanev_nose_cone_s0p5_1]:AFTER[Tantares] // Rotanev Size 0.5 Nose Cone A
{
    techBranch = adaptersEtAl
    techTier = 2
    @TechRequired = basicConstruction
    spacePlaneSystemUpgradeType = rotanev
}</v>
      </c>
      <c r="N212" s="9" t="str">
        <f>_xlfn.XLOOKUP(_xlfn.CONCAT(O212,P212),TechTree!$C$2:$C$501,TechTree!$D$2:$D$501,"Not Valid Combination",0,1)</f>
        <v>basicConstruction</v>
      </c>
      <c r="O212" s="8" t="s">
        <v>207</v>
      </c>
      <c r="P212" s="8">
        <v>2</v>
      </c>
      <c r="Q212" s="8" t="s">
        <v>289</v>
      </c>
      <c r="W212" s="10" t="s">
        <v>243</v>
      </c>
      <c r="X212" s="10" t="s">
        <v>254</v>
      </c>
      <c r="Y212" s="10" t="s">
        <v>1330</v>
      </c>
      <c r="Z212" s="10" t="s">
        <v>1331</v>
      </c>
      <c r="AA212" s="10" t="s">
        <v>294</v>
      </c>
      <c r="AB212" s="10" t="s">
        <v>303</v>
      </c>
      <c r="AC212" s="10" t="s">
        <v>329</v>
      </c>
      <c r="AE21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12" s="14"/>
      <c r="AG212" s="18" t="s">
        <v>329</v>
      </c>
      <c r="AH212" s="18"/>
      <c r="AI212" s="18"/>
      <c r="AJ212" s="18"/>
      <c r="AK212" s="18"/>
      <c r="AL212" s="18"/>
      <c r="AM212" s="18"/>
      <c r="AN212" s="19" t="str">
        <f t="shared" si="14"/>
        <v/>
      </c>
      <c r="AO212" s="14"/>
      <c r="AP212" s="15" t="str">
        <f>IF(Q212="Structural",_xlfn.CONCAT("    ","structuralUpgradeType = ",IF(P212&lt;3,"0_2",IF(P212&lt;5,"3_4",IF(P212&lt;7,"5_6",IF(P212&lt;9,"7_8","9Plus"))))),IF(Q212="Command Module",_xlfn.CONCAT("    commandUpgradeType = standard",CHAR(10),"    commandUpgradeName = ",W212),IF(Q212="Engine",_xlfn.CONCAT("    engineUpgradeType = ",X212,CHAR(10),Parts!AS212,CHAR(10),"    enginePartUpgradeName = ",Y212),IF(Q212="Parachute","    parachuteUpgradeType = standard",IF(Q212="Solar",_xlfn.CONCAT("    solarPanelUpgradeTier = ",P212),IF(OR(Q212="System",Q212="System and Space Capability")=TRUE,_xlfn.CONCAT("    spacePlaneSystemUpgradeType = ",Y212,IF(Q212="System and Space Capability",_xlfn.CONCAT(CHAR(10),"    spaceplaneUpgradeType = spaceCapable",CHAR(10),"    baseSkinTemp = ",CHAR(10),"    upgradeSkinTemp = "),"")),IF(Q212="Fuel Tank",IF(AA212="NA/Balloon","    KiwiFuelSwitchIgnore = true",IF(AA212="standardLiquidFuel",_xlfn.CONCAT("    fuelTankUpgradeType = ",AA212,CHAR(10),"    fuelTankSizeUpgrade = ",AB212),_xlfn.CONCAT("    fuelTankUpgradeType = ",AA212))),IF(Q212="RCS","    rcsUpgradeType = coldGas",IF(Q212="RTG",_xlfn.CONCAT(CHAR(10),"@PART[",D212,"]:NEEDS[",B212,",NearFutureElectrical,DecayingRTGs,!FeatureRadiation]",CHAR(10),"{",CHAR(10),"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12" s="16" t="str">
        <f>IF(Q212="Engine",VLOOKUP(X212,EngineUpgrades!$A$2:$C$19,2,FALSE),"")</f>
        <v/>
      </c>
      <c r="AR212" s="16" t="str">
        <f>IF(Q212="Engine",VLOOKUP(X212,EngineUpgrades!$A$2:$C$19,3,FALSE),"")</f>
        <v/>
      </c>
      <c r="AS212" s="15" t="str">
        <f>_xlfn.XLOOKUP(AQ212,EngineUpgrades!$D$1:$J$1,EngineUpgrades!$D$17:$J$17,"",0,1)</f>
        <v/>
      </c>
      <c r="AT212" s="17">
        <v>2</v>
      </c>
      <c r="AU212" s="16" t="str">
        <f>IF(Q212="Engine",_xlfn.XLOOKUP(_xlfn.CONCAT(O212,P212+AT212),TechTree!$C$2:$C$501,TechTree!$D$2:$D$501,"Not Valid Combination",0,1),"")</f>
        <v/>
      </c>
    </row>
    <row r="213" spans="1:47" ht="130.5" customHeight="1" x14ac:dyDescent="0.35">
      <c r="A213" t="str">
        <f>VLOOKUP(D213,PartsUpdated!$A$2:$A$289,1,FALSE)</f>
        <v>rotanev_nose_cone_s0p5_2</v>
      </c>
      <c r="B213" t="s">
        <v>417</v>
      </c>
      <c r="C213" t="s">
        <v>1208</v>
      </c>
      <c r="D213" t="s">
        <v>841</v>
      </c>
      <c r="E213" t="s">
        <v>842</v>
      </c>
      <c r="F213" t="s">
        <v>420</v>
      </c>
      <c r="G213" t="s">
        <v>370</v>
      </c>
      <c r="H213">
        <v>1400</v>
      </c>
      <c r="I213">
        <v>280</v>
      </c>
      <c r="J213">
        <v>0.05</v>
      </c>
      <c r="K213" t="s">
        <v>143</v>
      </c>
      <c r="M213" s="12" t="str">
        <f>_xlfn.CONCAT(IF($R213&lt;&gt;"",_xlfn.CONCAT(" #LOC_KTT_",B213,"_",D213,"_Title = ",$R213,CHAR(10),"@PART[",D213,"]:NEEDS[!002_CommunityPartsTitles]:AFTER[",B213,"] // ",IF(R213="",E213,_xlfn.CONCAT(R213," (",E213,")")),CHAR(10),"{",CHAR(10),"    @",$R$1," = #LOC_KTT_",B213,"_",D213,"_Title // ",$R213,CHAR(10),"}",CHAR(10)),""),"@PART[",D213,"]:AFTER[",B213,"] // ",IF(R213="",E213,_xlfn.CONCAT(R213," (",E213,")")),CHAR(10),"{",CHAR(10),"    techBranch = ",VLOOKUP(O213,TechTree!$G$2:$H$43,2,FALSE),CHAR(10),"    techTier = ",P213,CHAR(10),"    @TechRequired = ",N213,IF($S213&lt;&gt;"",_xlfn.CONCAT(CHAR(10),"    @",$S$1," = ",$S213),""),IF($T213&lt;&gt;"",_xlfn.CONCAT(CHAR(10),"    @",$T$1," = ",$T213),""),IF($U213&lt;&gt;"",_xlfn.CONCAT(CHAR(10),"    @",$U$1," = ",$U213),""),IF(AND(AA213="NA/Balloon",Q213&lt;&gt;"Fuel Tank")=TRUE,_xlfn.CONCAT(CHAR(10),"    KiwiFuelSwitchIgnore = true"),""),IF($V213&lt;&gt;"",_xlfn.CONCAT(CHAR(10),V213),""),IF($AP213&lt;&gt;"",IF(Q213="RTG","",_xlfn.CONCAT(CHAR(10),$AP213)),""),IF(AN213&lt;&gt;"",_xlfn.CONCAT(CHAR(10),AN213),""),CHAR(10),"}",IF(AC213="Yes",_xlfn.CONCAT(CHAR(10),"@PART[",D213,"]:NEEDS[KiwiDeprecate]:AFTER[",B213,"]",CHAR(10),"{",CHAR(10),"    kiwiDeprecate = true",CHAR(10),"}"),""),IF(Q213="RTG",AP213,""))</f>
        <v>@PART[rotanev_nose_cone_s0p5_2]:AFTER[Tantares] // Rotanev Size 0.5 Nose Cone B
{
    techBranch = adaptersEtAl
    techTier = 2
    @TechRequired = basicConstruction
    spacePlaneSystemUpgradeType = rotanev
}</v>
      </c>
      <c r="N213" s="9" t="str">
        <f>_xlfn.XLOOKUP(_xlfn.CONCAT(O213,P213),TechTree!$C$2:$C$501,TechTree!$D$2:$D$501,"Not Valid Combination",0,1)</f>
        <v>basicConstruction</v>
      </c>
      <c r="O213" s="8" t="s">
        <v>207</v>
      </c>
      <c r="P213" s="8">
        <v>2</v>
      </c>
      <c r="Q213" s="8" t="s">
        <v>289</v>
      </c>
      <c r="W213" s="10" t="s">
        <v>243</v>
      </c>
      <c r="X213" s="10" t="s">
        <v>259</v>
      </c>
      <c r="Y213" s="10" t="s">
        <v>1330</v>
      </c>
      <c r="Z213" s="10" t="s">
        <v>1331</v>
      </c>
      <c r="AA213" s="10" t="s">
        <v>294</v>
      </c>
      <c r="AB213" s="10" t="s">
        <v>303</v>
      </c>
      <c r="AC213" s="10" t="s">
        <v>329</v>
      </c>
      <c r="AE21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F213" s="14"/>
      <c r="AG213" s="18" t="s">
        <v>329</v>
      </c>
      <c r="AH213" s="18"/>
      <c r="AI213" s="18"/>
      <c r="AJ213" s="18"/>
      <c r="AK213" s="18"/>
      <c r="AL213" s="18"/>
      <c r="AM213" s="18"/>
      <c r="AN213" s="19" t="str">
        <f t="shared" si="14"/>
        <v/>
      </c>
      <c r="AO213" s="14"/>
      <c r="AP213" s="15" t="str">
        <f>IF(Q213="Structural",_xlfn.CONCAT("    ","structuralUpgradeType = ",IF(P213&lt;3,"0_2",IF(P213&lt;5,"3_4",IF(P213&lt;7,"5_6",IF(P213&lt;9,"7_8","9Plus"))))),IF(Q213="Command Module",_xlfn.CONCAT("    commandUpgradeType = standard",CHAR(10),"    commandUpgradeName = ",W213),IF(Q213="Engine",_xlfn.CONCAT("    engineUpgradeType = ",X213,CHAR(10),Parts!AS213,CHAR(10),"    enginePartUpgradeName = ",Y213),IF(Q213="Parachute","    parachuteUpgradeType = standard",IF(Q213="Solar",_xlfn.CONCAT("    solarPanelUpgradeTier = ",P213),IF(OR(Q213="System",Q213="System and Space Capability")=TRUE,_xlfn.CONCAT("    spacePlaneSystemUpgradeType = ",Y213,IF(Q213="System and Space Capability",_xlfn.CONCAT(CHAR(10),"    spaceplaneUpgradeType = spaceCapable",CHAR(10),"    baseSkinTemp = ",CHAR(10),"    upgradeSkinTemp = "),"")),IF(Q213="Fuel Tank",IF(AA213="NA/Balloon","    KiwiFuelSwitchIgnore = true",IF(AA213="standardLiquidFuel",_xlfn.CONCAT("    fuelTankUpgradeType = ",AA213,CHAR(10),"    fuelTankSizeUpgrade = ",AB213),_xlfn.CONCAT("    fuelTankUpgradeType = ",AA213))),IF(Q213="RCS","    rcsUpgradeType = coldGas",IF(Q213="RTG",_xlfn.CONCAT(CHAR(10),"@PART[",D213,"]:NEEDS[",B213,",NearFutureElectrical,DecayingRTGs,!FeatureRadiation]",CHAR(10),"{",CHAR(10),"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Q213" s="16" t="str">
        <f>IF(Q213="Engine",VLOOKUP(X213,EngineUpgrades!$A$2:$C$19,2,FALSE),"")</f>
        <v/>
      </c>
      <c r="AR213" s="16" t="str">
        <f>IF(Q213="Engine",VLOOKUP(X213,EngineUpgrades!$A$2:$C$19,3,FALSE),"")</f>
        <v/>
      </c>
      <c r="AS213" s="15" t="str">
        <f>_xlfn.XLOOKUP(AQ213,EngineUpgrades!$D$1:$J$1,EngineUpgrades!$D$17:$J$17,"",0,1)</f>
        <v/>
      </c>
      <c r="AT213" s="17">
        <v>2</v>
      </c>
      <c r="AU213" s="16" t="str">
        <f>IF(Q213="Engine",_xlfn.XLOOKUP(_xlfn.CONCAT(O213,P213+AT213),TechTree!$C$2:$C$501,TechTree!$D$2:$D$501,"Not Valid Combination",0,1),"")</f>
        <v/>
      </c>
    </row>
    <row r="214" spans="1:47" ht="72.5" x14ac:dyDescent="0.35">
      <c r="A214" t="str">
        <f>VLOOKUP(D214,PartsUpdated!$A$2:$A$289,1,FALSE)</f>
        <v>rotanev_rcs_block_srf_1</v>
      </c>
      <c r="B214" t="s">
        <v>417</v>
      </c>
      <c r="C214" t="s">
        <v>1209</v>
      </c>
      <c r="D214" t="s">
        <v>843</v>
      </c>
      <c r="E214" t="s">
        <v>844</v>
      </c>
      <c r="F214" t="s">
        <v>420</v>
      </c>
      <c r="G214" t="s">
        <v>7</v>
      </c>
      <c r="H214">
        <v>4500</v>
      </c>
      <c r="I214">
        <v>600</v>
      </c>
      <c r="J214">
        <v>0.75</v>
      </c>
      <c r="K214" t="s">
        <v>143</v>
      </c>
      <c r="M214" s="12" t="str">
        <f>_xlfn.CONCAT(IF($R214&lt;&gt;"",_xlfn.CONCAT(" #LOC_KTT_",B214,"_",D214,"_Title = ",$R214,CHAR(10),"@PART[",D214,"]:NEEDS[!002_CommunityPartsTitles]:AFTER[",B214,"] // ",IF(R214="",E214,_xlfn.CONCAT(R214," (",E214,")")),CHAR(10),"{",CHAR(10),"    @",$R$1," = #LOC_KTT_",B214,"_",D214,"_Title // ",$R214,CHAR(10),"}",CHAR(10)),""),"@PART[",D214,"]:AFTER[",B214,"] // ",IF(R214="",E214,_xlfn.CONCAT(R214," (",E214,")")),CHAR(10),"{",CHAR(10),"    techBranch = ",VLOOKUP(O214,TechTree!$G$2:$H$43,2,FALSE),CHAR(10),"    techTier = ",P214,CHAR(10),"    @TechRequired = ",N214,IF($S214&lt;&gt;"",_xlfn.CONCAT(CHAR(10),"    @",$S$1," = ",$S214),""),IF($T214&lt;&gt;"",_xlfn.CONCAT(CHAR(10),"    @",$T$1," = ",$T214),""),IF($U214&lt;&gt;"",_xlfn.CONCAT(CHAR(10),"    @",$U$1," = ",$U214),""),IF(AND(AA214="NA/Balloon",Q214&lt;&gt;"Fuel Tank")=TRUE,_xlfn.CONCAT(CHAR(10),"    KiwiFuelSwitchIgnore = true"),""),IF($V214&lt;&gt;"",_xlfn.CONCAT(CHAR(10),V214),""),IF($AP214&lt;&gt;"",IF(Q214="RTG","",_xlfn.CONCAT(CHAR(10),$AP214)),""),IF(AN214&lt;&gt;"",_xlfn.CONCAT(CHAR(10),AN214),""),CHAR(10),"}",IF(AC214="Yes",_xlfn.CONCAT(CHAR(10),"@PART[",D214,"]:NEEDS[KiwiDeprecate]:AFTER[",B214,"]",CHAR(10),"{",CHAR(10),"    kiwiDeprecate = true",CHAR(10),"}"),""),IF(Q214="RTG",AP214,""))</f>
        <v>@PART[rotanev_rcs_block_srf_1]:AFTER[Tantares] // Rotanev RCS Block A
{
    techBranch = rcsEtAl
    techTier = 6
    @TechRequired = experimentalControl
}</v>
      </c>
      <c r="N214" s="9" t="str">
        <f>_xlfn.XLOOKUP(_xlfn.CONCAT(O214,P214),TechTree!$C$2:$C$501,TechTree!$D$2:$D$501,"Not Valid Combination",0,1)</f>
        <v>experimentalControl</v>
      </c>
      <c r="O214" s="8" t="s">
        <v>221</v>
      </c>
      <c r="P214" s="8">
        <v>6</v>
      </c>
      <c r="Q214" s="8" t="s">
        <v>242</v>
      </c>
      <c r="W214" s="10" t="s">
        <v>243</v>
      </c>
      <c r="X214" s="10" t="s">
        <v>254</v>
      </c>
      <c r="Y214" s="10" t="s">
        <v>1330</v>
      </c>
      <c r="Z214" s="10" t="s">
        <v>1331</v>
      </c>
      <c r="AA214" s="10" t="s">
        <v>294</v>
      </c>
      <c r="AB214" s="10" t="s">
        <v>303</v>
      </c>
      <c r="AC214" s="10" t="s">
        <v>329</v>
      </c>
      <c r="AE214" s="12" t="str">
        <f t="shared" si="12"/>
        <v/>
      </c>
      <c r="AF214" s="14"/>
      <c r="AG214" s="18" t="s">
        <v>329</v>
      </c>
      <c r="AH214" s="18"/>
      <c r="AI214" s="18"/>
      <c r="AJ214" s="18"/>
      <c r="AK214" s="18"/>
      <c r="AL214" s="18"/>
      <c r="AM214" s="18"/>
      <c r="AN214" s="19" t="str">
        <f t="shared" si="14"/>
        <v/>
      </c>
      <c r="AO214" s="14"/>
      <c r="AP214" s="15" t="str">
        <f>IF(Q214="Structural",_xlfn.CONCAT("    ","structuralUpgradeType = ",IF(P214&lt;3,"0_2",IF(P214&lt;5,"3_4",IF(P214&lt;7,"5_6",IF(P214&lt;9,"7_8","9Plus"))))),IF(Q214="Command Module",_xlfn.CONCAT("    commandUpgradeType = standard",CHAR(10),"    commandUpgradeName = ",W214),IF(Q214="Engine",_xlfn.CONCAT("    engineUpgradeType = ",X214,CHAR(10),Parts!AS214,CHAR(10),"    enginePartUpgradeName = ",Y214),IF(Q214="Parachute","    parachuteUpgradeType = standard",IF(Q214="Solar",_xlfn.CONCAT("    solarPanelUpgradeTier = ",P214),IF(OR(Q214="System",Q214="System and Space Capability")=TRUE,_xlfn.CONCAT("    spacePlaneSystemUpgradeType = ",Y214,IF(Q214="System and Space Capability",_xlfn.CONCAT(CHAR(10),"    spaceplaneUpgradeType = spaceCapable",CHAR(10),"    baseSkinTemp = ",CHAR(10),"    upgradeSkinTemp = "),"")),IF(Q214="Fuel Tank",IF(AA214="NA/Balloon","    KiwiFuelSwitchIgnore = true",IF(AA214="standardLiquidFuel",_xlfn.CONCAT("    fuelTankUpgradeType = ",AA214,CHAR(10),"    fuelTankSizeUpgrade = ",AB214),_xlfn.CONCAT("    fuelTankUpgradeType = ",AA214))),IF(Q214="RCS","    rcsUpgradeType = coldGas",IF(Q214="RTG",_xlfn.CONCAT(CHAR(10),"@PART[",D214,"]:NEEDS[",B214,",NearFutureElectrical,DecayingRTGs,!FeatureRadiation]",CHAR(10),"{",CHAR(10),"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14" s="16" t="str">
        <f>IF(Q214="Engine",VLOOKUP(X214,EngineUpgrades!$A$2:$C$19,2,FALSE),"")</f>
        <v/>
      </c>
      <c r="AR214" s="16" t="str">
        <f>IF(Q214="Engine",VLOOKUP(X214,EngineUpgrades!$A$2:$C$19,3,FALSE),"")</f>
        <v/>
      </c>
      <c r="AS214" s="15" t="str">
        <f>_xlfn.XLOOKUP(AQ214,EngineUpgrades!$D$1:$J$1,EngineUpgrades!$D$17:$J$17,"",0,1)</f>
        <v/>
      </c>
      <c r="AT214" s="17">
        <v>2</v>
      </c>
      <c r="AU214" s="16" t="str">
        <f>IF(Q214="Engine",_xlfn.XLOOKUP(_xlfn.CONCAT(O214,P214+AT214),TechTree!$C$2:$C$501,TechTree!$D$2:$D$501,"Not Valid Combination",0,1),"")</f>
        <v/>
      </c>
    </row>
    <row r="215" spans="1:47" ht="72.5" x14ac:dyDescent="0.35">
      <c r="A215" t="str">
        <f>VLOOKUP(D215,PartsUpdated!$A$2:$A$289,1,FALSE)</f>
        <v>rotanev_rcs_block_srf_2</v>
      </c>
      <c r="B215" t="s">
        <v>417</v>
      </c>
      <c r="C215" t="s">
        <v>1210</v>
      </c>
      <c r="D215" t="s">
        <v>845</v>
      </c>
      <c r="E215" t="s">
        <v>846</v>
      </c>
      <c r="F215" t="s">
        <v>420</v>
      </c>
      <c r="G215" t="s">
        <v>7</v>
      </c>
      <c r="H215">
        <v>4500</v>
      </c>
      <c r="I215">
        <v>600</v>
      </c>
      <c r="J215">
        <v>0.75</v>
      </c>
      <c r="K215" t="s">
        <v>143</v>
      </c>
      <c r="M215" s="12" t="str">
        <f>_xlfn.CONCAT(IF($R215&lt;&gt;"",_xlfn.CONCAT(" #LOC_KTT_",B215,"_",D215,"_Title = ",$R215,CHAR(10),"@PART[",D215,"]:NEEDS[!002_CommunityPartsTitles]:AFTER[",B215,"] // ",IF(R215="",E215,_xlfn.CONCAT(R215," (",E215,")")),CHAR(10),"{",CHAR(10),"    @",$R$1," = #LOC_KTT_",B215,"_",D215,"_Title // ",$R215,CHAR(10),"}",CHAR(10)),""),"@PART[",D215,"]:AFTER[",B215,"] // ",IF(R215="",E215,_xlfn.CONCAT(R215," (",E215,")")),CHAR(10),"{",CHAR(10),"    techBranch = ",VLOOKUP(O215,TechTree!$G$2:$H$43,2,FALSE),CHAR(10),"    techTier = ",P215,CHAR(10),"    @TechRequired = ",N215,IF($S215&lt;&gt;"",_xlfn.CONCAT(CHAR(10),"    @",$S$1," = ",$S215),""),IF($T215&lt;&gt;"",_xlfn.CONCAT(CHAR(10),"    @",$T$1," = ",$T215),""),IF($U215&lt;&gt;"",_xlfn.CONCAT(CHAR(10),"    @",$U$1," = ",$U215),""),IF(AND(AA215="NA/Balloon",Q215&lt;&gt;"Fuel Tank")=TRUE,_xlfn.CONCAT(CHAR(10),"    KiwiFuelSwitchIgnore = true"),""),IF($V215&lt;&gt;"",_xlfn.CONCAT(CHAR(10),V215),""),IF($AP215&lt;&gt;"",IF(Q215="RTG","",_xlfn.CONCAT(CHAR(10),$AP215)),""),IF(AN215&lt;&gt;"",_xlfn.CONCAT(CHAR(10),AN215),""),CHAR(10),"}",IF(AC215="Yes",_xlfn.CONCAT(CHAR(10),"@PART[",D215,"]:NEEDS[KiwiDeprecate]:AFTER[",B215,"]",CHAR(10),"{",CHAR(10),"    kiwiDeprecate = true",CHAR(10),"}"),""),IF(Q215="RTG",AP215,""))</f>
        <v>@PART[rotanev_rcs_block_srf_2]:AFTER[Tantares] // Rotanev RCS Block B
{
    techBranch = rcsEtAl
    techTier = 6
    @TechRequired = experimentalControl
}</v>
      </c>
      <c r="N215" s="9" t="str">
        <f>_xlfn.XLOOKUP(_xlfn.CONCAT(O215,P215),TechTree!$C$2:$C$501,TechTree!$D$2:$D$501,"Not Valid Combination",0,1)</f>
        <v>experimentalControl</v>
      </c>
      <c r="O215" s="8" t="s">
        <v>221</v>
      </c>
      <c r="P215" s="8">
        <v>6</v>
      </c>
      <c r="Q215" s="8" t="s">
        <v>242</v>
      </c>
      <c r="W215" s="10" t="s">
        <v>243</v>
      </c>
      <c r="X215" s="10" t="s">
        <v>259</v>
      </c>
      <c r="Y215" s="10" t="s">
        <v>1330</v>
      </c>
      <c r="Z215" s="10" t="s">
        <v>1331</v>
      </c>
      <c r="AA215" s="10" t="s">
        <v>294</v>
      </c>
      <c r="AB215" s="10" t="s">
        <v>303</v>
      </c>
      <c r="AC215" s="10" t="s">
        <v>329</v>
      </c>
      <c r="AE215" s="12" t="str">
        <f t="shared" si="12"/>
        <v/>
      </c>
      <c r="AF215" s="14"/>
      <c r="AG215" s="18" t="s">
        <v>329</v>
      </c>
      <c r="AH215" s="18"/>
      <c r="AI215" s="18"/>
      <c r="AJ215" s="18"/>
      <c r="AK215" s="18"/>
      <c r="AL215" s="18"/>
      <c r="AM215" s="18"/>
      <c r="AN215" s="19" t="str">
        <f t="shared" si="14"/>
        <v/>
      </c>
      <c r="AO215" s="14"/>
      <c r="AP215" s="15" t="str">
        <f>IF(Q215="Structural",_xlfn.CONCAT("    ","structuralUpgradeType = ",IF(P215&lt;3,"0_2",IF(P215&lt;5,"3_4",IF(P215&lt;7,"5_6",IF(P215&lt;9,"7_8","9Plus"))))),IF(Q215="Command Module",_xlfn.CONCAT("    commandUpgradeType = standard",CHAR(10),"    commandUpgradeName = ",W215),IF(Q215="Engine",_xlfn.CONCAT("    engineUpgradeType = ",X215,CHAR(10),Parts!AS215,CHAR(10),"    enginePartUpgradeName = ",Y215),IF(Q215="Parachute","    parachuteUpgradeType = standard",IF(Q215="Solar",_xlfn.CONCAT("    solarPanelUpgradeTier = ",P215),IF(OR(Q215="System",Q215="System and Space Capability")=TRUE,_xlfn.CONCAT("    spacePlaneSystemUpgradeType = ",Y215,IF(Q215="System and Space Capability",_xlfn.CONCAT(CHAR(10),"    spaceplaneUpgradeType = spaceCapable",CHAR(10),"    baseSkinTemp = ",CHAR(10),"    upgradeSkinTemp = "),"")),IF(Q215="Fuel Tank",IF(AA215="NA/Balloon","    KiwiFuelSwitchIgnore = true",IF(AA215="standardLiquidFuel",_xlfn.CONCAT("    fuelTankUpgradeType = ",AA215,CHAR(10),"    fuelTankSizeUpgrade = ",AB215),_xlfn.CONCAT("    fuelTankUpgradeType = ",AA215))),IF(Q215="RCS","    rcsUpgradeType = coldGas",IF(Q215="RTG",_xlfn.CONCAT(CHAR(10),"@PART[",D215,"]:NEEDS[",B215,",NearFutureElectrical,DecayingRTGs,!FeatureRadiation]",CHAR(10),"{",CHAR(10),"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15" s="16" t="str">
        <f>IF(Q215="Engine",VLOOKUP(X215,EngineUpgrades!$A$2:$C$19,2,FALSE),"")</f>
        <v/>
      </c>
      <c r="AR215" s="16" t="str">
        <f>IF(Q215="Engine",VLOOKUP(X215,EngineUpgrades!$A$2:$C$19,3,FALSE),"")</f>
        <v/>
      </c>
      <c r="AS215" s="15" t="str">
        <f>_xlfn.XLOOKUP(AQ215,EngineUpgrades!$D$1:$J$1,EngineUpgrades!$D$17:$J$17,"",0,1)</f>
        <v/>
      </c>
      <c r="AT215" s="17">
        <v>2</v>
      </c>
      <c r="AU215" s="16" t="str">
        <f>IF(Q215="Engine",_xlfn.XLOOKUP(_xlfn.CONCAT(O215,P215+AT215),TechTree!$C$2:$C$501,TechTree!$D$2:$D$501,"Not Valid Combination",0,1),"")</f>
        <v/>
      </c>
    </row>
    <row r="216" spans="1:47" ht="348.5" x14ac:dyDescent="0.35">
      <c r="A216" t="str">
        <f>VLOOKUP(D216,PartsUpdated!$A$2:$A$289,1,FALSE)</f>
        <v>Hamal_Avionics_1</v>
      </c>
      <c r="B216" t="s">
        <v>417</v>
      </c>
      <c r="C216" t="s">
        <v>1211</v>
      </c>
      <c r="D216" t="s">
        <v>847</v>
      </c>
      <c r="E216" t="s">
        <v>848</v>
      </c>
      <c r="F216" t="s">
        <v>420</v>
      </c>
      <c r="G216" t="s">
        <v>7</v>
      </c>
      <c r="H216">
        <v>3000</v>
      </c>
      <c r="I216">
        <v>830</v>
      </c>
      <c r="J216">
        <v>0.05</v>
      </c>
      <c r="K216" t="s">
        <v>22</v>
      </c>
      <c r="M216" s="12" t="str">
        <f>_xlfn.CONCAT(IF($R216&lt;&gt;"",_xlfn.CONCAT(" #LOC_KTT_",B216,"_",D216,"_Title = ",$R216,CHAR(10),"@PART[",D216,"]:NEEDS[!002_CommunityPartsTitles]:AFTER[",B216,"] // ",IF(R216="",E216,_xlfn.CONCAT(R216," (",E216,")")),CHAR(10),"{",CHAR(10),"    @",$R$1," = #LOC_KTT_",B216,"_",D216,"_Title // ",$R216,CHAR(10),"}",CHAR(10)),""),"@PART[",D216,"]:AFTER[",B216,"] // ",IF(R216="",E216,_xlfn.CONCAT(R216," (",E216,")")),CHAR(10),"{",CHAR(10),"    techBranch = ",VLOOKUP(O216,TechTree!$G$2:$H$43,2,FALSE),CHAR(10),"    techTier = ",P216,CHAR(10),"    @TechRequired = ",N216,IF($S216&lt;&gt;"",_xlfn.CONCAT(CHAR(10),"    @",$S$1," = ",$S216),""),IF($T216&lt;&gt;"",_xlfn.CONCAT(CHAR(10),"    @",$T$1," = ",$T216),""),IF($U216&lt;&gt;"",_xlfn.CONCAT(CHAR(10),"    @",$U$1," = ",$U216),""),IF(AND(AA216="NA/Balloon",Q216&lt;&gt;"Fuel Tank")=TRUE,_xlfn.CONCAT(CHAR(10),"    KiwiFuelSwitchIgnore = true"),""),IF($V216&lt;&gt;"",_xlfn.CONCAT(CHAR(10),V216),""),IF($AP216&lt;&gt;"",IF(Q216="RTG","",_xlfn.CONCAT(CHAR(10),$AP216)),""),IF(AN216&lt;&gt;"",_xlfn.CONCAT(CHAR(10),AN216),""),CHAR(10),"}",IF(AC216="Yes",_xlfn.CONCAT(CHAR(10),"@PART[",D216,"]:NEEDS[KiwiDeprecate]:AFTER[",B216,"]",CHAR(10),"{",CHAR(10),"    kiwiDeprecate = true",CHAR(10),"}"),""),IF(Q216="RTG",AP216,""))</f>
        <v>@PART[Hamal_Avionics_1]:AFTER[Tantares] // Hamal CA1 Avionics Hub
{
    techBranch = probes
    techTier = 6
    @TechRequired = unmannedTech
    spacePlaneSystemUpgradeType = hamal
}</v>
      </c>
      <c r="N216" s="9" t="str">
        <f>_xlfn.XLOOKUP(_xlfn.CONCAT(O216,P216),TechTree!$C$2:$C$501,TechTree!$D$2:$D$501,"Not Valid Combination",0,1)</f>
        <v>unmannedTech</v>
      </c>
      <c r="O216" s="8" t="s">
        <v>217</v>
      </c>
      <c r="P216" s="8">
        <v>6</v>
      </c>
      <c r="Q216" s="8" t="s">
        <v>289</v>
      </c>
      <c r="W216" s="10" t="s">
        <v>243</v>
      </c>
      <c r="X216" s="10" t="s">
        <v>254</v>
      </c>
      <c r="Y216" s="10" t="s">
        <v>1372</v>
      </c>
      <c r="Z216" s="10" t="s">
        <v>1373</v>
      </c>
      <c r="AA216" s="10" t="s">
        <v>294</v>
      </c>
      <c r="AB216" s="10" t="s">
        <v>303</v>
      </c>
      <c r="AC216" s="10" t="s">
        <v>329</v>
      </c>
      <c r="AE216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F216" s="14"/>
      <c r="AG216" s="18" t="s">
        <v>329</v>
      </c>
      <c r="AH216" s="18"/>
      <c r="AI216" s="18"/>
      <c r="AJ216" s="18"/>
      <c r="AK216" s="18"/>
      <c r="AL216" s="18"/>
      <c r="AM216" s="18"/>
      <c r="AN216" s="19" t="str">
        <f t="shared" si="14"/>
        <v/>
      </c>
      <c r="AO216" s="14"/>
      <c r="AP216" s="15" t="str">
        <f>IF(Q216="Structural",_xlfn.CONCAT("    ","structuralUpgradeType = ",IF(P216&lt;3,"0_2",IF(P216&lt;5,"3_4",IF(P216&lt;7,"5_6",IF(P216&lt;9,"7_8","9Plus"))))),IF(Q216="Command Module",_xlfn.CONCAT("    commandUpgradeType = standard",CHAR(10),"    commandUpgradeName = ",W216),IF(Q216="Engine",_xlfn.CONCAT("    engineUpgradeType = ",X216,CHAR(10),Parts!AS216,CHAR(10),"    enginePartUpgradeName = ",Y216),IF(Q216="Parachute","    parachuteUpgradeType = standard",IF(Q216="Solar",_xlfn.CONCAT("    solarPanelUpgradeTier = ",P216),IF(OR(Q216="System",Q216="System and Space Capability")=TRUE,_xlfn.CONCAT("    spacePlaneSystemUpgradeType = ",Y216,IF(Q216="System and Space Capability",_xlfn.CONCAT(CHAR(10),"    spaceplaneUpgradeType = spaceCapable",CHAR(10),"    baseSkinTemp = ",CHAR(10),"    upgradeSkinTemp = "),"")),IF(Q216="Fuel Tank",IF(AA216="NA/Balloon","    KiwiFuelSwitchIgnore = true",IF(AA216="standardLiquidFuel",_xlfn.CONCAT("    fuelTankUpgradeType = ",AA216,CHAR(10),"    fuelTankSizeUpgrade = ",AB216),_xlfn.CONCAT("    fuelTankUpgradeType = ",AA216))),IF(Q216="RCS","    rcsUpgradeType = coldGas",IF(Q216="RTG",_xlfn.CONCAT(CHAR(10),"@PART[",D216,"]:NEEDS[",B216,",NearFutureElectrical,DecayingRTGs,!FeatureRadiation]",CHAR(10),"{",CHAR(10),"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Q216" s="16" t="str">
        <f>IF(Q216="Engine",VLOOKUP(X216,EngineUpgrades!$A$2:$C$19,2,FALSE),"")</f>
        <v/>
      </c>
      <c r="AR216" s="16" t="str">
        <f>IF(Q216="Engine",VLOOKUP(X216,EngineUpgrades!$A$2:$C$19,3,FALSE),"")</f>
        <v/>
      </c>
      <c r="AS216" s="15" t="str">
        <f>_xlfn.XLOOKUP(AQ216,EngineUpgrades!$D$1:$J$1,EngineUpgrades!$D$17:$J$17,"",0,1)</f>
        <v/>
      </c>
      <c r="AT216" s="17">
        <v>2</v>
      </c>
      <c r="AU216" s="16" t="str">
        <f>IF(Q216="Engine",_xlfn.XLOOKUP(_xlfn.CONCAT(O216,P216+AT216),TechTree!$C$2:$C$501,TechTree!$D$2:$D$501,"Not Valid Combination",0,1),"")</f>
        <v/>
      </c>
    </row>
    <row r="217" spans="1:47" ht="348.5" x14ac:dyDescent="0.35">
      <c r="A217" t="str">
        <f>VLOOKUP(D217,PartsUpdated!$A$2:$A$289,1,FALSE)</f>
        <v>Hamal_Battery_1</v>
      </c>
      <c r="B217" t="s">
        <v>417</v>
      </c>
      <c r="C217" t="s">
        <v>1212</v>
      </c>
      <c r="D217" t="s">
        <v>849</v>
      </c>
      <c r="E217" t="s">
        <v>850</v>
      </c>
      <c r="F217" t="s">
        <v>420</v>
      </c>
      <c r="G217" t="s">
        <v>9</v>
      </c>
      <c r="H217">
        <v>800</v>
      </c>
      <c r="I217">
        <v>80</v>
      </c>
      <c r="J217">
        <v>5.0000000000000001E-3</v>
      </c>
      <c r="K217" t="s">
        <v>38</v>
      </c>
      <c r="M217" s="12" t="str">
        <f>_xlfn.CONCAT(IF($R217&lt;&gt;"",_xlfn.CONCAT(" #LOC_KTT_",B217,"_",D217,"_Title = ",$R217,CHAR(10),"@PART[",D217,"]:NEEDS[!002_CommunityPartsTitles]:AFTER[",B217,"] // ",IF(R217="",E217,_xlfn.CONCAT(R217," (",E217,")")),CHAR(10),"{",CHAR(10),"    @",$R$1," = #LOC_KTT_",B217,"_",D217,"_Title // ",$R217,CHAR(10),"}",CHAR(10)),""),"@PART[",D217,"]:AFTER[",B217,"] // ",IF(R217="",E217,_xlfn.CONCAT(R217," (",E217,")")),CHAR(10),"{",CHAR(10),"    techBranch = ",VLOOKUP(O217,TechTree!$G$2:$H$43,2,FALSE),CHAR(10),"    techTier = ",P217,CHAR(10),"    @TechRequired = ",N217,IF($S217&lt;&gt;"",_xlfn.CONCAT(CHAR(10),"    @",$S$1," = ",$S217),""),IF($T217&lt;&gt;"",_xlfn.CONCAT(CHAR(10),"    @",$T$1," = ",$T217),""),IF($U217&lt;&gt;"",_xlfn.CONCAT(CHAR(10),"    @",$U$1," = ",$U217),""),IF(AND(AA217="NA/Balloon",Q217&lt;&gt;"Fuel Tank")=TRUE,_xlfn.CONCAT(CHAR(10),"    KiwiFuelSwitchIgnore = true"),""),IF($V217&lt;&gt;"",_xlfn.CONCAT(CHAR(10),V217),""),IF($AP217&lt;&gt;"",IF(Q217="RTG","",_xlfn.CONCAT(CHAR(10),$AP217)),""),IF(AN217&lt;&gt;"",_xlfn.CONCAT(CHAR(10),AN217),""),CHAR(10),"}",IF(AC217="Yes",_xlfn.CONCAT(CHAR(10),"@PART[",D217,"]:NEEDS[KiwiDeprecate]:AFTER[",B217,"]",CHAR(10),"{",CHAR(10),"    kiwiDeprecate = true",CHAR(10),"}"),""),IF(Q217="RTG",AP217,""))</f>
        <v>@PART[Hamal_Battery_1]:AFTER[Tantares] // Hamal LI1 Single Block Battery
{
    techBranch = batteries
    techTier = 3
    @TechRequired = batteryTech
    spacePlaneSystemUpgradeType = hamal
}</v>
      </c>
      <c r="N217" s="9" t="str">
        <f>_xlfn.XLOOKUP(_xlfn.CONCAT(O217,P217),TechTree!$C$2:$C$501,TechTree!$D$2:$D$501,"Not Valid Combination",0,1)</f>
        <v>batteryTech</v>
      </c>
      <c r="O217" s="8" t="s">
        <v>210</v>
      </c>
      <c r="P217" s="8">
        <v>3</v>
      </c>
      <c r="Q217" s="8" t="s">
        <v>289</v>
      </c>
      <c r="W217" s="10" t="s">
        <v>243</v>
      </c>
      <c r="X217" s="10" t="s">
        <v>259</v>
      </c>
      <c r="Y217" s="10" t="s">
        <v>1372</v>
      </c>
      <c r="Z217" s="10" t="s">
        <v>1373</v>
      </c>
      <c r="AA217" s="10" t="s">
        <v>294</v>
      </c>
      <c r="AB217" s="10" t="s">
        <v>303</v>
      </c>
      <c r="AC217" s="10" t="s">
        <v>329</v>
      </c>
      <c r="AE217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Hamal_Battery_1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F217" s="14"/>
      <c r="AG217" s="18" t="s">
        <v>329</v>
      </c>
      <c r="AH217" s="18"/>
      <c r="AI217" s="18"/>
      <c r="AJ217" s="18"/>
      <c r="AK217" s="18"/>
      <c r="AL217" s="18"/>
      <c r="AM217" s="18"/>
      <c r="AN217" s="19" t="str">
        <f t="shared" si="14"/>
        <v/>
      </c>
      <c r="AO217" s="14"/>
      <c r="AP217" s="15" t="str">
        <f>IF(Q217="Structural",_xlfn.CONCAT("    ","structuralUpgradeType = ",IF(P217&lt;3,"0_2",IF(P217&lt;5,"3_4",IF(P217&lt;7,"5_6",IF(P217&lt;9,"7_8","9Plus"))))),IF(Q217="Command Module",_xlfn.CONCAT("    commandUpgradeType = standard",CHAR(10),"    commandUpgradeName = ",W217),IF(Q217="Engine",_xlfn.CONCAT("    engineUpgradeType = ",X217,CHAR(10),Parts!AS217,CHAR(10),"    enginePartUpgradeName = ",Y217),IF(Q217="Parachute","    parachuteUpgradeType = standard",IF(Q217="Solar",_xlfn.CONCAT("    solarPanelUpgradeTier = ",P217),IF(OR(Q217="System",Q217="System and Space Capability")=TRUE,_xlfn.CONCAT("    spacePlaneSystemUpgradeType = ",Y217,IF(Q217="System and Space Capability",_xlfn.CONCAT(CHAR(10),"    spaceplaneUpgradeType = spaceCapable",CHAR(10),"    baseSkinTemp = ",CHAR(10),"    upgradeSkinTemp = "),"")),IF(Q217="Fuel Tank",IF(AA217="NA/Balloon","    KiwiFuelSwitchIgnore = true",IF(AA217="standardLiquidFuel",_xlfn.CONCAT("    fuelTankUpgradeType = ",AA217,CHAR(10),"    fuelTankSizeUpgrade = ",AB217),_xlfn.CONCAT("    fuelTankUpgradeType = ",AA217))),IF(Q217="RCS","    rcsUpgradeType = coldGas",IF(Q217="RTG",_xlfn.CONCAT(CHAR(10),"@PART[",D217,"]:NEEDS[",B217,",NearFutureElectrical,DecayingRTGs,!FeatureRadiation]",CHAR(10),"{",CHAR(10),"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Q217" s="16" t="str">
        <f>IF(Q217="Engine",VLOOKUP(X217,EngineUpgrades!$A$2:$C$19,2,FALSE),"")</f>
        <v/>
      </c>
      <c r="AR217" s="16" t="str">
        <f>IF(Q217="Engine",VLOOKUP(X217,EngineUpgrades!$A$2:$C$19,3,FALSE),"")</f>
        <v/>
      </c>
      <c r="AS217" s="15" t="str">
        <f>_xlfn.XLOOKUP(AQ217,EngineUpgrades!$D$1:$J$1,EngineUpgrades!$D$17:$J$17,"",0,1)</f>
        <v/>
      </c>
      <c r="AT217" s="17">
        <v>2</v>
      </c>
      <c r="AU217" s="16" t="str">
        <f>IF(Q217="Engine",_xlfn.XLOOKUP(_xlfn.CONCAT(O217,P217+AT217),TechTree!$C$2:$C$501,TechTree!$D$2:$D$501,"Not Valid Combination",0,1),"")</f>
        <v/>
      </c>
    </row>
    <row r="218" spans="1:47" ht="348.5" x14ac:dyDescent="0.35">
      <c r="A218" t="str">
        <f>VLOOKUP(D218,PartsUpdated!$A$2:$A$289,1,FALSE)</f>
        <v>Hamal_Battery_2</v>
      </c>
      <c r="B218" t="s">
        <v>417</v>
      </c>
      <c r="C218" t="s">
        <v>1213</v>
      </c>
      <c r="D218" t="s">
        <v>851</v>
      </c>
      <c r="E218" t="s">
        <v>852</v>
      </c>
      <c r="F218" t="s">
        <v>420</v>
      </c>
      <c r="G218" t="s">
        <v>9</v>
      </c>
      <c r="H218">
        <v>1600</v>
      </c>
      <c r="I218">
        <v>160</v>
      </c>
      <c r="J218">
        <v>0.01</v>
      </c>
      <c r="K218" t="s">
        <v>38</v>
      </c>
      <c r="M218" s="12" t="str">
        <f>_xlfn.CONCAT(IF($R218&lt;&gt;"",_xlfn.CONCAT(" #LOC_KTT_",B218,"_",D218,"_Title = ",$R218,CHAR(10),"@PART[",D218,"]:NEEDS[!002_CommunityPartsTitles]:AFTER[",B218,"] // ",IF(R218="",E218,_xlfn.CONCAT(R218," (",E218,")")),CHAR(10),"{",CHAR(10),"    @",$R$1," = #LOC_KTT_",B218,"_",D218,"_Title // ",$R218,CHAR(10),"}",CHAR(10)),""),"@PART[",D218,"]:AFTER[",B218,"] // ",IF(R218="",E218,_xlfn.CONCAT(R218," (",E218,")")),CHAR(10),"{",CHAR(10),"    techBranch = ",VLOOKUP(O218,TechTree!$G$2:$H$43,2,FALSE),CHAR(10),"    techTier = ",P218,CHAR(10),"    @TechRequired = ",N218,IF($S218&lt;&gt;"",_xlfn.CONCAT(CHAR(10),"    @",$S$1," = ",$S218),""),IF($T218&lt;&gt;"",_xlfn.CONCAT(CHAR(10),"    @",$T$1," = ",$T218),""),IF($U218&lt;&gt;"",_xlfn.CONCAT(CHAR(10),"    @",$U$1," = ",$U218),""),IF(AND(AA218="NA/Balloon",Q218&lt;&gt;"Fuel Tank")=TRUE,_xlfn.CONCAT(CHAR(10),"    KiwiFuelSwitchIgnore = true"),""),IF($V218&lt;&gt;"",_xlfn.CONCAT(CHAR(10),V218),""),IF($AP218&lt;&gt;"",IF(Q218="RTG","",_xlfn.CONCAT(CHAR(10),$AP218)),""),IF(AN218&lt;&gt;"",_xlfn.CONCAT(CHAR(10),AN218),""),CHAR(10),"}",IF(AC218="Yes",_xlfn.CONCAT(CHAR(10),"@PART[",D218,"]:NEEDS[KiwiDeprecate]:AFTER[",B218,"]",CHAR(10),"{",CHAR(10),"    kiwiDeprecate = true",CHAR(10),"}"),""),IF(Q218="RTG",AP218,""))</f>
        <v>@PART[Hamal_Battery_2]:AFTER[Tantares] // Hamal LI2 Double Block Battery
{
    techBranch = batteries
    techTier = 3
    @TechRequired = batteryTech
    spacePlaneSystemUpgradeType = hamal
}</v>
      </c>
      <c r="N218" s="9" t="str">
        <f>_xlfn.XLOOKUP(_xlfn.CONCAT(O218,P218),TechTree!$C$2:$C$501,TechTree!$D$2:$D$501,"Not Valid Combination",0,1)</f>
        <v>batteryTech</v>
      </c>
      <c r="O218" s="8" t="s">
        <v>210</v>
      </c>
      <c r="P218" s="8">
        <v>3</v>
      </c>
      <c r="Q218" s="8" t="s">
        <v>289</v>
      </c>
      <c r="W218" s="10" t="s">
        <v>243</v>
      </c>
      <c r="X218" s="10" t="s">
        <v>254</v>
      </c>
      <c r="Y218" s="10" t="s">
        <v>1372</v>
      </c>
      <c r="Z218" s="10" t="s">
        <v>1373</v>
      </c>
      <c r="AA218" s="10" t="s">
        <v>294</v>
      </c>
      <c r="AB218" s="10" t="s">
        <v>303</v>
      </c>
      <c r="AC218" s="10" t="s">
        <v>329</v>
      </c>
      <c r="AE218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Hamal_Battery_2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F218" s="14"/>
      <c r="AG218" s="18" t="s">
        <v>329</v>
      </c>
      <c r="AH218" s="18"/>
      <c r="AI218" s="18"/>
      <c r="AJ218" s="18"/>
      <c r="AK218" s="18"/>
      <c r="AL218" s="18"/>
      <c r="AM218" s="18"/>
      <c r="AN218" s="19" t="str">
        <f t="shared" si="14"/>
        <v/>
      </c>
      <c r="AO218" s="14"/>
      <c r="AP218" s="15" t="str">
        <f>IF(Q218="Structural",_xlfn.CONCAT("    ","structuralUpgradeType = ",IF(P218&lt;3,"0_2",IF(P218&lt;5,"3_4",IF(P218&lt;7,"5_6",IF(P218&lt;9,"7_8","9Plus"))))),IF(Q218="Command Module",_xlfn.CONCAT("    commandUpgradeType = standard",CHAR(10),"    commandUpgradeName = ",W218),IF(Q218="Engine",_xlfn.CONCAT("    engineUpgradeType = ",X218,CHAR(10),Parts!AS218,CHAR(10),"    enginePartUpgradeName = ",Y218),IF(Q218="Parachute","    parachuteUpgradeType = standard",IF(Q218="Solar",_xlfn.CONCAT("    solarPanelUpgradeTier = ",P218),IF(OR(Q218="System",Q218="System and Space Capability")=TRUE,_xlfn.CONCAT("    spacePlaneSystemUpgradeType = ",Y218,IF(Q218="System and Space Capability",_xlfn.CONCAT(CHAR(10),"    spaceplaneUpgradeType = spaceCapable",CHAR(10),"    baseSkinTemp = ",CHAR(10),"    upgradeSkinTemp = "),"")),IF(Q218="Fuel Tank",IF(AA218="NA/Balloon","    KiwiFuelSwitchIgnore = true",IF(AA218="standardLiquidFuel",_xlfn.CONCAT("    fuelTankUpgradeType = ",AA218,CHAR(10),"    fuelTankSizeUpgrade = ",AB218),_xlfn.CONCAT("    fuelTankUpgradeType = ",AA218))),IF(Q218="RCS","    rcsUpgradeType = coldGas",IF(Q218="RTG",_xlfn.CONCAT(CHAR(10),"@PART[",D218,"]:NEEDS[",B218,",NearFutureElectrical,DecayingRTGs,!FeatureRadiation]",CHAR(10),"{",CHAR(10),"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Q218" s="16" t="str">
        <f>IF(Q218="Engine",VLOOKUP(X218,EngineUpgrades!$A$2:$C$19,2,FALSE),"")</f>
        <v/>
      </c>
      <c r="AR218" s="16" t="str">
        <f>IF(Q218="Engine",VLOOKUP(X218,EngineUpgrades!$A$2:$C$19,3,FALSE),"")</f>
        <v/>
      </c>
      <c r="AS218" s="15" t="str">
        <f>_xlfn.XLOOKUP(AQ218,EngineUpgrades!$D$1:$J$1,EngineUpgrades!$D$17:$J$17,"",0,1)</f>
        <v/>
      </c>
      <c r="AT218" s="17">
        <v>2</v>
      </c>
      <c r="AU218" s="16" t="str">
        <f>IF(Q218="Engine",_xlfn.XLOOKUP(_xlfn.CONCAT(O218,P218+AT218),TechTree!$C$2:$C$501,TechTree!$D$2:$D$501,"Not Valid Combination",0,1),"")</f>
        <v/>
      </c>
    </row>
    <row r="219" spans="1:47" ht="348.5" x14ac:dyDescent="0.35">
      <c r="A219" t="str">
        <f>VLOOKUP(D219,PartsUpdated!$A$2:$A$289,1,FALSE)</f>
        <v>Hamal_Control_1</v>
      </c>
      <c r="B219" t="s">
        <v>417</v>
      </c>
      <c r="C219" t="s">
        <v>1214</v>
      </c>
      <c r="D219" t="s">
        <v>853</v>
      </c>
      <c r="E219" t="s">
        <v>854</v>
      </c>
      <c r="F219" t="s">
        <v>420</v>
      </c>
      <c r="G219" t="s">
        <v>5</v>
      </c>
      <c r="H219">
        <v>3000</v>
      </c>
      <c r="I219">
        <v>830</v>
      </c>
      <c r="J219">
        <v>0.21249999999999999</v>
      </c>
      <c r="K219" t="s">
        <v>22</v>
      </c>
      <c r="M219" s="12" t="str">
        <f>_xlfn.CONCAT(IF($R219&lt;&gt;"",_xlfn.CONCAT(" #LOC_KTT_",B219,"_",D219,"_Title = ",$R219,CHAR(10),"@PART[",D219,"]:NEEDS[!002_CommunityPartsTitles]:AFTER[",B219,"] // ",IF(R219="",E219,_xlfn.CONCAT(R219," (",E219,")")),CHAR(10),"{",CHAR(10),"    @",$R$1," = #LOC_KTT_",B219,"_",D219,"_Title // ",$R219,CHAR(10),"}",CHAR(10)),""),"@PART[",D219,"]:AFTER[",B219,"] // ",IF(R219="",E219,_xlfn.CONCAT(R219," (",E219,")")),CHAR(10),"{",CHAR(10),"    techBranch = ",VLOOKUP(O219,TechTree!$G$2:$H$43,2,FALSE),CHAR(10),"    techTier = ",P219,CHAR(10),"    @TechRequired = ",N219,IF($S219&lt;&gt;"",_xlfn.CONCAT(CHAR(10),"    @",$S$1," = ",$S219),""),IF($T219&lt;&gt;"",_xlfn.CONCAT(CHAR(10),"    @",$T$1," = ",$T219),""),IF($U219&lt;&gt;"",_xlfn.CONCAT(CHAR(10),"    @",$U$1," = ",$U219),""),IF(AND(AA219="NA/Balloon",Q219&lt;&gt;"Fuel Tank")=TRUE,_xlfn.CONCAT(CHAR(10),"    KiwiFuelSwitchIgnore = true"),""),IF($V219&lt;&gt;"",_xlfn.CONCAT(CHAR(10),V219),""),IF($AP219&lt;&gt;"",IF(Q219="RTG","",_xlfn.CONCAT(CHAR(10),$AP219)),""),IF(AN219&lt;&gt;"",_xlfn.CONCAT(CHAR(10),AN219),""),CHAR(10),"}",IF(AC219="Yes",_xlfn.CONCAT(CHAR(10),"@PART[",D219,"]:NEEDS[KiwiDeprecate]:AFTER[",B219,"]",CHAR(10),"{",CHAR(10),"    kiwiDeprecate = true",CHAR(10),"}"),""),IF(Q219="RTG",AP219,""))</f>
        <v>@PART[Hamal_Control_1]:AFTER[Tantares] // Hamal PC1 Propellant Control Block
{
    techBranch = droneCore
    techTier = 6
    @TechRequired = electronics
    spacePlaneSystemUpgradeType = hamal
}</v>
      </c>
      <c r="N219" s="9" t="str">
        <f>_xlfn.XLOOKUP(_xlfn.CONCAT(O219,P219),TechTree!$C$2:$C$501,TechTree!$D$2:$D$501,"Not Valid Combination",0,1)</f>
        <v>electronics</v>
      </c>
      <c r="O219" s="8" t="s">
        <v>341</v>
      </c>
      <c r="P219" s="8">
        <v>6</v>
      </c>
      <c r="Q219" s="8" t="s">
        <v>289</v>
      </c>
      <c r="W219" s="10" t="s">
        <v>243</v>
      </c>
      <c r="X219" s="10" t="s">
        <v>259</v>
      </c>
      <c r="Y219" s="10" t="s">
        <v>1372</v>
      </c>
      <c r="Z219" s="10" t="s">
        <v>1373</v>
      </c>
      <c r="AA219" s="10" t="s">
        <v>294</v>
      </c>
      <c r="AB219" s="10" t="s">
        <v>303</v>
      </c>
      <c r="AC219" s="10" t="s">
        <v>329</v>
      </c>
      <c r="AE219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Hamal_Control_1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F219" s="14"/>
      <c r="AG219" s="18" t="s">
        <v>329</v>
      </c>
      <c r="AH219" s="18"/>
      <c r="AI219" s="18"/>
      <c r="AJ219" s="18"/>
      <c r="AK219" s="18"/>
      <c r="AL219" s="18"/>
      <c r="AM219" s="18"/>
      <c r="AN219" s="19" t="str">
        <f t="shared" si="14"/>
        <v/>
      </c>
      <c r="AO219" s="14"/>
      <c r="AP219" s="15" t="str">
        <f>IF(Q219="Structural",_xlfn.CONCAT("    ","structuralUpgradeType = ",IF(P219&lt;3,"0_2",IF(P219&lt;5,"3_4",IF(P219&lt;7,"5_6",IF(P219&lt;9,"7_8","9Plus"))))),IF(Q219="Command Module",_xlfn.CONCAT("    commandUpgradeType = standard",CHAR(10),"    commandUpgradeName = ",W219),IF(Q219="Engine",_xlfn.CONCAT("    engineUpgradeType = ",X219,CHAR(10),Parts!AS219,CHAR(10),"    enginePartUpgradeName = ",Y219),IF(Q219="Parachute","    parachuteUpgradeType = standard",IF(Q219="Solar",_xlfn.CONCAT("    solarPanelUpgradeTier = ",P219),IF(OR(Q219="System",Q219="System and Space Capability")=TRUE,_xlfn.CONCAT("    spacePlaneSystemUpgradeType = ",Y219,IF(Q219="System and Space Capability",_xlfn.CONCAT(CHAR(10),"    spaceplaneUpgradeType = spaceCapable",CHAR(10),"    baseSkinTemp = ",CHAR(10),"    upgradeSkinTemp = "),"")),IF(Q219="Fuel Tank",IF(AA219="NA/Balloon","    KiwiFuelSwitchIgnore = true",IF(AA219="standardLiquidFuel",_xlfn.CONCAT("    fuelTankUpgradeType = ",AA219,CHAR(10),"    fuelTankSizeUpgrade = ",AB219),_xlfn.CONCAT("    fuelTankUpgradeType = ",AA219))),IF(Q219="RCS","    rcsUpgradeType = coldGas",IF(Q219="RTG",_xlfn.CONCAT(CHAR(10),"@PART[",D219,"]:NEEDS[",B219,",NearFutureElectrical,DecayingRTGs,!FeatureRadiation]",CHAR(10),"{",CHAR(10),"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Q219" s="16" t="str">
        <f>IF(Q219="Engine",VLOOKUP(X219,EngineUpgrades!$A$2:$C$19,2,FALSE),"")</f>
        <v/>
      </c>
      <c r="AR219" s="16" t="str">
        <f>IF(Q219="Engine",VLOOKUP(X219,EngineUpgrades!$A$2:$C$19,3,FALSE),"")</f>
        <v/>
      </c>
      <c r="AS219" s="15" t="str">
        <f>_xlfn.XLOOKUP(AQ219,EngineUpgrades!$D$1:$J$1,EngineUpgrades!$D$17:$J$17,"",0,1)</f>
        <v/>
      </c>
      <c r="AT219" s="17">
        <v>2</v>
      </c>
      <c r="AU219" s="16" t="str">
        <f>IF(Q219="Engine",_xlfn.XLOOKUP(_xlfn.CONCAT(O219,P219+AT219),TechTree!$C$2:$C$501,TechTree!$D$2:$D$501,"Not Valid Combination",0,1),"")</f>
        <v/>
      </c>
    </row>
    <row r="220" spans="1:47" ht="348.5" x14ac:dyDescent="0.35">
      <c r="A220" t="str">
        <f>VLOOKUP(D220,PartsUpdated!$A$2:$A$289,1,FALSE)</f>
        <v>Hamal_Control_2</v>
      </c>
      <c r="B220" t="s">
        <v>417</v>
      </c>
      <c r="C220" t="s">
        <v>1215</v>
      </c>
      <c r="D220" t="s">
        <v>855</v>
      </c>
      <c r="E220" t="s">
        <v>856</v>
      </c>
      <c r="F220" t="s">
        <v>420</v>
      </c>
      <c r="G220" t="s">
        <v>5</v>
      </c>
      <c r="H220">
        <v>3000</v>
      </c>
      <c r="I220">
        <v>830</v>
      </c>
      <c r="J220">
        <v>0.21249999999999999</v>
      </c>
      <c r="K220" t="s">
        <v>22</v>
      </c>
      <c r="M220" s="12" t="str">
        <f>_xlfn.CONCAT(IF($R220&lt;&gt;"",_xlfn.CONCAT(" #LOC_KTT_",B220,"_",D220,"_Title = ",$R220,CHAR(10),"@PART[",D220,"]:NEEDS[!002_CommunityPartsTitles]:AFTER[",B220,"] // ",IF(R220="",E220,_xlfn.CONCAT(R220," (",E220,")")),CHAR(10),"{",CHAR(10),"    @",$R$1," = #LOC_KTT_",B220,"_",D220,"_Title // ",$R220,CHAR(10),"}",CHAR(10)),""),"@PART[",D220,"]:AFTER[",B220,"] // ",IF(R220="",E220,_xlfn.CONCAT(R220," (",E220,")")),CHAR(10),"{",CHAR(10),"    techBranch = ",VLOOKUP(O220,TechTree!$G$2:$H$43,2,FALSE),CHAR(10),"    techTier = ",P220,CHAR(10),"    @TechRequired = ",N220,IF($S220&lt;&gt;"",_xlfn.CONCAT(CHAR(10),"    @",$S$1," = ",$S220),""),IF($T220&lt;&gt;"",_xlfn.CONCAT(CHAR(10),"    @",$T$1," = ",$T220),""),IF($U220&lt;&gt;"",_xlfn.CONCAT(CHAR(10),"    @",$U$1," = ",$U220),""),IF(AND(AA220="NA/Balloon",Q220&lt;&gt;"Fuel Tank")=TRUE,_xlfn.CONCAT(CHAR(10),"    KiwiFuelSwitchIgnore = true"),""),IF($V220&lt;&gt;"",_xlfn.CONCAT(CHAR(10),V220),""),IF($AP220&lt;&gt;"",IF(Q220="RTG","",_xlfn.CONCAT(CHAR(10),$AP220)),""),IF(AN220&lt;&gt;"",_xlfn.CONCAT(CHAR(10),AN220),""),CHAR(10),"}",IF(AC220="Yes",_xlfn.CONCAT(CHAR(10),"@PART[",D220,"]:NEEDS[KiwiDeprecate]:AFTER[",B220,"]",CHAR(10),"{",CHAR(10),"    kiwiDeprecate = true",CHAR(10),"}"),""),IF(Q220="RTG",AP220,""))</f>
        <v>@PART[Hamal_Control_2]:AFTER[Tantares] // Hamal PC2 Propellant Control Block
{
    techBranch = droneCore
    techTier = 7
    @TechRequired = automation
    spacePlaneSystemUpgradeType = hamal
}</v>
      </c>
      <c r="N220" s="9" t="str">
        <f>_xlfn.XLOOKUP(_xlfn.CONCAT(O220,P220),TechTree!$C$2:$C$501,TechTree!$D$2:$D$501,"Not Valid Combination",0,1)</f>
        <v>automation</v>
      </c>
      <c r="O220" s="8" t="s">
        <v>341</v>
      </c>
      <c r="P220" s="8">
        <v>7</v>
      </c>
      <c r="Q220" s="8" t="s">
        <v>289</v>
      </c>
      <c r="W220" s="10" t="s">
        <v>243</v>
      </c>
      <c r="X220" s="10" t="s">
        <v>254</v>
      </c>
      <c r="Y220" s="10" t="s">
        <v>1372</v>
      </c>
      <c r="Z220" s="10" t="s">
        <v>1373</v>
      </c>
      <c r="AA220" s="10" t="s">
        <v>294</v>
      </c>
      <c r="AB220" s="10" t="s">
        <v>303</v>
      </c>
      <c r="AC220" s="10" t="s">
        <v>329</v>
      </c>
      <c r="AE220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Hamal_Control_2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F220" s="14"/>
      <c r="AG220" s="18" t="s">
        <v>329</v>
      </c>
      <c r="AH220" s="18"/>
      <c r="AI220" s="18"/>
      <c r="AJ220" s="18"/>
      <c r="AK220" s="18"/>
      <c r="AL220" s="18"/>
      <c r="AM220" s="18"/>
      <c r="AN220" s="19" t="str">
        <f t="shared" si="14"/>
        <v/>
      </c>
      <c r="AO220" s="14"/>
      <c r="AP220" s="15" t="str">
        <f>IF(Q220="Structural",_xlfn.CONCAT("    ","structuralUpgradeType = ",IF(P220&lt;3,"0_2",IF(P220&lt;5,"3_4",IF(P220&lt;7,"5_6",IF(P220&lt;9,"7_8","9Plus"))))),IF(Q220="Command Module",_xlfn.CONCAT("    commandUpgradeType = standard",CHAR(10),"    commandUpgradeName = ",W220),IF(Q220="Engine",_xlfn.CONCAT("    engineUpgradeType = ",X220,CHAR(10),Parts!AS220,CHAR(10),"    enginePartUpgradeName = ",Y220),IF(Q220="Parachute","    parachuteUpgradeType = standard",IF(Q220="Solar",_xlfn.CONCAT("    solarPanelUpgradeTier = ",P220),IF(OR(Q220="System",Q220="System and Space Capability")=TRUE,_xlfn.CONCAT("    spacePlaneSystemUpgradeType = ",Y220,IF(Q220="System and Space Capability",_xlfn.CONCAT(CHAR(10),"    spaceplaneUpgradeType = spaceCapable",CHAR(10),"    baseSkinTemp = ",CHAR(10),"    upgradeSkinTemp = "),"")),IF(Q220="Fuel Tank",IF(AA220="NA/Balloon","    KiwiFuelSwitchIgnore = true",IF(AA220="standardLiquidFuel",_xlfn.CONCAT("    fuelTankUpgradeType = ",AA220,CHAR(10),"    fuelTankSizeUpgrade = ",AB220),_xlfn.CONCAT("    fuelTankUpgradeType = ",AA220))),IF(Q220="RCS","    rcsUpgradeType = coldGas",IF(Q220="RTG",_xlfn.CONCAT(CHAR(10),"@PART[",D220,"]:NEEDS[",B220,",NearFutureElectrical,DecayingRTGs,!FeatureRadiation]",CHAR(10),"{",CHAR(10),"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Q220" s="16" t="str">
        <f>IF(Q220="Engine",VLOOKUP(X220,EngineUpgrades!$A$2:$C$19,2,FALSE),"")</f>
        <v/>
      </c>
      <c r="AR220" s="16" t="str">
        <f>IF(Q220="Engine",VLOOKUP(X220,EngineUpgrades!$A$2:$C$19,3,FALSE),"")</f>
        <v/>
      </c>
      <c r="AS220" s="15" t="str">
        <f>_xlfn.XLOOKUP(AQ220,EngineUpgrades!$D$1:$J$1,EngineUpgrades!$D$17:$J$17,"",0,1)</f>
        <v/>
      </c>
      <c r="AT220" s="17">
        <v>2</v>
      </c>
      <c r="AU220" s="16" t="str">
        <f>IF(Q220="Engine",_xlfn.XLOOKUP(_xlfn.CONCAT(O220,P220+AT220),TechTree!$C$2:$C$501,TechTree!$D$2:$D$501,"Not Valid Combination",0,1),"")</f>
        <v/>
      </c>
    </row>
    <row r="221" spans="1:47" ht="348.5" x14ac:dyDescent="0.35">
      <c r="A221" t="str">
        <f>VLOOKUP(D221,PartsUpdated!$A$2:$A$289,1,FALSE)</f>
        <v>Hamal_Habitation_1</v>
      </c>
      <c r="B221" t="s">
        <v>417</v>
      </c>
      <c r="C221" t="s">
        <v>1216</v>
      </c>
      <c r="D221" t="s">
        <v>857</v>
      </c>
      <c r="E221" t="s">
        <v>858</v>
      </c>
      <c r="F221" t="s">
        <v>420</v>
      </c>
      <c r="G221" t="s">
        <v>427</v>
      </c>
      <c r="H221">
        <v>1000</v>
      </c>
      <c r="I221">
        <v>400</v>
      </c>
      <c r="J221">
        <v>0.3</v>
      </c>
      <c r="K221" t="s">
        <v>22</v>
      </c>
      <c r="M221" s="12" t="str">
        <f>_xlfn.CONCAT(IF($R221&lt;&gt;"",_xlfn.CONCAT(" #LOC_KTT_",B221,"_",D221,"_Title = ",$R221,CHAR(10),"@PART[",D221,"]:NEEDS[!002_CommunityPartsTitles]:AFTER[",B221,"] // ",IF(R221="",E221,_xlfn.CONCAT(R221," (",E221,")")),CHAR(10),"{",CHAR(10),"    @",$R$1," = #LOC_KTT_",B221,"_",D221,"_Title // ",$R221,CHAR(10),"}",CHAR(10)),""),"@PART[",D221,"]:AFTER[",B221,"] // ",IF(R221="",E221,_xlfn.CONCAT(R221," (",E221,")")),CHAR(10),"{",CHAR(10),"    techBranch = ",VLOOKUP(O221,TechTree!$G$2:$H$43,2,FALSE),CHAR(10),"    techTier = ",P221,CHAR(10),"    @TechRequired = ",N221,IF($S221&lt;&gt;"",_xlfn.CONCAT(CHAR(10),"    @",$S$1," = ",$S221),""),IF($T221&lt;&gt;"",_xlfn.CONCAT(CHAR(10),"    @",$T$1," = ",$T221),""),IF($U221&lt;&gt;"",_xlfn.CONCAT(CHAR(10),"    @",$U$1," = ",$U221),""),IF(AND(AA221="NA/Balloon",Q221&lt;&gt;"Fuel Tank")=TRUE,_xlfn.CONCAT(CHAR(10),"    KiwiFuelSwitchIgnore = true"),""),IF($V221&lt;&gt;"",_xlfn.CONCAT(CHAR(10),V221),""),IF($AP221&lt;&gt;"",IF(Q221="RTG","",_xlfn.CONCAT(CHAR(10),$AP221)),""),IF(AN221&lt;&gt;"",_xlfn.CONCAT(CHAR(10),AN221),""),CHAR(10),"}",IF(AC221="Yes",_xlfn.CONCAT(CHAR(10),"@PART[",D221,"]:NEEDS[KiwiDeprecate]:AFTER[",B221,"]",CHAR(10),"{",CHAR(10),"    kiwiDeprecate = true",CHAR(10),"}"),""),IF(Q221="RTG",AP221,""))</f>
        <v>@PART[Hamal_Habitation_1]:AFTER[Tantares] // Hamal FS1 Forward Section
{
    techBranch = stationColony
    techTier = 5
    @TechRequired = hydroponics
    spacePlaneSystemUpgradeType = hamal
}</v>
      </c>
      <c r="N221" s="9" t="str">
        <f>_xlfn.XLOOKUP(_xlfn.CONCAT(O221,P221),TechTree!$C$2:$C$501,TechTree!$D$2:$D$501,"Not Valid Combination",0,1)</f>
        <v>hydroponics</v>
      </c>
      <c r="O221" s="8" t="s">
        <v>226</v>
      </c>
      <c r="P221" s="8">
        <v>5</v>
      </c>
      <c r="Q221" s="8" t="s">
        <v>289</v>
      </c>
      <c r="W221" s="10" t="s">
        <v>243</v>
      </c>
      <c r="X221" s="10" t="s">
        <v>259</v>
      </c>
      <c r="Y221" s="10" t="s">
        <v>1372</v>
      </c>
      <c r="Z221" s="10" t="s">
        <v>1373</v>
      </c>
      <c r="AA221" s="10" t="s">
        <v>294</v>
      </c>
      <c r="AB221" s="10" t="s">
        <v>303</v>
      </c>
      <c r="AC221" s="10" t="s">
        <v>329</v>
      </c>
      <c r="AE221" s="12" t="str">
        <f t="shared" si="12"/>
        <v>// Choose the one with the part that you want to represent the system
#LOC_KTT_Tantares_hamal_SYSTEM_UPGRADE_TITLE = Hamal System
PARTUPGRADE:NEEDS[Tantares]
{
    name = hamalUpgrade
    type = system
    systemUpgradeName = #LOC_KTT_Tantares_hamal_SYSTEM_UPGRADE_TITLE // Hamal System
    partIcon = Hamal_Habitation_1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@PARTUPGRADE[hamalUpgrade]:FOR[KiwiTechTree]
{
    @title ^= #:INSERTPARTTITLE:$systemUpgradeName$:
    @description ^= #:INSERTSYSTEM:$systemUpgradeName$:
}
@PART[*]:HAS[#spacePlaneSystemUpgradeType[hamal],~systemUpgrade[off]]:FOR[zzzKiwiTechTree]
{
    %systemUpgradeName = #LOC_KTT_Tantares_hamal_SYSTEM_UPGRADE_TITLE // Hamal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#:INSERTSYSTEMUPGRADENODE:$@PARTUPGRADE[hamalUpgrade]/techRequired$!
}</v>
      </c>
      <c r="AF221" s="14"/>
      <c r="AG221" s="18" t="s">
        <v>329</v>
      </c>
      <c r="AH221" s="18"/>
      <c r="AI221" s="18"/>
      <c r="AJ221" s="18"/>
      <c r="AK221" s="18"/>
      <c r="AL221" s="18"/>
      <c r="AM221" s="18"/>
      <c r="AN221" s="19" t="str">
        <f t="shared" si="14"/>
        <v/>
      </c>
      <c r="AO221" s="14"/>
      <c r="AP221" s="15" t="str">
        <f>IF(Q221="Structural",_xlfn.CONCAT("    ","structuralUpgradeType = ",IF(P221&lt;3,"0_2",IF(P221&lt;5,"3_4",IF(P221&lt;7,"5_6",IF(P221&lt;9,"7_8","9Plus"))))),IF(Q221="Command Module",_xlfn.CONCAT("    commandUpgradeType = standard",CHAR(10),"    commandUpgradeName = ",W221),IF(Q221="Engine",_xlfn.CONCAT("    engineUpgradeType = ",X221,CHAR(10),Parts!AS221,CHAR(10),"    enginePartUpgradeName = ",Y221),IF(Q221="Parachute","    parachuteUpgradeType = standard",IF(Q221="Solar",_xlfn.CONCAT("    solarPanelUpgradeTier = ",P221),IF(OR(Q221="System",Q221="System and Space Capability")=TRUE,_xlfn.CONCAT("    spacePlaneSystemUpgradeType = ",Y221,IF(Q221="System and Space Capability",_xlfn.CONCAT(CHAR(10),"    spaceplaneUpgradeType = spaceCapable",CHAR(10),"    baseSkinTemp = ",CHAR(10),"    upgradeSkinTemp = "),"")),IF(Q221="Fuel Tank",IF(AA221="NA/Balloon","    KiwiFuelSwitchIgnore = true",IF(AA221="standardLiquidFuel",_xlfn.CONCAT("    fuelTankUpgradeType = ",AA221,CHAR(10),"    fuelTankSizeUpgrade = ",AB221),_xlfn.CONCAT("    fuelTankUpgradeType = ",AA221))),IF(Q221="RCS","    rcsUpgradeType = coldGas",IF(Q221="RTG",_xlfn.CONCAT(CHAR(10),"@PART[",D221,"]:NEEDS[",B221,",NearFutureElectrical,DecayingRTGs,!FeatureRadiation]",CHAR(10),"{",CHAR(10),"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hamal</v>
      </c>
      <c r="AQ221" s="16" t="str">
        <f>IF(Q221="Engine",VLOOKUP(X221,EngineUpgrades!$A$2:$C$19,2,FALSE),"")</f>
        <v/>
      </c>
      <c r="AR221" s="16" t="str">
        <f>IF(Q221="Engine",VLOOKUP(X221,EngineUpgrades!$A$2:$C$19,3,FALSE),"")</f>
        <v/>
      </c>
      <c r="AS221" s="15" t="str">
        <f>_xlfn.XLOOKUP(AQ221,EngineUpgrades!$D$1:$J$1,EngineUpgrades!$D$17:$J$17,"",0,1)</f>
        <v/>
      </c>
      <c r="AT221" s="17">
        <v>2</v>
      </c>
      <c r="AU221" s="16" t="str">
        <f>IF(Q221="Engine",_xlfn.XLOOKUP(_xlfn.CONCAT(O221,P221+AT221),TechTree!$C$2:$C$501,TechTree!$D$2:$D$501,"Not Valid Combination",0,1),"")</f>
        <v/>
      </c>
    </row>
    <row r="222" spans="1:47" ht="348.5" x14ac:dyDescent="0.35">
      <c r="A222" t="str">
        <f>VLOOKUP(D222,PartsUpdated!$A$2:$A$289,1,FALSE)</f>
        <v>vega_adapter_s1_s0_1</v>
      </c>
      <c r="B222" t="s">
        <v>417</v>
      </c>
      <c r="C222" t="s">
        <v>1217</v>
      </c>
      <c r="D222" t="s">
        <v>859</v>
      </c>
      <c r="E222" t="s">
        <v>860</v>
      </c>
      <c r="F222" t="s">
        <v>439</v>
      </c>
      <c r="G222" t="s">
        <v>6</v>
      </c>
      <c r="H222">
        <v>1250</v>
      </c>
      <c r="I222">
        <v>250</v>
      </c>
      <c r="J222">
        <v>0.05</v>
      </c>
      <c r="K222" t="s">
        <v>87</v>
      </c>
      <c r="M222" s="12" t="str">
        <f>_xlfn.CONCAT(IF($R222&lt;&gt;"",_xlfn.CONCAT(" #LOC_KTT_",B222,"_",D222,"_Title = ",$R222,CHAR(10),"@PART[",D222,"]:NEEDS[!002_CommunityPartsTitles]:AFTER[",B222,"] // ",IF(R222="",E222,_xlfn.CONCAT(R222," (",E222,")")),CHAR(10),"{",CHAR(10),"    @",$R$1," = #LOC_KTT_",B222,"_",D222,"_Title // ",$R222,CHAR(10),"}",CHAR(10)),""),"@PART[",D222,"]:AFTER[",B222,"] // ",IF(R222="",E222,_xlfn.CONCAT(R222," (",E222,")")),CHAR(10),"{",CHAR(10),"    techBranch = ",VLOOKUP(O222,TechTree!$G$2:$H$43,2,FALSE),CHAR(10),"    techTier = ",P222,CHAR(10),"    @TechRequired = ",N222,IF($S222&lt;&gt;"",_xlfn.CONCAT(CHAR(10),"    @",$S$1," = ",$S222),""),IF($T222&lt;&gt;"",_xlfn.CONCAT(CHAR(10),"    @",$T$1," = ",$T222),""),IF($U222&lt;&gt;"",_xlfn.CONCAT(CHAR(10),"    @",$U$1," = ",$U222),""),IF(AND(AA222="NA/Balloon",Q222&lt;&gt;"Fuel Tank")=TRUE,_xlfn.CONCAT(CHAR(10),"    KiwiFuelSwitchIgnore = true"),""),IF($V222&lt;&gt;"",_xlfn.CONCAT(CHAR(10),V222),""),IF($AP222&lt;&gt;"",IF(Q222="RTG","",_xlfn.CONCAT(CHAR(10),$AP222)),""),IF(AN222&lt;&gt;"",_xlfn.CONCAT(CHAR(10),AN222),""),CHAR(10),"}",IF(AC222="Yes",_xlfn.CONCAT(CHAR(10),"@PART[",D222,"]:NEEDS[KiwiDeprecate]:AFTER[",B222,"]",CHAR(10),"{",CHAR(10),"    kiwiDeprecate = true",CHAR(10),"}"),""),IF(Q222="RTG",AP222,""))</f>
        <v>@PART[vega_adapter_s1_s0_1]:AFTER[Tantares] // Vega Size 1 to Size 0 Inline Adapter
{
    techBranch = adaptersEtAl
    techTier = 2
    @TechRequired = basicConstruction
    spacePlaneSystemUpgradeType = vega
}</v>
      </c>
      <c r="N222" s="9" t="str">
        <f>_xlfn.XLOOKUP(_xlfn.CONCAT(O222,P222),TechTree!$C$2:$C$501,TechTree!$D$2:$D$501,"Not Valid Combination",0,1)</f>
        <v>basicConstruction</v>
      </c>
      <c r="O222" s="8" t="s">
        <v>207</v>
      </c>
      <c r="P222" s="8">
        <v>2</v>
      </c>
      <c r="Q222" s="8" t="s">
        <v>289</v>
      </c>
      <c r="W222" s="10" t="s">
        <v>243</v>
      </c>
      <c r="X222" s="10" t="s">
        <v>254</v>
      </c>
      <c r="Y222" s="10" t="s">
        <v>1375</v>
      </c>
      <c r="Z222" s="10" t="s">
        <v>1376</v>
      </c>
      <c r="AA222" s="10" t="s">
        <v>294</v>
      </c>
      <c r="AB222" s="10" t="s">
        <v>303</v>
      </c>
      <c r="AC222" s="10" t="s">
        <v>329</v>
      </c>
      <c r="AE222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22" s="14"/>
      <c r="AG222" s="18" t="s">
        <v>329</v>
      </c>
      <c r="AH222" s="18"/>
      <c r="AI222" s="18"/>
      <c r="AJ222" s="18"/>
      <c r="AK222" s="18"/>
      <c r="AL222" s="18"/>
      <c r="AM222" s="18"/>
      <c r="AN222" s="19" t="str">
        <f t="shared" si="14"/>
        <v/>
      </c>
      <c r="AO222" s="14"/>
      <c r="AP222" s="15" t="str">
        <f>IF(Q222="Structural",_xlfn.CONCAT("    ","structuralUpgradeType = ",IF(P222&lt;3,"0_2",IF(P222&lt;5,"3_4",IF(P222&lt;7,"5_6",IF(P222&lt;9,"7_8","9Plus"))))),IF(Q222="Command Module",_xlfn.CONCAT("    commandUpgradeType = standard",CHAR(10),"    commandUpgradeName = ",W222),IF(Q222="Engine",_xlfn.CONCAT("    engineUpgradeType = ",X222,CHAR(10),Parts!AS222,CHAR(10),"    enginePartUpgradeName = ",Y222),IF(Q222="Parachute","    parachuteUpgradeType = standard",IF(Q222="Solar",_xlfn.CONCAT("    solarPanelUpgradeTier = ",P222),IF(OR(Q222="System",Q222="System and Space Capability")=TRUE,_xlfn.CONCAT("    spacePlaneSystemUpgradeType = ",Y222,IF(Q222="System and Space Capability",_xlfn.CONCAT(CHAR(10),"    spaceplaneUpgradeType = spaceCapable",CHAR(10),"    baseSkinTemp = ",CHAR(10),"    upgradeSkinTemp = "),"")),IF(Q222="Fuel Tank",IF(AA222="NA/Balloon","    KiwiFuelSwitchIgnore = true",IF(AA222="standardLiquidFuel",_xlfn.CONCAT("    fuelTankUpgradeType = ",AA222,CHAR(10),"    fuelTankSizeUpgrade = ",AB222),_xlfn.CONCAT("    fuelTankUpgradeType = ",AA222))),IF(Q222="RCS","    rcsUpgradeType = coldGas",IF(Q222="RTG",_xlfn.CONCAT(CHAR(10),"@PART[",D222,"]:NEEDS[",B222,",NearFutureElectrical,DecayingRTGs,!FeatureRadiation]",CHAR(10),"{",CHAR(10),"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22" s="16" t="str">
        <f>IF(Q222="Engine",VLOOKUP(X222,EngineUpgrades!$A$2:$C$19,2,FALSE),"")</f>
        <v/>
      </c>
      <c r="AR222" s="16" t="str">
        <f>IF(Q222="Engine",VLOOKUP(X222,EngineUpgrades!$A$2:$C$19,3,FALSE),"")</f>
        <v/>
      </c>
      <c r="AS222" s="15" t="str">
        <f>_xlfn.XLOOKUP(AQ222,EngineUpgrades!$D$1:$J$1,EngineUpgrades!$D$17:$J$17,"",0,1)</f>
        <v/>
      </c>
      <c r="AT222" s="17">
        <v>2</v>
      </c>
      <c r="AU222" s="16" t="str">
        <f>IF(Q222="Engine",_xlfn.XLOOKUP(_xlfn.CONCAT(O222,P222+AT222),TechTree!$C$2:$C$501,TechTree!$D$2:$D$501,"Not Valid Combination",0,1),"")</f>
        <v/>
      </c>
    </row>
    <row r="223" spans="1:47" ht="348.5" x14ac:dyDescent="0.35">
      <c r="A223" t="str">
        <f>VLOOKUP(D223,PartsUpdated!$A$2:$A$289,1,FALSE)</f>
        <v>vega_adapter_s1_s0p5_1</v>
      </c>
      <c r="B223" t="s">
        <v>417</v>
      </c>
      <c r="C223" t="s">
        <v>1218</v>
      </c>
      <c r="D223" t="s">
        <v>861</v>
      </c>
      <c r="E223" t="s">
        <v>862</v>
      </c>
      <c r="F223" t="s">
        <v>439</v>
      </c>
      <c r="G223" t="s">
        <v>6</v>
      </c>
      <c r="H223">
        <v>1250</v>
      </c>
      <c r="I223">
        <v>250</v>
      </c>
      <c r="J223">
        <v>0.05</v>
      </c>
      <c r="K223" t="s">
        <v>87</v>
      </c>
      <c r="M223" s="12" t="str">
        <f>_xlfn.CONCAT(IF($R223&lt;&gt;"",_xlfn.CONCAT(" #LOC_KTT_",B223,"_",D223,"_Title = ",$R223,CHAR(10),"@PART[",D223,"]:NEEDS[!002_CommunityPartsTitles]:AFTER[",B223,"] // ",IF(R223="",E223,_xlfn.CONCAT(R223," (",E223,")")),CHAR(10),"{",CHAR(10),"    @",$R$1," = #LOC_KTT_",B223,"_",D223,"_Title // ",$R223,CHAR(10),"}",CHAR(10)),""),"@PART[",D223,"]:AFTER[",B223,"] // ",IF(R223="",E223,_xlfn.CONCAT(R223," (",E223,")")),CHAR(10),"{",CHAR(10),"    techBranch = ",VLOOKUP(O223,TechTree!$G$2:$H$43,2,FALSE),CHAR(10),"    techTier = ",P223,CHAR(10),"    @TechRequired = ",N223,IF($S223&lt;&gt;"",_xlfn.CONCAT(CHAR(10),"    @",$S$1," = ",$S223),""),IF($T223&lt;&gt;"",_xlfn.CONCAT(CHAR(10),"    @",$T$1," = ",$T223),""),IF($U223&lt;&gt;"",_xlfn.CONCAT(CHAR(10),"    @",$U$1," = ",$U223),""),IF(AND(AA223="NA/Balloon",Q223&lt;&gt;"Fuel Tank")=TRUE,_xlfn.CONCAT(CHAR(10),"    KiwiFuelSwitchIgnore = true"),""),IF($V223&lt;&gt;"",_xlfn.CONCAT(CHAR(10),V223),""),IF($AP223&lt;&gt;"",IF(Q223="RTG","",_xlfn.CONCAT(CHAR(10),$AP223)),""),IF(AN223&lt;&gt;"",_xlfn.CONCAT(CHAR(10),AN223),""),CHAR(10),"}",IF(AC223="Yes",_xlfn.CONCAT(CHAR(10),"@PART[",D223,"]:NEEDS[KiwiDeprecate]:AFTER[",B223,"]",CHAR(10),"{",CHAR(10),"    kiwiDeprecate = true",CHAR(10),"}"),""),IF(Q223="RTG",AP223,""))</f>
        <v>@PART[vega_adapter_s1_s0p5_1]:AFTER[Tantares] // Vega Size 1 to Size 0.5 Inline Adapter
{
    techBranch = adaptersEtAl
    techTier = 2
    @TechRequired = basicConstruction
    spacePlaneSystemUpgradeType = vega
}</v>
      </c>
      <c r="N223" s="9" t="str">
        <f>_xlfn.XLOOKUP(_xlfn.CONCAT(O223,P223),TechTree!$C$2:$C$501,TechTree!$D$2:$D$501,"Not Valid Combination",0,1)</f>
        <v>basicConstruction</v>
      </c>
      <c r="O223" s="8" t="s">
        <v>207</v>
      </c>
      <c r="P223" s="8">
        <v>2</v>
      </c>
      <c r="Q223" s="8" t="s">
        <v>289</v>
      </c>
      <c r="W223" s="10" t="s">
        <v>243</v>
      </c>
      <c r="X223" s="10" t="s">
        <v>259</v>
      </c>
      <c r="Y223" s="10" t="s">
        <v>1375</v>
      </c>
      <c r="Z223" s="10" t="s">
        <v>1376</v>
      </c>
      <c r="AA223" s="10" t="s">
        <v>294</v>
      </c>
      <c r="AB223" s="10" t="s">
        <v>303</v>
      </c>
      <c r="AC223" s="10" t="s">
        <v>329</v>
      </c>
      <c r="AE223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23" s="14"/>
      <c r="AG223" s="18" t="s">
        <v>329</v>
      </c>
      <c r="AH223" s="18"/>
      <c r="AI223" s="18"/>
      <c r="AJ223" s="18"/>
      <c r="AK223" s="18"/>
      <c r="AL223" s="18"/>
      <c r="AM223" s="18"/>
      <c r="AN223" s="19" t="str">
        <f t="shared" si="14"/>
        <v/>
      </c>
      <c r="AO223" s="14"/>
      <c r="AP223" s="15" t="str">
        <f>IF(Q223="Structural",_xlfn.CONCAT("    ","structuralUpgradeType = ",IF(P223&lt;3,"0_2",IF(P223&lt;5,"3_4",IF(P223&lt;7,"5_6",IF(P223&lt;9,"7_8","9Plus"))))),IF(Q223="Command Module",_xlfn.CONCAT("    commandUpgradeType = standard",CHAR(10),"    commandUpgradeName = ",W223),IF(Q223="Engine",_xlfn.CONCAT("    engineUpgradeType = ",X223,CHAR(10),Parts!AS223,CHAR(10),"    enginePartUpgradeName = ",Y223),IF(Q223="Parachute","    parachuteUpgradeType = standard",IF(Q223="Solar",_xlfn.CONCAT("    solarPanelUpgradeTier = ",P223),IF(OR(Q223="System",Q223="System and Space Capability")=TRUE,_xlfn.CONCAT("    spacePlaneSystemUpgradeType = ",Y223,IF(Q223="System and Space Capability",_xlfn.CONCAT(CHAR(10),"    spaceplaneUpgradeType = spaceCapable",CHAR(10),"    baseSkinTemp = ",CHAR(10),"    upgradeSkinTemp = "),"")),IF(Q223="Fuel Tank",IF(AA223="NA/Balloon","    KiwiFuelSwitchIgnore = true",IF(AA223="standardLiquidFuel",_xlfn.CONCAT("    fuelTankUpgradeType = ",AA223,CHAR(10),"    fuelTankSizeUpgrade = ",AB223),_xlfn.CONCAT("    fuelTankUpgradeType = ",AA223))),IF(Q223="RCS","    rcsUpgradeType = coldGas",IF(Q223="RTG",_xlfn.CONCAT(CHAR(10),"@PART[",D223,"]:NEEDS[",B223,",NearFutureElectrical,DecayingRTGs,!FeatureRadiation]",CHAR(10),"{",CHAR(10),"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23" s="16" t="str">
        <f>IF(Q223="Engine",VLOOKUP(X223,EngineUpgrades!$A$2:$C$19,2,FALSE),"")</f>
        <v/>
      </c>
      <c r="AR223" s="16" t="str">
        <f>IF(Q223="Engine",VLOOKUP(X223,EngineUpgrades!$A$2:$C$19,3,FALSE),"")</f>
        <v/>
      </c>
      <c r="AS223" s="15" t="str">
        <f>_xlfn.XLOOKUP(AQ223,EngineUpgrades!$D$1:$J$1,EngineUpgrades!$D$17:$J$17,"",0,1)</f>
        <v/>
      </c>
      <c r="AT223" s="17">
        <v>2</v>
      </c>
      <c r="AU223" s="16" t="str">
        <f>IF(Q223="Engine",_xlfn.XLOOKUP(_xlfn.CONCAT(O223,P223+AT223),TechTree!$C$2:$C$501,TechTree!$D$2:$D$501,"Not Valid Combination",0,1),"")</f>
        <v/>
      </c>
    </row>
    <row r="224" spans="1:47" ht="348.5" x14ac:dyDescent="0.35">
      <c r="A224" t="str">
        <f>VLOOKUP(D224,PartsUpdated!$A$2:$A$289,1,FALSE)</f>
        <v>vega_adapter_s1p5_s0_1</v>
      </c>
      <c r="B224" t="s">
        <v>417</v>
      </c>
      <c r="C224" t="s">
        <v>1219</v>
      </c>
      <c r="D224" t="s">
        <v>863</v>
      </c>
      <c r="E224" t="s">
        <v>864</v>
      </c>
      <c r="F224" t="s">
        <v>439</v>
      </c>
      <c r="G224" t="s">
        <v>6</v>
      </c>
      <c r="H224">
        <v>1875</v>
      </c>
      <c r="I224">
        <v>375</v>
      </c>
      <c r="J224">
        <v>7.4999999999999997E-2</v>
      </c>
      <c r="K224" t="s">
        <v>87</v>
      </c>
      <c r="M224" s="12" t="str">
        <f>_xlfn.CONCAT(IF($R224&lt;&gt;"",_xlfn.CONCAT(" #LOC_KTT_",B224,"_",D224,"_Title = ",$R224,CHAR(10),"@PART[",D224,"]:NEEDS[!002_CommunityPartsTitles]:AFTER[",B224,"] // ",IF(R224="",E224,_xlfn.CONCAT(R224," (",E224,")")),CHAR(10),"{",CHAR(10),"    @",$R$1," = #LOC_KTT_",B224,"_",D224,"_Title // ",$R224,CHAR(10),"}",CHAR(10)),""),"@PART[",D224,"]:AFTER[",B224,"] // ",IF(R224="",E224,_xlfn.CONCAT(R224," (",E224,")")),CHAR(10),"{",CHAR(10),"    techBranch = ",VLOOKUP(O224,TechTree!$G$2:$H$43,2,FALSE),CHAR(10),"    techTier = ",P224,CHAR(10),"    @TechRequired = ",N224,IF($S224&lt;&gt;"",_xlfn.CONCAT(CHAR(10),"    @",$S$1," = ",$S224),""),IF($T224&lt;&gt;"",_xlfn.CONCAT(CHAR(10),"    @",$T$1," = ",$T224),""),IF($U224&lt;&gt;"",_xlfn.CONCAT(CHAR(10),"    @",$U$1," = ",$U224),""),IF(AND(AA224="NA/Balloon",Q224&lt;&gt;"Fuel Tank")=TRUE,_xlfn.CONCAT(CHAR(10),"    KiwiFuelSwitchIgnore = true"),""),IF($V224&lt;&gt;"",_xlfn.CONCAT(CHAR(10),V224),""),IF($AP224&lt;&gt;"",IF(Q224="RTG","",_xlfn.CONCAT(CHAR(10),$AP224)),""),IF(AN224&lt;&gt;"",_xlfn.CONCAT(CHAR(10),AN224),""),CHAR(10),"}",IF(AC224="Yes",_xlfn.CONCAT(CHAR(10),"@PART[",D224,"]:NEEDS[KiwiDeprecate]:AFTER[",B224,"]",CHAR(10),"{",CHAR(10),"    kiwiDeprecate = true",CHAR(10),"}"),""),IF(Q224="RTG",AP224,""))</f>
        <v>@PART[vega_adapter_s1p5_s0_1]:AFTER[Tantares] // Vega Size 1.5 to Size 0 Inline Adapter
{
    techBranch = adaptersEtAl
    techTier = 3
    @TechRequired = generalConstruction
    spacePlaneSystemUpgradeType = vega
}</v>
      </c>
      <c r="N224" s="9" t="str">
        <f>_xlfn.XLOOKUP(_xlfn.CONCAT(O224,P224),TechTree!$C$2:$C$501,TechTree!$D$2:$D$501,"Not Valid Combination",0,1)</f>
        <v>generalConstruction</v>
      </c>
      <c r="O224" s="8" t="s">
        <v>207</v>
      </c>
      <c r="P224" s="8">
        <v>3</v>
      </c>
      <c r="Q224" s="8" t="s">
        <v>289</v>
      </c>
      <c r="W224" s="10" t="s">
        <v>243</v>
      </c>
      <c r="X224" s="10" t="s">
        <v>254</v>
      </c>
      <c r="Y224" s="10" t="s">
        <v>1375</v>
      </c>
      <c r="Z224" s="10" t="s">
        <v>1376</v>
      </c>
      <c r="AA224" s="10" t="s">
        <v>294</v>
      </c>
      <c r="AB224" s="10" t="s">
        <v>303</v>
      </c>
      <c r="AC224" s="10" t="s">
        <v>329</v>
      </c>
      <c r="AE224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24" s="14"/>
      <c r="AG224" s="18" t="s">
        <v>329</v>
      </c>
      <c r="AH224" s="18"/>
      <c r="AI224" s="18"/>
      <c r="AJ224" s="18"/>
      <c r="AK224" s="18"/>
      <c r="AL224" s="18"/>
      <c r="AM224" s="18"/>
      <c r="AN224" s="19" t="str">
        <f t="shared" si="14"/>
        <v/>
      </c>
      <c r="AO224" s="14"/>
      <c r="AP224" s="15" t="str">
        <f>IF(Q224="Structural",_xlfn.CONCAT("    ","structuralUpgradeType = ",IF(P224&lt;3,"0_2",IF(P224&lt;5,"3_4",IF(P224&lt;7,"5_6",IF(P224&lt;9,"7_8","9Plus"))))),IF(Q224="Command Module",_xlfn.CONCAT("    commandUpgradeType = standard",CHAR(10),"    commandUpgradeName = ",W224),IF(Q224="Engine",_xlfn.CONCAT("    engineUpgradeType = ",X224,CHAR(10),Parts!AS224,CHAR(10),"    enginePartUpgradeName = ",Y224),IF(Q224="Parachute","    parachuteUpgradeType = standard",IF(Q224="Solar",_xlfn.CONCAT("    solarPanelUpgradeTier = ",P224),IF(OR(Q224="System",Q224="System and Space Capability")=TRUE,_xlfn.CONCAT("    spacePlaneSystemUpgradeType = ",Y224,IF(Q224="System and Space Capability",_xlfn.CONCAT(CHAR(10),"    spaceplaneUpgradeType = spaceCapable",CHAR(10),"    baseSkinTemp = ",CHAR(10),"    upgradeSkinTemp = "),"")),IF(Q224="Fuel Tank",IF(AA224="NA/Balloon","    KiwiFuelSwitchIgnore = true",IF(AA224="standardLiquidFuel",_xlfn.CONCAT("    fuelTankUpgradeType = ",AA224,CHAR(10),"    fuelTankSizeUpgrade = ",AB224),_xlfn.CONCAT("    fuelTankUpgradeType = ",AA224))),IF(Q224="RCS","    rcsUpgradeType = coldGas",IF(Q224="RTG",_xlfn.CONCAT(CHAR(10),"@PART[",D224,"]:NEEDS[",B224,",NearFutureElectrical,DecayingRTGs,!FeatureRadiation]",CHAR(10),"{",CHAR(10),"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24" s="16" t="str">
        <f>IF(Q224="Engine",VLOOKUP(X224,EngineUpgrades!$A$2:$C$19,2,FALSE),"")</f>
        <v/>
      </c>
      <c r="AR224" s="16" t="str">
        <f>IF(Q224="Engine",VLOOKUP(X224,EngineUpgrades!$A$2:$C$19,3,FALSE),"")</f>
        <v/>
      </c>
      <c r="AS224" s="15" t="str">
        <f>_xlfn.XLOOKUP(AQ224,EngineUpgrades!$D$1:$J$1,EngineUpgrades!$D$17:$J$17,"",0,1)</f>
        <v/>
      </c>
      <c r="AT224" s="17">
        <v>2</v>
      </c>
      <c r="AU224" s="16" t="str">
        <f>IF(Q224="Engine",_xlfn.XLOOKUP(_xlfn.CONCAT(O224,P224+AT224),TechTree!$C$2:$C$501,TechTree!$D$2:$D$501,"Not Valid Combination",0,1),"")</f>
        <v/>
      </c>
    </row>
    <row r="225" spans="1:47" ht="348.5" x14ac:dyDescent="0.35">
      <c r="A225" t="str">
        <f>VLOOKUP(D225,PartsUpdated!$A$2:$A$289,1,FALSE)</f>
        <v>vega_adapter_s1p5_s0p5_1</v>
      </c>
      <c r="B225" t="s">
        <v>417</v>
      </c>
      <c r="C225" t="s">
        <v>1220</v>
      </c>
      <c r="D225" t="s">
        <v>865</v>
      </c>
      <c r="E225" t="s">
        <v>866</v>
      </c>
      <c r="F225" t="s">
        <v>439</v>
      </c>
      <c r="G225" t="s">
        <v>6</v>
      </c>
      <c r="H225">
        <v>1875</v>
      </c>
      <c r="I225">
        <v>375</v>
      </c>
      <c r="J225">
        <v>7.4999999999999997E-2</v>
      </c>
      <c r="K225" t="s">
        <v>87</v>
      </c>
      <c r="M225" s="12" t="str">
        <f>_xlfn.CONCAT(IF($R225&lt;&gt;"",_xlfn.CONCAT(" #LOC_KTT_",B225,"_",D225,"_Title = ",$R225,CHAR(10),"@PART[",D225,"]:NEEDS[!002_CommunityPartsTitles]:AFTER[",B225,"] // ",IF(R225="",E225,_xlfn.CONCAT(R225," (",E225,")")),CHAR(10),"{",CHAR(10),"    @",$R$1," = #LOC_KTT_",B225,"_",D225,"_Title // ",$R225,CHAR(10),"}",CHAR(10)),""),"@PART[",D225,"]:AFTER[",B225,"] // ",IF(R225="",E225,_xlfn.CONCAT(R225," (",E225,")")),CHAR(10),"{",CHAR(10),"    techBranch = ",VLOOKUP(O225,TechTree!$G$2:$H$43,2,FALSE),CHAR(10),"    techTier = ",P225,CHAR(10),"    @TechRequired = ",N225,IF($S225&lt;&gt;"",_xlfn.CONCAT(CHAR(10),"    @",$S$1," = ",$S225),""),IF($T225&lt;&gt;"",_xlfn.CONCAT(CHAR(10),"    @",$T$1," = ",$T225),""),IF($U225&lt;&gt;"",_xlfn.CONCAT(CHAR(10),"    @",$U$1," = ",$U225),""),IF(AND(AA225="NA/Balloon",Q225&lt;&gt;"Fuel Tank")=TRUE,_xlfn.CONCAT(CHAR(10),"    KiwiFuelSwitchIgnore = true"),""),IF($V225&lt;&gt;"",_xlfn.CONCAT(CHAR(10),V225),""),IF($AP225&lt;&gt;"",IF(Q225="RTG","",_xlfn.CONCAT(CHAR(10),$AP225)),""),IF(AN225&lt;&gt;"",_xlfn.CONCAT(CHAR(10),AN225),""),CHAR(10),"}",IF(AC225="Yes",_xlfn.CONCAT(CHAR(10),"@PART[",D225,"]:NEEDS[KiwiDeprecate]:AFTER[",B225,"]",CHAR(10),"{",CHAR(10),"    kiwiDeprecate = true",CHAR(10),"}"),""),IF(Q225="RTG",AP225,""))</f>
        <v>@PART[vega_adapter_s1p5_s0p5_1]:AFTER[Tantares] // Vega Size 1.5 to Size 0.5 Inline Adapter
{
    techBranch = adaptersEtAl
    techTier = 3
    @TechRequired = generalConstruction
    spacePlaneSystemUpgradeType = vega
}</v>
      </c>
      <c r="N225" s="9" t="str">
        <f>_xlfn.XLOOKUP(_xlfn.CONCAT(O225,P225),TechTree!$C$2:$C$501,TechTree!$D$2:$D$501,"Not Valid Combination",0,1)</f>
        <v>generalConstruction</v>
      </c>
      <c r="O225" s="8" t="s">
        <v>207</v>
      </c>
      <c r="P225" s="8">
        <v>3</v>
      </c>
      <c r="Q225" s="8" t="s">
        <v>289</v>
      </c>
      <c r="W225" s="10" t="s">
        <v>243</v>
      </c>
      <c r="X225" s="10" t="s">
        <v>259</v>
      </c>
      <c r="Y225" s="10" t="s">
        <v>1375</v>
      </c>
      <c r="Z225" s="10" t="s">
        <v>1376</v>
      </c>
      <c r="AA225" s="10" t="s">
        <v>294</v>
      </c>
      <c r="AB225" s="10" t="s">
        <v>303</v>
      </c>
      <c r="AC225" s="10" t="s">
        <v>329</v>
      </c>
      <c r="AE225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25" s="14"/>
      <c r="AG225" s="18" t="s">
        <v>329</v>
      </c>
      <c r="AH225" s="18"/>
      <c r="AI225" s="18"/>
      <c r="AJ225" s="18"/>
      <c r="AK225" s="18"/>
      <c r="AL225" s="18"/>
      <c r="AM225" s="18"/>
      <c r="AN225" s="19" t="str">
        <f t="shared" si="14"/>
        <v/>
      </c>
      <c r="AO225" s="14"/>
      <c r="AP225" s="15" t="str">
        <f>IF(Q225="Structural",_xlfn.CONCAT("    ","structuralUpgradeType = ",IF(P225&lt;3,"0_2",IF(P225&lt;5,"3_4",IF(P225&lt;7,"5_6",IF(P225&lt;9,"7_8","9Plus"))))),IF(Q225="Command Module",_xlfn.CONCAT("    commandUpgradeType = standard",CHAR(10),"    commandUpgradeName = ",W225),IF(Q225="Engine",_xlfn.CONCAT("    engineUpgradeType = ",X225,CHAR(10),Parts!AS225,CHAR(10),"    enginePartUpgradeName = ",Y225),IF(Q225="Parachute","    parachuteUpgradeType = standard",IF(Q225="Solar",_xlfn.CONCAT("    solarPanelUpgradeTier = ",P225),IF(OR(Q225="System",Q225="System and Space Capability")=TRUE,_xlfn.CONCAT("    spacePlaneSystemUpgradeType = ",Y225,IF(Q225="System and Space Capability",_xlfn.CONCAT(CHAR(10),"    spaceplaneUpgradeType = spaceCapable",CHAR(10),"    baseSkinTemp = ",CHAR(10),"    upgradeSkinTemp = "),"")),IF(Q225="Fuel Tank",IF(AA225="NA/Balloon","    KiwiFuelSwitchIgnore = true",IF(AA225="standardLiquidFuel",_xlfn.CONCAT("    fuelTankUpgradeType = ",AA225,CHAR(10),"    fuelTankSizeUpgrade = ",AB225),_xlfn.CONCAT("    fuelTankUpgradeType = ",AA225))),IF(Q225="RCS","    rcsUpgradeType = coldGas",IF(Q225="RTG",_xlfn.CONCAT(CHAR(10),"@PART[",D225,"]:NEEDS[",B225,",NearFutureElectrical,DecayingRTGs,!FeatureRadiation]",CHAR(10),"{",CHAR(10),"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25" s="16" t="str">
        <f>IF(Q225="Engine",VLOOKUP(X225,EngineUpgrades!$A$2:$C$19,2,FALSE),"")</f>
        <v/>
      </c>
      <c r="AR225" s="16" t="str">
        <f>IF(Q225="Engine",VLOOKUP(X225,EngineUpgrades!$A$2:$C$19,3,FALSE),"")</f>
        <v/>
      </c>
      <c r="AS225" s="15" t="str">
        <f>_xlfn.XLOOKUP(AQ225,EngineUpgrades!$D$1:$J$1,EngineUpgrades!$D$17:$J$17,"",0,1)</f>
        <v/>
      </c>
      <c r="AT225" s="17">
        <v>2</v>
      </c>
      <c r="AU225" s="16" t="str">
        <f>IF(Q225="Engine",_xlfn.XLOOKUP(_xlfn.CONCAT(O225,P225+AT225),TechTree!$C$2:$C$501,TechTree!$D$2:$D$501,"Not Valid Combination",0,1),"")</f>
        <v/>
      </c>
    </row>
    <row r="226" spans="1:47" ht="348.5" x14ac:dyDescent="0.35">
      <c r="A226" t="str">
        <f>VLOOKUP(D226,PartsUpdated!$A$2:$A$289,1,FALSE)</f>
        <v>vega_adapter_s1p5_s1_1</v>
      </c>
      <c r="B226" t="s">
        <v>417</v>
      </c>
      <c r="C226" t="s">
        <v>1221</v>
      </c>
      <c r="D226" t="s">
        <v>867</v>
      </c>
      <c r="E226" t="s">
        <v>868</v>
      </c>
      <c r="F226" t="s">
        <v>439</v>
      </c>
      <c r="G226" t="s">
        <v>6</v>
      </c>
      <c r="H226">
        <v>1875</v>
      </c>
      <c r="I226">
        <v>375</v>
      </c>
      <c r="J226">
        <v>7.4999999999999997E-2</v>
      </c>
      <c r="K226" t="s">
        <v>87</v>
      </c>
      <c r="M226" s="12" t="str">
        <f>_xlfn.CONCAT(IF($R226&lt;&gt;"",_xlfn.CONCAT(" #LOC_KTT_",B226,"_",D226,"_Title = ",$R226,CHAR(10),"@PART[",D226,"]:NEEDS[!002_CommunityPartsTitles]:AFTER[",B226,"] // ",IF(R226="",E226,_xlfn.CONCAT(R226," (",E226,")")),CHAR(10),"{",CHAR(10),"    @",$R$1," = #LOC_KTT_",B226,"_",D226,"_Title // ",$R226,CHAR(10),"}",CHAR(10)),""),"@PART[",D226,"]:AFTER[",B226,"] // ",IF(R226="",E226,_xlfn.CONCAT(R226," (",E226,")")),CHAR(10),"{",CHAR(10),"    techBranch = ",VLOOKUP(O226,TechTree!$G$2:$H$43,2,FALSE),CHAR(10),"    techTier = ",P226,CHAR(10),"    @TechRequired = ",N226,IF($S226&lt;&gt;"",_xlfn.CONCAT(CHAR(10),"    @",$S$1," = ",$S226),""),IF($T226&lt;&gt;"",_xlfn.CONCAT(CHAR(10),"    @",$T$1," = ",$T226),""),IF($U226&lt;&gt;"",_xlfn.CONCAT(CHAR(10),"    @",$U$1," = ",$U226),""),IF(AND(AA226="NA/Balloon",Q226&lt;&gt;"Fuel Tank")=TRUE,_xlfn.CONCAT(CHAR(10),"    KiwiFuelSwitchIgnore = true"),""),IF($V226&lt;&gt;"",_xlfn.CONCAT(CHAR(10),V226),""),IF($AP226&lt;&gt;"",IF(Q226="RTG","",_xlfn.CONCAT(CHAR(10),$AP226)),""),IF(AN226&lt;&gt;"",_xlfn.CONCAT(CHAR(10),AN226),""),CHAR(10),"}",IF(AC226="Yes",_xlfn.CONCAT(CHAR(10),"@PART[",D226,"]:NEEDS[KiwiDeprecate]:AFTER[",B226,"]",CHAR(10),"{",CHAR(10),"    kiwiDeprecate = true",CHAR(10),"}"),""),IF(Q226="RTG",AP226,""))</f>
        <v>@PART[vega_adapter_s1p5_s1_1]:AFTER[Tantares] // Vega Size 1.5 to Size 1 Inline Adapter
{
    techBranch = adaptersEtAl
    techTier = 3
    @TechRequired = generalConstruction
    spacePlaneSystemUpgradeType = vega
}</v>
      </c>
      <c r="N226" s="9" t="str">
        <f>_xlfn.XLOOKUP(_xlfn.CONCAT(O226,P226),TechTree!$C$2:$C$501,TechTree!$D$2:$D$501,"Not Valid Combination",0,1)</f>
        <v>generalConstruction</v>
      </c>
      <c r="O226" s="8" t="s">
        <v>207</v>
      </c>
      <c r="P226" s="8">
        <v>3</v>
      </c>
      <c r="Q226" s="8" t="s">
        <v>289</v>
      </c>
      <c r="W226" s="10" t="s">
        <v>243</v>
      </c>
      <c r="X226" s="10" t="s">
        <v>254</v>
      </c>
      <c r="Y226" s="10" t="s">
        <v>1375</v>
      </c>
      <c r="Z226" s="10" t="s">
        <v>1376</v>
      </c>
      <c r="AA226" s="10" t="s">
        <v>294</v>
      </c>
      <c r="AB226" s="10" t="s">
        <v>303</v>
      </c>
      <c r="AC226" s="10" t="s">
        <v>329</v>
      </c>
      <c r="AE226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26" s="14"/>
      <c r="AG226" s="18" t="s">
        <v>329</v>
      </c>
      <c r="AH226" s="18"/>
      <c r="AI226" s="18"/>
      <c r="AJ226" s="18"/>
      <c r="AK226" s="18"/>
      <c r="AL226" s="18"/>
      <c r="AM226" s="18"/>
      <c r="AN226" s="19" t="str">
        <f t="shared" si="14"/>
        <v/>
      </c>
      <c r="AO226" s="14"/>
      <c r="AP226" s="15" t="str">
        <f>IF(Q226="Structural",_xlfn.CONCAT("    ","structuralUpgradeType = ",IF(P226&lt;3,"0_2",IF(P226&lt;5,"3_4",IF(P226&lt;7,"5_6",IF(P226&lt;9,"7_8","9Plus"))))),IF(Q226="Command Module",_xlfn.CONCAT("    commandUpgradeType = standard",CHAR(10),"    commandUpgradeName = ",W226),IF(Q226="Engine",_xlfn.CONCAT("    engineUpgradeType = ",X226,CHAR(10),Parts!AS226,CHAR(10),"    enginePartUpgradeName = ",Y226),IF(Q226="Parachute","    parachuteUpgradeType = standard",IF(Q226="Solar",_xlfn.CONCAT("    solarPanelUpgradeTier = ",P226),IF(OR(Q226="System",Q226="System and Space Capability")=TRUE,_xlfn.CONCAT("    spacePlaneSystemUpgradeType = ",Y226,IF(Q226="System and Space Capability",_xlfn.CONCAT(CHAR(10),"    spaceplaneUpgradeType = spaceCapable",CHAR(10),"    baseSkinTemp = ",CHAR(10),"    upgradeSkinTemp = "),"")),IF(Q226="Fuel Tank",IF(AA226="NA/Balloon","    KiwiFuelSwitchIgnore = true",IF(AA226="standardLiquidFuel",_xlfn.CONCAT("    fuelTankUpgradeType = ",AA226,CHAR(10),"    fuelTankSizeUpgrade = ",AB226),_xlfn.CONCAT("    fuelTankUpgradeType = ",AA226))),IF(Q226="RCS","    rcsUpgradeType = coldGas",IF(Q226="RTG",_xlfn.CONCAT(CHAR(10),"@PART[",D226,"]:NEEDS[",B226,",NearFutureElectrical,DecayingRTGs,!FeatureRadiation]",CHAR(10),"{",CHAR(10),"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26" s="16" t="str">
        <f>IF(Q226="Engine",VLOOKUP(X226,EngineUpgrades!$A$2:$C$19,2,FALSE),"")</f>
        <v/>
      </c>
      <c r="AR226" s="16" t="str">
        <f>IF(Q226="Engine",VLOOKUP(X226,EngineUpgrades!$A$2:$C$19,3,FALSE),"")</f>
        <v/>
      </c>
      <c r="AS226" s="15" t="str">
        <f>_xlfn.XLOOKUP(AQ226,EngineUpgrades!$D$1:$J$1,EngineUpgrades!$D$17:$J$17,"",0,1)</f>
        <v/>
      </c>
      <c r="AT226" s="17">
        <v>2</v>
      </c>
      <c r="AU226" s="16" t="str">
        <f>IF(Q226="Engine",_xlfn.XLOOKUP(_xlfn.CONCAT(O226,P226+AT226),TechTree!$C$2:$C$501,TechTree!$D$2:$D$501,"Not Valid Combination",0,1),"")</f>
        <v/>
      </c>
    </row>
    <row r="227" spans="1:47" ht="348.5" x14ac:dyDescent="0.35">
      <c r="A227" t="str">
        <f>VLOOKUP(D227,PartsUpdated!$A$2:$A$289,1,FALSE)</f>
        <v>vega_adapter_s2_s1_1</v>
      </c>
      <c r="B227" t="s">
        <v>417</v>
      </c>
      <c r="C227" t="s">
        <v>1222</v>
      </c>
      <c r="D227" t="s">
        <v>869</v>
      </c>
      <c r="E227" t="s">
        <v>870</v>
      </c>
      <c r="F227" t="s">
        <v>439</v>
      </c>
      <c r="G227" t="s">
        <v>6</v>
      </c>
      <c r="H227">
        <v>2500</v>
      </c>
      <c r="I227">
        <v>500</v>
      </c>
      <c r="J227">
        <v>0.1</v>
      </c>
      <c r="K227" t="s">
        <v>87</v>
      </c>
      <c r="M227" s="12" t="str">
        <f>_xlfn.CONCAT(IF($R227&lt;&gt;"",_xlfn.CONCAT(" #LOC_KTT_",B227,"_",D227,"_Title = ",$R227,CHAR(10),"@PART[",D227,"]:NEEDS[!002_CommunityPartsTitles]:AFTER[",B227,"] // ",IF(R227="",E227,_xlfn.CONCAT(R227," (",E227,")")),CHAR(10),"{",CHAR(10),"    @",$R$1," = #LOC_KTT_",B227,"_",D227,"_Title // ",$R227,CHAR(10),"}",CHAR(10)),""),"@PART[",D227,"]:AFTER[",B227,"] // ",IF(R227="",E227,_xlfn.CONCAT(R227," (",E227,")")),CHAR(10),"{",CHAR(10),"    techBranch = ",VLOOKUP(O227,TechTree!$G$2:$H$43,2,FALSE),CHAR(10),"    techTier = ",P227,CHAR(10),"    @TechRequired = ",N227,IF($S227&lt;&gt;"",_xlfn.CONCAT(CHAR(10),"    @",$S$1," = ",$S227),""),IF($T227&lt;&gt;"",_xlfn.CONCAT(CHAR(10),"    @",$T$1," = ",$T227),""),IF($U227&lt;&gt;"",_xlfn.CONCAT(CHAR(10),"    @",$U$1," = ",$U227),""),IF(AND(AA227="NA/Balloon",Q227&lt;&gt;"Fuel Tank")=TRUE,_xlfn.CONCAT(CHAR(10),"    KiwiFuelSwitchIgnore = true"),""),IF($V227&lt;&gt;"",_xlfn.CONCAT(CHAR(10),V227),""),IF($AP227&lt;&gt;"",IF(Q227="RTG","",_xlfn.CONCAT(CHAR(10),$AP227)),""),IF(AN227&lt;&gt;"",_xlfn.CONCAT(CHAR(10),AN227),""),CHAR(10),"}",IF(AC227="Yes",_xlfn.CONCAT(CHAR(10),"@PART[",D227,"]:NEEDS[KiwiDeprecate]:AFTER[",B227,"]",CHAR(10),"{",CHAR(10),"    kiwiDeprecate = true",CHAR(10),"}"),""),IF(Q227="RTG",AP227,""))</f>
        <v>@PART[vega_adapter_s2_s1_1]:AFTER[Tantares] // Vega Size 2 to Size 1 Inline Adapter
{
    techBranch = adaptersEtAl
    techTier = 4
    @TechRequired = advConstruction
    spacePlaneSystemUpgradeType = vega
}</v>
      </c>
      <c r="N227" s="9" t="str">
        <f>_xlfn.XLOOKUP(_xlfn.CONCAT(O227,P227),TechTree!$C$2:$C$501,TechTree!$D$2:$D$501,"Not Valid Combination",0,1)</f>
        <v>advConstruction</v>
      </c>
      <c r="O227" s="8" t="s">
        <v>207</v>
      </c>
      <c r="P227" s="8">
        <v>4</v>
      </c>
      <c r="Q227" s="8" t="s">
        <v>289</v>
      </c>
      <c r="W227" s="10" t="s">
        <v>243</v>
      </c>
      <c r="X227" s="10" t="s">
        <v>259</v>
      </c>
      <c r="Y227" s="10" t="s">
        <v>1375</v>
      </c>
      <c r="Z227" s="10" t="s">
        <v>1376</v>
      </c>
      <c r="AA227" s="10" t="s">
        <v>294</v>
      </c>
      <c r="AB227" s="10" t="s">
        <v>303</v>
      </c>
      <c r="AC227" s="10" t="s">
        <v>329</v>
      </c>
      <c r="AE227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27" s="14"/>
      <c r="AG227" s="18" t="s">
        <v>329</v>
      </c>
      <c r="AH227" s="18"/>
      <c r="AI227" s="18"/>
      <c r="AJ227" s="18"/>
      <c r="AK227" s="18"/>
      <c r="AL227" s="18"/>
      <c r="AM227" s="18"/>
      <c r="AN227" s="19" t="str">
        <f t="shared" si="14"/>
        <v/>
      </c>
      <c r="AO227" s="14"/>
      <c r="AP227" s="15" t="str">
        <f>IF(Q227="Structural",_xlfn.CONCAT("    ","structuralUpgradeType = ",IF(P227&lt;3,"0_2",IF(P227&lt;5,"3_4",IF(P227&lt;7,"5_6",IF(P227&lt;9,"7_8","9Plus"))))),IF(Q227="Command Module",_xlfn.CONCAT("    commandUpgradeType = standard",CHAR(10),"    commandUpgradeName = ",W227),IF(Q227="Engine",_xlfn.CONCAT("    engineUpgradeType = ",X227,CHAR(10),Parts!AS227,CHAR(10),"    enginePartUpgradeName = ",Y227),IF(Q227="Parachute","    parachuteUpgradeType = standard",IF(Q227="Solar",_xlfn.CONCAT("    solarPanelUpgradeTier = ",P227),IF(OR(Q227="System",Q227="System and Space Capability")=TRUE,_xlfn.CONCAT("    spacePlaneSystemUpgradeType = ",Y227,IF(Q227="System and Space Capability",_xlfn.CONCAT(CHAR(10),"    spaceplaneUpgradeType = spaceCapable",CHAR(10),"    baseSkinTemp = ",CHAR(10),"    upgradeSkinTemp = "),"")),IF(Q227="Fuel Tank",IF(AA227="NA/Balloon","    KiwiFuelSwitchIgnore = true",IF(AA227="standardLiquidFuel",_xlfn.CONCAT("    fuelTankUpgradeType = ",AA227,CHAR(10),"    fuelTankSizeUpgrade = ",AB227),_xlfn.CONCAT("    fuelTankUpgradeType = ",AA227))),IF(Q227="RCS","    rcsUpgradeType = coldGas",IF(Q227="RTG",_xlfn.CONCAT(CHAR(10),"@PART[",D227,"]:NEEDS[",B227,",NearFutureElectrical,DecayingRTGs,!FeatureRadiation]",CHAR(10),"{",CHAR(10),"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27" s="16" t="str">
        <f>IF(Q227="Engine",VLOOKUP(X227,EngineUpgrades!$A$2:$C$19,2,FALSE),"")</f>
        <v/>
      </c>
      <c r="AR227" s="16" t="str">
        <f>IF(Q227="Engine",VLOOKUP(X227,EngineUpgrades!$A$2:$C$19,3,FALSE),"")</f>
        <v/>
      </c>
      <c r="AS227" s="15" t="str">
        <f>_xlfn.XLOOKUP(AQ227,EngineUpgrades!$D$1:$J$1,EngineUpgrades!$D$17:$J$17,"",0,1)</f>
        <v/>
      </c>
      <c r="AT227" s="17">
        <v>2</v>
      </c>
      <c r="AU227" s="16" t="str">
        <f>IF(Q227="Engine",_xlfn.XLOOKUP(_xlfn.CONCAT(O227,P227+AT227),TechTree!$C$2:$C$501,TechTree!$D$2:$D$501,"Not Valid Combination",0,1),"")</f>
        <v/>
      </c>
    </row>
    <row r="228" spans="1:47" ht="348.5" x14ac:dyDescent="0.35">
      <c r="A228" t="str">
        <f>VLOOKUP(D228,PartsUpdated!$A$2:$A$289,1,FALSE)</f>
        <v>vega_adapter_s2_s1p5_1</v>
      </c>
      <c r="B228" t="s">
        <v>417</v>
      </c>
      <c r="C228" t="s">
        <v>1223</v>
      </c>
      <c r="D228" t="s">
        <v>871</v>
      </c>
      <c r="E228" t="s">
        <v>872</v>
      </c>
      <c r="F228" t="s">
        <v>439</v>
      </c>
      <c r="G228" t="s">
        <v>6</v>
      </c>
      <c r="H228">
        <v>2500</v>
      </c>
      <c r="I228">
        <v>500</v>
      </c>
      <c r="J228">
        <v>0.1</v>
      </c>
      <c r="K228" t="s">
        <v>87</v>
      </c>
      <c r="M228" s="12" t="str">
        <f>_xlfn.CONCAT(IF($R228&lt;&gt;"",_xlfn.CONCAT(" #LOC_KTT_",B228,"_",D228,"_Title = ",$R228,CHAR(10),"@PART[",D228,"]:NEEDS[!002_CommunityPartsTitles]:AFTER[",B228,"] // ",IF(R228="",E228,_xlfn.CONCAT(R228," (",E228,")")),CHAR(10),"{",CHAR(10),"    @",$R$1," = #LOC_KTT_",B228,"_",D228,"_Title // ",$R228,CHAR(10),"}",CHAR(10)),""),"@PART[",D228,"]:AFTER[",B228,"] // ",IF(R228="",E228,_xlfn.CONCAT(R228," (",E228,")")),CHAR(10),"{",CHAR(10),"    techBranch = ",VLOOKUP(O228,TechTree!$G$2:$H$43,2,FALSE),CHAR(10),"    techTier = ",P228,CHAR(10),"    @TechRequired = ",N228,IF($S228&lt;&gt;"",_xlfn.CONCAT(CHAR(10),"    @",$S$1," = ",$S228),""),IF($T228&lt;&gt;"",_xlfn.CONCAT(CHAR(10),"    @",$T$1," = ",$T228),""),IF($U228&lt;&gt;"",_xlfn.CONCAT(CHAR(10),"    @",$U$1," = ",$U228),""),IF(AND(AA228="NA/Balloon",Q228&lt;&gt;"Fuel Tank")=TRUE,_xlfn.CONCAT(CHAR(10),"    KiwiFuelSwitchIgnore = true"),""),IF($V228&lt;&gt;"",_xlfn.CONCAT(CHAR(10),V228),""),IF($AP228&lt;&gt;"",IF(Q228="RTG","",_xlfn.CONCAT(CHAR(10),$AP228)),""),IF(AN228&lt;&gt;"",_xlfn.CONCAT(CHAR(10),AN228),""),CHAR(10),"}",IF(AC228="Yes",_xlfn.CONCAT(CHAR(10),"@PART[",D228,"]:NEEDS[KiwiDeprecate]:AFTER[",B228,"]",CHAR(10),"{",CHAR(10),"    kiwiDeprecate = true",CHAR(10),"}"),""),IF(Q228="RTG",AP228,""))</f>
        <v>@PART[vega_adapter_s2_s1p5_1]:AFTER[Tantares] // Vega Size 2 to Size 1.5 Inline Adapter
{
    techBranch = adaptersEtAl
    techTier = 4
    @TechRequired = advConstruction
    spacePlaneSystemUpgradeType = vega
}</v>
      </c>
      <c r="N228" s="9" t="str">
        <f>_xlfn.XLOOKUP(_xlfn.CONCAT(O228,P228),TechTree!$C$2:$C$501,TechTree!$D$2:$D$501,"Not Valid Combination",0,1)</f>
        <v>advConstruction</v>
      </c>
      <c r="O228" s="8" t="s">
        <v>207</v>
      </c>
      <c r="P228" s="8">
        <v>4</v>
      </c>
      <c r="Q228" s="8" t="s">
        <v>289</v>
      </c>
      <c r="W228" s="10" t="s">
        <v>243</v>
      </c>
      <c r="X228" s="10" t="s">
        <v>254</v>
      </c>
      <c r="Y228" s="10" t="s">
        <v>1375</v>
      </c>
      <c r="Z228" s="10" t="s">
        <v>1376</v>
      </c>
      <c r="AA228" s="10" t="s">
        <v>294</v>
      </c>
      <c r="AB228" s="10" t="s">
        <v>303</v>
      </c>
      <c r="AC228" s="10" t="s">
        <v>329</v>
      </c>
      <c r="AE228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28" s="14"/>
      <c r="AG228" s="18" t="s">
        <v>329</v>
      </c>
      <c r="AH228" s="18"/>
      <c r="AI228" s="18"/>
      <c r="AJ228" s="18"/>
      <c r="AK228" s="18"/>
      <c r="AL228" s="18"/>
      <c r="AM228" s="18"/>
      <c r="AN228" s="19" t="str">
        <f t="shared" si="14"/>
        <v/>
      </c>
      <c r="AO228" s="14"/>
      <c r="AP228" s="15" t="str">
        <f>IF(Q228="Structural",_xlfn.CONCAT("    ","structuralUpgradeType = ",IF(P228&lt;3,"0_2",IF(P228&lt;5,"3_4",IF(P228&lt;7,"5_6",IF(P228&lt;9,"7_8","9Plus"))))),IF(Q228="Command Module",_xlfn.CONCAT("    commandUpgradeType = standard",CHAR(10),"    commandUpgradeName = ",W228),IF(Q228="Engine",_xlfn.CONCAT("    engineUpgradeType = ",X228,CHAR(10),Parts!AS228,CHAR(10),"    enginePartUpgradeName = ",Y228),IF(Q228="Parachute","    parachuteUpgradeType = standard",IF(Q228="Solar",_xlfn.CONCAT("    solarPanelUpgradeTier = ",P228),IF(OR(Q228="System",Q228="System and Space Capability")=TRUE,_xlfn.CONCAT("    spacePlaneSystemUpgradeType = ",Y228,IF(Q228="System and Space Capability",_xlfn.CONCAT(CHAR(10),"    spaceplaneUpgradeType = spaceCapable",CHAR(10),"    baseSkinTemp = ",CHAR(10),"    upgradeSkinTemp = "),"")),IF(Q228="Fuel Tank",IF(AA228="NA/Balloon","    KiwiFuelSwitchIgnore = true",IF(AA228="standardLiquidFuel",_xlfn.CONCAT("    fuelTankUpgradeType = ",AA228,CHAR(10),"    fuelTankSizeUpgrade = ",AB228),_xlfn.CONCAT("    fuelTankUpgradeType = ",AA228))),IF(Q228="RCS","    rcsUpgradeType = coldGas",IF(Q228="RTG",_xlfn.CONCAT(CHAR(10),"@PART[",D228,"]:NEEDS[",B228,",NearFutureElectrical,DecayingRTGs,!FeatureRadiation]",CHAR(10),"{",CHAR(10),"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28" s="16" t="str">
        <f>IF(Q228="Engine",VLOOKUP(X228,EngineUpgrades!$A$2:$C$19,2,FALSE),"")</f>
        <v/>
      </c>
      <c r="AR228" s="16" t="str">
        <f>IF(Q228="Engine",VLOOKUP(X228,EngineUpgrades!$A$2:$C$19,3,FALSE),"")</f>
        <v/>
      </c>
      <c r="AS228" s="15" t="str">
        <f>_xlfn.XLOOKUP(AQ228,EngineUpgrades!$D$1:$J$1,EngineUpgrades!$D$17:$J$17,"",0,1)</f>
        <v/>
      </c>
      <c r="AT228" s="17">
        <v>2</v>
      </c>
      <c r="AU228" s="16" t="str">
        <f>IF(Q228="Engine",_xlfn.XLOOKUP(_xlfn.CONCAT(O228,P228+AT228),TechTree!$C$2:$C$501,TechTree!$D$2:$D$501,"Not Valid Combination",0,1),"")</f>
        <v/>
      </c>
    </row>
    <row r="229" spans="1:47" ht="348.5" x14ac:dyDescent="0.35">
      <c r="A229" t="str">
        <f>VLOOKUP(D229,PartsUpdated!$A$2:$A$289,1,FALSE)</f>
        <v>vega_crew_s1_1_1</v>
      </c>
      <c r="B229" t="s">
        <v>417</v>
      </c>
      <c r="C229" t="s">
        <v>1224</v>
      </c>
      <c r="D229" t="s">
        <v>873</v>
      </c>
      <c r="E229" t="s">
        <v>874</v>
      </c>
      <c r="F229" t="s">
        <v>439</v>
      </c>
      <c r="G229" t="s">
        <v>427</v>
      </c>
      <c r="H229">
        <v>2750</v>
      </c>
      <c r="I229">
        <v>550</v>
      </c>
      <c r="J229">
        <v>1</v>
      </c>
      <c r="K229" t="s">
        <v>87</v>
      </c>
      <c r="M229" s="12" t="str">
        <f>_xlfn.CONCAT(IF($R229&lt;&gt;"",_xlfn.CONCAT(" #LOC_KTT_",B229,"_",D229,"_Title = ",$R229,CHAR(10),"@PART[",D229,"]:NEEDS[!002_CommunityPartsTitles]:AFTER[",B229,"] // ",IF(R229="",E229,_xlfn.CONCAT(R229," (",E229,")")),CHAR(10),"{",CHAR(10),"    @",$R$1," = #LOC_KTT_",B229,"_",D229,"_Title // ",$R229,CHAR(10),"}",CHAR(10)),""),"@PART[",D229,"]:AFTER[",B229,"] // ",IF(R229="",E229,_xlfn.CONCAT(R229," (",E229,")")),CHAR(10),"{",CHAR(10),"    techBranch = ",VLOOKUP(O229,TechTree!$G$2:$H$43,2,FALSE),CHAR(10),"    techTier = ",P229,CHAR(10),"    @TechRequired = ",N229,IF($S229&lt;&gt;"",_xlfn.CONCAT(CHAR(10),"    @",$S$1," = ",$S229),""),IF($T229&lt;&gt;"",_xlfn.CONCAT(CHAR(10),"    @",$T$1," = ",$T229),""),IF($U229&lt;&gt;"",_xlfn.CONCAT(CHAR(10),"    @",$U$1," = ",$U229),""),IF(AND(AA229="NA/Balloon",Q229&lt;&gt;"Fuel Tank")=TRUE,_xlfn.CONCAT(CHAR(10),"    KiwiFuelSwitchIgnore = true"),""),IF($V229&lt;&gt;"",_xlfn.CONCAT(CHAR(10),V229),""),IF($AP229&lt;&gt;"",IF(Q229="RTG","",_xlfn.CONCAT(CHAR(10),$AP229)),""),IF(AN229&lt;&gt;"",_xlfn.CONCAT(CHAR(10),AN229),""),CHAR(10),"}",IF(AC229="Yes",_xlfn.CONCAT(CHAR(10),"@PART[",D229,"]:NEEDS[KiwiDeprecate]:AFTER[",B229,"]",CHAR(10),"{",CHAR(10),"    kiwiDeprecate = true",CHAR(10),"}"),""),IF(Q229="RTG",AP229,""))</f>
        <v>@PART[vega_crew_s1_1_1]:AFTER[Tantares] // Vega 12-A1 "LuftlÃ¥s" Airlock Compartment
{
    techBranch = stationColony
    techTier = 5
    @TechRequired = hydroponics
    spacePlaneSystemUpgradeType = vega
}</v>
      </c>
      <c r="N229" s="9" t="str">
        <f>_xlfn.XLOOKUP(_xlfn.CONCAT(O229,P229),TechTree!$C$2:$C$501,TechTree!$D$2:$D$501,"Not Valid Combination",0,1)</f>
        <v>hydroponics</v>
      </c>
      <c r="O229" s="8" t="s">
        <v>226</v>
      </c>
      <c r="P229" s="8">
        <v>5</v>
      </c>
      <c r="Q229" s="8" t="s">
        <v>289</v>
      </c>
      <c r="W229" s="10" t="s">
        <v>243</v>
      </c>
      <c r="X229" s="10" t="s">
        <v>259</v>
      </c>
      <c r="Y229" s="10" t="s">
        <v>1375</v>
      </c>
      <c r="Z229" s="10" t="s">
        <v>1376</v>
      </c>
      <c r="AA229" s="10" t="s">
        <v>294</v>
      </c>
      <c r="AB229" s="10" t="s">
        <v>303</v>
      </c>
      <c r="AC229" s="10" t="s">
        <v>329</v>
      </c>
      <c r="AE229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29" s="14"/>
      <c r="AG229" s="18" t="s">
        <v>329</v>
      </c>
      <c r="AH229" s="18"/>
      <c r="AI229" s="18"/>
      <c r="AJ229" s="18"/>
      <c r="AK229" s="18"/>
      <c r="AL229" s="18"/>
      <c r="AM229" s="18"/>
      <c r="AN229" s="19" t="str">
        <f t="shared" si="14"/>
        <v/>
      </c>
      <c r="AO229" s="14"/>
      <c r="AP229" s="15" t="str">
        <f>IF(Q229="Structural",_xlfn.CONCAT("    ","structuralUpgradeType = ",IF(P229&lt;3,"0_2",IF(P229&lt;5,"3_4",IF(P229&lt;7,"5_6",IF(P229&lt;9,"7_8","9Plus"))))),IF(Q229="Command Module",_xlfn.CONCAT("    commandUpgradeType = standard",CHAR(10),"    commandUpgradeName = ",W229),IF(Q229="Engine",_xlfn.CONCAT("    engineUpgradeType = ",X229,CHAR(10),Parts!AS229,CHAR(10),"    enginePartUpgradeName = ",Y229),IF(Q229="Parachute","    parachuteUpgradeType = standard",IF(Q229="Solar",_xlfn.CONCAT("    solarPanelUpgradeTier = ",P229),IF(OR(Q229="System",Q229="System and Space Capability")=TRUE,_xlfn.CONCAT("    spacePlaneSystemUpgradeType = ",Y229,IF(Q229="System and Space Capability",_xlfn.CONCAT(CHAR(10),"    spaceplaneUpgradeType = spaceCapable",CHAR(10),"    baseSkinTemp = ",CHAR(10),"    upgradeSkinTemp = "),"")),IF(Q229="Fuel Tank",IF(AA229="NA/Balloon","    KiwiFuelSwitchIgnore = true",IF(AA229="standardLiquidFuel",_xlfn.CONCAT("    fuelTankUpgradeType = ",AA229,CHAR(10),"    fuelTankSizeUpgrade = ",AB229),_xlfn.CONCAT("    fuelTankUpgradeType = ",AA229))),IF(Q229="RCS","    rcsUpgradeType = coldGas",IF(Q229="RTG",_xlfn.CONCAT(CHAR(10),"@PART[",D229,"]:NEEDS[",B229,",NearFutureElectrical,DecayingRTGs,!FeatureRadiation]",CHAR(10),"{",CHAR(10),"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29" s="16" t="str">
        <f>IF(Q229="Engine",VLOOKUP(X229,EngineUpgrades!$A$2:$C$19,2,FALSE),"")</f>
        <v/>
      </c>
      <c r="AR229" s="16" t="str">
        <f>IF(Q229="Engine",VLOOKUP(X229,EngineUpgrades!$A$2:$C$19,3,FALSE),"")</f>
        <v/>
      </c>
      <c r="AS229" s="15" t="str">
        <f>_xlfn.XLOOKUP(AQ229,EngineUpgrades!$D$1:$J$1,EngineUpgrades!$D$17:$J$17,"",0,1)</f>
        <v/>
      </c>
      <c r="AT229" s="17">
        <v>2</v>
      </c>
      <c r="AU229" s="16" t="str">
        <f>IF(Q229="Engine",_xlfn.XLOOKUP(_xlfn.CONCAT(O229,P229+AT229),TechTree!$C$2:$C$501,TechTree!$D$2:$D$501,"Not Valid Combination",0,1),"")</f>
        <v/>
      </c>
    </row>
    <row r="230" spans="1:47" ht="348.5" x14ac:dyDescent="0.35">
      <c r="A230" t="str">
        <f>VLOOKUP(D230,PartsUpdated!$A$2:$A$289,1,FALSE)</f>
        <v>vega_crew_s1_1_2</v>
      </c>
      <c r="B230" t="s">
        <v>417</v>
      </c>
      <c r="C230" t="s">
        <v>1225</v>
      </c>
      <c r="D230" t="s">
        <v>875</v>
      </c>
      <c r="E230" t="s">
        <v>876</v>
      </c>
      <c r="F230" t="s">
        <v>439</v>
      </c>
      <c r="G230" t="s">
        <v>427</v>
      </c>
      <c r="H230">
        <v>2750</v>
      </c>
      <c r="I230">
        <v>550</v>
      </c>
      <c r="J230">
        <v>1</v>
      </c>
      <c r="K230" t="s">
        <v>87</v>
      </c>
      <c r="M230" s="12" t="str">
        <f>_xlfn.CONCAT(IF($R230&lt;&gt;"",_xlfn.CONCAT(" #LOC_KTT_",B230,"_",D230,"_Title = ",$R230,CHAR(10),"@PART[",D230,"]:NEEDS[!002_CommunityPartsTitles]:AFTER[",B230,"] // ",IF(R230="",E230,_xlfn.CONCAT(R230," (",E230,")")),CHAR(10),"{",CHAR(10),"    @",$R$1," = #LOC_KTT_",B230,"_",D230,"_Title // ",$R230,CHAR(10),"}",CHAR(10)),""),"@PART[",D230,"]:AFTER[",B230,"] // ",IF(R230="",E230,_xlfn.CONCAT(R230," (",E230,")")),CHAR(10),"{",CHAR(10),"    techBranch = ",VLOOKUP(O230,TechTree!$G$2:$H$43,2,FALSE),CHAR(10),"    techTier = ",P230,CHAR(10),"    @TechRequired = ",N230,IF($S230&lt;&gt;"",_xlfn.CONCAT(CHAR(10),"    @",$S$1," = ",$S230),""),IF($T230&lt;&gt;"",_xlfn.CONCAT(CHAR(10),"    @",$T$1," = ",$T230),""),IF($U230&lt;&gt;"",_xlfn.CONCAT(CHAR(10),"    @",$U$1," = ",$U230),""),IF(AND(AA230="NA/Balloon",Q230&lt;&gt;"Fuel Tank")=TRUE,_xlfn.CONCAT(CHAR(10),"    KiwiFuelSwitchIgnore = true"),""),IF($V230&lt;&gt;"",_xlfn.CONCAT(CHAR(10),V230),""),IF($AP230&lt;&gt;"",IF(Q230="RTG","",_xlfn.CONCAT(CHAR(10),$AP230)),""),IF(AN230&lt;&gt;"",_xlfn.CONCAT(CHAR(10),AN230),""),CHAR(10),"}",IF(AC230="Yes",_xlfn.CONCAT(CHAR(10),"@PART[",D230,"]:NEEDS[KiwiDeprecate]:AFTER[",B230,"]",CHAR(10),"{",CHAR(10),"    kiwiDeprecate = true",CHAR(10),"}"),""),IF(Q230="RTG",AP230,""))</f>
        <v>@PART[vega_crew_s1_1_2]:AFTER[Tantares] // Vega 12-A2 "LuftlÃ¥s" Airlock Compartment
{
    techBranch = stationColony
    techTier = 5
    @TechRequired = hydroponics
    spacePlaneSystemUpgradeType = vega
}</v>
      </c>
      <c r="N230" s="9" t="str">
        <f>_xlfn.XLOOKUP(_xlfn.CONCAT(O230,P230),TechTree!$C$2:$C$501,TechTree!$D$2:$D$501,"Not Valid Combination",0,1)</f>
        <v>hydroponics</v>
      </c>
      <c r="O230" s="8" t="s">
        <v>226</v>
      </c>
      <c r="P230" s="8">
        <v>5</v>
      </c>
      <c r="Q230" s="8" t="s">
        <v>289</v>
      </c>
      <c r="W230" s="10" t="s">
        <v>243</v>
      </c>
      <c r="X230" s="10" t="s">
        <v>254</v>
      </c>
      <c r="Y230" s="10" t="s">
        <v>1375</v>
      </c>
      <c r="Z230" s="10" t="s">
        <v>1376</v>
      </c>
      <c r="AA230" s="10" t="s">
        <v>294</v>
      </c>
      <c r="AB230" s="10" t="s">
        <v>303</v>
      </c>
      <c r="AC230" s="10" t="s">
        <v>329</v>
      </c>
      <c r="AE230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30" s="14"/>
      <c r="AG230" s="18" t="s">
        <v>329</v>
      </c>
      <c r="AH230" s="18"/>
      <c r="AI230" s="18"/>
      <c r="AJ230" s="18"/>
      <c r="AK230" s="18"/>
      <c r="AL230" s="18"/>
      <c r="AM230" s="18"/>
      <c r="AN230" s="19" t="str">
        <f t="shared" si="14"/>
        <v/>
      </c>
      <c r="AO230" s="14"/>
      <c r="AP230" s="15" t="str">
        <f>IF(Q230="Structural",_xlfn.CONCAT("    ","structuralUpgradeType = ",IF(P230&lt;3,"0_2",IF(P230&lt;5,"3_4",IF(P230&lt;7,"5_6",IF(P230&lt;9,"7_8","9Plus"))))),IF(Q230="Command Module",_xlfn.CONCAT("    commandUpgradeType = standard",CHAR(10),"    commandUpgradeName = ",W230),IF(Q230="Engine",_xlfn.CONCAT("    engineUpgradeType = ",X230,CHAR(10),Parts!AS230,CHAR(10),"    enginePartUpgradeName = ",Y230),IF(Q230="Parachute","    parachuteUpgradeType = standard",IF(Q230="Solar",_xlfn.CONCAT("    solarPanelUpgradeTier = ",P230),IF(OR(Q230="System",Q230="System and Space Capability")=TRUE,_xlfn.CONCAT("    spacePlaneSystemUpgradeType = ",Y230,IF(Q230="System and Space Capability",_xlfn.CONCAT(CHAR(10),"    spaceplaneUpgradeType = spaceCapable",CHAR(10),"    baseSkinTemp = ",CHAR(10),"    upgradeSkinTemp = "),"")),IF(Q230="Fuel Tank",IF(AA230="NA/Balloon","    KiwiFuelSwitchIgnore = true",IF(AA230="standardLiquidFuel",_xlfn.CONCAT("    fuelTankUpgradeType = ",AA230,CHAR(10),"    fuelTankSizeUpgrade = ",AB230),_xlfn.CONCAT("    fuelTankUpgradeType = ",AA230))),IF(Q230="RCS","    rcsUpgradeType = coldGas",IF(Q230="RTG",_xlfn.CONCAT(CHAR(10),"@PART[",D230,"]:NEEDS[",B230,",NearFutureElectrical,DecayingRTGs,!FeatureRadiation]",CHAR(10),"{",CHAR(10),"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30" s="16" t="str">
        <f>IF(Q230="Engine",VLOOKUP(X230,EngineUpgrades!$A$2:$C$19,2,FALSE),"")</f>
        <v/>
      </c>
      <c r="AR230" s="16" t="str">
        <f>IF(Q230="Engine",VLOOKUP(X230,EngineUpgrades!$A$2:$C$19,3,FALSE),"")</f>
        <v/>
      </c>
      <c r="AS230" s="15" t="str">
        <f>_xlfn.XLOOKUP(AQ230,EngineUpgrades!$D$1:$J$1,EngineUpgrades!$D$17:$J$17,"",0,1)</f>
        <v/>
      </c>
      <c r="AT230" s="17">
        <v>2</v>
      </c>
      <c r="AU230" s="16" t="str">
        <f>IF(Q230="Engine",_xlfn.XLOOKUP(_xlfn.CONCAT(O230,P230+AT230),TechTree!$C$2:$C$501,TechTree!$D$2:$D$501,"Not Valid Combination",0,1),"")</f>
        <v/>
      </c>
    </row>
    <row r="231" spans="1:47" ht="348.5" x14ac:dyDescent="0.35">
      <c r="A231" t="str">
        <f>VLOOKUP(D231,PartsUpdated!$A$2:$A$289,1,FALSE)</f>
        <v>vega_crew_s1_2_1</v>
      </c>
      <c r="B231" t="s">
        <v>417</v>
      </c>
      <c r="C231" t="s">
        <v>1226</v>
      </c>
      <c r="D231" t="s">
        <v>877</v>
      </c>
      <c r="E231" t="s">
        <v>878</v>
      </c>
      <c r="F231" t="s">
        <v>439</v>
      </c>
      <c r="G231" t="s">
        <v>427</v>
      </c>
      <c r="H231">
        <v>2750</v>
      </c>
      <c r="I231">
        <v>550</v>
      </c>
      <c r="J231">
        <v>1</v>
      </c>
      <c r="K231" t="s">
        <v>87</v>
      </c>
      <c r="M231" s="12" t="str">
        <f>_xlfn.CONCAT(IF($R231&lt;&gt;"",_xlfn.CONCAT(" #LOC_KTT_",B231,"_",D231,"_Title = ",$R231,CHAR(10),"@PART[",D231,"]:NEEDS[!002_CommunityPartsTitles]:AFTER[",B231,"] // ",IF(R231="",E231,_xlfn.CONCAT(R231," (",E231,")")),CHAR(10),"{",CHAR(10),"    @",$R$1," = #LOC_KTT_",B231,"_",D231,"_Title // ",$R231,CHAR(10),"}",CHAR(10)),""),"@PART[",D231,"]:AFTER[",B231,"] // ",IF(R231="",E231,_xlfn.CONCAT(R231," (",E231,")")),CHAR(10),"{",CHAR(10),"    techBranch = ",VLOOKUP(O231,TechTree!$G$2:$H$43,2,FALSE),CHAR(10),"    techTier = ",P231,CHAR(10),"    @TechRequired = ",N231,IF($S231&lt;&gt;"",_xlfn.CONCAT(CHAR(10),"    @",$S$1," = ",$S231),""),IF($T231&lt;&gt;"",_xlfn.CONCAT(CHAR(10),"    @",$T$1," = ",$T231),""),IF($U231&lt;&gt;"",_xlfn.CONCAT(CHAR(10),"    @",$U$1," = ",$U231),""),IF(AND(AA231="NA/Balloon",Q231&lt;&gt;"Fuel Tank")=TRUE,_xlfn.CONCAT(CHAR(10),"    KiwiFuelSwitchIgnore = true"),""),IF($V231&lt;&gt;"",_xlfn.CONCAT(CHAR(10),V231),""),IF($AP231&lt;&gt;"",IF(Q231="RTG","",_xlfn.CONCAT(CHAR(10),$AP231)),""),IF(AN231&lt;&gt;"",_xlfn.CONCAT(CHAR(10),AN231),""),CHAR(10),"}",IF(AC231="Yes",_xlfn.CONCAT(CHAR(10),"@PART[",D231,"]:NEEDS[KiwiDeprecate]:AFTER[",B231,"]",CHAR(10),"{",CHAR(10),"    kiwiDeprecate = true",CHAR(10),"}"),""),IF(Q231="RTG",AP231,""))</f>
        <v>@PART[vega_crew_s1_2_1]:AFTER[Tantares] // Vega 12-B1 "Utgang" Airlock Compartment
{
    techBranch = stationColony
    techTier = 7
    @TechRequired = shortTermHabitation
    spacePlaneSystemUpgradeType = vega
}</v>
      </c>
      <c r="N231" s="9" t="str">
        <f>_xlfn.XLOOKUP(_xlfn.CONCAT(O231,P231),TechTree!$C$2:$C$501,TechTree!$D$2:$D$501,"Not Valid Combination",0,1)</f>
        <v>shortTermHabitation</v>
      </c>
      <c r="O231" s="8" t="s">
        <v>226</v>
      </c>
      <c r="P231" s="8">
        <v>7</v>
      </c>
      <c r="Q231" s="8" t="s">
        <v>289</v>
      </c>
      <c r="W231" s="10" t="s">
        <v>243</v>
      </c>
      <c r="X231" s="10" t="s">
        <v>259</v>
      </c>
      <c r="Y231" s="10" t="s">
        <v>1375</v>
      </c>
      <c r="Z231" s="10" t="s">
        <v>1376</v>
      </c>
      <c r="AA231" s="10" t="s">
        <v>294</v>
      </c>
      <c r="AB231" s="10" t="s">
        <v>303</v>
      </c>
      <c r="AC231" s="10" t="s">
        <v>329</v>
      </c>
      <c r="AE231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31" s="14"/>
      <c r="AG231" s="18" t="s">
        <v>329</v>
      </c>
      <c r="AH231" s="18"/>
      <c r="AI231" s="18"/>
      <c r="AJ231" s="18"/>
      <c r="AK231" s="18"/>
      <c r="AL231" s="18"/>
      <c r="AM231" s="18"/>
      <c r="AN231" s="19" t="str">
        <f t="shared" si="14"/>
        <v/>
      </c>
      <c r="AO231" s="14"/>
      <c r="AP231" s="15" t="str">
        <f>IF(Q231="Structural",_xlfn.CONCAT("    ","structuralUpgradeType = ",IF(P231&lt;3,"0_2",IF(P231&lt;5,"3_4",IF(P231&lt;7,"5_6",IF(P231&lt;9,"7_8","9Plus"))))),IF(Q231="Command Module",_xlfn.CONCAT("    commandUpgradeType = standard",CHAR(10),"    commandUpgradeName = ",W231),IF(Q231="Engine",_xlfn.CONCAT("    engineUpgradeType = ",X231,CHAR(10),Parts!AS231,CHAR(10),"    enginePartUpgradeName = ",Y231),IF(Q231="Parachute","    parachuteUpgradeType = standard",IF(Q231="Solar",_xlfn.CONCAT("    solarPanelUpgradeTier = ",P231),IF(OR(Q231="System",Q231="System and Space Capability")=TRUE,_xlfn.CONCAT("    spacePlaneSystemUpgradeType = ",Y231,IF(Q231="System and Space Capability",_xlfn.CONCAT(CHAR(10),"    spaceplaneUpgradeType = spaceCapable",CHAR(10),"    baseSkinTemp = ",CHAR(10),"    upgradeSkinTemp = "),"")),IF(Q231="Fuel Tank",IF(AA231="NA/Balloon","    KiwiFuelSwitchIgnore = true",IF(AA231="standardLiquidFuel",_xlfn.CONCAT("    fuelTankUpgradeType = ",AA231,CHAR(10),"    fuelTankSizeUpgrade = ",AB231),_xlfn.CONCAT("    fuelTankUpgradeType = ",AA231))),IF(Q231="RCS","    rcsUpgradeType = coldGas",IF(Q231="RTG",_xlfn.CONCAT(CHAR(10),"@PART[",D231,"]:NEEDS[",B231,",NearFutureElectrical,DecayingRTGs,!FeatureRadiation]",CHAR(10),"{",CHAR(10),"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31" s="16" t="str">
        <f>IF(Q231="Engine",VLOOKUP(X231,EngineUpgrades!$A$2:$C$19,2,FALSE),"")</f>
        <v/>
      </c>
      <c r="AR231" s="16" t="str">
        <f>IF(Q231="Engine",VLOOKUP(X231,EngineUpgrades!$A$2:$C$19,3,FALSE),"")</f>
        <v/>
      </c>
      <c r="AS231" s="15" t="str">
        <f>_xlfn.XLOOKUP(AQ231,EngineUpgrades!$D$1:$J$1,EngineUpgrades!$D$17:$J$17,"",0,1)</f>
        <v/>
      </c>
      <c r="AT231" s="17">
        <v>2</v>
      </c>
      <c r="AU231" s="16" t="str">
        <f>IF(Q231="Engine",_xlfn.XLOOKUP(_xlfn.CONCAT(O231,P231+AT231),TechTree!$C$2:$C$501,TechTree!$D$2:$D$501,"Not Valid Combination",0,1),"")</f>
        <v/>
      </c>
    </row>
    <row r="232" spans="1:47" ht="348.5" x14ac:dyDescent="0.35">
      <c r="A232" t="str">
        <f>VLOOKUP(D232,PartsUpdated!$A$2:$A$289,1,FALSE)</f>
        <v>vega_crew_s1p5_1_1</v>
      </c>
      <c r="B232" t="s">
        <v>417</v>
      </c>
      <c r="C232" t="s">
        <v>1227</v>
      </c>
      <c r="D232" t="s">
        <v>879</v>
      </c>
      <c r="E232" t="s">
        <v>880</v>
      </c>
      <c r="F232" t="s">
        <v>439</v>
      </c>
      <c r="G232" t="s">
        <v>5</v>
      </c>
      <c r="H232">
        <v>11375</v>
      </c>
      <c r="I232">
        <v>2275</v>
      </c>
      <c r="J232">
        <v>1.75</v>
      </c>
      <c r="K232" t="s">
        <v>87</v>
      </c>
      <c r="M232" s="12" t="str">
        <f>_xlfn.CONCAT(IF($R232&lt;&gt;"",_xlfn.CONCAT(" #LOC_KTT_",B232,"_",D232,"_Title = ",$R232,CHAR(10),"@PART[",D232,"]:NEEDS[!002_CommunityPartsTitles]:AFTER[",B232,"] // ",IF(R232="",E232,_xlfn.CONCAT(R232," (",E232,")")),CHAR(10),"{",CHAR(10),"    @",$R$1," = #LOC_KTT_",B232,"_",D232,"_Title // ",$R232,CHAR(10),"}",CHAR(10)),""),"@PART[",D232,"]:AFTER[",B232,"] // ",IF(R232="",E232,_xlfn.CONCAT(R232," (",E232,")")),CHAR(10),"{",CHAR(10),"    techBranch = ",VLOOKUP(O232,TechTree!$G$2:$H$43,2,FALSE),CHAR(10),"    techTier = ",P232,CHAR(10),"    @TechRequired = ",N232,IF($S232&lt;&gt;"",_xlfn.CONCAT(CHAR(10),"    @",$S$1," = ",$S232),""),IF($T232&lt;&gt;"",_xlfn.CONCAT(CHAR(10),"    @",$T$1," = ",$T232),""),IF($U232&lt;&gt;"",_xlfn.CONCAT(CHAR(10),"    @",$U$1," = ",$U232),""),IF(AND(AA232="NA/Balloon",Q232&lt;&gt;"Fuel Tank")=TRUE,_xlfn.CONCAT(CHAR(10),"    KiwiFuelSwitchIgnore = true"),""),IF($V232&lt;&gt;"",_xlfn.CONCAT(CHAR(10),V232),""),IF($AP232&lt;&gt;"",IF(Q232="RTG","",_xlfn.CONCAT(CHAR(10),$AP232)),""),IF(AN232&lt;&gt;"",_xlfn.CONCAT(CHAR(10),AN232),""),CHAR(10),"}",IF(AC232="Yes",_xlfn.CONCAT(CHAR(10),"@PART[",D232,"]:NEEDS[KiwiDeprecate]:AFTER[",B232,"]",CHAR(10),"{",CHAR(10),"    kiwiDeprecate = true",CHAR(10),"}"),""),IF(Q232="RTG",AP232,""))</f>
        <v>@PART[vega_crew_s1p5_1_1]:AFTER[Tantares] // Vega 18-A1 "Nervesystemet" Command Module
{
    techBranch = stationColony
    techTier = 6
    @TechRequired = earlyStations
    spacePlaneSystemUpgradeType = vega
}</v>
      </c>
      <c r="N232" s="9" t="str">
        <f>_xlfn.XLOOKUP(_xlfn.CONCAT(O232,P232),TechTree!$C$2:$C$501,TechTree!$D$2:$D$501,"Not Valid Combination",0,1)</f>
        <v>earlyStations</v>
      </c>
      <c r="O232" s="8" t="s">
        <v>226</v>
      </c>
      <c r="P232" s="8">
        <v>6</v>
      </c>
      <c r="Q232" s="8" t="s">
        <v>289</v>
      </c>
      <c r="W232" s="10" t="s">
        <v>243</v>
      </c>
      <c r="X232" s="10" t="s">
        <v>254</v>
      </c>
      <c r="Y232" s="10" t="s">
        <v>1375</v>
      </c>
      <c r="Z232" s="10" t="s">
        <v>1376</v>
      </c>
      <c r="AA232" s="10" t="s">
        <v>294</v>
      </c>
      <c r="AB232" s="10" t="s">
        <v>303</v>
      </c>
      <c r="AC232" s="10" t="s">
        <v>329</v>
      </c>
      <c r="AE232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32" s="14"/>
      <c r="AG232" s="18" t="s">
        <v>329</v>
      </c>
      <c r="AH232" s="18"/>
      <c r="AI232" s="18"/>
      <c r="AJ232" s="18"/>
      <c r="AK232" s="18"/>
      <c r="AL232" s="18"/>
      <c r="AM232" s="18"/>
      <c r="AN232" s="19" t="str">
        <f t="shared" si="14"/>
        <v/>
      </c>
      <c r="AO232" s="14"/>
      <c r="AP232" s="15" t="str">
        <f>IF(Q232="Structural",_xlfn.CONCAT("    ","structuralUpgradeType = ",IF(P232&lt;3,"0_2",IF(P232&lt;5,"3_4",IF(P232&lt;7,"5_6",IF(P232&lt;9,"7_8","9Plus"))))),IF(Q232="Command Module",_xlfn.CONCAT("    commandUpgradeType = standard",CHAR(10),"    commandUpgradeName = ",W232),IF(Q232="Engine",_xlfn.CONCAT("    engineUpgradeType = ",X232,CHAR(10),Parts!AS232,CHAR(10),"    enginePartUpgradeName = ",Y232),IF(Q232="Parachute","    parachuteUpgradeType = standard",IF(Q232="Solar",_xlfn.CONCAT("    solarPanelUpgradeTier = ",P232),IF(OR(Q232="System",Q232="System and Space Capability")=TRUE,_xlfn.CONCAT("    spacePlaneSystemUpgradeType = ",Y232,IF(Q232="System and Space Capability",_xlfn.CONCAT(CHAR(10),"    spaceplaneUpgradeType = spaceCapable",CHAR(10),"    baseSkinTemp = ",CHAR(10),"    upgradeSkinTemp = "),"")),IF(Q232="Fuel Tank",IF(AA232="NA/Balloon","    KiwiFuelSwitchIgnore = true",IF(AA232="standardLiquidFuel",_xlfn.CONCAT("    fuelTankUpgradeType = ",AA232,CHAR(10),"    fuelTankSizeUpgrade = ",AB232),_xlfn.CONCAT("    fuelTankUpgradeType = ",AA232))),IF(Q232="RCS","    rcsUpgradeType = coldGas",IF(Q232="RTG",_xlfn.CONCAT(CHAR(10),"@PART[",D232,"]:NEEDS[",B232,",NearFutureElectrical,DecayingRTGs,!FeatureRadiation]",CHAR(10),"{",CHAR(10),"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32" s="16" t="str">
        <f>IF(Q232="Engine",VLOOKUP(X232,EngineUpgrades!$A$2:$C$19,2,FALSE),"")</f>
        <v/>
      </c>
      <c r="AR232" s="16" t="str">
        <f>IF(Q232="Engine",VLOOKUP(X232,EngineUpgrades!$A$2:$C$19,3,FALSE),"")</f>
        <v/>
      </c>
      <c r="AS232" s="15" t="str">
        <f>_xlfn.XLOOKUP(AQ232,EngineUpgrades!$D$1:$J$1,EngineUpgrades!$D$17:$J$17,"",0,1)</f>
        <v/>
      </c>
      <c r="AT232" s="17">
        <v>2</v>
      </c>
      <c r="AU232" s="16" t="str">
        <f>IF(Q232="Engine",_xlfn.XLOOKUP(_xlfn.CONCAT(O232,P232+AT232),TechTree!$C$2:$C$501,TechTree!$D$2:$D$501,"Not Valid Combination",0,1),"")</f>
        <v/>
      </c>
    </row>
    <row r="233" spans="1:47" ht="348.5" x14ac:dyDescent="0.35">
      <c r="A233" t="str">
        <f>VLOOKUP(D233,PartsUpdated!$A$2:$A$289,1,FALSE)</f>
        <v>vega_crew_s2_1_1</v>
      </c>
      <c r="B233" t="s">
        <v>417</v>
      </c>
      <c r="C233" t="s">
        <v>1228</v>
      </c>
      <c r="D233" t="s">
        <v>881</v>
      </c>
      <c r="E233" t="s">
        <v>882</v>
      </c>
      <c r="F233" t="s">
        <v>439</v>
      </c>
      <c r="G233" t="s">
        <v>427</v>
      </c>
      <c r="H233">
        <v>20000</v>
      </c>
      <c r="I233">
        <v>4000</v>
      </c>
      <c r="J233">
        <v>2.75</v>
      </c>
      <c r="K233" t="s">
        <v>87</v>
      </c>
      <c r="M233" s="12" t="str">
        <f>_xlfn.CONCAT(IF($R233&lt;&gt;"",_xlfn.CONCAT(" #LOC_KTT_",B233,"_",D233,"_Title = ",$R233,CHAR(10),"@PART[",D233,"]:NEEDS[!002_CommunityPartsTitles]:AFTER[",B233,"] // ",IF(R233="",E233,_xlfn.CONCAT(R233," (",E233,")")),CHAR(10),"{",CHAR(10),"    @",$R$1," = #LOC_KTT_",B233,"_",D233,"_Title // ",$R233,CHAR(10),"}",CHAR(10)),""),"@PART[",D233,"]:AFTER[",B233,"] // ",IF(R233="",E233,_xlfn.CONCAT(R233," (",E233,")")),CHAR(10),"{",CHAR(10),"    techBranch = ",VLOOKUP(O233,TechTree!$G$2:$H$43,2,FALSE),CHAR(10),"    techTier = ",P233,CHAR(10),"    @TechRequired = ",N233,IF($S233&lt;&gt;"",_xlfn.CONCAT(CHAR(10),"    @",$S$1," = ",$S233),""),IF($T233&lt;&gt;"",_xlfn.CONCAT(CHAR(10),"    @",$T$1," = ",$T233),""),IF($U233&lt;&gt;"",_xlfn.CONCAT(CHAR(10),"    @",$U$1," = ",$U233),""),IF(AND(AA233="NA/Balloon",Q233&lt;&gt;"Fuel Tank")=TRUE,_xlfn.CONCAT(CHAR(10),"    KiwiFuelSwitchIgnore = true"),""),IF($V233&lt;&gt;"",_xlfn.CONCAT(CHAR(10),V233),""),IF($AP233&lt;&gt;"",IF(Q233="RTG","",_xlfn.CONCAT(CHAR(10),$AP233)),""),IF(AN233&lt;&gt;"",_xlfn.CONCAT(CHAR(10),AN233),""),CHAR(10),"}",IF(AC233="Yes",_xlfn.CONCAT(CHAR(10),"@PART[",D233,"]:NEEDS[KiwiDeprecate]:AFTER[",B233,"]",CHAR(10),"{",CHAR(10),"    kiwiDeprecate = true",CHAR(10),"}"),""),IF(Q233="RTG",AP233,""))</f>
        <v>@PART[vega_crew_s2_1_1]:AFTER[Tantares] // Vega 25-A1 "Halehvelv" Tail Compartment
{
    techBranch = stationColony
    techTier = 7
    @TechRequired = shortTermHabitation
    spacePlaneSystemUpgradeType = vega
}</v>
      </c>
      <c r="N233" s="9" t="str">
        <f>_xlfn.XLOOKUP(_xlfn.CONCAT(O233,P233),TechTree!$C$2:$C$501,TechTree!$D$2:$D$501,"Not Valid Combination",0,1)</f>
        <v>shortTermHabitation</v>
      </c>
      <c r="O233" s="8" t="s">
        <v>226</v>
      </c>
      <c r="P233" s="8">
        <v>7</v>
      </c>
      <c r="Q233" s="8" t="s">
        <v>289</v>
      </c>
      <c r="W233" s="10" t="s">
        <v>243</v>
      </c>
      <c r="X233" s="10" t="s">
        <v>259</v>
      </c>
      <c r="Y233" s="10" t="s">
        <v>1375</v>
      </c>
      <c r="Z233" s="10" t="s">
        <v>1376</v>
      </c>
      <c r="AA233" s="10" t="s">
        <v>294</v>
      </c>
      <c r="AB233" s="10" t="s">
        <v>303</v>
      </c>
      <c r="AC233" s="10" t="s">
        <v>329</v>
      </c>
      <c r="AE233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33" s="14"/>
      <c r="AG233" s="18" t="s">
        <v>329</v>
      </c>
      <c r="AH233" s="18"/>
      <c r="AI233" s="18"/>
      <c r="AJ233" s="18"/>
      <c r="AK233" s="18"/>
      <c r="AL233" s="18"/>
      <c r="AM233" s="18"/>
      <c r="AN233" s="19" t="str">
        <f t="shared" si="14"/>
        <v/>
      </c>
      <c r="AO233" s="14"/>
      <c r="AP233" s="15" t="str">
        <f>IF(Q233="Structural",_xlfn.CONCAT("    ","structuralUpgradeType = ",IF(P233&lt;3,"0_2",IF(P233&lt;5,"3_4",IF(P233&lt;7,"5_6",IF(P233&lt;9,"7_8","9Plus"))))),IF(Q233="Command Module",_xlfn.CONCAT("    commandUpgradeType = standard",CHAR(10),"    commandUpgradeName = ",W233),IF(Q233="Engine",_xlfn.CONCAT("    engineUpgradeType = ",X233,CHAR(10),Parts!AS233,CHAR(10),"    enginePartUpgradeName = ",Y233),IF(Q233="Parachute","    parachuteUpgradeType = standard",IF(Q233="Solar",_xlfn.CONCAT("    solarPanelUpgradeTier = ",P233),IF(OR(Q233="System",Q233="System and Space Capability")=TRUE,_xlfn.CONCAT("    spacePlaneSystemUpgradeType = ",Y233,IF(Q233="System and Space Capability",_xlfn.CONCAT(CHAR(10),"    spaceplaneUpgradeType = spaceCapable",CHAR(10),"    baseSkinTemp = ",CHAR(10),"    upgradeSkinTemp = "),"")),IF(Q233="Fuel Tank",IF(AA233="NA/Balloon","    KiwiFuelSwitchIgnore = true",IF(AA233="standardLiquidFuel",_xlfn.CONCAT("    fuelTankUpgradeType = ",AA233,CHAR(10),"    fuelTankSizeUpgrade = ",AB233),_xlfn.CONCAT("    fuelTankUpgradeType = ",AA233))),IF(Q233="RCS","    rcsUpgradeType = coldGas",IF(Q233="RTG",_xlfn.CONCAT(CHAR(10),"@PART[",D233,"]:NEEDS[",B233,",NearFutureElectrical,DecayingRTGs,!FeatureRadiation]",CHAR(10),"{",CHAR(10),"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33" s="16" t="str">
        <f>IF(Q233="Engine",VLOOKUP(X233,EngineUpgrades!$A$2:$C$19,2,FALSE),"")</f>
        <v/>
      </c>
      <c r="AR233" s="16" t="str">
        <f>IF(Q233="Engine",VLOOKUP(X233,EngineUpgrades!$A$2:$C$19,3,FALSE),"")</f>
        <v/>
      </c>
      <c r="AS233" s="15" t="str">
        <f>_xlfn.XLOOKUP(AQ233,EngineUpgrades!$D$1:$J$1,EngineUpgrades!$D$17:$J$17,"",0,1)</f>
        <v/>
      </c>
      <c r="AT233" s="17">
        <v>2</v>
      </c>
      <c r="AU233" s="16" t="str">
        <f>IF(Q233="Engine",_xlfn.XLOOKUP(_xlfn.CONCAT(O233,P233+AT233),TechTree!$C$2:$C$501,TechTree!$D$2:$D$501,"Not Valid Combination",0,1),"")</f>
        <v/>
      </c>
    </row>
    <row r="234" spans="1:47" ht="372.5" x14ac:dyDescent="0.35">
      <c r="A234" t="str">
        <f>VLOOKUP(D234,PartsUpdated!$A$2:$A$289,1,FALSE)</f>
        <v>vega_engine_srf_1_1</v>
      </c>
      <c r="B234" t="s">
        <v>417</v>
      </c>
      <c r="C234" t="s">
        <v>1229</v>
      </c>
      <c r="D234" t="s">
        <v>883</v>
      </c>
      <c r="E234" t="s">
        <v>884</v>
      </c>
      <c r="F234" t="s">
        <v>439</v>
      </c>
      <c r="G234" t="s">
        <v>10</v>
      </c>
      <c r="H234">
        <v>250</v>
      </c>
      <c r="I234">
        <v>250</v>
      </c>
      <c r="J234">
        <v>5.5E-2</v>
      </c>
      <c r="K234" t="s">
        <v>87</v>
      </c>
      <c r="M234" s="12" t="str">
        <f>_xlfn.CONCAT(IF($R234&lt;&gt;"",_xlfn.CONCAT(" #LOC_KTT_",B234,"_",D234,"_Title = ",$R234,CHAR(10),"@PART[",D234,"]:NEEDS[!002_CommunityPartsTitles]:AFTER[",B234,"] // ",IF(R234="",E234,_xlfn.CONCAT(R234," (",E234,")")),CHAR(10),"{",CHAR(10),"    @",$R$1," = #LOC_KTT_",B234,"_",D234,"_Title // ",$R234,CHAR(10),"}",CHAR(10)),""),"@PART[",D234,"]:AFTER[",B234,"] // ",IF(R234="",E234,_xlfn.CONCAT(R234," (",E234,")")),CHAR(10),"{",CHAR(10),"    techBranch = ",VLOOKUP(O234,TechTree!$G$2:$H$43,2,FALSE),CHAR(10),"    techTier = ",P234,CHAR(10),"    @TechRequired = ",N234,IF($S234&lt;&gt;"",_xlfn.CONCAT(CHAR(10),"    @",$S$1," = ",$S234),""),IF($T234&lt;&gt;"",_xlfn.CONCAT(CHAR(10),"    @",$T$1," = ",$T234),""),IF($U234&lt;&gt;"",_xlfn.CONCAT(CHAR(10),"    @",$U$1," = ",$U234),""),IF(AND(AA234="NA/Balloon",Q234&lt;&gt;"Fuel Tank")=TRUE,_xlfn.CONCAT(CHAR(10),"    KiwiFuelSwitchIgnore = true"),""),IF($V234&lt;&gt;"",_xlfn.CONCAT(CHAR(10),V234),""),IF($AP234&lt;&gt;"",IF(Q234="RTG","",_xlfn.CONCAT(CHAR(10),$AP234)),""),IF(AN234&lt;&gt;"",_xlfn.CONCAT(CHAR(10),AN234),""),CHAR(10),"}",IF(AC234="Yes",_xlfn.CONCAT(CHAR(10),"@PART[",D234,"]:NEEDS[KiwiDeprecate]:AFTER[",B234,"]",CHAR(10),"{",CHAR(10),"    kiwiDeprecate = true",CHAR(10),"}"),""),IF(Q234="RTG",AP234,""))</f>
        <v xml:space="preserve"> #LOC_KTT_Tantares_vega_engine_srf_1_1_Title = OE-1 "Spion" Liquid Fuel Engine
@PART[vega_engine_srf_1_1]:NEEDS[!002_CommunityPartsTitles]:AFTER[Tantares] // OE-1 "Spion" Liquid Fuel Engine (Vega OE1 "Spion" Rocket Engine)
{
    @title = #LOC_KTT_Tantares_vega_engine_srf_1_1_Title // OE-1 "Spion" Liquid Fuel Engine
}
@PART[vega_engine_srf_1_1]:AFTER[Tantares] // OE-1 "Spion" Liquid Fuel Engine (Vega OE1 "Spion" Rocket Engine)
{
    techBranch = specialtyEngines
    techTier = 4
    @TechRequired = propulsionSystems
    @entryCost = 1500
    engineUpgradeType = standardLFO
    engineNumber = 
    engineNumberUpgrade = 
    engineName = 
    engineNameUpgrade = 
    enginePartUpgradeName = spionUpgrade
    @MODULE[ModuleEngines*]
    {
        !atmosphereCurve {}
        atmosphereCurve
        {
            key = 0 285
            key = 1 100
            key = 4 0.001
        }
    }
}</v>
      </c>
      <c r="N234" s="9" t="str">
        <f>_xlfn.XLOOKUP(_xlfn.CONCAT(O234,P234),TechTree!$C$2:$C$501,TechTree!$D$2:$D$501,"Not Valid Combination",0,1)</f>
        <v>propulsionSystems</v>
      </c>
      <c r="O234" s="8" t="s">
        <v>215</v>
      </c>
      <c r="P234" s="8">
        <v>4</v>
      </c>
      <c r="Q234" s="8" t="s">
        <v>10</v>
      </c>
      <c r="R234" s="10" t="s">
        <v>1377</v>
      </c>
      <c r="S234" s="10">
        <v>1500</v>
      </c>
      <c r="W234" s="10" t="s">
        <v>243</v>
      </c>
      <c r="X234" s="10" t="s">
        <v>254</v>
      </c>
      <c r="Y234" s="10" t="s">
        <v>1379</v>
      </c>
      <c r="AA234" s="10" t="s">
        <v>294</v>
      </c>
      <c r="AB234" s="10" t="s">
        <v>303</v>
      </c>
      <c r="AC234" s="10" t="s">
        <v>329</v>
      </c>
      <c r="AE234" s="12" t="str">
        <f t="shared" si="12"/>
        <v>PARTUPGRADE:NEEDS[Tantares]
{
    name = spionUpgrade
    type = engine
    partIcon = vega_engine_srf_1_1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@PARTUPGRADE[spionUpgrade]:NEEDS[Tantares]:FOR[zKiwiTechTree]
{
    @entryCost = #$@PART[vega_engine_srf_1_1]/entryCost$
    @entryCost *= #$@KIWI_ENGINE_MULTIPLIERS/KEROLOX/UPGRADE_ENTRYCOST_MULTIPLIER$
    @title ^= #:INSERTPARTTITLE:$@PART[vega_engine_srf_1_1]/title$:
    @description ^= #:INSERTPART:$@PART[vega_engine_srf_1_1]/engineName$:
}
@PART[vega_engine_srf_1_1]:NEEDS[Tantares]:HAS[~engineUpgrade[off]]:AFTER[zzKiwiTechTree]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#:INSERTPARTUPGRADE:$@PARTUPGRADE[spionUpgrade]/techRequired$:
}</v>
      </c>
      <c r="AF234" s="14"/>
      <c r="AG234" s="18" t="s">
        <v>374</v>
      </c>
      <c r="AH234" s="18"/>
      <c r="AI234" s="18" t="s">
        <v>1296</v>
      </c>
      <c r="AJ234" s="18" t="s">
        <v>1378</v>
      </c>
      <c r="AK234" s="18" t="s">
        <v>377</v>
      </c>
      <c r="AL234" s="18"/>
      <c r="AM234" s="18"/>
      <c r="AN234" s="19" t="str">
        <f t="shared" si="14"/>
        <v xml:space="preserve">    @MODULE[ModuleEngines*]
    {
        !atmosphereCurve {}
        atmosphereCurve
        {
            key = 0 285
            key = 1 100
            key = 4 0.001
        }
    }</v>
      </c>
      <c r="AO234" s="14"/>
      <c r="AP234" s="15" t="str">
        <f>IF(Q234="Structural",_xlfn.CONCAT("    ","structuralUpgradeType = ",IF(P234&lt;3,"0_2",IF(P234&lt;5,"3_4",IF(P234&lt;7,"5_6",IF(P234&lt;9,"7_8","9Plus"))))),IF(Q234="Command Module",_xlfn.CONCAT("    commandUpgradeType = standard",CHAR(10),"    commandUpgradeName = ",W234),IF(Q234="Engine",_xlfn.CONCAT("    engineUpgradeType = ",X234,CHAR(10),Parts!AS234,CHAR(10),"    enginePartUpgradeName = ",Y234),IF(Q234="Parachute","    parachuteUpgradeType = standard",IF(Q234="Solar",_xlfn.CONCAT("    solarPanelUpgradeTier = ",P234),IF(OR(Q234="System",Q234="System and Space Capability")=TRUE,_xlfn.CONCAT("    spacePlaneSystemUpgradeType = ",Y234,IF(Q234="System and Space Capability",_xlfn.CONCAT(CHAR(10),"    spaceplaneUpgradeType = spaceCapable",CHAR(10),"    baseSkinTemp = ",CHAR(10),"    upgradeSkinTemp = "),"")),IF(Q234="Fuel Tank",IF(AA234="NA/Balloon","    KiwiFuelSwitchIgnore = true",IF(AA234="standardLiquidFuel",_xlfn.CONCAT("    fuelTankUpgradeType = ",AA234,CHAR(10),"    fuelTankSizeUpgrade = ",AB234),_xlfn.CONCAT("    fuelTankUpgradeType = ",AA234))),IF(Q234="RCS","    rcsUpgradeType = coldGas",IF(Q234="RTG",_xlfn.CONCAT(CHAR(10),"@PART[",D234,"]:NEEDS[",B234,",NearFutureElectrical,DecayingRTGs,!FeatureRadiation]",CHAR(10),"{",CHAR(10),"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spionUpgrade</v>
      </c>
      <c r="AQ234" s="16" t="str">
        <f>IF(Q234="Engine",VLOOKUP(X234,EngineUpgrades!$A$2:$C$19,2,FALSE),"")</f>
        <v>singleFuel</v>
      </c>
      <c r="AR234" s="16" t="str">
        <f>IF(Q234="Engine",VLOOKUP(X234,EngineUpgrades!$A$2:$C$19,3,FALSE),"")</f>
        <v>KEROLOX</v>
      </c>
      <c r="AS234" s="15" t="str">
        <f>_xlfn.XLOOKUP(AQ234,EngineUpgrades!$D$1:$J$1,EngineUpgrades!$D$17:$J$17,"",0,1)</f>
        <v xml:space="preserve">    engineNumber = 
    engineNumberUpgrade = 
    engineName = 
    engineNameUpgrade = 
</v>
      </c>
      <c r="AT234" s="17">
        <v>1</v>
      </c>
      <c r="AU234" s="16" t="str">
        <f>IF(Q234="Engine",_xlfn.XLOOKUP(_xlfn.CONCAT(O234,P234+AT234),TechTree!$C$2:$C$501,TechTree!$D$2:$D$501,"Not Valid Combination",0,1),"")</f>
        <v>precisionPropulsion</v>
      </c>
    </row>
    <row r="235" spans="1:47" ht="372.5" x14ac:dyDescent="0.35">
      <c r="A235" t="str">
        <f>VLOOKUP(D235,PartsUpdated!$A$2:$A$289,1,FALSE)</f>
        <v>vega_engine_srf_1_2</v>
      </c>
      <c r="B235" t="s">
        <v>417</v>
      </c>
      <c r="C235" t="s">
        <v>1230</v>
      </c>
      <c r="D235" t="s">
        <v>885</v>
      </c>
      <c r="E235" t="s">
        <v>886</v>
      </c>
      <c r="F235" t="s">
        <v>439</v>
      </c>
      <c r="G235" t="s">
        <v>10</v>
      </c>
      <c r="H235">
        <v>250</v>
      </c>
      <c r="I235">
        <v>250</v>
      </c>
      <c r="J235">
        <v>5.5E-2</v>
      </c>
      <c r="K235" t="s">
        <v>87</v>
      </c>
      <c r="M235" s="12" t="str">
        <f>_xlfn.CONCAT(IF($R235&lt;&gt;"",_xlfn.CONCAT(" #LOC_KTT_",B235,"_",D235,"_Title = ",$R235,CHAR(10),"@PART[",D235,"]:NEEDS[!002_CommunityPartsTitles]:AFTER[",B235,"] // ",IF(R235="",E235,_xlfn.CONCAT(R235," (",E235,")")),CHAR(10),"{",CHAR(10),"    @",$R$1," = #LOC_KTT_",B235,"_",D235,"_Title // ",$R235,CHAR(10),"}",CHAR(10)),""),"@PART[",D235,"]:AFTER[",B235,"] // ",IF(R235="",E235,_xlfn.CONCAT(R235," (",E235,")")),CHAR(10),"{",CHAR(10),"    techBranch = ",VLOOKUP(O235,TechTree!$G$2:$H$43,2,FALSE),CHAR(10),"    techTier = ",P235,CHAR(10),"    @TechRequired = ",N235,IF($S235&lt;&gt;"",_xlfn.CONCAT(CHAR(10),"    @",$S$1," = ",$S235),""),IF($T235&lt;&gt;"",_xlfn.CONCAT(CHAR(10),"    @",$T$1," = ",$T235),""),IF($U235&lt;&gt;"",_xlfn.CONCAT(CHAR(10),"    @",$U$1," = ",$U235),""),IF(AND(AA235="NA/Balloon",Q235&lt;&gt;"Fuel Tank")=TRUE,_xlfn.CONCAT(CHAR(10),"    KiwiFuelSwitchIgnore = true"),""),IF($V235&lt;&gt;"",_xlfn.CONCAT(CHAR(10),V235),""),IF($AP235&lt;&gt;"",IF(Q235="RTG","",_xlfn.CONCAT(CHAR(10),$AP235)),""),IF(AN235&lt;&gt;"",_xlfn.CONCAT(CHAR(10),AN235),""),CHAR(10),"}",IF(AC235="Yes",_xlfn.CONCAT(CHAR(10),"@PART[",D235,"]:NEEDS[KiwiDeprecate]:AFTER[",B235,"]",CHAR(10),"{",CHAR(10),"    kiwiDeprecate = true",CHAR(10),"}"),""),IF(Q235="RTG",AP235,""))</f>
        <v xml:space="preserve"> #LOC_KTT_Tantares_vega_engine_srf_1_2_Title = OE-1A "Spion" Liquid Fuel Engine
@PART[vega_engine_srf_1_2]:NEEDS[!002_CommunityPartsTitles]:AFTER[Tantares] // OE-1A "Spion" Liquid Fuel Engine (Vega OE2 "Spion" Rocket Engine)
{
    @title = #LOC_KTT_Tantares_vega_engine_srf_1_2_Title // OE-1A "Spion" Liquid Fuel Engine
}
@PART[vega_engine_srf_1_2]:AFTER[Tantares] // OE-1A "Spion" Liquid Fuel Engine (Vega OE2 "Spion" Rocket Engine)
{
    techBranch = specialtyEngines
    techTier = 4
    @TechRequired = propulsionSystems
    @entryCost = 1500
    engineUpgradeType = standardOther
    engineNumber = 
    engineNumberUpgrade = 
    engineName = 
    engineNameUpgrade = 
    enginePartUpgradeName = spion2Upgrade
    @MODULE[ModuleEngines*]
    {
        !atmosphereCurve {}
        atmosphereCurve
        {
            key = 0 285
            key = 1 100
            key = 4 0.001
        }
    }
}</v>
      </c>
      <c r="N235" s="9" t="str">
        <f>_xlfn.XLOOKUP(_xlfn.CONCAT(O235,P235),TechTree!$C$2:$C$501,TechTree!$D$2:$D$501,"Not Valid Combination",0,1)</f>
        <v>propulsionSystems</v>
      </c>
      <c r="O235" s="8" t="s">
        <v>215</v>
      </c>
      <c r="P235" s="8">
        <v>4</v>
      </c>
      <c r="Q235" s="8" t="s">
        <v>10</v>
      </c>
      <c r="R235" s="10" t="s">
        <v>1380</v>
      </c>
      <c r="S235" s="10">
        <v>1500</v>
      </c>
      <c r="W235" s="10" t="s">
        <v>243</v>
      </c>
      <c r="X235" s="10" t="s">
        <v>259</v>
      </c>
      <c r="Y235" s="10" t="s">
        <v>1381</v>
      </c>
      <c r="AA235" s="10" t="s">
        <v>294</v>
      </c>
      <c r="AB235" s="10" t="s">
        <v>303</v>
      </c>
      <c r="AC235" s="10" t="s">
        <v>329</v>
      </c>
      <c r="AE235" s="12" t="str">
        <f t="shared" si="12"/>
        <v>PARTUPGRADE:NEEDS[Tantares]
{
    name = spion2Upgrade
    type = engine
    partIcon = vega_engine_srf_1_2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@PARTUPGRADE[spion2Upgrade]:NEEDS[Tantares]:FOR[zKiwiTechTree]
{
    @entryCost = #$@PART[vega_engine_srf_1_2]/entryCost$
    @entryCost *= #$@KIWI_ENGINE_MULTIPLIERS/OTHER/UPGRADE_ENTRYCOST_MULTIPLIER$
    @title ^= #:INSERTPARTTITLE:$@PART[vega_engine_srf_1_2]/title$:
    @description ^= #:INSERTPART:$@PART[vega_engine_srf_1_2]/engineName$:
}
@PART[vega_engine_srf_1_2]:NEEDS[Tantares]:HAS[~engineUpgrade[off]]:AFTER[zzKiwiTechTree]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#:INSERTPARTUPGRADE:$@PARTUPGRADE[spion2Upgrade]/techRequired$:
}</v>
      </c>
      <c r="AF235" s="14"/>
      <c r="AG235" s="18" t="s">
        <v>374</v>
      </c>
      <c r="AH235" s="18"/>
      <c r="AI235" s="18" t="s">
        <v>1296</v>
      </c>
      <c r="AJ235" s="18" t="s">
        <v>1378</v>
      </c>
      <c r="AK235" s="18" t="s">
        <v>377</v>
      </c>
      <c r="AL235" s="18"/>
      <c r="AM235" s="18"/>
      <c r="AN235" s="19" t="str">
        <f t="shared" si="14"/>
        <v xml:space="preserve">    @MODULE[ModuleEngines*]
    {
        !atmosphereCurve {}
        atmosphereCurve
        {
            key = 0 285
            key = 1 100
            key = 4 0.001
        }
    }</v>
      </c>
      <c r="AO235" s="14"/>
      <c r="AP235" s="15" t="str">
        <f>IF(Q235="Structural",_xlfn.CONCAT("    ","structuralUpgradeType = ",IF(P235&lt;3,"0_2",IF(P235&lt;5,"3_4",IF(P235&lt;7,"5_6",IF(P235&lt;9,"7_8","9Plus"))))),IF(Q235="Command Module",_xlfn.CONCAT("    commandUpgradeType = standard",CHAR(10),"    commandUpgradeName = ",W235),IF(Q235="Engine",_xlfn.CONCAT("    engineUpgradeType = ",X235,CHAR(10),Parts!AS235,CHAR(10),"    enginePartUpgradeName = ",Y235),IF(Q235="Parachute","    parachuteUpgradeType = standard",IF(Q235="Solar",_xlfn.CONCAT("    solarPanelUpgradeTier = ",P235),IF(OR(Q235="System",Q235="System and Space Capability")=TRUE,_xlfn.CONCAT("    spacePlaneSystemUpgradeType = ",Y235,IF(Q235="System and Space Capability",_xlfn.CONCAT(CHAR(10),"    spaceplaneUpgradeType = spaceCapable",CHAR(10),"    baseSkinTemp = ",CHAR(10),"    upgradeSkinTemp = "),"")),IF(Q235="Fuel Tank",IF(AA235="NA/Balloon","    KiwiFuelSwitchIgnore = true",IF(AA235="standardLiquidFuel",_xlfn.CONCAT("    fuelTankUpgradeType = ",AA235,CHAR(10),"    fuelTankSizeUpgrade = ",AB235),_xlfn.CONCAT("    fuelTankUpgradeType = ",AA235))),IF(Q235="RCS","    rcsUpgradeType = coldGas",IF(Q235="RTG",_xlfn.CONCAT(CHAR(10),"@PART[",D235,"]:NEEDS[",B235,",NearFutureElectrical,DecayingRTGs,!FeatureRadiation]",CHAR(10),"{",CHAR(10),"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standardOther
    engineNumber = 
    engineNumberUpgrade = 
    engineName = 
    engineNameUpgrade = 
    enginePartUpgradeName = spion2Upgrade</v>
      </c>
      <c r="AQ235" s="16" t="str">
        <f>IF(Q235="Engine",VLOOKUP(X235,EngineUpgrades!$A$2:$C$19,2,FALSE),"")</f>
        <v>singleFuel</v>
      </c>
      <c r="AR235" s="16" t="str">
        <f>IF(Q235="Engine",VLOOKUP(X235,EngineUpgrades!$A$2:$C$19,3,FALSE),"")</f>
        <v>OTHER</v>
      </c>
      <c r="AS235" s="15" t="str">
        <f>_xlfn.XLOOKUP(AQ235,EngineUpgrades!$D$1:$J$1,EngineUpgrades!$D$17:$J$17,"",0,1)</f>
        <v xml:space="preserve">    engineNumber = 
    engineNumberUpgrade = 
    engineName = 
    engineNameUpgrade = 
</v>
      </c>
      <c r="AT235" s="17">
        <v>1</v>
      </c>
      <c r="AU235" s="16" t="str">
        <f>IF(Q235="Engine",_xlfn.XLOOKUP(_xlfn.CONCAT(O235,P235+AT235),TechTree!$C$2:$C$501,TechTree!$D$2:$D$501,"Not Valid Combination",0,1),"")</f>
        <v>precisionPropulsion</v>
      </c>
    </row>
    <row r="236" spans="1:47" ht="348.5" x14ac:dyDescent="0.35">
      <c r="A236" t="str">
        <f>VLOOKUP(D236,PartsUpdated!$A$2:$A$289,1,FALSE)</f>
        <v>vega_fuelsphere_srf_1</v>
      </c>
      <c r="B236" t="s">
        <v>417</v>
      </c>
      <c r="C236" t="s">
        <v>1231</v>
      </c>
      <c r="D236" t="s">
        <v>887</v>
      </c>
      <c r="E236" t="s">
        <v>888</v>
      </c>
      <c r="F236" t="s">
        <v>439</v>
      </c>
      <c r="G236" t="s">
        <v>372</v>
      </c>
      <c r="H236">
        <v>0</v>
      </c>
      <c r="I236">
        <v>200</v>
      </c>
      <c r="J236">
        <v>1.2500000000000001E-2</v>
      </c>
      <c r="K236" t="s">
        <v>77</v>
      </c>
      <c r="M236" s="12" t="str">
        <f>_xlfn.CONCAT(IF($R236&lt;&gt;"",_xlfn.CONCAT(" #LOC_KTT_",B236,"_",D236,"_Title = ",$R236,CHAR(10),"@PART[",D236,"]:NEEDS[!002_CommunityPartsTitles]:AFTER[",B236,"] // ",IF(R236="",E236,_xlfn.CONCAT(R236," (",E236,")")),CHAR(10),"{",CHAR(10),"    @",$R$1," = #LOC_KTT_",B236,"_",D236,"_Title // ",$R236,CHAR(10),"}",CHAR(10)),""),"@PART[",D236,"]:AFTER[",B236,"] // ",IF(R236="",E236,_xlfn.CONCAT(R236," (",E236,")")),CHAR(10),"{",CHAR(10),"    techBranch = ",VLOOKUP(O236,TechTree!$G$2:$H$43,2,FALSE),CHAR(10),"    techTier = ",P236,CHAR(10),"    @TechRequired = ",N236,IF($S236&lt;&gt;"",_xlfn.CONCAT(CHAR(10),"    @",$S$1," = ",$S236),""),IF($T236&lt;&gt;"",_xlfn.CONCAT(CHAR(10),"    @",$T$1," = ",$T236),""),IF($U236&lt;&gt;"",_xlfn.CONCAT(CHAR(10),"    @",$U$1," = ",$U236),""),IF(AND(AA236="NA/Balloon",Q236&lt;&gt;"Fuel Tank")=TRUE,_xlfn.CONCAT(CHAR(10),"    KiwiFuelSwitchIgnore = true"),""),IF($V236&lt;&gt;"",_xlfn.CONCAT(CHAR(10),V236),""),IF($AP236&lt;&gt;"",IF(Q236="RTG","",_xlfn.CONCAT(CHAR(10),$AP236)),""),IF(AN236&lt;&gt;"",_xlfn.CONCAT(CHAR(10),AN236),""),CHAR(10),"}",IF(AC236="Yes",_xlfn.CONCAT(CHAR(10),"@PART[",D236,"]:NEEDS[KiwiDeprecate]:AFTER[",B236,"]",CHAR(10),"{",CHAR(10),"    kiwiDeprecate = true",CHAR(10),"}"),""),IF(Q236="RTG",AP236,""))</f>
        <v>@PART[vega_fuelsphere_srf_1]:AFTER[Tantares] // Vega LX25 Small Fuel Tank
{
    techBranch = specialtyFuel
    techTier = 4
    @TechRequired = flexibleFuelSolutions
    @entryCost = 1500
    spacePlaneSystemUpgradeType = vega
}</v>
      </c>
      <c r="N236" s="9" t="str">
        <f>_xlfn.XLOOKUP(_xlfn.CONCAT(O236,P236),TechTree!$C$2:$C$501,TechTree!$D$2:$D$501,"Not Valid Combination",0,1)</f>
        <v>flexibleFuelSolutions</v>
      </c>
      <c r="O236" s="8" t="s">
        <v>350</v>
      </c>
      <c r="P236" s="8">
        <v>4</v>
      </c>
      <c r="Q236" s="8" t="s">
        <v>289</v>
      </c>
      <c r="S236" s="10">
        <v>1500</v>
      </c>
      <c r="W236" s="10" t="s">
        <v>243</v>
      </c>
      <c r="X236" s="10" t="s">
        <v>254</v>
      </c>
      <c r="Y236" s="10" t="s">
        <v>1375</v>
      </c>
      <c r="Z236" s="10" t="s">
        <v>1376</v>
      </c>
      <c r="AA236" s="10" t="s">
        <v>294</v>
      </c>
      <c r="AB236" s="10" t="s">
        <v>303</v>
      </c>
      <c r="AC236" s="10" t="s">
        <v>329</v>
      </c>
      <c r="AE236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vega_fuelsphere_srf_1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36" s="14"/>
      <c r="AG236" s="18" t="s">
        <v>329</v>
      </c>
      <c r="AH236" s="18"/>
      <c r="AI236" s="18"/>
      <c r="AJ236" s="18"/>
      <c r="AK236" s="18"/>
      <c r="AL236" s="18"/>
      <c r="AM236" s="18"/>
      <c r="AN236" s="19" t="str">
        <f t="shared" si="14"/>
        <v/>
      </c>
      <c r="AO236" s="14"/>
      <c r="AP236" s="15" t="str">
        <f>IF(Q236="Structural",_xlfn.CONCAT("    ","structuralUpgradeType = ",IF(P236&lt;3,"0_2",IF(P236&lt;5,"3_4",IF(P236&lt;7,"5_6",IF(P236&lt;9,"7_8","9Plus"))))),IF(Q236="Command Module",_xlfn.CONCAT("    commandUpgradeType = standard",CHAR(10),"    commandUpgradeName = ",W236),IF(Q236="Engine",_xlfn.CONCAT("    engineUpgradeType = ",X236,CHAR(10),Parts!AS236,CHAR(10),"    enginePartUpgradeName = ",Y236),IF(Q236="Parachute","    parachuteUpgradeType = standard",IF(Q236="Solar",_xlfn.CONCAT("    solarPanelUpgradeTier = ",P236),IF(OR(Q236="System",Q236="System and Space Capability")=TRUE,_xlfn.CONCAT("    spacePlaneSystemUpgradeType = ",Y236,IF(Q236="System and Space Capability",_xlfn.CONCAT(CHAR(10),"    spaceplaneUpgradeType = spaceCapable",CHAR(10),"    baseSkinTemp = ",CHAR(10),"    upgradeSkinTemp = "),"")),IF(Q236="Fuel Tank",IF(AA236="NA/Balloon","    KiwiFuelSwitchIgnore = true",IF(AA236="standardLiquidFuel",_xlfn.CONCAT("    fuelTankUpgradeType = ",AA236,CHAR(10),"    fuelTankSizeUpgrade = ",AB236),_xlfn.CONCAT("    fuelTankUpgradeType = ",AA236))),IF(Q236="RCS","    rcsUpgradeType = coldGas",IF(Q236="RTG",_xlfn.CONCAT(CHAR(10),"@PART[",D236,"]:NEEDS[",B236,",NearFutureElectrical,DecayingRTGs,!FeatureRadiation]",CHAR(10),"{",CHAR(10),"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36" s="16" t="str">
        <f>IF(Q236="Engine",VLOOKUP(X236,EngineUpgrades!$A$2:$C$19,2,FALSE),"")</f>
        <v/>
      </c>
      <c r="AR236" s="16" t="str">
        <f>IF(Q236="Engine",VLOOKUP(X236,EngineUpgrades!$A$2:$C$19,3,FALSE),"")</f>
        <v/>
      </c>
      <c r="AS236" s="15" t="str">
        <f>_xlfn.XLOOKUP(AQ236,EngineUpgrades!$D$1:$J$1,EngineUpgrades!$D$17:$J$17,"",0,1)</f>
        <v/>
      </c>
      <c r="AT236" s="17">
        <v>2</v>
      </c>
      <c r="AU236" s="16" t="str">
        <f>IF(Q236="Engine",_xlfn.XLOOKUP(_xlfn.CONCAT(O236,P236+AT236),TechTree!$C$2:$C$501,TechTree!$D$2:$D$501,"Not Valid Combination",0,1),"")</f>
        <v/>
      </c>
    </row>
    <row r="237" spans="1:47" ht="348.5" x14ac:dyDescent="0.35">
      <c r="A237" t="str">
        <f>VLOOKUP(D237,PartsUpdated!$A$2:$A$289,1,FALSE)</f>
        <v>vega_fuelsphere_srf_2</v>
      </c>
      <c r="B237" t="s">
        <v>417</v>
      </c>
      <c r="C237" t="s">
        <v>1232</v>
      </c>
      <c r="D237" t="s">
        <v>889</v>
      </c>
      <c r="E237" t="s">
        <v>890</v>
      </c>
      <c r="F237" t="s">
        <v>439</v>
      </c>
      <c r="G237" t="s">
        <v>372</v>
      </c>
      <c r="H237">
        <v>0</v>
      </c>
      <c r="I237">
        <v>400</v>
      </c>
      <c r="J237">
        <v>2.5000000000000001E-2</v>
      </c>
      <c r="K237" t="s">
        <v>77</v>
      </c>
      <c r="M237" s="12" t="str">
        <f>_xlfn.CONCAT(IF($R237&lt;&gt;"",_xlfn.CONCAT(" #LOC_KTT_",B237,"_",D237,"_Title = ",$R237,CHAR(10),"@PART[",D237,"]:NEEDS[!002_CommunityPartsTitles]:AFTER[",B237,"] // ",IF(R237="",E237,_xlfn.CONCAT(R237," (",E237,")")),CHAR(10),"{",CHAR(10),"    @",$R$1," = #LOC_KTT_",B237,"_",D237,"_Title // ",$R237,CHAR(10),"}",CHAR(10)),""),"@PART[",D237,"]:AFTER[",B237,"] // ",IF(R237="",E237,_xlfn.CONCAT(R237," (",E237,")")),CHAR(10),"{",CHAR(10),"    techBranch = ",VLOOKUP(O237,TechTree!$G$2:$H$43,2,FALSE),CHAR(10),"    techTier = ",P237,CHAR(10),"    @TechRequired = ",N237,IF($S237&lt;&gt;"",_xlfn.CONCAT(CHAR(10),"    @",$S$1," = ",$S237),""),IF($T237&lt;&gt;"",_xlfn.CONCAT(CHAR(10),"    @",$T$1," = ",$T237),""),IF($U237&lt;&gt;"",_xlfn.CONCAT(CHAR(10),"    @",$U$1," = ",$U237),""),IF(AND(AA237="NA/Balloon",Q237&lt;&gt;"Fuel Tank")=TRUE,_xlfn.CONCAT(CHAR(10),"    KiwiFuelSwitchIgnore = true"),""),IF($V237&lt;&gt;"",_xlfn.CONCAT(CHAR(10),V237),""),IF($AP237&lt;&gt;"",IF(Q237="RTG","",_xlfn.CONCAT(CHAR(10),$AP237)),""),IF(AN237&lt;&gt;"",_xlfn.CONCAT(CHAR(10),AN237),""),CHAR(10),"}",IF(AC237="Yes",_xlfn.CONCAT(CHAR(10),"@PART[",D237,"]:NEEDS[KiwiDeprecate]:AFTER[",B237,"]",CHAR(10),"{",CHAR(10),"    kiwiDeprecate = true",CHAR(10),"}"),""),IF(Q237="RTG",AP237,""))</f>
        <v>@PART[vega_fuelsphere_srf_2]:AFTER[Tantares] // Vega LX50 Small Fuel Tank
{
    techBranch = specialtyFuel
    techTier = 4
    @TechRequired = flexibleFuelSolutions
    @entryCost = 1500
    spacePlaneSystemUpgradeType = vega
}</v>
      </c>
      <c r="N237" s="9" t="str">
        <f>_xlfn.XLOOKUP(_xlfn.CONCAT(O237,P237),TechTree!$C$2:$C$501,TechTree!$D$2:$D$501,"Not Valid Combination",0,1)</f>
        <v>flexibleFuelSolutions</v>
      </c>
      <c r="O237" s="8" t="s">
        <v>350</v>
      </c>
      <c r="P237" s="8">
        <v>4</v>
      </c>
      <c r="Q237" s="8" t="s">
        <v>289</v>
      </c>
      <c r="S237" s="10">
        <v>1500</v>
      </c>
      <c r="W237" s="10" t="s">
        <v>243</v>
      </c>
      <c r="X237" s="10" t="s">
        <v>259</v>
      </c>
      <c r="Y237" s="10" t="s">
        <v>1375</v>
      </c>
      <c r="Z237" s="10" t="s">
        <v>1376</v>
      </c>
      <c r="AA237" s="10" t="s">
        <v>294</v>
      </c>
      <c r="AB237" s="10" t="s">
        <v>303</v>
      </c>
      <c r="AC237" s="10" t="s">
        <v>329</v>
      </c>
      <c r="AE237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vega_fuelsphere_srf_2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37" s="14"/>
      <c r="AG237" s="18" t="s">
        <v>329</v>
      </c>
      <c r="AH237" s="18"/>
      <c r="AI237" s="18"/>
      <c r="AJ237" s="18"/>
      <c r="AK237" s="18"/>
      <c r="AL237" s="18"/>
      <c r="AM237" s="18"/>
      <c r="AN237" s="19" t="str">
        <f t="shared" si="14"/>
        <v/>
      </c>
      <c r="AO237" s="14"/>
      <c r="AP237" s="15" t="str">
        <f>IF(Q237="Structural",_xlfn.CONCAT("    ","structuralUpgradeType = ",IF(P237&lt;3,"0_2",IF(P237&lt;5,"3_4",IF(P237&lt;7,"5_6",IF(P237&lt;9,"7_8","9Plus"))))),IF(Q237="Command Module",_xlfn.CONCAT("    commandUpgradeType = standard",CHAR(10),"    commandUpgradeName = ",W237),IF(Q237="Engine",_xlfn.CONCAT("    engineUpgradeType = ",X237,CHAR(10),Parts!AS237,CHAR(10),"    enginePartUpgradeName = ",Y237),IF(Q237="Parachute","    parachuteUpgradeType = standard",IF(Q237="Solar",_xlfn.CONCAT("    solarPanelUpgradeTier = ",P237),IF(OR(Q237="System",Q237="System and Space Capability")=TRUE,_xlfn.CONCAT("    spacePlaneSystemUpgradeType = ",Y237,IF(Q237="System and Space Capability",_xlfn.CONCAT(CHAR(10),"    spaceplaneUpgradeType = spaceCapable",CHAR(10),"    baseSkinTemp = ",CHAR(10),"    upgradeSkinTemp = "),"")),IF(Q237="Fuel Tank",IF(AA237="NA/Balloon","    KiwiFuelSwitchIgnore = true",IF(AA237="standardLiquidFuel",_xlfn.CONCAT("    fuelTankUpgradeType = ",AA237,CHAR(10),"    fuelTankSizeUpgrade = ",AB237),_xlfn.CONCAT("    fuelTankUpgradeType = ",AA237))),IF(Q237="RCS","    rcsUpgradeType = coldGas",IF(Q237="RTG",_xlfn.CONCAT(CHAR(10),"@PART[",D237,"]:NEEDS[",B237,",NearFutureElectrical,DecayingRTGs,!FeatureRadiation]",CHAR(10),"{",CHAR(10),"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37" s="16" t="str">
        <f>IF(Q237="Engine",VLOOKUP(X237,EngineUpgrades!$A$2:$C$19,2,FALSE),"")</f>
        <v/>
      </c>
      <c r="AR237" s="16" t="str">
        <f>IF(Q237="Engine",VLOOKUP(X237,EngineUpgrades!$A$2:$C$19,3,FALSE),"")</f>
        <v/>
      </c>
      <c r="AS237" s="15" t="str">
        <f>_xlfn.XLOOKUP(AQ237,EngineUpgrades!$D$1:$J$1,EngineUpgrades!$D$17:$J$17,"",0,1)</f>
        <v/>
      </c>
      <c r="AT237" s="17">
        <v>2</v>
      </c>
      <c r="AU237" s="16" t="str">
        <f>IF(Q237="Engine",_xlfn.XLOOKUP(_xlfn.CONCAT(O237,P237+AT237),TechTree!$C$2:$C$501,TechTree!$D$2:$D$501,"Not Valid Combination",0,1),"")</f>
        <v/>
      </c>
    </row>
    <row r="238" spans="1:47" ht="348.5" x14ac:dyDescent="0.35">
      <c r="A238" t="str">
        <f>VLOOKUP(D238,PartsUpdated!$A$2:$A$289,1,FALSE)</f>
        <v>vega_fuselage_s1p5_1</v>
      </c>
      <c r="B238" t="s">
        <v>417</v>
      </c>
      <c r="C238" t="s">
        <v>1233</v>
      </c>
      <c r="D238" t="s">
        <v>891</v>
      </c>
      <c r="E238" t="s">
        <v>892</v>
      </c>
      <c r="F238" t="s">
        <v>439</v>
      </c>
      <c r="G238" t="s">
        <v>6</v>
      </c>
      <c r="H238">
        <v>2500</v>
      </c>
      <c r="I238">
        <v>500</v>
      </c>
      <c r="J238">
        <v>0.2</v>
      </c>
      <c r="K238" t="s">
        <v>87</v>
      </c>
      <c r="M238" s="12" t="str">
        <f>_xlfn.CONCAT(IF($R238&lt;&gt;"",_xlfn.CONCAT(" #LOC_KTT_",B238,"_",D238,"_Title = ",$R238,CHAR(10),"@PART[",D238,"]:NEEDS[!002_CommunityPartsTitles]:AFTER[",B238,"] // ",IF(R238="",E238,_xlfn.CONCAT(R238," (",E238,")")),CHAR(10),"{",CHAR(10),"    @",$R$1," = #LOC_KTT_",B238,"_",D238,"_Title // ",$R238,CHAR(10),"}",CHAR(10)),""),"@PART[",D238,"]:AFTER[",B238,"] // ",IF(R238="",E238,_xlfn.CONCAT(R238," (",E238,")")),CHAR(10),"{",CHAR(10),"    techBranch = ",VLOOKUP(O238,TechTree!$G$2:$H$43,2,FALSE),CHAR(10),"    techTier = ",P238,CHAR(10),"    @TechRequired = ",N238,IF($S238&lt;&gt;"",_xlfn.CONCAT(CHAR(10),"    @",$S$1," = ",$S238),""),IF($T238&lt;&gt;"",_xlfn.CONCAT(CHAR(10),"    @",$T$1," = ",$T238),""),IF($U238&lt;&gt;"",_xlfn.CONCAT(CHAR(10),"    @",$U$1," = ",$U238),""),IF(AND(AA238="NA/Balloon",Q238&lt;&gt;"Fuel Tank")=TRUE,_xlfn.CONCAT(CHAR(10),"    KiwiFuelSwitchIgnore = true"),""),IF($V238&lt;&gt;"",_xlfn.CONCAT(CHAR(10),V238),""),IF($AP238&lt;&gt;"",IF(Q238="RTG","",_xlfn.CONCAT(CHAR(10),$AP238)),""),IF(AN238&lt;&gt;"",_xlfn.CONCAT(CHAR(10),AN238),""),CHAR(10),"}",IF(AC238="Yes",_xlfn.CONCAT(CHAR(10),"@PART[",D238,"]:NEEDS[KiwiDeprecate]:AFTER[",B238,"]",CHAR(10),"{",CHAR(10),"    kiwiDeprecate = true",CHAR(10),"}"),""),IF(Q238="RTG",AP238,""))</f>
        <v>@PART[vega_fuselage_s1p5_1]:AFTER[Tantares] // Vega Size 1.5 Inline Fuselage A
{
    techBranch = stationParts
    techTier = 6
    @TechRequired = composites
    spacePlaneSystemUpgradeType = vega
}</v>
      </c>
      <c r="N238" s="9" t="str">
        <f>_xlfn.XLOOKUP(_xlfn.CONCAT(O238,P238),TechTree!$C$2:$C$501,TechTree!$D$2:$D$501,"Not Valid Combination",0,1)</f>
        <v>composites</v>
      </c>
      <c r="O238" s="8" t="s">
        <v>208</v>
      </c>
      <c r="P238" s="8">
        <v>6</v>
      </c>
      <c r="Q238" s="8" t="s">
        <v>289</v>
      </c>
      <c r="W238" s="10" t="s">
        <v>243</v>
      </c>
      <c r="X238" s="10" t="s">
        <v>254</v>
      </c>
      <c r="Y238" s="10" t="s">
        <v>1375</v>
      </c>
      <c r="Z238" s="10" t="s">
        <v>1376</v>
      </c>
      <c r="AA238" s="10" t="s">
        <v>294</v>
      </c>
      <c r="AB238" s="10" t="s">
        <v>303</v>
      </c>
      <c r="AC238" s="10" t="s">
        <v>329</v>
      </c>
      <c r="AE238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38" s="14"/>
      <c r="AG238" s="18" t="s">
        <v>329</v>
      </c>
      <c r="AH238" s="18"/>
      <c r="AI238" s="18"/>
      <c r="AJ238" s="18"/>
      <c r="AK238" s="18"/>
      <c r="AL238" s="18"/>
      <c r="AM238" s="18"/>
      <c r="AN238" s="19" t="str">
        <f t="shared" si="14"/>
        <v/>
      </c>
      <c r="AO238" s="14"/>
      <c r="AP238" s="15" t="str">
        <f>IF(Q238="Structural",_xlfn.CONCAT("    ","structuralUpgradeType = ",IF(P238&lt;3,"0_2",IF(P238&lt;5,"3_4",IF(P238&lt;7,"5_6",IF(P238&lt;9,"7_8","9Plus"))))),IF(Q238="Command Module",_xlfn.CONCAT("    commandUpgradeType = standard",CHAR(10),"    commandUpgradeName = ",W238),IF(Q238="Engine",_xlfn.CONCAT("    engineUpgradeType = ",X238,CHAR(10),Parts!AS238,CHAR(10),"    enginePartUpgradeName = ",Y238),IF(Q238="Parachute","    parachuteUpgradeType = standard",IF(Q238="Solar",_xlfn.CONCAT("    solarPanelUpgradeTier = ",P238),IF(OR(Q238="System",Q238="System and Space Capability")=TRUE,_xlfn.CONCAT("    spacePlaneSystemUpgradeType = ",Y238,IF(Q238="System and Space Capability",_xlfn.CONCAT(CHAR(10),"    spaceplaneUpgradeType = spaceCapable",CHAR(10),"    baseSkinTemp = ",CHAR(10),"    upgradeSkinTemp = "),"")),IF(Q238="Fuel Tank",IF(AA238="NA/Balloon","    KiwiFuelSwitchIgnore = true",IF(AA238="standardLiquidFuel",_xlfn.CONCAT("    fuelTankUpgradeType = ",AA238,CHAR(10),"    fuelTankSizeUpgrade = ",AB238),_xlfn.CONCAT("    fuelTankUpgradeType = ",AA238))),IF(Q238="RCS","    rcsUpgradeType = coldGas",IF(Q238="RTG",_xlfn.CONCAT(CHAR(10),"@PART[",D238,"]:NEEDS[",B238,",NearFutureElectrical,DecayingRTGs,!FeatureRadiation]",CHAR(10),"{",CHAR(10),"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38" s="16" t="str">
        <f>IF(Q238="Engine",VLOOKUP(X238,EngineUpgrades!$A$2:$C$19,2,FALSE),"")</f>
        <v/>
      </c>
      <c r="AR238" s="16" t="str">
        <f>IF(Q238="Engine",VLOOKUP(X238,EngineUpgrades!$A$2:$C$19,3,FALSE),"")</f>
        <v/>
      </c>
      <c r="AS238" s="15" t="str">
        <f>_xlfn.XLOOKUP(AQ238,EngineUpgrades!$D$1:$J$1,EngineUpgrades!$D$17:$J$17,"",0,1)</f>
        <v/>
      </c>
      <c r="AT238" s="17">
        <v>2</v>
      </c>
      <c r="AU238" s="16" t="str">
        <f>IF(Q238="Engine",_xlfn.XLOOKUP(_xlfn.CONCAT(O238,P238+AT238),TechTree!$C$2:$C$501,TechTree!$D$2:$D$501,"Not Valid Combination",0,1),"")</f>
        <v/>
      </c>
    </row>
    <row r="239" spans="1:47" ht="348.5" x14ac:dyDescent="0.35">
      <c r="A239" t="str">
        <f>VLOOKUP(D239,PartsUpdated!$A$2:$A$289,1,FALSE)</f>
        <v>vega_fuselage_s1p5_2</v>
      </c>
      <c r="B239" t="s">
        <v>417</v>
      </c>
      <c r="C239" t="s">
        <v>1234</v>
      </c>
      <c r="D239" t="s">
        <v>893</v>
      </c>
      <c r="E239" t="s">
        <v>894</v>
      </c>
      <c r="F239" t="s">
        <v>439</v>
      </c>
      <c r="G239" t="s">
        <v>6</v>
      </c>
      <c r="H239">
        <v>5000</v>
      </c>
      <c r="I239">
        <v>1000</v>
      </c>
      <c r="J239">
        <v>0.4</v>
      </c>
      <c r="K239" t="s">
        <v>87</v>
      </c>
      <c r="M239" s="12" t="str">
        <f>_xlfn.CONCAT(IF($R239&lt;&gt;"",_xlfn.CONCAT(" #LOC_KTT_",B239,"_",D239,"_Title = ",$R239,CHAR(10),"@PART[",D239,"]:NEEDS[!002_CommunityPartsTitles]:AFTER[",B239,"] // ",IF(R239="",E239,_xlfn.CONCAT(R239," (",E239,")")),CHAR(10),"{",CHAR(10),"    @",$R$1," = #LOC_KTT_",B239,"_",D239,"_Title // ",$R239,CHAR(10),"}",CHAR(10)),""),"@PART[",D239,"]:AFTER[",B239,"] // ",IF(R239="",E239,_xlfn.CONCAT(R239," (",E239,")")),CHAR(10),"{",CHAR(10),"    techBranch = ",VLOOKUP(O239,TechTree!$G$2:$H$43,2,FALSE),CHAR(10),"    techTier = ",P239,CHAR(10),"    @TechRequired = ",N239,IF($S239&lt;&gt;"",_xlfn.CONCAT(CHAR(10),"    @",$S$1," = ",$S239),""),IF($T239&lt;&gt;"",_xlfn.CONCAT(CHAR(10),"    @",$T$1," = ",$T239),""),IF($U239&lt;&gt;"",_xlfn.CONCAT(CHAR(10),"    @",$U$1," = ",$U239),""),IF(AND(AA239="NA/Balloon",Q239&lt;&gt;"Fuel Tank")=TRUE,_xlfn.CONCAT(CHAR(10),"    KiwiFuelSwitchIgnore = true"),""),IF($V239&lt;&gt;"",_xlfn.CONCAT(CHAR(10),V239),""),IF($AP239&lt;&gt;"",IF(Q239="RTG","",_xlfn.CONCAT(CHAR(10),$AP239)),""),IF(AN239&lt;&gt;"",_xlfn.CONCAT(CHAR(10),AN239),""),CHAR(10),"}",IF(AC239="Yes",_xlfn.CONCAT(CHAR(10),"@PART[",D239,"]:NEEDS[KiwiDeprecate]:AFTER[",B239,"]",CHAR(10),"{",CHAR(10),"    kiwiDeprecate = true",CHAR(10),"}"),""),IF(Q239="RTG",AP239,""))</f>
        <v>@PART[vega_fuselage_s1p5_2]:AFTER[Tantares] // Vega Size 1.5 Inline Fuselage B
{
    techBranch = stationParts
    techTier = 6
    @TechRequired = composites
    spacePlaneSystemUpgradeType = vega
}</v>
      </c>
      <c r="N239" s="9" t="str">
        <f>_xlfn.XLOOKUP(_xlfn.CONCAT(O239,P239),TechTree!$C$2:$C$501,TechTree!$D$2:$D$501,"Not Valid Combination",0,1)</f>
        <v>composites</v>
      </c>
      <c r="O239" s="8" t="s">
        <v>208</v>
      </c>
      <c r="P239" s="8">
        <v>6</v>
      </c>
      <c r="Q239" s="8" t="s">
        <v>289</v>
      </c>
      <c r="W239" s="10" t="s">
        <v>243</v>
      </c>
      <c r="X239" s="10" t="s">
        <v>259</v>
      </c>
      <c r="Y239" s="10" t="s">
        <v>1375</v>
      </c>
      <c r="Z239" s="10" t="s">
        <v>1376</v>
      </c>
      <c r="AA239" s="10" t="s">
        <v>294</v>
      </c>
      <c r="AB239" s="10" t="s">
        <v>303</v>
      </c>
      <c r="AC239" s="10" t="s">
        <v>329</v>
      </c>
      <c r="AE239" s="12" t="str">
        <f t="shared" si="12"/>
        <v>// Choose the one with the part that you want to represent the system
#LOC_KTT_Tantares_vega_SYSTEM_UPGRADE_TITLE = Vega System
PARTUPGRADE:NEEDS[Tantares]
{
    name = vegaUpgrade
    type = system
    systemUpgradeName = #LOC_KTT_Tantares_vega_SYSTEM_UPGRADE_TITLE // Vega System
    partIcon = vega_fuselage_s1p5_2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@PARTUPGRADE[vegaUpgrade]:FOR[KiwiTechTree]
{
    @title ^= #:INSERTPARTTITLE:$systemUpgradeName$:
    @description ^= #:INSERTSYSTEM:$systemUpgradeName$:
}
@PART[*]:HAS[#spacePlaneSystemUpgradeType[vega],~systemUpgrade[off]]:FOR[zzzKiwiTechTree]
{
    %systemUpgradeName = #LOC_KTT_Tantares_vega_SYSTEM_UPGRADE_TITLE // Vega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#:INSERTSYSTEMUPGRADENODE:$@PARTUPGRADE[vegaUpgrade]/techRequired$!
}</v>
      </c>
      <c r="AF239" s="14"/>
      <c r="AG239" s="18" t="s">
        <v>329</v>
      </c>
      <c r="AH239" s="18"/>
      <c r="AI239" s="18"/>
      <c r="AJ239" s="18"/>
      <c r="AK239" s="18"/>
      <c r="AL239" s="18"/>
      <c r="AM239" s="18"/>
      <c r="AN239" s="19" t="str">
        <f t="shared" si="14"/>
        <v/>
      </c>
      <c r="AO239" s="14"/>
      <c r="AP239" s="15" t="str">
        <f>IF(Q239="Structural",_xlfn.CONCAT("    ","structuralUpgradeType = ",IF(P239&lt;3,"0_2",IF(P239&lt;5,"3_4",IF(P239&lt;7,"5_6",IF(P239&lt;9,"7_8","9Plus"))))),IF(Q239="Command Module",_xlfn.CONCAT("    commandUpgradeType = standard",CHAR(10),"    commandUpgradeName = ",W239),IF(Q239="Engine",_xlfn.CONCAT("    engineUpgradeType = ",X239,CHAR(10),Parts!AS239,CHAR(10),"    enginePartUpgradeName = ",Y239),IF(Q239="Parachute","    parachuteUpgradeType = standard",IF(Q239="Solar",_xlfn.CONCAT("    solarPanelUpgradeTier = ",P239),IF(OR(Q239="System",Q239="System and Space Capability")=TRUE,_xlfn.CONCAT("    spacePlaneSystemUpgradeType = ",Y239,IF(Q239="System and Space Capability",_xlfn.CONCAT(CHAR(10),"    spaceplaneUpgradeType = spaceCapable",CHAR(10),"    baseSkinTemp = ",CHAR(10),"    upgradeSkinTemp = "),"")),IF(Q239="Fuel Tank",IF(AA239="NA/Balloon","    KiwiFuelSwitchIgnore = true",IF(AA239="standardLiquidFuel",_xlfn.CONCAT("    fuelTankUpgradeType = ",AA239,CHAR(10),"    fuelTankSizeUpgrade = ",AB239),_xlfn.CONCAT("    fuelTankUpgradeType = ",AA239))),IF(Q239="RCS","    rcsUpgradeType = coldGas",IF(Q239="RTG",_xlfn.CONCAT(CHAR(10),"@PART[",D239,"]:NEEDS[",B239,",NearFutureElectrical,DecayingRTGs,!FeatureRadiation]",CHAR(10),"{",CHAR(10),"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vega</v>
      </c>
      <c r="AQ239" s="16" t="str">
        <f>IF(Q239="Engine",VLOOKUP(X239,EngineUpgrades!$A$2:$C$19,2,FALSE),"")</f>
        <v/>
      </c>
      <c r="AR239" s="16" t="str">
        <f>IF(Q239="Engine",VLOOKUP(X239,EngineUpgrades!$A$2:$C$19,3,FALSE),"")</f>
        <v/>
      </c>
      <c r="AS239" s="15" t="str">
        <f>_xlfn.XLOOKUP(AQ239,EngineUpgrades!$D$1:$J$1,EngineUpgrades!$D$17:$J$17,"",0,1)</f>
        <v/>
      </c>
      <c r="AT239" s="17">
        <v>2</v>
      </c>
      <c r="AU239" s="16" t="str">
        <f>IF(Q239="Engine",_xlfn.XLOOKUP(_xlfn.CONCAT(O239,P239+AT239),TechTree!$C$2:$C$501,TechTree!$D$2:$D$501,"Not Valid Combination",0,1),"")</f>
        <v/>
      </c>
    </row>
    <row r="240" spans="1:47" ht="84.5" x14ac:dyDescent="0.35">
      <c r="A240" t="str">
        <f>VLOOKUP(D240,PartsUpdated!$A$2:$A$289,1,FALSE)</f>
        <v>vega_solar_srf_1_1</v>
      </c>
      <c r="B240" t="s">
        <v>417</v>
      </c>
      <c r="C240" t="s">
        <v>1235</v>
      </c>
      <c r="D240" t="s">
        <v>895</v>
      </c>
      <c r="E240" t="s">
        <v>896</v>
      </c>
      <c r="F240" t="s">
        <v>439</v>
      </c>
      <c r="G240" t="s">
        <v>9</v>
      </c>
      <c r="H240">
        <v>3000</v>
      </c>
      <c r="I240">
        <v>3000</v>
      </c>
      <c r="J240">
        <v>0.3</v>
      </c>
      <c r="K240" t="s">
        <v>47</v>
      </c>
      <c r="M240" s="12" t="str">
        <f>_xlfn.CONCAT(IF($R240&lt;&gt;"",_xlfn.CONCAT(" #LOC_KTT_",B240,"_",D240,"_Title = ",$R240,CHAR(10),"@PART[",D240,"]:NEEDS[!002_CommunityPartsTitles]:AFTER[",B240,"] // ",IF(R240="",E240,_xlfn.CONCAT(R240," (",E240,")")),CHAR(10),"{",CHAR(10),"    @",$R$1," = #LOC_KTT_",B240,"_",D240,"_Title // ",$R240,CHAR(10),"}",CHAR(10)),""),"@PART[",D240,"]:AFTER[",B240,"] // ",IF(R240="",E240,_xlfn.CONCAT(R240," (",E240,")")),CHAR(10),"{",CHAR(10),"    techBranch = ",VLOOKUP(O240,TechTree!$G$2:$H$43,2,FALSE),CHAR(10),"    techTier = ",P240,CHAR(10),"    @TechRequired = ",N240,IF($S240&lt;&gt;"",_xlfn.CONCAT(CHAR(10),"    @",$S$1," = ",$S240),""),IF($T240&lt;&gt;"",_xlfn.CONCAT(CHAR(10),"    @",$T$1," = ",$T240),""),IF($U240&lt;&gt;"",_xlfn.CONCAT(CHAR(10),"    @",$U$1," = ",$U240),""),IF(AND(AA240="NA/Balloon",Q240&lt;&gt;"Fuel Tank")=TRUE,_xlfn.CONCAT(CHAR(10),"    KiwiFuelSwitchIgnore = true"),""),IF($V240&lt;&gt;"",_xlfn.CONCAT(CHAR(10),V240),""),IF($AP240&lt;&gt;"",IF(Q240="RTG","",_xlfn.CONCAT(CHAR(10),$AP240)),""),IF(AN240&lt;&gt;"",_xlfn.CONCAT(CHAR(10),AN240),""),CHAR(10),"}",IF(AC240="Yes",_xlfn.CONCAT(CHAR(10),"@PART[",D240,"]:NEEDS[KiwiDeprecate]:AFTER[",B240,"]",CHAR(10),"{",CHAR(10),"    kiwiDeprecate = true",CHAR(10),"}"),""),IF(Q240="RTG",AP240,""))</f>
        <v>@PART[vega_solar_srf_1_1]:AFTER[Tantares] // Vega PVA1 Solar Array
{
    techBranch = solarPlanels
    techTier = 5
    @TechRequired = advElectrics
    solarPanelUpgradeTier = 5
}</v>
      </c>
      <c r="N240" s="9" t="str">
        <f>_xlfn.XLOOKUP(_xlfn.CONCAT(O240,P240),TechTree!$C$2:$C$501,TechTree!$D$2:$D$501,"Not Valid Combination",0,1)</f>
        <v>advElectrics</v>
      </c>
      <c r="O240" s="8" t="s">
        <v>211</v>
      </c>
      <c r="P240" s="8">
        <v>5</v>
      </c>
      <c r="Q240" s="8" t="s">
        <v>291</v>
      </c>
      <c r="W240" s="10" t="s">
        <v>243</v>
      </c>
      <c r="X240" s="10" t="s">
        <v>254</v>
      </c>
      <c r="Y240" s="10" t="s">
        <v>1375</v>
      </c>
      <c r="Z240" s="10" t="s">
        <v>1376</v>
      </c>
      <c r="AA240" s="10" t="s">
        <v>294</v>
      </c>
      <c r="AB240" s="10" t="s">
        <v>303</v>
      </c>
      <c r="AC240" s="10" t="s">
        <v>329</v>
      </c>
      <c r="AE240" s="12" t="str">
        <f t="shared" si="12"/>
        <v/>
      </c>
      <c r="AF240" s="14"/>
      <c r="AG240" s="18" t="s">
        <v>329</v>
      </c>
      <c r="AH240" s="18"/>
      <c r="AI240" s="18"/>
      <c r="AJ240" s="18"/>
      <c r="AK240" s="18"/>
      <c r="AL240" s="18"/>
      <c r="AM240" s="18"/>
      <c r="AN240" s="19" t="str">
        <f t="shared" si="14"/>
        <v/>
      </c>
      <c r="AO240" s="14"/>
      <c r="AP240" s="15" t="str">
        <f>IF(Q240="Structural",_xlfn.CONCAT("    ","structuralUpgradeType = ",IF(P240&lt;3,"0_2",IF(P240&lt;5,"3_4",IF(P240&lt;7,"5_6",IF(P240&lt;9,"7_8","9Plus"))))),IF(Q240="Command Module",_xlfn.CONCAT("    commandUpgradeType = standard",CHAR(10),"    commandUpgradeName = ",W240),IF(Q240="Engine",_xlfn.CONCAT("    engineUpgradeType = ",X240,CHAR(10),Parts!AS240,CHAR(10),"    enginePartUpgradeName = ",Y240),IF(Q240="Parachute","    parachuteUpgradeType = standard",IF(Q240="Solar",_xlfn.CONCAT("    solarPanelUpgradeTier = ",P240),IF(OR(Q240="System",Q240="System and Space Capability")=TRUE,_xlfn.CONCAT("    spacePlaneSystemUpgradeType = ",Y240,IF(Q240="System and Space Capability",_xlfn.CONCAT(CHAR(10),"    spaceplaneUpgradeType = spaceCapable",CHAR(10),"    baseSkinTemp = ",CHAR(10),"    upgradeSkinTemp = "),"")),IF(Q240="Fuel Tank",IF(AA240="NA/Balloon","    KiwiFuelSwitchIgnore = true",IF(AA240="standardLiquidFuel",_xlfn.CONCAT("    fuelTankUpgradeType = ",AA240,CHAR(10),"    fuelTankSizeUpgrade = ",AB240),_xlfn.CONCAT("    fuelTankUpgradeType = ",AA240))),IF(Q240="RCS","    rcsUpgradeType = coldGas",IF(Q240="RTG",_xlfn.CONCAT(CHAR(10),"@PART[",D240,"]:NEEDS[",B240,",NearFutureElectrical,DecayingRTGs,!FeatureRadiation]",CHAR(10),"{",CHAR(10),"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Q240" s="16" t="str">
        <f>IF(Q240="Engine",VLOOKUP(X240,EngineUpgrades!$A$2:$C$19,2,FALSE),"")</f>
        <v/>
      </c>
      <c r="AR240" s="16" t="str">
        <f>IF(Q240="Engine",VLOOKUP(X240,EngineUpgrades!$A$2:$C$19,3,FALSE),"")</f>
        <v/>
      </c>
      <c r="AS240" s="15" t="str">
        <f>_xlfn.XLOOKUP(AQ240,EngineUpgrades!$D$1:$J$1,EngineUpgrades!$D$17:$J$17,"",0,1)</f>
        <v/>
      </c>
      <c r="AT240" s="17">
        <v>2</v>
      </c>
      <c r="AU240" s="16" t="str">
        <f>IF(Q240="Engine",_xlfn.XLOOKUP(_xlfn.CONCAT(O240,P240+AT240),TechTree!$C$2:$C$501,TechTree!$D$2:$D$501,"Not Valid Combination",0,1),"")</f>
        <v/>
      </c>
    </row>
    <row r="241" spans="1:47" ht="348.5" x14ac:dyDescent="0.35">
      <c r="A241" t="str">
        <f>VLOOKUP(D241,PartsUpdated!$A$2:$A$289,1,FALSE)</f>
        <v>tucana_adapter_s1_s0p5_1</v>
      </c>
      <c r="B241" t="s">
        <v>417</v>
      </c>
      <c r="C241" t="s">
        <v>1236</v>
      </c>
      <c r="D241" t="s">
        <v>897</v>
      </c>
      <c r="E241" t="s">
        <v>898</v>
      </c>
      <c r="F241" t="s">
        <v>439</v>
      </c>
      <c r="G241" t="s">
        <v>6</v>
      </c>
      <c r="H241">
        <v>750</v>
      </c>
      <c r="I241">
        <v>150</v>
      </c>
      <c r="J241">
        <v>0.05</v>
      </c>
      <c r="K241" t="s">
        <v>35</v>
      </c>
      <c r="M241" s="12" t="str">
        <f>_xlfn.CONCAT(IF($R241&lt;&gt;"",_xlfn.CONCAT(" #LOC_KTT_",B241,"_",D241,"_Title = ",$R241,CHAR(10),"@PART[",D241,"]:NEEDS[!002_CommunityPartsTitles]:AFTER[",B241,"] // ",IF(R241="",E241,_xlfn.CONCAT(R241," (",E241,")")),CHAR(10),"{",CHAR(10),"    @",$R$1," = #LOC_KTT_",B241,"_",D241,"_Title // ",$R241,CHAR(10),"}",CHAR(10)),""),"@PART[",D241,"]:AFTER[",B241,"] // ",IF(R241="",E241,_xlfn.CONCAT(R241," (",E241,")")),CHAR(10),"{",CHAR(10),"    techBranch = ",VLOOKUP(O241,TechTree!$G$2:$H$43,2,FALSE),CHAR(10),"    techTier = ",P241,CHAR(10),"    @TechRequired = ",N241,IF($S241&lt;&gt;"",_xlfn.CONCAT(CHAR(10),"    @",$S$1," = ",$S241),""),IF($T241&lt;&gt;"",_xlfn.CONCAT(CHAR(10),"    @",$T$1," = ",$T241),""),IF($U241&lt;&gt;"",_xlfn.CONCAT(CHAR(10),"    @",$U$1," = ",$U241),""),IF(AND(AA241="NA/Balloon",Q241&lt;&gt;"Fuel Tank")=TRUE,_xlfn.CONCAT(CHAR(10),"    KiwiFuelSwitchIgnore = true"),""),IF($V241&lt;&gt;"",_xlfn.CONCAT(CHAR(10),V241),""),IF($AP241&lt;&gt;"",IF(Q241="RTG","",_xlfn.CONCAT(CHAR(10),$AP241)),""),IF(AN241&lt;&gt;"",_xlfn.CONCAT(CHAR(10),AN241),""),CHAR(10),"}",IF(AC241="Yes",_xlfn.CONCAT(CHAR(10),"@PART[",D241,"]:NEEDS[KiwiDeprecate]:AFTER[",B241,"]",CHAR(10),"{",CHAR(10),"    kiwiDeprecate = true",CHAR(10),"}"),""),IF(Q241="RTG",AP241,""))</f>
        <v>@PART[tucana_adapter_s1_s0p5_1]:AFTER[Tantares] // Tucana Size 1 to Size 0.5 Forward Adapter
{
    techBranch = adaptersEtAl
    techTier = 2
    @TechRequired = basicConstruction
    spacePlaneSystemUpgradeType = tucana
}</v>
      </c>
      <c r="N241" s="9" t="str">
        <f>_xlfn.XLOOKUP(_xlfn.CONCAT(O241,P241),TechTree!$C$2:$C$501,TechTree!$D$2:$D$501,"Not Valid Combination",0,1)</f>
        <v>basicConstruction</v>
      </c>
      <c r="O241" s="8" t="s">
        <v>207</v>
      </c>
      <c r="P241" s="8">
        <v>2</v>
      </c>
      <c r="Q241" s="8" t="s">
        <v>289</v>
      </c>
      <c r="W241" s="10" t="s">
        <v>243</v>
      </c>
      <c r="X241" s="10" t="s">
        <v>259</v>
      </c>
      <c r="Y241" s="10" t="s">
        <v>1382</v>
      </c>
      <c r="Z241" s="10" t="s">
        <v>1383</v>
      </c>
      <c r="AA241" s="10" t="s">
        <v>294</v>
      </c>
      <c r="AB241" s="10" t="s">
        <v>303</v>
      </c>
      <c r="AC241" s="10" t="s">
        <v>329</v>
      </c>
      <c r="AE241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41" s="14"/>
      <c r="AG241" s="18" t="s">
        <v>329</v>
      </c>
      <c r="AH241" s="18"/>
      <c r="AI241" s="18"/>
      <c r="AJ241" s="18"/>
      <c r="AK241" s="18"/>
      <c r="AL241" s="18"/>
      <c r="AM241" s="18"/>
      <c r="AN241" s="19" t="str">
        <f t="shared" si="14"/>
        <v/>
      </c>
      <c r="AO241" s="14"/>
      <c r="AP241" s="15" t="str">
        <f>IF(Q241="Structural",_xlfn.CONCAT("    ","structuralUpgradeType = ",IF(P241&lt;3,"0_2",IF(P241&lt;5,"3_4",IF(P241&lt;7,"5_6",IF(P241&lt;9,"7_8","9Plus"))))),IF(Q241="Command Module",_xlfn.CONCAT("    commandUpgradeType = standard",CHAR(10),"    commandUpgradeName = ",W241),IF(Q241="Engine",_xlfn.CONCAT("    engineUpgradeType = ",X241,CHAR(10),Parts!AS241,CHAR(10),"    enginePartUpgradeName = ",Y241),IF(Q241="Parachute","    parachuteUpgradeType = standard",IF(Q241="Solar",_xlfn.CONCAT("    solarPanelUpgradeTier = ",P241),IF(OR(Q241="System",Q241="System and Space Capability")=TRUE,_xlfn.CONCAT("    spacePlaneSystemUpgradeType = ",Y241,IF(Q241="System and Space Capability",_xlfn.CONCAT(CHAR(10),"    spaceplaneUpgradeType = spaceCapable",CHAR(10),"    baseSkinTemp = ",CHAR(10),"    upgradeSkinTemp = "),"")),IF(Q241="Fuel Tank",IF(AA241="NA/Balloon","    KiwiFuelSwitchIgnore = true",IF(AA241="standardLiquidFuel",_xlfn.CONCAT("    fuelTankUpgradeType = ",AA241,CHAR(10),"    fuelTankSizeUpgrade = ",AB241),_xlfn.CONCAT("    fuelTankUpgradeType = ",AA241))),IF(Q241="RCS","    rcsUpgradeType = coldGas",IF(Q241="RTG",_xlfn.CONCAT(CHAR(10),"@PART[",D241,"]:NEEDS[",B241,",NearFutureElectrical,DecayingRTGs,!FeatureRadiation]",CHAR(10),"{",CHAR(10),"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41" s="16" t="str">
        <f>IF(Q241="Engine",VLOOKUP(X241,EngineUpgrades!$A$2:$C$19,2,FALSE),"")</f>
        <v/>
      </c>
      <c r="AR241" s="16" t="str">
        <f>IF(Q241="Engine",VLOOKUP(X241,EngineUpgrades!$A$2:$C$19,3,FALSE),"")</f>
        <v/>
      </c>
      <c r="AS241" s="15" t="str">
        <f>_xlfn.XLOOKUP(AQ241,EngineUpgrades!$D$1:$J$1,EngineUpgrades!$D$17:$J$17,"",0,1)</f>
        <v/>
      </c>
      <c r="AT241" s="17">
        <v>2</v>
      </c>
      <c r="AU241" s="16" t="str">
        <f>IF(Q241="Engine",_xlfn.XLOOKUP(_xlfn.CONCAT(O241,P241+AT241),TechTree!$C$2:$C$501,TechTree!$D$2:$D$501,"Not Valid Combination",0,1),"")</f>
        <v/>
      </c>
    </row>
    <row r="242" spans="1:47" ht="348.5" x14ac:dyDescent="0.35">
      <c r="A242" t="str">
        <f>VLOOKUP(D242,PartsUpdated!$A$2:$A$289,1,FALSE)</f>
        <v>tucana_adapter_s1_s0_1</v>
      </c>
      <c r="B242" t="s">
        <v>417</v>
      </c>
      <c r="C242" t="s">
        <v>1237</v>
      </c>
      <c r="D242" t="s">
        <v>899</v>
      </c>
      <c r="E242" t="s">
        <v>900</v>
      </c>
      <c r="F242" t="s">
        <v>439</v>
      </c>
      <c r="G242" t="s">
        <v>6</v>
      </c>
      <c r="H242">
        <v>750</v>
      </c>
      <c r="I242">
        <v>150</v>
      </c>
      <c r="J242">
        <v>0.05</v>
      </c>
      <c r="K242" t="s">
        <v>35</v>
      </c>
      <c r="M242" s="12" t="str">
        <f>_xlfn.CONCAT(IF($R242&lt;&gt;"",_xlfn.CONCAT(" #LOC_KTT_",B242,"_",D242,"_Title = ",$R242,CHAR(10),"@PART[",D242,"]:NEEDS[!002_CommunityPartsTitles]:AFTER[",B242,"] // ",IF(R242="",E242,_xlfn.CONCAT(R242," (",E242,")")),CHAR(10),"{",CHAR(10),"    @",$R$1," = #LOC_KTT_",B242,"_",D242,"_Title // ",$R242,CHAR(10),"}",CHAR(10)),""),"@PART[",D242,"]:AFTER[",B242,"] // ",IF(R242="",E242,_xlfn.CONCAT(R242," (",E242,")")),CHAR(10),"{",CHAR(10),"    techBranch = ",VLOOKUP(O242,TechTree!$G$2:$H$43,2,FALSE),CHAR(10),"    techTier = ",P242,CHAR(10),"    @TechRequired = ",N242,IF($S242&lt;&gt;"",_xlfn.CONCAT(CHAR(10),"    @",$S$1," = ",$S242),""),IF($T242&lt;&gt;"",_xlfn.CONCAT(CHAR(10),"    @",$T$1," = ",$T242),""),IF($U242&lt;&gt;"",_xlfn.CONCAT(CHAR(10),"    @",$U$1," = ",$U242),""),IF(AND(AA242="NA/Balloon",Q242&lt;&gt;"Fuel Tank")=TRUE,_xlfn.CONCAT(CHAR(10),"    KiwiFuelSwitchIgnore = true"),""),IF($V242&lt;&gt;"",_xlfn.CONCAT(CHAR(10),V242),""),IF($AP242&lt;&gt;"",IF(Q242="RTG","",_xlfn.CONCAT(CHAR(10),$AP242)),""),IF(AN242&lt;&gt;"",_xlfn.CONCAT(CHAR(10),AN242),""),CHAR(10),"}",IF(AC242="Yes",_xlfn.CONCAT(CHAR(10),"@PART[",D242,"]:NEEDS[KiwiDeprecate]:AFTER[",B242,"]",CHAR(10),"{",CHAR(10),"    kiwiDeprecate = true",CHAR(10),"}"),""),IF(Q242="RTG",AP242,""))</f>
        <v>@PART[tucana_adapter_s1_s0_1]:AFTER[Tantares] // Tucana Size 1 to Size 0 Forward Adapter
{
    techBranch = adaptersEtAl
    techTier = 2
    @TechRequired = basicConstruction
    spacePlaneSystemUpgradeType = tucana
}</v>
      </c>
      <c r="N242" s="9" t="str">
        <f>_xlfn.XLOOKUP(_xlfn.CONCAT(O242,P242),TechTree!$C$2:$C$501,TechTree!$D$2:$D$501,"Not Valid Combination",0,1)</f>
        <v>basicConstruction</v>
      </c>
      <c r="O242" s="8" t="s">
        <v>207</v>
      </c>
      <c r="P242" s="8">
        <v>2</v>
      </c>
      <c r="Q242" s="8" t="s">
        <v>289</v>
      </c>
      <c r="W242" s="10" t="s">
        <v>243</v>
      </c>
      <c r="X242" s="10" t="s">
        <v>254</v>
      </c>
      <c r="Y242" s="10" t="s">
        <v>1382</v>
      </c>
      <c r="Z242" s="10" t="s">
        <v>1383</v>
      </c>
      <c r="AA242" s="10" t="s">
        <v>294</v>
      </c>
      <c r="AB242" s="10" t="s">
        <v>303</v>
      </c>
      <c r="AC242" s="10" t="s">
        <v>329</v>
      </c>
      <c r="AE242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42" s="14"/>
      <c r="AG242" s="18" t="s">
        <v>329</v>
      </c>
      <c r="AH242" s="18"/>
      <c r="AI242" s="18"/>
      <c r="AJ242" s="18"/>
      <c r="AK242" s="18"/>
      <c r="AL242" s="18"/>
      <c r="AM242" s="18"/>
      <c r="AN242" s="19" t="str">
        <f t="shared" si="14"/>
        <v/>
      </c>
      <c r="AO242" s="14"/>
      <c r="AP242" s="15" t="str">
        <f>IF(Q242="Structural",_xlfn.CONCAT("    ","structuralUpgradeType = ",IF(P242&lt;3,"0_2",IF(P242&lt;5,"3_4",IF(P242&lt;7,"5_6",IF(P242&lt;9,"7_8","9Plus"))))),IF(Q242="Command Module",_xlfn.CONCAT("    commandUpgradeType = standard",CHAR(10),"    commandUpgradeName = ",W242),IF(Q242="Engine",_xlfn.CONCAT("    engineUpgradeType = ",X242,CHAR(10),Parts!AS242,CHAR(10),"    enginePartUpgradeName = ",Y242),IF(Q242="Parachute","    parachuteUpgradeType = standard",IF(Q242="Solar",_xlfn.CONCAT("    solarPanelUpgradeTier = ",P242),IF(OR(Q242="System",Q242="System and Space Capability")=TRUE,_xlfn.CONCAT("    spacePlaneSystemUpgradeType = ",Y242,IF(Q242="System and Space Capability",_xlfn.CONCAT(CHAR(10),"    spaceplaneUpgradeType = spaceCapable",CHAR(10),"    baseSkinTemp = ",CHAR(10),"    upgradeSkinTemp = "),"")),IF(Q242="Fuel Tank",IF(AA242="NA/Balloon","    KiwiFuelSwitchIgnore = true",IF(AA242="standardLiquidFuel",_xlfn.CONCAT("    fuelTankUpgradeType = ",AA242,CHAR(10),"    fuelTankSizeUpgrade = ",AB242),_xlfn.CONCAT("    fuelTankUpgradeType = ",AA242))),IF(Q242="RCS","    rcsUpgradeType = coldGas",IF(Q242="RTG",_xlfn.CONCAT(CHAR(10),"@PART[",D242,"]:NEEDS[",B242,",NearFutureElectrical,DecayingRTGs,!FeatureRadiation]",CHAR(10),"{",CHAR(10),"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42" s="16" t="str">
        <f>IF(Q242="Engine",VLOOKUP(X242,EngineUpgrades!$A$2:$C$19,2,FALSE),"")</f>
        <v/>
      </c>
      <c r="AR242" s="16" t="str">
        <f>IF(Q242="Engine",VLOOKUP(X242,EngineUpgrades!$A$2:$C$19,3,FALSE),"")</f>
        <v/>
      </c>
      <c r="AS242" s="15" t="str">
        <f>_xlfn.XLOOKUP(AQ242,EngineUpgrades!$D$1:$J$1,EngineUpgrades!$D$17:$J$17,"",0,1)</f>
        <v/>
      </c>
      <c r="AT242" s="17">
        <v>2</v>
      </c>
      <c r="AU242" s="16" t="str">
        <f>IF(Q242="Engine",_xlfn.XLOOKUP(_xlfn.CONCAT(O242,P242+AT242),TechTree!$C$2:$C$501,TechTree!$D$2:$D$501,"Not Valid Combination",0,1),"")</f>
        <v/>
      </c>
    </row>
    <row r="243" spans="1:47" ht="348.5" x14ac:dyDescent="0.35">
      <c r="A243" t="str">
        <f>VLOOKUP(D243,PartsUpdated!$A$2:$A$289,1,FALSE)</f>
        <v>tucana_adapter_s1p5_s0_1</v>
      </c>
      <c r="B243" t="s">
        <v>417</v>
      </c>
      <c r="C243" t="s">
        <v>1238</v>
      </c>
      <c r="D243" t="s">
        <v>901</v>
      </c>
      <c r="E243" t="s">
        <v>902</v>
      </c>
      <c r="F243" t="s">
        <v>439</v>
      </c>
      <c r="G243" t="s">
        <v>6</v>
      </c>
      <c r="H243">
        <v>2000</v>
      </c>
      <c r="I243">
        <v>400</v>
      </c>
      <c r="J243">
        <v>7.4999999999999997E-2</v>
      </c>
      <c r="K243" t="s">
        <v>35</v>
      </c>
      <c r="M243" s="12" t="str">
        <f>_xlfn.CONCAT(IF($R243&lt;&gt;"",_xlfn.CONCAT(" #LOC_KTT_",B243,"_",D243,"_Title = ",$R243,CHAR(10),"@PART[",D243,"]:NEEDS[!002_CommunityPartsTitles]:AFTER[",B243,"] // ",IF(R243="",E243,_xlfn.CONCAT(R243," (",E243,")")),CHAR(10),"{",CHAR(10),"    @",$R$1," = #LOC_KTT_",B243,"_",D243,"_Title // ",$R243,CHAR(10),"}",CHAR(10)),""),"@PART[",D243,"]:AFTER[",B243,"] // ",IF(R243="",E243,_xlfn.CONCAT(R243," (",E243,")")),CHAR(10),"{",CHAR(10),"    techBranch = ",VLOOKUP(O243,TechTree!$G$2:$H$43,2,FALSE),CHAR(10),"    techTier = ",P243,CHAR(10),"    @TechRequired = ",N243,IF($S243&lt;&gt;"",_xlfn.CONCAT(CHAR(10),"    @",$S$1," = ",$S243),""),IF($T243&lt;&gt;"",_xlfn.CONCAT(CHAR(10),"    @",$T$1," = ",$T243),""),IF($U243&lt;&gt;"",_xlfn.CONCAT(CHAR(10),"    @",$U$1," = ",$U243),""),IF(AND(AA243="NA/Balloon",Q243&lt;&gt;"Fuel Tank")=TRUE,_xlfn.CONCAT(CHAR(10),"    KiwiFuelSwitchIgnore = true"),""),IF($V243&lt;&gt;"",_xlfn.CONCAT(CHAR(10),V243),""),IF($AP243&lt;&gt;"",IF(Q243="RTG","",_xlfn.CONCAT(CHAR(10),$AP243)),""),IF(AN243&lt;&gt;"",_xlfn.CONCAT(CHAR(10),AN243),""),CHAR(10),"}",IF(AC243="Yes",_xlfn.CONCAT(CHAR(10),"@PART[",D243,"]:NEEDS[KiwiDeprecate]:AFTER[",B243,"]",CHAR(10),"{",CHAR(10),"    kiwiDeprecate = true",CHAR(10),"}"),""),IF(Q243="RTG",AP243,""))</f>
        <v>@PART[tucana_adapter_s1p5_s0_1]:AFTER[Tantares] // Tucana Size 1.5 to Size 0 Flat Adapter
{
    techBranch = adaptersEtAl
    techTier = 3
    @TechRequired = generalConstruction
    spacePlaneSystemUpgradeType = tucana
}</v>
      </c>
      <c r="N243" s="9" t="str">
        <f>_xlfn.XLOOKUP(_xlfn.CONCAT(O243,P243),TechTree!$C$2:$C$501,TechTree!$D$2:$D$501,"Not Valid Combination",0,1)</f>
        <v>generalConstruction</v>
      </c>
      <c r="O243" s="8" t="s">
        <v>207</v>
      </c>
      <c r="P243" s="8">
        <v>3</v>
      </c>
      <c r="Q243" s="8" t="s">
        <v>289</v>
      </c>
      <c r="W243" s="10" t="s">
        <v>243</v>
      </c>
      <c r="X243" s="10" t="s">
        <v>259</v>
      </c>
      <c r="Y243" s="10" t="s">
        <v>1382</v>
      </c>
      <c r="Z243" s="10" t="s">
        <v>1383</v>
      </c>
      <c r="AA243" s="10" t="s">
        <v>294</v>
      </c>
      <c r="AB243" s="10" t="s">
        <v>303</v>
      </c>
      <c r="AC243" s="10" t="s">
        <v>329</v>
      </c>
      <c r="AE243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43" s="14"/>
      <c r="AG243" s="18" t="s">
        <v>329</v>
      </c>
      <c r="AH243" s="18"/>
      <c r="AI243" s="18"/>
      <c r="AJ243" s="18"/>
      <c r="AK243" s="18"/>
      <c r="AL243" s="18"/>
      <c r="AM243" s="18"/>
      <c r="AN243" s="19" t="str">
        <f t="shared" si="14"/>
        <v/>
      </c>
      <c r="AO243" s="14"/>
      <c r="AP243" s="15" t="str">
        <f>IF(Q243="Structural",_xlfn.CONCAT("    ","structuralUpgradeType = ",IF(P243&lt;3,"0_2",IF(P243&lt;5,"3_4",IF(P243&lt;7,"5_6",IF(P243&lt;9,"7_8","9Plus"))))),IF(Q243="Command Module",_xlfn.CONCAT("    commandUpgradeType = standard",CHAR(10),"    commandUpgradeName = ",W243),IF(Q243="Engine",_xlfn.CONCAT("    engineUpgradeType = ",X243,CHAR(10),Parts!AS243,CHAR(10),"    enginePartUpgradeName = ",Y243),IF(Q243="Parachute","    parachuteUpgradeType = standard",IF(Q243="Solar",_xlfn.CONCAT("    solarPanelUpgradeTier = ",P243),IF(OR(Q243="System",Q243="System and Space Capability")=TRUE,_xlfn.CONCAT("    spacePlaneSystemUpgradeType = ",Y243,IF(Q243="System and Space Capability",_xlfn.CONCAT(CHAR(10),"    spaceplaneUpgradeType = spaceCapable",CHAR(10),"    baseSkinTemp = ",CHAR(10),"    upgradeSkinTemp = "),"")),IF(Q243="Fuel Tank",IF(AA243="NA/Balloon","    KiwiFuelSwitchIgnore = true",IF(AA243="standardLiquidFuel",_xlfn.CONCAT("    fuelTankUpgradeType = ",AA243,CHAR(10),"    fuelTankSizeUpgrade = ",AB243),_xlfn.CONCAT("    fuelTankUpgradeType = ",AA243))),IF(Q243="RCS","    rcsUpgradeType = coldGas",IF(Q243="RTG",_xlfn.CONCAT(CHAR(10),"@PART[",D243,"]:NEEDS[",B243,",NearFutureElectrical,DecayingRTGs,!FeatureRadiation]",CHAR(10),"{",CHAR(10),"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43" s="16" t="str">
        <f>IF(Q243="Engine",VLOOKUP(X243,EngineUpgrades!$A$2:$C$19,2,FALSE),"")</f>
        <v/>
      </c>
      <c r="AR243" s="16" t="str">
        <f>IF(Q243="Engine",VLOOKUP(X243,EngineUpgrades!$A$2:$C$19,3,FALSE),"")</f>
        <v/>
      </c>
      <c r="AS243" s="15" t="str">
        <f>_xlfn.XLOOKUP(AQ243,EngineUpgrades!$D$1:$J$1,EngineUpgrades!$D$17:$J$17,"",0,1)</f>
        <v/>
      </c>
      <c r="AT243" s="17">
        <v>2</v>
      </c>
      <c r="AU243" s="16" t="str">
        <f>IF(Q243="Engine",_xlfn.XLOOKUP(_xlfn.CONCAT(O243,P243+AT243),TechTree!$C$2:$C$501,TechTree!$D$2:$D$501,"Not Valid Combination",0,1),"")</f>
        <v/>
      </c>
    </row>
    <row r="244" spans="1:47" ht="348.5" x14ac:dyDescent="0.35">
      <c r="A244" t="str">
        <f>VLOOKUP(D244,PartsUpdated!$A$2:$A$289,1,FALSE)</f>
        <v>tucana_adapter_s1p5_s0p5_1</v>
      </c>
      <c r="B244" t="s">
        <v>417</v>
      </c>
      <c r="C244" t="s">
        <v>1239</v>
      </c>
      <c r="D244" t="s">
        <v>903</v>
      </c>
      <c r="E244" t="s">
        <v>904</v>
      </c>
      <c r="F244" t="s">
        <v>439</v>
      </c>
      <c r="G244" t="s">
        <v>6</v>
      </c>
      <c r="H244">
        <v>2000</v>
      </c>
      <c r="I244">
        <v>400</v>
      </c>
      <c r="J244">
        <v>7.4999999999999997E-2</v>
      </c>
      <c r="K244" t="s">
        <v>35</v>
      </c>
      <c r="M244" s="12" t="str">
        <f>_xlfn.CONCAT(IF($R244&lt;&gt;"",_xlfn.CONCAT(" #LOC_KTT_",B244,"_",D244,"_Title = ",$R244,CHAR(10),"@PART[",D244,"]:NEEDS[!002_CommunityPartsTitles]:AFTER[",B244,"] // ",IF(R244="",E244,_xlfn.CONCAT(R244," (",E244,")")),CHAR(10),"{",CHAR(10),"    @",$R$1," = #LOC_KTT_",B244,"_",D244,"_Title // ",$R244,CHAR(10),"}",CHAR(10)),""),"@PART[",D244,"]:AFTER[",B244,"] // ",IF(R244="",E244,_xlfn.CONCAT(R244," (",E244,")")),CHAR(10),"{",CHAR(10),"    techBranch = ",VLOOKUP(O244,TechTree!$G$2:$H$43,2,FALSE),CHAR(10),"    techTier = ",P244,CHAR(10),"    @TechRequired = ",N244,IF($S244&lt;&gt;"",_xlfn.CONCAT(CHAR(10),"    @",$S$1," = ",$S244),""),IF($T244&lt;&gt;"",_xlfn.CONCAT(CHAR(10),"    @",$T$1," = ",$T244),""),IF($U244&lt;&gt;"",_xlfn.CONCAT(CHAR(10),"    @",$U$1," = ",$U244),""),IF(AND(AA244="NA/Balloon",Q244&lt;&gt;"Fuel Tank")=TRUE,_xlfn.CONCAT(CHAR(10),"    KiwiFuelSwitchIgnore = true"),""),IF($V244&lt;&gt;"",_xlfn.CONCAT(CHAR(10),V244),""),IF($AP244&lt;&gt;"",IF(Q244="RTG","",_xlfn.CONCAT(CHAR(10),$AP244)),""),IF(AN244&lt;&gt;"",_xlfn.CONCAT(CHAR(10),AN244),""),CHAR(10),"}",IF(AC244="Yes",_xlfn.CONCAT(CHAR(10),"@PART[",D244,"]:NEEDS[KiwiDeprecate]:AFTER[",B244,"]",CHAR(10),"{",CHAR(10),"    kiwiDeprecate = true",CHAR(10),"}"),""),IF(Q244="RTG",AP244,""))</f>
        <v>@PART[tucana_adapter_s1p5_s0p5_1]:AFTER[Tantares] // Tucana Size 1.5 to Size 0.5 Flat Adapter
{
    techBranch = adaptersEtAl
    techTier = 3
    @TechRequired = generalConstruction
    spacePlaneSystemUpgradeType = tucana
}</v>
      </c>
      <c r="N244" s="9" t="str">
        <f>_xlfn.XLOOKUP(_xlfn.CONCAT(O244,P244),TechTree!$C$2:$C$501,TechTree!$D$2:$D$501,"Not Valid Combination",0,1)</f>
        <v>generalConstruction</v>
      </c>
      <c r="O244" s="8" t="s">
        <v>207</v>
      </c>
      <c r="P244" s="8">
        <v>3</v>
      </c>
      <c r="Q244" s="8" t="s">
        <v>289</v>
      </c>
      <c r="W244" s="10" t="s">
        <v>243</v>
      </c>
      <c r="X244" s="10" t="s">
        <v>254</v>
      </c>
      <c r="Y244" s="10" t="s">
        <v>1382</v>
      </c>
      <c r="Z244" s="10" t="s">
        <v>1383</v>
      </c>
      <c r="AA244" s="10" t="s">
        <v>294</v>
      </c>
      <c r="AB244" s="10" t="s">
        <v>303</v>
      </c>
      <c r="AC244" s="10" t="s">
        <v>329</v>
      </c>
      <c r="AE244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44" s="14"/>
      <c r="AG244" s="18" t="s">
        <v>329</v>
      </c>
      <c r="AH244" s="18"/>
      <c r="AI244" s="18"/>
      <c r="AJ244" s="18"/>
      <c r="AK244" s="18"/>
      <c r="AL244" s="18"/>
      <c r="AM244" s="18"/>
      <c r="AN244" s="19" t="str">
        <f t="shared" si="14"/>
        <v/>
      </c>
      <c r="AO244" s="14"/>
      <c r="AP244" s="15" t="str">
        <f>IF(Q244="Structural",_xlfn.CONCAT("    ","structuralUpgradeType = ",IF(P244&lt;3,"0_2",IF(P244&lt;5,"3_4",IF(P244&lt;7,"5_6",IF(P244&lt;9,"7_8","9Plus"))))),IF(Q244="Command Module",_xlfn.CONCAT("    commandUpgradeType = standard",CHAR(10),"    commandUpgradeName = ",W244),IF(Q244="Engine",_xlfn.CONCAT("    engineUpgradeType = ",X244,CHAR(10),Parts!AS244,CHAR(10),"    enginePartUpgradeName = ",Y244),IF(Q244="Parachute","    parachuteUpgradeType = standard",IF(Q244="Solar",_xlfn.CONCAT("    solarPanelUpgradeTier = ",P244),IF(OR(Q244="System",Q244="System and Space Capability")=TRUE,_xlfn.CONCAT("    spacePlaneSystemUpgradeType = ",Y244,IF(Q244="System and Space Capability",_xlfn.CONCAT(CHAR(10),"    spaceplaneUpgradeType = spaceCapable",CHAR(10),"    baseSkinTemp = ",CHAR(10),"    upgradeSkinTemp = "),"")),IF(Q244="Fuel Tank",IF(AA244="NA/Balloon","    KiwiFuelSwitchIgnore = true",IF(AA244="standardLiquidFuel",_xlfn.CONCAT("    fuelTankUpgradeType = ",AA244,CHAR(10),"    fuelTankSizeUpgrade = ",AB244),_xlfn.CONCAT("    fuelTankUpgradeType = ",AA244))),IF(Q244="RCS","    rcsUpgradeType = coldGas",IF(Q244="RTG",_xlfn.CONCAT(CHAR(10),"@PART[",D244,"]:NEEDS[",B244,",NearFutureElectrical,DecayingRTGs,!FeatureRadiation]",CHAR(10),"{",CHAR(10),"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44" s="16" t="str">
        <f>IF(Q244="Engine",VLOOKUP(X244,EngineUpgrades!$A$2:$C$19,2,FALSE),"")</f>
        <v/>
      </c>
      <c r="AR244" s="16" t="str">
        <f>IF(Q244="Engine",VLOOKUP(X244,EngineUpgrades!$A$2:$C$19,3,FALSE),"")</f>
        <v/>
      </c>
      <c r="AS244" s="15" t="str">
        <f>_xlfn.XLOOKUP(AQ244,EngineUpgrades!$D$1:$J$1,EngineUpgrades!$D$17:$J$17,"",0,1)</f>
        <v/>
      </c>
      <c r="AT244" s="17">
        <v>2</v>
      </c>
      <c r="AU244" s="16" t="str">
        <f>IF(Q244="Engine",_xlfn.XLOOKUP(_xlfn.CONCAT(O244,P244+AT244),TechTree!$C$2:$C$501,TechTree!$D$2:$D$501,"Not Valid Combination",0,1),"")</f>
        <v/>
      </c>
    </row>
    <row r="245" spans="1:47" ht="348.5" x14ac:dyDescent="0.35">
      <c r="A245" t="str">
        <f>VLOOKUP(D245,PartsUpdated!$A$2:$A$289,1,FALSE)</f>
        <v>tucana_adapter_s1p5_s1_1</v>
      </c>
      <c r="B245" t="s">
        <v>417</v>
      </c>
      <c r="C245" t="s">
        <v>1240</v>
      </c>
      <c r="D245" t="s">
        <v>905</v>
      </c>
      <c r="E245" t="s">
        <v>906</v>
      </c>
      <c r="F245" t="s">
        <v>439</v>
      </c>
      <c r="G245" t="s">
        <v>6</v>
      </c>
      <c r="H245">
        <v>2000</v>
      </c>
      <c r="I245">
        <v>400</v>
      </c>
      <c r="J245">
        <v>7.4999999999999997E-2</v>
      </c>
      <c r="K245" t="s">
        <v>35</v>
      </c>
      <c r="M245" s="12" t="str">
        <f>_xlfn.CONCAT(IF($R245&lt;&gt;"",_xlfn.CONCAT(" #LOC_KTT_",B245,"_",D245,"_Title = ",$R245,CHAR(10),"@PART[",D245,"]:NEEDS[!002_CommunityPartsTitles]:AFTER[",B245,"] // ",IF(R245="",E245,_xlfn.CONCAT(R245," (",E245,")")),CHAR(10),"{",CHAR(10),"    @",$R$1," = #LOC_KTT_",B245,"_",D245,"_Title // ",$R245,CHAR(10),"}",CHAR(10)),""),"@PART[",D245,"]:AFTER[",B245,"] // ",IF(R245="",E245,_xlfn.CONCAT(R245," (",E245,")")),CHAR(10),"{",CHAR(10),"    techBranch = ",VLOOKUP(O245,TechTree!$G$2:$H$43,2,FALSE),CHAR(10),"    techTier = ",P245,CHAR(10),"    @TechRequired = ",N245,IF($S245&lt;&gt;"",_xlfn.CONCAT(CHAR(10),"    @",$S$1," = ",$S245),""),IF($T245&lt;&gt;"",_xlfn.CONCAT(CHAR(10),"    @",$T$1," = ",$T245),""),IF($U245&lt;&gt;"",_xlfn.CONCAT(CHAR(10),"    @",$U$1," = ",$U245),""),IF(AND(AA245="NA/Balloon",Q245&lt;&gt;"Fuel Tank")=TRUE,_xlfn.CONCAT(CHAR(10),"    KiwiFuelSwitchIgnore = true"),""),IF($V245&lt;&gt;"",_xlfn.CONCAT(CHAR(10),V245),""),IF($AP245&lt;&gt;"",IF(Q245="RTG","",_xlfn.CONCAT(CHAR(10),$AP245)),""),IF(AN245&lt;&gt;"",_xlfn.CONCAT(CHAR(10),AN245),""),CHAR(10),"}",IF(AC245="Yes",_xlfn.CONCAT(CHAR(10),"@PART[",D245,"]:NEEDS[KiwiDeprecate]:AFTER[",B245,"]",CHAR(10),"{",CHAR(10),"    kiwiDeprecate = true",CHAR(10),"}"),""),IF(Q245="RTG",AP245,""))</f>
        <v>@PART[tucana_adapter_s1p5_s1_1]:AFTER[Tantares] // Tucana Size 1.5 to Size 1 Flat Adapter
{
    techBranch = adaptersEtAl
    techTier = 3
    @TechRequired = generalConstruction
    spacePlaneSystemUpgradeType = tucana
}</v>
      </c>
      <c r="N245" s="9" t="str">
        <f>_xlfn.XLOOKUP(_xlfn.CONCAT(O245,P245),TechTree!$C$2:$C$501,TechTree!$D$2:$D$501,"Not Valid Combination",0,1)</f>
        <v>generalConstruction</v>
      </c>
      <c r="O245" s="8" t="s">
        <v>207</v>
      </c>
      <c r="P245" s="8">
        <v>3</v>
      </c>
      <c r="Q245" s="8" t="s">
        <v>289</v>
      </c>
      <c r="W245" s="10" t="s">
        <v>243</v>
      </c>
      <c r="X245" s="10" t="s">
        <v>259</v>
      </c>
      <c r="Y245" s="10" t="s">
        <v>1382</v>
      </c>
      <c r="Z245" s="10" t="s">
        <v>1383</v>
      </c>
      <c r="AA245" s="10" t="s">
        <v>294</v>
      </c>
      <c r="AB245" s="10" t="s">
        <v>303</v>
      </c>
      <c r="AC245" s="10" t="s">
        <v>329</v>
      </c>
      <c r="AE245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45" s="14"/>
      <c r="AG245" s="18" t="s">
        <v>329</v>
      </c>
      <c r="AH245" s="18"/>
      <c r="AI245" s="18"/>
      <c r="AJ245" s="18"/>
      <c r="AK245" s="18"/>
      <c r="AL245" s="18"/>
      <c r="AM245" s="18"/>
      <c r="AN245" s="19" t="str">
        <f t="shared" si="14"/>
        <v/>
      </c>
      <c r="AO245" s="14"/>
      <c r="AP245" s="15" t="str">
        <f>IF(Q245="Structural",_xlfn.CONCAT("    ","structuralUpgradeType = ",IF(P245&lt;3,"0_2",IF(P245&lt;5,"3_4",IF(P245&lt;7,"5_6",IF(P245&lt;9,"7_8","9Plus"))))),IF(Q245="Command Module",_xlfn.CONCAT("    commandUpgradeType = standard",CHAR(10),"    commandUpgradeName = ",W245),IF(Q245="Engine",_xlfn.CONCAT("    engineUpgradeType = ",X245,CHAR(10),Parts!AS245,CHAR(10),"    enginePartUpgradeName = ",Y245),IF(Q245="Parachute","    parachuteUpgradeType = standard",IF(Q245="Solar",_xlfn.CONCAT("    solarPanelUpgradeTier = ",P245),IF(OR(Q245="System",Q245="System and Space Capability")=TRUE,_xlfn.CONCAT("    spacePlaneSystemUpgradeType = ",Y245,IF(Q245="System and Space Capability",_xlfn.CONCAT(CHAR(10),"    spaceplaneUpgradeType = spaceCapable",CHAR(10),"    baseSkinTemp = ",CHAR(10),"    upgradeSkinTemp = "),"")),IF(Q245="Fuel Tank",IF(AA245="NA/Balloon","    KiwiFuelSwitchIgnore = true",IF(AA245="standardLiquidFuel",_xlfn.CONCAT("    fuelTankUpgradeType = ",AA245,CHAR(10),"    fuelTankSizeUpgrade = ",AB245),_xlfn.CONCAT("    fuelTankUpgradeType = ",AA245))),IF(Q245="RCS","    rcsUpgradeType = coldGas",IF(Q245="RTG",_xlfn.CONCAT(CHAR(10),"@PART[",D245,"]:NEEDS[",B245,",NearFutureElectrical,DecayingRTGs,!FeatureRadiation]",CHAR(10),"{",CHAR(10),"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45" s="16" t="str">
        <f>IF(Q245="Engine",VLOOKUP(X245,EngineUpgrades!$A$2:$C$19,2,FALSE),"")</f>
        <v/>
      </c>
      <c r="AR245" s="16" t="str">
        <f>IF(Q245="Engine",VLOOKUP(X245,EngineUpgrades!$A$2:$C$19,3,FALSE),"")</f>
        <v/>
      </c>
      <c r="AS245" s="15" t="str">
        <f>_xlfn.XLOOKUP(AQ245,EngineUpgrades!$D$1:$J$1,EngineUpgrades!$D$17:$J$17,"",0,1)</f>
        <v/>
      </c>
      <c r="AT245" s="17">
        <v>2</v>
      </c>
      <c r="AU245" s="16" t="str">
        <f>IF(Q245="Engine",_xlfn.XLOOKUP(_xlfn.CONCAT(O245,P245+AT245),TechTree!$C$2:$C$501,TechTree!$D$2:$D$501,"Not Valid Combination",0,1),"")</f>
        <v/>
      </c>
    </row>
    <row r="246" spans="1:47" ht="348.5" x14ac:dyDescent="0.35">
      <c r="A246" t="str">
        <f>VLOOKUP(D246,PartsUpdated!$A$2:$A$289,1,FALSE)</f>
        <v>tucana_adapter_s2_s0p5_2</v>
      </c>
      <c r="B246" t="s">
        <v>417</v>
      </c>
      <c r="C246" t="s">
        <v>1241</v>
      </c>
      <c r="D246" t="s">
        <v>907</v>
      </c>
      <c r="E246" t="s">
        <v>908</v>
      </c>
      <c r="F246" t="s">
        <v>439</v>
      </c>
      <c r="G246" t="s">
        <v>6</v>
      </c>
      <c r="H246">
        <v>1875</v>
      </c>
      <c r="I246">
        <v>375</v>
      </c>
      <c r="J246">
        <v>7.4999999999999997E-2</v>
      </c>
      <c r="K246" t="s">
        <v>35</v>
      </c>
      <c r="M246" s="12" t="str">
        <f>_xlfn.CONCAT(IF($R246&lt;&gt;"",_xlfn.CONCAT(" #LOC_KTT_",B246,"_",D246,"_Title = ",$R246,CHAR(10),"@PART[",D246,"]:NEEDS[!002_CommunityPartsTitles]:AFTER[",B246,"] // ",IF(R246="",E246,_xlfn.CONCAT(R246," (",E246,")")),CHAR(10),"{",CHAR(10),"    @",$R$1," = #LOC_KTT_",B246,"_",D246,"_Title // ",$R246,CHAR(10),"}",CHAR(10)),""),"@PART[",D246,"]:AFTER[",B246,"] // ",IF(R246="",E246,_xlfn.CONCAT(R246," (",E246,")")),CHAR(10),"{",CHAR(10),"    techBranch = ",VLOOKUP(O246,TechTree!$G$2:$H$43,2,FALSE),CHAR(10),"    techTier = ",P246,CHAR(10),"    @TechRequired = ",N246,IF($S246&lt;&gt;"",_xlfn.CONCAT(CHAR(10),"    @",$S$1," = ",$S246),""),IF($T246&lt;&gt;"",_xlfn.CONCAT(CHAR(10),"    @",$T$1," = ",$T246),""),IF($U246&lt;&gt;"",_xlfn.CONCAT(CHAR(10),"    @",$U$1," = ",$U246),""),IF(AND(AA246="NA/Balloon",Q246&lt;&gt;"Fuel Tank")=TRUE,_xlfn.CONCAT(CHAR(10),"    KiwiFuelSwitchIgnore = true"),""),IF($V246&lt;&gt;"",_xlfn.CONCAT(CHAR(10),V246),""),IF($AP246&lt;&gt;"",IF(Q246="RTG","",_xlfn.CONCAT(CHAR(10),$AP246)),""),IF(AN246&lt;&gt;"",_xlfn.CONCAT(CHAR(10),AN246),""),CHAR(10),"}",IF(AC246="Yes",_xlfn.CONCAT(CHAR(10),"@PART[",D246,"]:NEEDS[KiwiDeprecate]:AFTER[",B246,"]",CHAR(10),"{",CHAR(10),"    kiwiDeprecate = true",CHAR(10),"}"),""),IF(Q246="RTG",AP246,""))</f>
        <v>@PART[tucana_adapter_s2_s0p5_2]:AFTER[Tantares] // Tucana Size 2 to Size 0.5 Flat Adapter
{
    techBranch = adaptersEtAl
    techTier = 4
    @TechRequired = advConstruction
    spacePlaneSystemUpgradeType = tucana
}</v>
      </c>
      <c r="N246" s="9" t="str">
        <f>_xlfn.XLOOKUP(_xlfn.CONCAT(O246,P246),TechTree!$C$2:$C$501,TechTree!$D$2:$D$501,"Not Valid Combination",0,1)</f>
        <v>advConstruction</v>
      </c>
      <c r="O246" s="8" t="s">
        <v>207</v>
      </c>
      <c r="P246" s="8">
        <v>4</v>
      </c>
      <c r="Q246" s="8" t="s">
        <v>289</v>
      </c>
      <c r="W246" s="10" t="s">
        <v>243</v>
      </c>
      <c r="X246" s="10" t="s">
        <v>254</v>
      </c>
      <c r="Y246" s="10" t="s">
        <v>1382</v>
      </c>
      <c r="Z246" s="10" t="s">
        <v>1383</v>
      </c>
      <c r="AA246" s="10" t="s">
        <v>294</v>
      </c>
      <c r="AB246" s="10" t="s">
        <v>303</v>
      </c>
      <c r="AC246" s="10" t="s">
        <v>329</v>
      </c>
      <c r="AE246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46" s="14"/>
      <c r="AG246" s="18" t="s">
        <v>329</v>
      </c>
      <c r="AH246" s="18"/>
      <c r="AI246" s="18"/>
      <c r="AJ246" s="18"/>
      <c r="AK246" s="18"/>
      <c r="AL246" s="18"/>
      <c r="AM246" s="18"/>
      <c r="AN246" s="19" t="str">
        <f t="shared" si="14"/>
        <v/>
      </c>
      <c r="AO246" s="14"/>
      <c r="AP246" s="15" t="str">
        <f>IF(Q246="Structural",_xlfn.CONCAT("    ","structuralUpgradeType = ",IF(P246&lt;3,"0_2",IF(P246&lt;5,"3_4",IF(P246&lt;7,"5_6",IF(P246&lt;9,"7_8","9Plus"))))),IF(Q246="Command Module",_xlfn.CONCAT("    commandUpgradeType = standard",CHAR(10),"    commandUpgradeName = ",W246),IF(Q246="Engine",_xlfn.CONCAT("    engineUpgradeType = ",X246,CHAR(10),Parts!AS246,CHAR(10),"    enginePartUpgradeName = ",Y246),IF(Q246="Parachute","    parachuteUpgradeType = standard",IF(Q246="Solar",_xlfn.CONCAT("    solarPanelUpgradeTier = ",P246),IF(OR(Q246="System",Q246="System and Space Capability")=TRUE,_xlfn.CONCAT("    spacePlaneSystemUpgradeType = ",Y246,IF(Q246="System and Space Capability",_xlfn.CONCAT(CHAR(10),"    spaceplaneUpgradeType = spaceCapable",CHAR(10),"    baseSkinTemp = ",CHAR(10),"    upgradeSkinTemp = "),"")),IF(Q246="Fuel Tank",IF(AA246="NA/Balloon","    KiwiFuelSwitchIgnore = true",IF(AA246="standardLiquidFuel",_xlfn.CONCAT("    fuelTankUpgradeType = ",AA246,CHAR(10),"    fuelTankSizeUpgrade = ",AB246),_xlfn.CONCAT("    fuelTankUpgradeType = ",AA246))),IF(Q246="RCS","    rcsUpgradeType = coldGas",IF(Q246="RTG",_xlfn.CONCAT(CHAR(10),"@PART[",D246,"]:NEEDS[",B246,",NearFutureElectrical,DecayingRTGs,!FeatureRadiation]",CHAR(10),"{",CHAR(10),"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46" s="16" t="str">
        <f>IF(Q246="Engine",VLOOKUP(X246,EngineUpgrades!$A$2:$C$19,2,FALSE),"")</f>
        <v/>
      </c>
      <c r="AR246" s="16" t="str">
        <f>IF(Q246="Engine",VLOOKUP(X246,EngineUpgrades!$A$2:$C$19,3,FALSE),"")</f>
        <v/>
      </c>
      <c r="AS246" s="15" t="str">
        <f>_xlfn.XLOOKUP(AQ246,EngineUpgrades!$D$1:$J$1,EngineUpgrades!$D$17:$J$17,"",0,1)</f>
        <v/>
      </c>
      <c r="AT246" s="17">
        <v>2</v>
      </c>
      <c r="AU246" s="16" t="str">
        <f>IF(Q246="Engine",_xlfn.XLOOKUP(_xlfn.CONCAT(O246,P246+AT246),TechTree!$C$2:$C$501,TechTree!$D$2:$D$501,"Not Valid Combination",0,1),"")</f>
        <v/>
      </c>
    </row>
    <row r="247" spans="1:47" ht="348.5" x14ac:dyDescent="0.35">
      <c r="A247" t="str">
        <f>VLOOKUP(D247,PartsUpdated!$A$2:$A$289,1,FALSE)</f>
        <v>tucana_adapter_s2_s1_2</v>
      </c>
      <c r="B247" t="s">
        <v>417</v>
      </c>
      <c r="C247" t="s">
        <v>1242</v>
      </c>
      <c r="D247" t="s">
        <v>909</v>
      </c>
      <c r="E247" t="s">
        <v>910</v>
      </c>
      <c r="F247" t="s">
        <v>439</v>
      </c>
      <c r="G247" t="s">
        <v>6</v>
      </c>
      <c r="H247">
        <v>1875</v>
      </c>
      <c r="I247">
        <v>375</v>
      </c>
      <c r="J247">
        <v>7.4999999999999997E-2</v>
      </c>
      <c r="K247" t="s">
        <v>77</v>
      </c>
      <c r="M247" s="12" t="str">
        <f>_xlfn.CONCAT(IF($R247&lt;&gt;"",_xlfn.CONCAT(" #LOC_KTT_",B247,"_",D247,"_Title = ",$R247,CHAR(10),"@PART[",D247,"]:NEEDS[!002_CommunityPartsTitles]:AFTER[",B247,"] // ",IF(R247="",E247,_xlfn.CONCAT(R247," (",E247,")")),CHAR(10),"{",CHAR(10),"    @",$R$1," = #LOC_KTT_",B247,"_",D247,"_Title // ",$R247,CHAR(10),"}",CHAR(10)),""),"@PART[",D247,"]:AFTER[",B247,"] // ",IF(R247="",E247,_xlfn.CONCAT(R247," (",E247,")")),CHAR(10),"{",CHAR(10),"    techBranch = ",VLOOKUP(O247,TechTree!$G$2:$H$43,2,FALSE),CHAR(10),"    techTier = ",P247,CHAR(10),"    @TechRequired = ",N247,IF($S247&lt;&gt;"",_xlfn.CONCAT(CHAR(10),"    @",$S$1," = ",$S247),""),IF($T247&lt;&gt;"",_xlfn.CONCAT(CHAR(10),"    @",$T$1," = ",$T247),""),IF($U247&lt;&gt;"",_xlfn.CONCAT(CHAR(10),"    @",$U$1," = ",$U247),""),IF(AND(AA247="NA/Balloon",Q247&lt;&gt;"Fuel Tank")=TRUE,_xlfn.CONCAT(CHAR(10),"    KiwiFuelSwitchIgnore = true"),""),IF($V247&lt;&gt;"",_xlfn.CONCAT(CHAR(10),V247),""),IF($AP247&lt;&gt;"",IF(Q247="RTG","",_xlfn.CONCAT(CHAR(10),$AP247)),""),IF(AN247&lt;&gt;"",_xlfn.CONCAT(CHAR(10),AN247),""),CHAR(10),"}",IF(AC247="Yes",_xlfn.CONCAT(CHAR(10),"@PART[",D247,"]:NEEDS[KiwiDeprecate]:AFTER[",B247,"]",CHAR(10),"{",CHAR(10),"    kiwiDeprecate = true",CHAR(10),"}"),""),IF(Q247="RTG",AP247,""))</f>
        <v>@PART[tucana_adapter_s2_s1_2]:AFTER[Tantares] // Tucana Size 2 to Size 1 Flat Adapter
{
    techBranch = adaptersEtAl
    techTier = 4
    @TechRequired = advConstruction
    @entryCost = 3500
    spacePlaneSystemUpgradeType = tucana
}</v>
      </c>
      <c r="N247" s="9" t="str">
        <f>_xlfn.XLOOKUP(_xlfn.CONCAT(O247,P247),TechTree!$C$2:$C$501,TechTree!$D$2:$D$501,"Not Valid Combination",0,1)</f>
        <v>advConstruction</v>
      </c>
      <c r="O247" s="8" t="s">
        <v>207</v>
      </c>
      <c r="P247" s="8">
        <v>4</v>
      </c>
      <c r="Q247" s="8" t="s">
        <v>289</v>
      </c>
      <c r="S247" s="10">
        <v>3500</v>
      </c>
      <c r="W247" s="10" t="s">
        <v>243</v>
      </c>
      <c r="X247" s="10" t="s">
        <v>259</v>
      </c>
      <c r="Y247" s="10" t="s">
        <v>1382</v>
      </c>
      <c r="Z247" s="10" t="s">
        <v>1383</v>
      </c>
      <c r="AA247" s="10" t="s">
        <v>294</v>
      </c>
      <c r="AB247" s="10" t="s">
        <v>303</v>
      </c>
      <c r="AC247" s="10" t="s">
        <v>329</v>
      </c>
      <c r="AE247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47" s="14"/>
      <c r="AG247" s="18" t="s">
        <v>329</v>
      </c>
      <c r="AH247" s="18"/>
      <c r="AI247" s="18"/>
      <c r="AJ247" s="18"/>
      <c r="AK247" s="18"/>
      <c r="AL247" s="18"/>
      <c r="AM247" s="18"/>
      <c r="AN247" s="19" t="str">
        <f t="shared" si="14"/>
        <v/>
      </c>
      <c r="AO247" s="14"/>
      <c r="AP247" s="15" t="str">
        <f>IF(Q247="Structural",_xlfn.CONCAT("    ","structuralUpgradeType = ",IF(P247&lt;3,"0_2",IF(P247&lt;5,"3_4",IF(P247&lt;7,"5_6",IF(P247&lt;9,"7_8","9Plus"))))),IF(Q247="Command Module",_xlfn.CONCAT("    commandUpgradeType = standard",CHAR(10),"    commandUpgradeName = ",W247),IF(Q247="Engine",_xlfn.CONCAT("    engineUpgradeType = ",X247,CHAR(10),Parts!AS247,CHAR(10),"    enginePartUpgradeName = ",Y247),IF(Q247="Parachute","    parachuteUpgradeType = standard",IF(Q247="Solar",_xlfn.CONCAT("    solarPanelUpgradeTier = ",P247),IF(OR(Q247="System",Q247="System and Space Capability")=TRUE,_xlfn.CONCAT("    spacePlaneSystemUpgradeType = ",Y247,IF(Q247="System and Space Capability",_xlfn.CONCAT(CHAR(10),"    spaceplaneUpgradeType = spaceCapable",CHAR(10),"    baseSkinTemp = ",CHAR(10),"    upgradeSkinTemp = "),"")),IF(Q247="Fuel Tank",IF(AA247="NA/Balloon","    KiwiFuelSwitchIgnore = true",IF(AA247="standardLiquidFuel",_xlfn.CONCAT("    fuelTankUpgradeType = ",AA247,CHAR(10),"    fuelTankSizeUpgrade = ",AB247),_xlfn.CONCAT("    fuelTankUpgradeType = ",AA247))),IF(Q247="RCS","    rcsUpgradeType = coldGas",IF(Q247="RTG",_xlfn.CONCAT(CHAR(10),"@PART[",D247,"]:NEEDS[",B247,",NearFutureElectrical,DecayingRTGs,!FeatureRadiation]",CHAR(10),"{",CHAR(10),"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47" s="16" t="str">
        <f>IF(Q247="Engine",VLOOKUP(X247,EngineUpgrades!$A$2:$C$19,2,FALSE),"")</f>
        <v/>
      </c>
      <c r="AR247" s="16" t="str">
        <f>IF(Q247="Engine",VLOOKUP(X247,EngineUpgrades!$A$2:$C$19,3,FALSE),"")</f>
        <v/>
      </c>
      <c r="AS247" s="15" t="str">
        <f>_xlfn.XLOOKUP(AQ247,EngineUpgrades!$D$1:$J$1,EngineUpgrades!$D$17:$J$17,"",0,1)</f>
        <v/>
      </c>
      <c r="AT247" s="17">
        <v>2</v>
      </c>
      <c r="AU247" s="16" t="str">
        <f>IF(Q247="Engine",_xlfn.XLOOKUP(_xlfn.CONCAT(O247,P247+AT247),TechTree!$C$2:$C$501,TechTree!$D$2:$D$501,"Not Valid Combination",0,1),"")</f>
        <v/>
      </c>
    </row>
    <row r="248" spans="1:47" ht="348.5" x14ac:dyDescent="0.35">
      <c r="A248" t="str">
        <f>VLOOKUP(D248,PartsUpdated!$A$2:$A$289,1,FALSE)</f>
        <v>tucana_adapter_s2_s1p5_1</v>
      </c>
      <c r="B248" t="s">
        <v>417</v>
      </c>
      <c r="C248" t="s">
        <v>1243</v>
      </c>
      <c r="D248" t="s">
        <v>911</v>
      </c>
      <c r="E248" t="s">
        <v>912</v>
      </c>
      <c r="F248" t="s">
        <v>439</v>
      </c>
      <c r="G248" t="s">
        <v>6</v>
      </c>
      <c r="H248">
        <v>2500</v>
      </c>
      <c r="I248">
        <v>500</v>
      </c>
      <c r="J248">
        <v>0.1</v>
      </c>
      <c r="K248" t="s">
        <v>35</v>
      </c>
      <c r="M248" s="12" t="str">
        <f>_xlfn.CONCAT(IF($R248&lt;&gt;"",_xlfn.CONCAT(" #LOC_KTT_",B248,"_",D248,"_Title = ",$R248,CHAR(10),"@PART[",D248,"]:NEEDS[!002_CommunityPartsTitles]:AFTER[",B248,"] // ",IF(R248="",E248,_xlfn.CONCAT(R248," (",E248,")")),CHAR(10),"{",CHAR(10),"    @",$R$1," = #LOC_KTT_",B248,"_",D248,"_Title // ",$R248,CHAR(10),"}",CHAR(10)),""),"@PART[",D248,"]:AFTER[",B248,"] // ",IF(R248="",E248,_xlfn.CONCAT(R248," (",E248,")")),CHAR(10),"{",CHAR(10),"    techBranch = ",VLOOKUP(O248,TechTree!$G$2:$H$43,2,FALSE),CHAR(10),"    techTier = ",P248,CHAR(10),"    @TechRequired = ",N248,IF($S248&lt;&gt;"",_xlfn.CONCAT(CHAR(10),"    @",$S$1," = ",$S248),""),IF($T248&lt;&gt;"",_xlfn.CONCAT(CHAR(10),"    @",$T$1," = ",$T248),""),IF($U248&lt;&gt;"",_xlfn.CONCAT(CHAR(10),"    @",$U$1," = ",$U248),""),IF(AND(AA248="NA/Balloon",Q248&lt;&gt;"Fuel Tank")=TRUE,_xlfn.CONCAT(CHAR(10),"    KiwiFuelSwitchIgnore = true"),""),IF($V248&lt;&gt;"",_xlfn.CONCAT(CHAR(10),V248),""),IF($AP248&lt;&gt;"",IF(Q248="RTG","",_xlfn.CONCAT(CHAR(10),$AP248)),""),IF(AN248&lt;&gt;"",_xlfn.CONCAT(CHAR(10),AN248),""),CHAR(10),"}",IF(AC248="Yes",_xlfn.CONCAT(CHAR(10),"@PART[",D248,"]:NEEDS[KiwiDeprecate]:AFTER[",B248,"]",CHAR(10),"{",CHAR(10),"    kiwiDeprecate = true",CHAR(10),"}"),""),IF(Q248="RTG",AP248,""))</f>
        <v>@PART[tucana_adapter_s2_s1p5_1]:AFTER[Tantares] // Tucana Size 2 to Size 1.5 Inline Adapter
{
    techBranch = adaptersEtAl
    techTier = 4
    @TechRequired = advConstruction
    spacePlaneSystemUpgradeType = tucana
}</v>
      </c>
      <c r="N248" s="9" t="str">
        <f>_xlfn.XLOOKUP(_xlfn.CONCAT(O248,P248),TechTree!$C$2:$C$501,TechTree!$D$2:$D$501,"Not Valid Combination",0,1)</f>
        <v>advConstruction</v>
      </c>
      <c r="O248" s="8" t="s">
        <v>207</v>
      </c>
      <c r="P248" s="8">
        <v>4</v>
      </c>
      <c r="Q248" s="8" t="s">
        <v>289</v>
      </c>
      <c r="W248" s="10" t="s">
        <v>243</v>
      </c>
      <c r="X248" s="10" t="s">
        <v>254</v>
      </c>
      <c r="Y248" s="10" t="s">
        <v>1382</v>
      </c>
      <c r="Z248" s="10" t="s">
        <v>1383</v>
      </c>
      <c r="AA248" s="10" t="s">
        <v>294</v>
      </c>
      <c r="AB248" s="10" t="s">
        <v>303</v>
      </c>
      <c r="AC248" s="10" t="s">
        <v>329</v>
      </c>
      <c r="AE248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48" s="14"/>
      <c r="AG248" s="18" t="s">
        <v>329</v>
      </c>
      <c r="AH248" s="18"/>
      <c r="AI248" s="18"/>
      <c r="AJ248" s="18"/>
      <c r="AK248" s="18"/>
      <c r="AL248" s="18"/>
      <c r="AM248" s="18"/>
      <c r="AN248" s="19" t="str">
        <f t="shared" si="14"/>
        <v/>
      </c>
      <c r="AO248" s="14"/>
      <c r="AP248" s="15" t="str">
        <f>IF(Q248="Structural",_xlfn.CONCAT("    ","structuralUpgradeType = ",IF(P248&lt;3,"0_2",IF(P248&lt;5,"3_4",IF(P248&lt;7,"5_6",IF(P248&lt;9,"7_8","9Plus"))))),IF(Q248="Command Module",_xlfn.CONCAT("    commandUpgradeType = standard",CHAR(10),"    commandUpgradeName = ",W248),IF(Q248="Engine",_xlfn.CONCAT("    engineUpgradeType = ",X248,CHAR(10),Parts!AS248,CHAR(10),"    enginePartUpgradeName = ",Y248),IF(Q248="Parachute","    parachuteUpgradeType = standard",IF(Q248="Solar",_xlfn.CONCAT("    solarPanelUpgradeTier = ",P248),IF(OR(Q248="System",Q248="System and Space Capability")=TRUE,_xlfn.CONCAT("    spacePlaneSystemUpgradeType = ",Y248,IF(Q248="System and Space Capability",_xlfn.CONCAT(CHAR(10),"    spaceplaneUpgradeType = spaceCapable",CHAR(10),"    baseSkinTemp = ",CHAR(10),"    upgradeSkinTemp = "),"")),IF(Q248="Fuel Tank",IF(AA248="NA/Balloon","    KiwiFuelSwitchIgnore = true",IF(AA248="standardLiquidFuel",_xlfn.CONCAT("    fuelTankUpgradeType = ",AA248,CHAR(10),"    fuelTankSizeUpgrade = ",AB248),_xlfn.CONCAT("    fuelTankUpgradeType = ",AA248))),IF(Q248="RCS","    rcsUpgradeType = coldGas",IF(Q248="RTG",_xlfn.CONCAT(CHAR(10),"@PART[",D248,"]:NEEDS[",B248,",NearFutureElectrical,DecayingRTGs,!FeatureRadiation]",CHAR(10),"{",CHAR(10),"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48" s="16" t="str">
        <f>IF(Q248="Engine",VLOOKUP(X248,EngineUpgrades!$A$2:$C$19,2,FALSE),"")</f>
        <v/>
      </c>
      <c r="AR248" s="16" t="str">
        <f>IF(Q248="Engine",VLOOKUP(X248,EngineUpgrades!$A$2:$C$19,3,FALSE),"")</f>
        <v/>
      </c>
      <c r="AS248" s="15" t="str">
        <f>_xlfn.XLOOKUP(AQ248,EngineUpgrades!$D$1:$J$1,EngineUpgrades!$D$17:$J$17,"",0,1)</f>
        <v/>
      </c>
      <c r="AT248" s="17">
        <v>2</v>
      </c>
      <c r="AU248" s="16" t="str">
        <f>IF(Q248="Engine",_xlfn.XLOOKUP(_xlfn.CONCAT(O248,P248+AT248),TechTree!$C$2:$C$501,TechTree!$D$2:$D$501,"Not Valid Combination",0,1),"")</f>
        <v/>
      </c>
    </row>
    <row r="249" spans="1:47" ht="348.5" x14ac:dyDescent="0.35">
      <c r="A249" t="str">
        <f>VLOOKUP(D249,PartsUpdated!$A$2:$A$289,1,FALSE)</f>
        <v>tucana_adapter_s2_s1p5_2</v>
      </c>
      <c r="B249" t="s">
        <v>417</v>
      </c>
      <c r="C249" t="s">
        <v>1244</v>
      </c>
      <c r="D249" t="s">
        <v>913</v>
      </c>
      <c r="E249" t="s">
        <v>914</v>
      </c>
      <c r="F249" t="s">
        <v>439</v>
      </c>
      <c r="G249" t="s">
        <v>6</v>
      </c>
      <c r="H249">
        <v>1875</v>
      </c>
      <c r="I249">
        <v>375</v>
      </c>
      <c r="J249">
        <v>7.4999999999999997E-2</v>
      </c>
      <c r="K249" t="s">
        <v>35</v>
      </c>
      <c r="M249" s="12" t="str">
        <f>_xlfn.CONCAT(IF($R249&lt;&gt;"",_xlfn.CONCAT(" #LOC_KTT_",B249,"_",D249,"_Title = ",$R249,CHAR(10),"@PART[",D249,"]:NEEDS[!002_CommunityPartsTitles]:AFTER[",B249,"] // ",IF(R249="",E249,_xlfn.CONCAT(R249," (",E249,")")),CHAR(10),"{",CHAR(10),"    @",$R$1," = #LOC_KTT_",B249,"_",D249,"_Title // ",$R249,CHAR(10),"}",CHAR(10)),""),"@PART[",D249,"]:AFTER[",B249,"] // ",IF(R249="",E249,_xlfn.CONCAT(R249," (",E249,")")),CHAR(10),"{",CHAR(10),"    techBranch = ",VLOOKUP(O249,TechTree!$G$2:$H$43,2,FALSE),CHAR(10),"    techTier = ",P249,CHAR(10),"    @TechRequired = ",N249,IF($S249&lt;&gt;"",_xlfn.CONCAT(CHAR(10),"    @",$S$1," = ",$S249),""),IF($T249&lt;&gt;"",_xlfn.CONCAT(CHAR(10),"    @",$T$1," = ",$T249),""),IF($U249&lt;&gt;"",_xlfn.CONCAT(CHAR(10),"    @",$U$1," = ",$U249),""),IF(AND(AA249="NA/Balloon",Q249&lt;&gt;"Fuel Tank")=TRUE,_xlfn.CONCAT(CHAR(10),"    KiwiFuelSwitchIgnore = true"),""),IF($V249&lt;&gt;"",_xlfn.CONCAT(CHAR(10),V249),""),IF($AP249&lt;&gt;"",IF(Q249="RTG","",_xlfn.CONCAT(CHAR(10),$AP249)),""),IF(AN249&lt;&gt;"",_xlfn.CONCAT(CHAR(10),AN249),""),CHAR(10),"}",IF(AC249="Yes",_xlfn.CONCAT(CHAR(10),"@PART[",D249,"]:NEEDS[KiwiDeprecate]:AFTER[",B249,"]",CHAR(10),"{",CHAR(10),"    kiwiDeprecate = true",CHAR(10),"}"),""),IF(Q249="RTG",AP249,""))</f>
        <v>@PART[tucana_adapter_s2_s1p5_2]:AFTER[Tantares] // Tucana Size 2 to Size 1.5 Flat Adapter
{
    techBranch = adaptersEtAl
    techTier = 4
    @TechRequired = advConstruction
    spacePlaneSystemUpgradeType = tucana
}</v>
      </c>
      <c r="N249" s="9" t="str">
        <f>_xlfn.XLOOKUP(_xlfn.CONCAT(O249,P249),TechTree!$C$2:$C$501,TechTree!$D$2:$D$501,"Not Valid Combination",0,1)</f>
        <v>advConstruction</v>
      </c>
      <c r="O249" s="8" t="s">
        <v>207</v>
      </c>
      <c r="P249" s="8">
        <v>4</v>
      </c>
      <c r="Q249" s="8" t="s">
        <v>289</v>
      </c>
      <c r="W249" s="10" t="s">
        <v>243</v>
      </c>
      <c r="X249" s="10" t="s">
        <v>259</v>
      </c>
      <c r="Y249" s="10" t="s">
        <v>1382</v>
      </c>
      <c r="Z249" s="10" t="s">
        <v>1383</v>
      </c>
      <c r="AA249" s="10" t="s">
        <v>294</v>
      </c>
      <c r="AB249" s="10" t="s">
        <v>303</v>
      </c>
      <c r="AC249" s="10" t="s">
        <v>329</v>
      </c>
      <c r="AE249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49" s="14"/>
      <c r="AG249" s="18" t="s">
        <v>329</v>
      </c>
      <c r="AH249" s="18"/>
      <c r="AI249" s="18"/>
      <c r="AJ249" s="18"/>
      <c r="AK249" s="18"/>
      <c r="AL249" s="18"/>
      <c r="AM249" s="18"/>
      <c r="AN249" s="19" t="str">
        <f t="shared" si="14"/>
        <v/>
      </c>
      <c r="AO249" s="14"/>
      <c r="AP249" s="15" t="str">
        <f>IF(Q249="Structural",_xlfn.CONCAT("    ","structuralUpgradeType = ",IF(P249&lt;3,"0_2",IF(P249&lt;5,"3_4",IF(P249&lt;7,"5_6",IF(P249&lt;9,"7_8","9Plus"))))),IF(Q249="Command Module",_xlfn.CONCAT("    commandUpgradeType = standard",CHAR(10),"    commandUpgradeName = ",W249),IF(Q249="Engine",_xlfn.CONCAT("    engineUpgradeType = ",X249,CHAR(10),Parts!AS249,CHAR(10),"    enginePartUpgradeName = ",Y249),IF(Q249="Parachute","    parachuteUpgradeType = standard",IF(Q249="Solar",_xlfn.CONCAT("    solarPanelUpgradeTier = ",P249),IF(OR(Q249="System",Q249="System and Space Capability")=TRUE,_xlfn.CONCAT("    spacePlaneSystemUpgradeType = ",Y249,IF(Q249="System and Space Capability",_xlfn.CONCAT(CHAR(10),"    spaceplaneUpgradeType = spaceCapable",CHAR(10),"    baseSkinTemp = ",CHAR(10),"    upgradeSkinTemp = "),"")),IF(Q249="Fuel Tank",IF(AA249="NA/Balloon","    KiwiFuelSwitchIgnore = true",IF(AA249="standardLiquidFuel",_xlfn.CONCAT("    fuelTankUpgradeType = ",AA249,CHAR(10),"    fuelTankSizeUpgrade = ",AB249),_xlfn.CONCAT("    fuelTankUpgradeType = ",AA249))),IF(Q249="RCS","    rcsUpgradeType = coldGas",IF(Q249="RTG",_xlfn.CONCAT(CHAR(10),"@PART[",D249,"]:NEEDS[",B249,",NearFutureElectrical,DecayingRTGs,!FeatureRadiation]",CHAR(10),"{",CHAR(10),"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49" s="16" t="str">
        <f>IF(Q249="Engine",VLOOKUP(X249,EngineUpgrades!$A$2:$C$19,2,FALSE),"")</f>
        <v/>
      </c>
      <c r="AR249" s="16" t="str">
        <f>IF(Q249="Engine",VLOOKUP(X249,EngineUpgrades!$A$2:$C$19,3,FALSE),"")</f>
        <v/>
      </c>
      <c r="AS249" s="15" t="str">
        <f>_xlfn.XLOOKUP(AQ249,EngineUpgrades!$D$1:$J$1,EngineUpgrades!$D$17:$J$17,"",0,1)</f>
        <v/>
      </c>
      <c r="AT249" s="17">
        <v>2</v>
      </c>
      <c r="AU249" s="16" t="str">
        <f>IF(Q249="Engine",_xlfn.XLOOKUP(_xlfn.CONCAT(O249,P249+AT249),TechTree!$C$2:$C$501,TechTree!$D$2:$D$501,"Not Valid Combination",0,1),"")</f>
        <v/>
      </c>
    </row>
    <row r="250" spans="1:47" ht="348.5" x14ac:dyDescent="0.35">
      <c r="A250" t="str">
        <f>VLOOKUP(D250,PartsUpdated!$A$2:$A$289,1,FALSE)</f>
        <v>tucana_crew_s1_1</v>
      </c>
      <c r="B250" t="s">
        <v>417</v>
      </c>
      <c r="C250" t="s">
        <v>1245</v>
      </c>
      <c r="D250" t="s">
        <v>915</v>
      </c>
      <c r="E250" t="s">
        <v>916</v>
      </c>
      <c r="F250" t="s">
        <v>439</v>
      </c>
      <c r="G250" t="s">
        <v>427</v>
      </c>
      <c r="H250">
        <v>5000</v>
      </c>
      <c r="I250">
        <v>1000</v>
      </c>
      <c r="J250">
        <v>0.5</v>
      </c>
      <c r="K250" t="s">
        <v>35</v>
      </c>
      <c r="M250" s="12" t="str">
        <f>_xlfn.CONCAT(IF($R250&lt;&gt;"",_xlfn.CONCAT(" #LOC_KTT_",B250,"_",D250,"_Title = ",$R250,CHAR(10),"@PART[",D250,"]:NEEDS[!002_CommunityPartsTitles]:AFTER[",B250,"] // ",IF(R250="",E250,_xlfn.CONCAT(R250," (",E250,")")),CHAR(10),"{",CHAR(10),"    @",$R$1," = #LOC_KTT_",B250,"_",D250,"_Title // ",$R250,CHAR(10),"}",CHAR(10)),""),"@PART[",D250,"]:AFTER[",B250,"] // ",IF(R250="",E250,_xlfn.CONCAT(R250," (",E250,")")),CHAR(10),"{",CHAR(10),"    techBranch = ",VLOOKUP(O250,TechTree!$G$2:$H$43,2,FALSE),CHAR(10),"    techTier = ",P250,CHAR(10),"    @TechRequired = ",N250,IF($S250&lt;&gt;"",_xlfn.CONCAT(CHAR(10),"    @",$S$1," = ",$S250),""),IF($T250&lt;&gt;"",_xlfn.CONCAT(CHAR(10),"    @",$T$1," = ",$T250),""),IF($U250&lt;&gt;"",_xlfn.CONCAT(CHAR(10),"    @",$U$1," = ",$U250),""),IF(AND(AA250="NA/Balloon",Q250&lt;&gt;"Fuel Tank")=TRUE,_xlfn.CONCAT(CHAR(10),"    KiwiFuelSwitchIgnore = true"),""),IF($V250&lt;&gt;"",_xlfn.CONCAT(CHAR(10),V250),""),IF($AP250&lt;&gt;"",IF(Q250="RTG","",_xlfn.CONCAT(CHAR(10),$AP250)),""),IF(AN250&lt;&gt;"",_xlfn.CONCAT(CHAR(10),AN250),""),CHAR(10),"}",IF(AC250="Yes",_xlfn.CONCAT(CHAR(10),"@PART[",D250,"]:NEEDS[KiwiDeprecate]:AFTER[",B250,"]",CHAR(10),"{",CHAR(10),"    kiwiDeprecate = true",CHAR(10),"}"),""),IF(Q250="RTG",AP250,""))</f>
        <v>@PART[tucana_crew_s1_1]:AFTER[Tantares] // Tucana 12-A1 "Svartboks" Airlock Section
{
    techBranch = stationColony
    techTier = 6
    @TechRequired = earlyStations
    spacePlaneSystemUpgradeType = tucana
}</v>
      </c>
      <c r="N250" s="9" t="str">
        <f>_xlfn.XLOOKUP(_xlfn.CONCAT(O250,P250),TechTree!$C$2:$C$501,TechTree!$D$2:$D$501,"Not Valid Combination",0,1)</f>
        <v>earlyStations</v>
      </c>
      <c r="O250" s="8" t="s">
        <v>226</v>
      </c>
      <c r="P250" s="8">
        <v>6</v>
      </c>
      <c r="Q250" s="8" t="s">
        <v>289</v>
      </c>
      <c r="W250" s="10" t="s">
        <v>243</v>
      </c>
      <c r="X250" s="10" t="s">
        <v>254</v>
      </c>
      <c r="Y250" s="10" t="s">
        <v>1382</v>
      </c>
      <c r="Z250" s="10" t="s">
        <v>1383</v>
      </c>
      <c r="AA250" s="10" t="s">
        <v>294</v>
      </c>
      <c r="AB250" s="10" t="s">
        <v>303</v>
      </c>
      <c r="AC250" s="10" t="s">
        <v>329</v>
      </c>
      <c r="AE250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50" s="14"/>
      <c r="AG250" s="18" t="s">
        <v>329</v>
      </c>
      <c r="AH250" s="18"/>
      <c r="AI250" s="18"/>
      <c r="AJ250" s="18"/>
      <c r="AK250" s="18"/>
      <c r="AL250" s="18"/>
      <c r="AM250" s="18"/>
      <c r="AN250" s="19" t="str">
        <f t="shared" si="14"/>
        <v/>
      </c>
      <c r="AO250" s="14"/>
      <c r="AP250" s="15" t="str">
        <f>IF(Q250="Structural",_xlfn.CONCAT("    ","structuralUpgradeType = ",IF(P250&lt;3,"0_2",IF(P250&lt;5,"3_4",IF(P250&lt;7,"5_6",IF(P250&lt;9,"7_8","9Plus"))))),IF(Q250="Command Module",_xlfn.CONCAT("    commandUpgradeType = standard",CHAR(10),"    commandUpgradeName = ",W250),IF(Q250="Engine",_xlfn.CONCAT("    engineUpgradeType = ",X250,CHAR(10),Parts!AS250,CHAR(10),"    enginePartUpgradeName = ",Y250),IF(Q250="Parachute","    parachuteUpgradeType = standard",IF(Q250="Solar",_xlfn.CONCAT("    solarPanelUpgradeTier = ",P250),IF(OR(Q250="System",Q250="System and Space Capability")=TRUE,_xlfn.CONCAT("    spacePlaneSystemUpgradeType = ",Y250,IF(Q250="System and Space Capability",_xlfn.CONCAT(CHAR(10),"    spaceplaneUpgradeType = spaceCapable",CHAR(10),"    baseSkinTemp = ",CHAR(10),"    upgradeSkinTemp = "),"")),IF(Q250="Fuel Tank",IF(AA250="NA/Balloon","    KiwiFuelSwitchIgnore = true",IF(AA250="standardLiquidFuel",_xlfn.CONCAT("    fuelTankUpgradeType = ",AA250,CHAR(10),"    fuelTankSizeUpgrade = ",AB250),_xlfn.CONCAT("    fuelTankUpgradeType = ",AA250))),IF(Q250="RCS","    rcsUpgradeType = coldGas",IF(Q250="RTG",_xlfn.CONCAT(CHAR(10),"@PART[",D250,"]:NEEDS[",B250,",NearFutureElectrical,DecayingRTGs,!FeatureRadiation]",CHAR(10),"{",CHAR(10),"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50" s="16" t="str">
        <f>IF(Q250="Engine",VLOOKUP(X250,EngineUpgrades!$A$2:$C$19,2,FALSE),"")</f>
        <v/>
      </c>
      <c r="AR250" s="16" t="str">
        <f>IF(Q250="Engine",VLOOKUP(X250,EngineUpgrades!$A$2:$C$19,3,FALSE),"")</f>
        <v/>
      </c>
      <c r="AS250" s="15" t="str">
        <f>_xlfn.XLOOKUP(AQ250,EngineUpgrades!$D$1:$J$1,EngineUpgrades!$D$17:$J$17,"",0,1)</f>
        <v/>
      </c>
      <c r="AT250" s="17">
        <v>2</v>
      </c>
      <c r="AU250" s="16" t="str">
        <f>IF(Q250="Engine",_xlfn.XLOOKUP(_xlfn.CONCAT(O250,P250+AT250),TechTree!$C$2:$C$501,TechTree!$D$2:$D$501,"Not Valid Combination",0,1),"")</f>
        <v/>
      </c>
    </row>
    <row r="251" spans="1:47" ht="348.5" x14ac:dyDescent="0.35">
      <c r="A251" t="str">
        <f>VLOOKUP(D251,PartsUpdated!$A$2:$A$289,1,FALSE)</f>
        <v>tucana_crew_s1p5_1</v>
      </c>
      <c r="B251" t="s">
        <v>417</v>
      </c>
      <c r="C251" t="s">
        <v>1246</v>
      </c>
      <c r="D251" t="s">
        <v>917</v>
      </c>
      <c r="E251" t="s">
        <v>918</v>
      </c>
      <c r="F251" t="s">
        <v>439</v>
      </c>
      <c r="G251" t="s">
        <v>5</v>
      </c>
      <c r="H251">
        <v>10000</v>
      </c>
      <c r="I251">
        <v>2000</v>
      </c>
      <c r="J251">
        <v>1.75</v>
      </c>
      <c r="K251" t="s">
        <v>35</v>
      </c>
      <c r="M251" s="12" t="str">
        <f>_xlfn.CONCAT(IF($R251&lt;&gt;"",_xlfn.CONCAT(" #LOC_KTT_",B251,"_",D251,"_Title = ",$R251,CHAR(10),"@PART[",D251,"]:NEEDS[!002_CommunityPartsTitles]:AFTER[",B251,"] // ",IF(R251="",E251,_xlfn.CONCAT(R251," (",E251,")")),CHAR(10),"{",CHAR(10),"    @",$R$1," = #LOC_KTT_",B251,"_",D251,"_Title // ",$R251,CHAR(10),"}",CHAR(10)),""),"@PART[",D251,"]:AFTER[",B251,"] // ",IF(R251="",E251,_xlfn.CONCAT(R251," (",E251,")")),CHAR(10),"{",CHAR(10),"    techBranch = ",VLOOKUP(O251,TechTree!$G$2:$H$43,2,FALSE),CHAR(10),"    techTier = ",P251,CHAR(10),"    @TechRequired = ",N251,IF($S251&lt;&gt;"",_xlfn.CONCAT(CHAR(10),"    @",$S$1," = ",$S251),""),IF($T251&lt;&gt;"",_xlfn.CONCAT(CHAR(10),"    @",$T$1," = ",$T251),""),IF($U251&lt;&gt;"",_xlfn.CONCAT(CHAR(10),"    @",$U$1," = ",$U251),""),IF(AND(AA251="NA/Balloon",Q251&lt;&gt;"Fuel Tank")=TRUE,_xlfn.CONCAT(CHAR(10),"    KiwiFuelSwitchIgnore = true"),""),IF($V251&lt;&gt;"",_xlfn.CONCAT(CHAR(10),V251),""),IF($AP251&lt;&gt;"",IF(Q251="RTG","",_xlfn.CONCAT(CHAR(10),$AP251)),""),IF(AN251&lt;&gt;"",_xlfn.CONCAT(CHAR(10),AN251),""),CHAR(10),"}",IF(AC251="Yes",_xlfn.CONCAT(CHAR(10),"@PART[",D251,"]:NEEDS[KiwiDeprecate]:AFTER[",B251,"]",CHAR(10),"{",CHAR(10),"    kiwiDeprecate = true",CHAR(10),"}"),""),IF(Q251="RTG",AP251,""))</f>
        <v>@PART[tucana_crew_s1p5_1]:AFTER[Tantares] // Tucana 18-A1 "Optikerhytte" Command Module
{
    techBranch = stationColony
    techTier = 6
    @TechRequired = earlyStations
    spacePlaneSystemUpgradeType = tucana
}</v>
      </c>
      <c r="N251" s="9" t="str">
        <f>_xlfn.XLOOKUP(_xlfn.CONCAT(O251,P251),TechTree!$C$2:$C$501,TechTree!$D$2:$D$501,"Not Valid Combination",0,1)</f>
        <v>earlyStations</v>
      </c>
      <c r="O251" s="8" t="s">
        <v>226</v>
      </c>
      <c r="P251" s="8">
        <v>6</v>
      </c>
      <c r="Q251" s="8" t="s">
        <v>289</v>
      </c>
      <c r="W251" s="10" t="s">
        <v>243</v>
      </c>
      <c r="X251" s="10" t="s">
        <v>259</v>
      </c>
      <c r="Y251" s="10" t="s">
        <v>1382</v>
      </c>
      <c r="Z251" s="10" t="s">
        <v>1383</v>
      </c>
      <c r="AA251" s="10" t="s">
        <v>294</v>
      </c>
      <c r="AB251" s="10" t="s">
        <v>303</v>
      </c>
      <c r="AC251" s="10" t="s">
        <v>329</v>
      </c>
      <c r="AE251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51" s="14"/>
      <c r="AG251" s="18" t="s">
        <v>329</v>
      </c>
      <c r="AH251" s="18"/>
      <c r="AI251" s="18"/>
      <c r="AJ251" s="18"/>
      <c r="AK251" s="18"/>
      <c r="AL251" s="18"/>
      <c r="AM251" s="18"/>
      <c r="AN251" s="19" t="str">
        <f t="shared" si="14"/>
        <v/>
      </c>
      <c r="AO251" s="14"/>
      <c r="AP251" s="15" t="str">
        <f>IF(Q251="Structural",_xlfn.CONCAT("    ","structuralUpgradeType = ",IF(P251&lt;3,"0_2",IF(P251&lt;5,"3_4",IF(P251&lt;7,"5_6",IF(P251&lt;9,"7_8","9Plus"))))),IF(Q251="Command Module",_xlfn.CONCAT("    commandUpgradeType = standard",CHAR(10),"    commandUpgradeName = ",W251),IF(Q251="Engine",_xlfn.CONCAT("    engineUpgradeType = ",X251,CHAR(10),Parts!AS251,CHAR(10),"    enginePartUpgradeName = ",Y251),IF(Q251="Parachute","    parachuteUpgradeType = standard",IF(Q251="Solar",_xlfn.CONCAT("    solarPanelUpgradeTier = ",P251),IF(OR(Q251="System",Q251="System and Space Capability")=TRUE,_xlfn.CONCAT("    spacePlaneSystemUpgradeType = ",Y251,IF(Q251="System and Space Capability",_xlfn.CONCAT(CHAR(10),"    spaceplaneUpgradeType = spaceCapable",CHAR(10),"    baseSkinTemp = ",CHAR(10),"    upgradeSkinTemp = "),"")),IF(Q251="Fuel Tank",IF(AA251="NA/Balloon","    KiwiFuelSwitchIgnore = true",IF(AA251="standardLiquidFuel",_xlfn.CONCAT("    fuelTankUpgradeType = ",AA251,CHAR(10),"    fuelTankSizeUpgrade = ",AB251),_xlfn.CONCAT("    fuelTankUpgradeType = ",AA251))),IF(Q251="RCS","    rcsUpgradeType = coldGas",IF(Q251="RTG",_xlfn.CONCAT(CHAR(10),"@PART[",D251,"]:NEEDS[",B251,",NearFutureElectrical,DecayingRTGs,!FeatureRadiation]",CHAR(10),"{",CHAR(10),"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51" s="16" t="str">
        <f>IF(Q251="Engine",VLOOKUP(X251,EngineUpgrades!$A$2:$C$19,2,FALSE),"")</f>
        <v/>
      </c>
      <c r="AR251" s="16" t="str">
        <f>IF(Q251="Engine",VLOOKUP(X251,EngineUpgrades!$A$2:$C$19,3,FALSE),"")</f>
        <v/>
      </c>
      <c r="AS251" s="15" t="str">
        <f>_xlfn.XLOOKUP(AQ251,EngineUpgrades!$D$1:$J$1,EngineUpgrades!$D$17:$J$17,"",0,1)</f>
        <v/>
      </c>
      <c r="AT251" s="17">
        <v>2</v>
      </c>
      <c r="AU251" s="16" t="str">
        <f>IF(Q251="Engine",_xlfn.XLOOKUP(_xlfn.CONCAT(O251,P251+AT251),TechTree!$C$2:$C$501,TechTree!$D$2:$D$501,"Not Valid Combination",0,1),"")</f>
        <v/>
      </c>
    </row>
    <row r="252" spans="1:47" ht="348.5" x14ac:dyDescent="0.35">
      <c r="A252" t="str">
        <f>VLOOKUP(D252,PartsUpdated!$A$2:$A$289,1,FALSE)</f>
        <v>tucana_crew_s1p5_2</v>
      </c>
      <c r="B252" t="s">
        <v>417</v>
      </c>
      <c r="C252" t="s">
        <v>1247</v>
      </c>
      <c r="D252" t="s">
        <v>919</v>
      </c>
      <c r="E252" t="s">
        <v>920</v>
      </c>
      <c r="F252" t="s">
        <v>439</v>
      </c>
      <c r="G252" t="s">
        <v>5</v>
      </c>
      <c r="H252">
        <v>10000</v>
      </c>
      <c r="I252">
        <v>2000</v>
      </c>
      <c r="J252">
        <v>1.75</v>
      </c>
      <c r="K252" t="s">
        <v>35</v>
      </c>
      <c r="M252" s="12" t="str">
        <f>_xlfn.CONCAT(IF($R252&lt;&gt;"",_xlfn.CONCAT(" #LOC_KTT_",B252,"_",D252,"_Title = ",$R252,CHAR(10),"@PART[",D252,"]:NEEDS[!002_CommunityPartsTitles]:AFTER[",B252,"] // ",IF(R252="",E252,_xlfn.CONCAT(R252," (",E252,")")),CHAR(10),"{",CHAR(10),"    @",$R$1," = #LOC_KTT_",B252,"_",D252,"_Title // ",$R252,CHAR(10),"}",CHAR(10)),""),"@PART[",D252,"]:AFTER[",B252,"] // ",IF(R252="",E252,_xlfn.CONCAT(R252," (",E252,")")),CHAR(10),"{",CHAR(10),"    techBranch = ",VLOOKUP(O252,TechTree!$G$2:$H$43,2,FALSE),CHAR(10),"    techTier = ",P252,CHAR(10),"    @TechRequired = ",N252,IF($S252&lt;&gt;"",_xlfn.CONCAT(CHAR(10),"    @",$S$1," = ",$S252),""),IF($T252&lt;&gt;"",_xlfn.CONCAT(CHAR(10),"    @",$T$1," = ",$T252),""),IF($U252&lt;&gt;"",_xlfn.CONCAT(CHAR(10),"    @",$U$1," = ",$U252),""),IF(AND(AA252="NA/Balloon",Q252&lt;&gt;"Fuel Tank")=TRUE,_xlfn.CONCAT(CHAR(10),"    KiwiFuelSwitchIgnore = true"),""),IF($V252&lt;&gt;"",_xlfn.CONCAT(CHAR(10),V252),""),IF($AP252&lt;&gt;"",IF(Q252="RTG","",_xlfn.CONCAT(CHAR(10),$AP252)),""),IF(AN252&lt;&gt;"",_xlfn.CONCAT(CHAR(10),AN252),""),CHAR(10),"}",IF(AC252="Yes",_xlfn.CONCAT(CHAR(10),"@PART[",D252,"]:NEEDS[KiwiDeprecate]:AFTER[",B252,"]",CHAR(10),"{",CHAR(10),"    kiwiDeprecate = true",CHAR(10),"}"),""),IF(Q252="RTG",AP252,""))</f>
        <v>@PART[tucana_crew_s1p5_2]:AFTER[Tantares] // Tucana 18-A2 "VanntÃ¥rn" Command Module
{
    techBranch = stationColony
    techTier = 6
    @TechRequired = earlyStations
    spacePlaneSystemUpgradeType = tucana
}</v>
      </c>
      <c r="N252" s="9" t="str">
        <f>_xlfn.XLOOKUP(_xlfn.CONCAT(O252,P252),TechTree!$C$2:$C$501,TechTree!$D$2:$D$501,"Not Valid Combination",0,1)</f>
        <v>earlyStations</v>
      </c>
      <c r="O252" s="8" t="s">
        <v>226</v>
      </c>
      <c r="P252" s="8">
        <v>6</v>
      </c>
      <c r="Q252" s="8" t="s">
        <v>289</v>
      </c>
      <c r="W252" s="10" t="s">
        <v>243</v>
      </c>
      <c r="X252" s="10" t="s">
        <v>254</v>
      </c>
      <c r="Y252" s="10" t="s">
        <v>1382</v>
      </c>
      <c r="Z252" s="10" t="s">
        <v>1383</v>
      </c>
      <c r="AA252" s="10" t="s">
        <v>294</v>
      </c>
      <c r="AB252" s="10" t="s">
        <v>303</v>
      </c>
      <c r="AC252" s="10" t="s">
        <v>329</v>
      </c>
      <c r="AE252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52" s="14"/>
      <c r="AG252" s="18" t="s">
        <v>329</v>
      </c>
      <c r="AH252" s="18"/>
      <c r="AI252" s="18"/>
      <c r="AJ252" s="18"/>
      <c r="AK252" s="18"/>
      <c r="AL252" s="18"/>
      <c r="AM252" s="18"/>
      <c r="AN252" s="19" t="str">
        <f t="shared" si="14"/>
        <v/>
      </c>
      <c r="AO252" s="14"/>
      <c r="AP252" s="15" t="str">
        <f>IF(Q252="Structural",_xlfn.CONCAT("    ","structuralUpgradeType = ",IF(P252&lt;3,"0_2",IF(P252&lt;5,"3_4",IF(P252&lt;7,"5_6",IF(P252&lt;9,"7_8","9Plus"))))),IF(Q252="Command Module",_xlfn.CONCAT("    commandUpgradeType = standard",CHAR(10),"    commandUpgradeName = ",W252),IF(Q252="Engine",_xlfn.CONCAT("    engineUpgradeType = ",X252,CHAR(10),Parts!AS252,CHAR(10),"    enginePartUpgradeName = ",Y252),IF(Q252="Parachute","    parachuteUpgradeType = standard",IF(Q252="Solar",_xlfn.CONCAT("    solarPanelUpgradeTier = ",P252),IF(OR(Q252="System",Q252="System and Space Capability")=TRUE,_xlfn.CONCAT("    spacePlaneSystemUpgradeType = ",Y252,IF(Q252="System and Space Capability",_xlfn.CONCAT(CHAR(10),"    spaceplaneUpgradeType = spaceCapable",CHAR(10),"    baseSkinTemp = ",CHAR(10),"    upgradeSkinTemp = "),"")),IF(Q252="Fuel Tank",IF(AA252="NA/Balloon","    KiwiFuelSwitchIgnore = true",IF(AA252="standardLiquidFuel",_xlfn.CONCAT("    fuelTankUpgradeType = ",AA252,CHAR(10),"    fuelTankSizeUpgrade = ",AB252),_xlfn.CONCAT("    fuelTankUpgradeType = ",AA252))),IF(Q252="RCS","    rcsUpgradeType = coldGas",IF(Q252="RTG",_xlfn.CONCAT(CHAR(10),"@PART[",D252,"]:NEEDS[",B252,",NearFutureElectrical,DecayingRTGs,!FeatureRadiation]",CHAR(10),"{",CHAR(10),"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52" s="16" t="str">
        <f>IF(Q252="Engine",VLOOKUP(X252,EngineUpgrades!$A$2:$C$19,2,FALSE),"")</f>
        <v/>
      </c>
      <c r="AR252" s="16" t="str">
        <f>IF(Q252="Engine",VLOOKUP(X252,EngineUpgrades!$A$2:$C$19,3,FALSE),"")</f>
        <v/>
      </c>
      <c r="AS252" s="15" t="str">
        <f>_xlfn.XLOOKUP(AQ252,EngineUpgrades!$D$1:$J$1,EngineUpgrades!$D$17:$J$17,"",0,1)</f>
        <v/>
      </c>
      <c r="AT252" s="17">
        <v>2</v>
      </c>
      <c r="AU252" s="16" t="str">
        <f>IF(Q252="Engine",_xlfn.XLOOKUP(_xlfn.CONCAT(O252,P252+AT252),TechTree!$C$2:$C$501,TechTree!$D$2:$D$501,"Not Valid Combination",0,1),"")</f>
        <v/>
      </c>
    </row>
    <row r="253" spans="1:47" ht="348.5" x14ac:dyDescent="0.35">
      <c r="A253" t="str">
        <f>VLOOKUP(D253,PartsUpdated!$A$2:$A$289,1,FALSE)</f>
        <v>tucana_crew_s2_1</v>
      </c>
      <c r="B253" t="s">
        <v>417</v>
      </c>
      <c r="C253" t="s">
        <v>1248</v>
      </c>
      <c r="D253" t="s">
        <v>921</v>
      </c>
      <c r="E253" t="s">
        <v>922</v>
      </c>
      <c r="F253" t="s">
        <v>439</v>
      </c>
      <c r="G253" t="s">
        <v>427</v>
      </c>
      <c r="H253">
        <v>20000</v>
      </c>
      <c r="I253">
        <v>4000</v>
      </c>
      <c r="J253">
        <v>3.75</v>
      </c>
      <c r="K253" t="s">
        <v>35</v>
      </c>
      <c r="M253" s="12" t="str">
        <f>_xlfn.CONCAT(IF($R253&lt;&gt;"",_xlfn.CONCAT(" #LOC_KTT_",B253,"_",D253,"_Title = ",$R253,CHAR(10),"@PART[",D253,"]:NEEDS[!002_CommunityPartsTitles]:AFTER[",B253,"] // ",IF(R253="",E253,_xlfn.CONCAT(R253," (",E253,")")),CHAR(10),"{",CHAR(10),"    @",$R$1," = #LOC_KTT_",B253,"_",D253,"_Title // ",$R253,CHAR(10),"}",CHAR(10)),""),"@PART[",D253,"]:AFTER[",B253,"] // ",IF(R253="",E253,_xlfn.CONCAT(R253," (",E253,")")),CHAR(10),"{",CHAR(10),"    techBranch = ",VLOOKUP(O253,TechTree!$G$2:$H$43,2,FALSE),CHAR(10),"    techTier = ",P253,CHAR(10),"    @TechRequired = ",N253,IF($S253&lt;&gt;"",_xlfn.CONCAT(CHAR(10),"    @",$S$1," = ",$S253),""),IF($T253&lt;&gt;"",_xlfn.CONCAT(CHAR(10),"    @",$T$1," = ",$T253),""),IF($U253&lt;&gt;"",_xlfn.CONCAT(CHAR(10),"    @",$U$1," = ",$U253),""),IF(AND(AA253="NA/Balloon",Q253&lt;&gt;"Fuel Tank")=TRUE,_xlfn.CONCAT(CHAR(10),"    KiwiFuelSwitchIgnore = true"),""),IF($V253&lt;&gt;"",_xlfn.CONCAT(CHAR(10),V253),""),IF($AP253&lt;&gt;"",IF(Q253="RTG","",_xlfn.CONCAT(CHAR(10),$AP253)),""),IF(AN253&lt;&gt;"",_xlfn.CONCAT(CHAR(10),AN253),""),CHAR(10),"}",IF(AC253="Yes",_xlfn.CONCAT(CHAR(10),"@PART[",D253,"]:NEEDS[KiwiDeprecate]:AFTER[",B253,"]",CHAR(10),"{",CHAR(10),"    kiwiDeprecate = true",CHAR(10),"}"),""),IF(Q253="RTG",AP253,""))</f>
        <v>@PART[tucana_crew_s2_1]:AFTER[Tantares] // Tucana 25-A1 "Genserboks" Tail Section
{
    techBranch = stationColony
    techTier = 7
    @TechRequired = shortTermHabitation
    spacePlaneSystemUpgradeType = tucana
}</v>
      </c>
      <c r="N253" s="9" t="str">
        <f>_xlfn.XLOOKUP(_xlfn.CONCAT(O253,P253),TechTree!$C$2:$C$501,TechTree!$D$2:$D$501,"Not Valid Combination",0,1)</f>
        <v>shortTermHabitation</v>
      </c>
      <c r="O253" s="8" t="s">
        <v>226</v>
      </c>
      <c r="P253" s="8">
        <v>7</v>
      </c>
      <c r="Q253" s="8" t="s">
        <v>289</v>
      </c>
      <c r="W253" s="10" t="s">
        <v>243</v>
      </c>
      <c r="X253" s="10" t="s">
        <v>259</v>
      </c>
      <c r="Y253" s="10" t="s">
        <v>1382</v>
      </c>
      <c r="Z253" s="10" t="s">
        <v>1383</v>
      </c>
      <c r="AA253" s="10" t="s">
        <v>294</v>
      </c>
      <c r="AB253" s="10" t="s">
        <v>303</v>
      </c>
      <c r="AC253" s="10" t="s">
        <v>329</v>
      </c>
      <c r="AE253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53" s="14"/>
      <c r="AG253" s="18" t="s">
        <v>329</v>
      </c>
      <c r="AH253" s="18"/>
      <c r="AI253" s="18"/>
      <c r="AJ253" s="18"/>
      <c r="AK253" s="18"/>
      <c r="AL253" s="18"/>
      <c r="AM253" s="18"/>
      <c r="AN253" s="19" t="str">
        <f t="shared" si="14"/>
        <v/>
      </c>
      <c r="AO253" s="14"/>
      <c r="AP253" s="15" t="str">
        <f>IF(Q253="Structural",_xlfn.CONCAT("    ","structuralUpgradeType = ",IF(P253&lt;3,"0_2",IF(P253&lt;5,"3_4",IF(P253&lt;7,"5_6",IF(P253&lt;9,"7_8","9Plus"))))),IF(Q253="Command Module",_xlfn.CONCAT("    commandUpgradeType = standard",CHAR(10),"    commandUpgradeName = ",W253),IF(Q253="Engine",_xlfn.CONCAT("    engineUpgradeType = ",X253,CHAR(10),Parts!AS253,CHAR(10),"    enginePartUpgradeName = ",Y253),IF(Q253="Parachute","    parachuteUpgradeType = standard",IF(Q253="Solar",_xlfn.CONCAT("    solarPanelUpgradeTier = ",P253),IF(OR(Q253="System",Q253="System and Space Capability")=TRUE,_xlfn.CONCAT("    spacePlaneSystemUpgradeType = ",Y253,IF(Q253="System and Space Capability",_xlfn.CONCAT(CHAR(10),"    spaceplaneUpgradeType = spaceCapable",CHAR(10),"    baseSkinTemp = ",CHAR(10),"    upgradeSkinTemp = "),"")),IF(Q253="Fuel Tank",IF(AA253="NA/Balloon","    KiwiFuelSwitchIgnore = true",IF(AA253="standardLiquidFuel",_xlfn.CONCAT("    fuelTankUpgradeType = ",AA253,CHAR(10),"    fuelTankSizeUpgrade = ",AB253),_xlfn.CONCAT("    fuelTankUpgradeType = ",AA253))),IF(Q253="RCS","    rcsUpgradeType = coldGas",IF(Q253="RTG",_xlfn.CONCAT(CHAR(10),"@PART[",D253,"]:NEEDS[",B253,",NearFutureElectrical,DecayingRTGs,!FeatureRadiation]",CHAR(10),"{",CHAR(10),"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53" s="16" t="str">
        <f>IF(Q253="Engine",VLOOKUP(X253,EngineUpgrades!$A$2:$C$19,2,FALSE),"")</f>
        <v/>
      </c>
      <c r="AR253" s="16" t="str">
        <f>IF(Q253="Engine",VLOOKUP(X253,EngineUpgrades!$A$2:$C$19,3,FALSE),"")</f>
        <v/>
      </c>
      <c r="AS253" s="15" t="str">
        <f>_xlfn.XLOOKUP(AQ253,EngineUpgrades!$D$1:$J$1,EngineUpgrades!$D$17:$J$17,"",0,1)</f>
        <v/>
      </c>
      <c r="AT253" s="17">
        <v>2</v>
      </c>
      <c r="AU253" s="16" t="str">
        <f>IF(Q253="Engine",_xlfn.XLOOKUP(_xlfn.CONCAT(O253,P253+AT253),TechTree!$C$2:$C$501,TechTree!$D$2:$D$501,"Not Valid Combination",0,1),"")</f>
        <v/>
      </c>
    </row>
    <row r="254" spans="1:47" ht="348.5" x14ac:dyDescent="0.35">
      <c r="A254" t="str">
        <f>VLOOKUP(D254,PartsUpdated!$A$2:$A$289,1,FALSE)</f>
        <v>tucana_crew_s2_2</v>
      </c>
      <c r="B254" t="s">
        <v>417</v>
      </c>
      <c r="C254" t="s">
        <v>1249</v>
      </c>
      <c r="D254" t="s">
        <v>923</v>
      </c>
      <c r="E254" t="s">
        <v>924</v>
      </c>
      <c r="F254" t="s">
        <v>439</v>
      </c>
      <c r="G254" t="s">
        <v>427</v>
      </c>
      <c r="H254">
        <v>20000</v>
      </c>
      <c r="I254">
        <v>4000</v>
      </c>
      <c r="J254">
        <v>3.75</v>
      </c>
      <c r="K254" t="s">
        <v>35</v>
      </c>
      <c r="M254" s="12" t="str">
        <f>_xlfn.CONCAT(IF($R254&lt;&gt;"",_xlfn.CONCAT(" #LOC_KTT_",B254,"_",D254,"_Title = ",$R254,CHAR(10),"@PART[",D254,"]:NEEDS[!002_CommunityPartsTitles]:AFTER[",B254,"] // ",IF(R254="",E254,_xlfn.CONCAT(R254," (",E254,")")),CHAR(10),"{",CHAR(10),"    @",$R$1," = #LOC_KTT_",B254,"_",D254,"_Title // ",$R254,CHAR(10),"}",CHAR(10)),""),"@PART[",D254,"]:AFTER[",B254,"] // ",IF(R254="",E254,_xlfn.CONCAT(R254," (",E254,")")),CHAR(10),"{",CHAR(10),"    techBranch = ",VLOOKUP(O254,TechTree!$G$2:$H$43,2,FALSE),CHAR(10),"    techTier = ",P254,CHAR(10),"    @TechRequired = ",N254,IF($S254&lt;&gt;"",_xlfn.CONCAT(CHAR(10),"    @",$S$1," = ",$S254),""),IF($T254&lt;&gt;"",_xlfn.CONCAT(CHAR(10),"    @",$T$1," = ",$T254),""),IF($U254&lt;&gt;"",_xlfn.CONCAT(CHAR(10),"    @",$U$1," = ",$U254),""),IF(AND(AA254="NA/Balloon",Q254&lt;&gt;"Fuel Tank")=TRUE,_xlfn.CONCAT(CHAR(10),"    KiwiFuelSwitchIgnore = true"),""),IF($V254&lt;&gt;"",_xlfn.CONCAT(CHAR(10),V254),""),IF($AP254&lt;&gt;"",IF(Q254="RTG","",_xlfn.CONCAT(CHAR(10),$AP254)),""),IF(AN254&lt;&gt;"",_xlfn.CONCAT(CHAR(10),AN254),""),CHAR(10),"}",IF(AC254="Yes",_xlfn.CONCAT(CHAR(10),"@PART[",D254,"]:NEEDS[KiwiDeprecate]:AFTER[",B254,"]",CHAR(10),"{",CHAR(10),"    kiwiDeprecate = true",CHAR(10),"}"),""),IF(Q254="RTG",AP254,""))</f>
        <v>@PART[tucana_crew_s2_2]:AFTER[Tantares] // Tucana 25-A2 "RÃ¸dsokk" Tail Section
{
    techBranch = stationColony
    techTier = 7
    @TechRequired = shortTermHabitation
    spacePlaneSystemUpgradeType = tucana
}</v>
      </c>
      <c r="N254" s="9" t="str">
        <f>_xlfn.XLOOKUP(_xlfn.CONCAT(O254,P254),TechTree!$C$2:$C$501,TechTree!$D$2:$D$501,"Not Valid Combination",0,1)</f>
        <v>shortTermHabitation</v>
      </c>
      <c r="O254" s="8" t="s">
        <v>226</v>
      </c>
      <c r="P254" s="8">
        <v>7</v>
      </c>
      <c r="Q254" s="8" t="s">
        <v>289</v>
      </c>
      <c r="W254" s="10" t="s">
        <v>243</v>
      </c>
      <c r="X254" s="10" t="s">
        <v>254</v>
      </c>
      <c r="Y254" s="10" t="s">
        <v>1382</v>
      </c>
      <c r="Z254" s="10" t="s">
        <v>1383</v>
      </c>
      <c r="AA254" s="10" t="s">
        <v>294</v>
      </c>
      <c r="AB254" s="10" t="s">
        <v>303</v>
      </c>
      <c r="AC254" s="10" t="s">
        <v>329</v>
      </c>
      <c r="AE254" s="12" t="str">
        <f t="shared" si="12"/>
        <v>// Choose the one with the part that you want to represent the system
#LOC_KTT_Tantares_tucana_SYSTEM_UPGRADE_TITLE = Tucana System
PARTUPGRADE:NEEDS[Tantares]
{
    name = tucanaUpgrade
    type = system
    systemUpgradeName = #LOC_KTT_Tantares_tucana_SYSTEM_UPGRADE_TITLE // Tucana System
    partIcon = tucana_crew_s2_2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@PARTUPGRADE[tucanaUpgrade]:FOR[KiwiTechTree]
{
    @title ^= #:INSERTPARTTITLE:$systemUpgradeName$:
    @description ^= #:INSERTSYSTEM:$systemUpgradeName$:
}
@PART[*]:HAS[#spacePlaneSystemUpgradeType[tucana],~systemUpgrade[off]]:FOR[zzzKiwiTechTree]
{
    %systemUpgradeName = #LOC_KTT_Tantares_tucana_SYSTEM_UPGRADE_TITLE // Tucana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#:INSERTSYSTEMUPGRADENODE:$@PARTUPGRADE[tucanaUpgrade]/techRequired$!
}</v>
      </c>
      <c r="AF254" s="14"/>
      <c r="AG254" s="18" t="s">
        <v>329</v>
      </c>
      <c r="AH254" s="18"/>
      <c r="AI254" s="18"/>
      <c r="AJ254" s="18"/>
      <c r="AK254" s="18"/>
      <c r="AL254" s="18"/>
      <c r="AM254" s="18"/>
      <c r="AN254" s="19" t="str">
        <f t="shared" si="14"/>
        <v/>
      </c>
      <c r="AO254" s="14"/>
      <c r="AP254" s="15" t="str">
        <f>IF(Q254="Structural",_xlfn.CONCAT("    ","structuralUpgradeType = ",IF(P254&lt;3,"0_2",IF(P254&lt;5,"3_4",IF(P254&lt;7,"5_6",IF(P254&lt;9,"7_8","9Plus"))))),IF(Q254="Command Module",_xlfn.CONCAT("    commandUpgradeType = standard",CHAR(10),"    commandUpgradeName = ",W254),IF(Q254="Engine",_xlfn.CONCAT("    engineUpgradeType = ",X254,CHAR(10),Parts!AS254,CHAR(10),"    enginePartUpgradeName = ",Y254),IF(Q254="Parachute","    parachuteUpgradeType = standard",IF(Q254="Solar",_xlfn.CONCAT("    solarPanelUpgradeTier = ",P254),IF(OR(Q254="System",Q254="System and Space Capability")=TRUE,_xlfn.CONCAT("    spacePlaneSystemUpgradeType = ",Y254,IF(Q254="System and Space Capability",_xlfn.CONCAT(CHAR(10),"    spaceplaneUpgradeType = spaceCapable",CHAR(10),"    baseSkinTemp = ",CHAR(10),"    upgradeSkinTemp = "),"")),IF(Q254="Fuel Tank",IF(AA254="NA/Balloon","    KiwiFuelSwitchIgnore = true",IF(AA254="standardLiquidFuel",_xlfn.CONCAT("    fuelTankUpgradeType = ",AA254,CHAR(10),"    fuelTankSizeUpgrade = ",AB254),_xlfn.CONCAT("    fuelTankUpgradeType = ",AA254))),IF(Q254="RCS","    rcsUpgradeType = coldGas",IF(Q254="RTG",_xlfn.CONCAT(CHAR(10),"@PART[",D254,"]:NEEDS[",B254,",NearFutureElectrical,DecayingRTGs,!FeatureRadiation]",CHAR(10),"{",CHAR(10),"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tucana</v>
      </c>
      <c r="AQ254" s="16" t="str">
        <f>IF(Q254="Engine",VLOOKUP(X254,EngineUpgrades!$A$2:$C$19,2,FALSE),"")</f>
        <v/>
      </c>
      <c r="AR254" s="16" t="str">
        <f>IF(Q254="Engine",VLOOKUP(X254,EngineUpgrades!$A$2:$C$19,3,FALSE),"")</f>
        <v/>
      </c>
      <c r="AS254" s="15" t="str">
        <f>_xlfn.XLOOKUP(AQ254,EngineUpgrades!$D$1:$J$1,EngineUpgrades!$D$17:$J$17,"",0,1)</f>
        <v/>
      </c>
      <c r="AT254" s="17">
        <v>2</v>
      </c>
      <c r="AU254" s="16" t="str">
        <f>IF(Q254="Engine",_xlfn.XLOOKUP(_xlfn.CONCAT(O254,P254+AT254),TechTree!$C$2:$C$501,TechTree!$D$2:$D$501,"Not Valid Combination",0,1),"")</f>
        <v/>
      </c>
    </row>
    <row r="255" spans="1:47" ht="72.5" x14ac:dyDescent="0.35">
      <c r="A255" t="str">
        <f>VLOOKUP(D255,PartsUpdated!$A$2:$A$289,1,FALSE)</f>
        <v>rana_control_srf_1</v>
      </c>
      <c r="B255" t="s">
        <v>417</v>
      </c>
      <c r="C255" t="s">
        <v>1250</v>
      </c>
      <c r="D255" t="s">
        <v>925</v>
      </c>
      <c r="E255" t="s">
        <v>926</v>
      </c>
      <c r="F255" t="s">
        <v>439</v>
      </c>
      <c r="G255" t="s">
        <v>5</v>
      </c>
      <c r="H255">
        <v>2000</v>
      </c>
      <c r="I255">
        <v>400</v>
      </c>
      <c r="J255">
        <v>0.1</v>
      </c>
      <c r="K255" t="s">
        <v>59</v>
      </c>
      <c r="M255" s="12" t="str">
        <f>_xlfn.CONCAT(IF($R255&lt;&gt;"",_xlfn.CONCAT(" #LOC_KTT_",B255,"_",D255,"_Title = ",$R255,CHAR(10),"@PART[",D255,"]:NEEDS[!002_CommunityPartsTitles]:AFTER[",B255,"] // ",IF(R255="",E255,_xlfn.CONCAT(R255," (",E255,")")),CHAR(10),"{",CHAR(10),"    @",$R$1," = #LOC_KTT_",B255,"_",D255,"_Title // ",$R255,CHAR(10),"}",CHAR(10)),""),"@PART[",D255,"]:AFTER[",B255,"] // ",IF(R255="",E255,_xlfn.CONCAT(R255," (",E255,")")),CHAR(10),"{",CHAR(10),"    techBranch = ",VLOOKUP(O255,TechTree!$G$2:$H$43,2,FALSE),CHAR(10),"    techTier = ",P255,CHAR(10),"    @TechRequired = ",N255,IF($S255&lt;&gt;"",_xlfn.CONCAT(CHAR(10),"    @",$S$1," = ",$S255),""),IF($T255&lt;&gt;"",_xlfn.CONCAT(CHAR(10),"    @",$T$1," = ",$T255),""),IF($U255&lt;&gt;"",_xlfn.CONCAT(CHAR(10),"    @",$U$1," = ",$U255),""),IF(AND(AA255="NA/Balloon",Q255&lt;&gt;"Fuel Tank")=TRUE,_xlfn.CONCAT(CHAR(10),"    KiwiFuelSwitchIgnore = true"),""),IF($V255&lt;&gt;"",_xlfn.CONCAT(CHAR(10),V255),""),IF($AP255&lt;&gt;"",IF(Q255="RTG","",_xlfn.CONCAT(CHAR(10),$AP255)),""),IF(AN255&lt;&gt;"",_xlfn.CONCAT(CHAR(10),AN255),""),CHAR(10),"}",IF(AC255="Yes",_xlfn.CONCAT(CHAR(10),"@PART[",D255,"]:NEEDS[KiwiDeprecate]:AFTER[",B255,"]",CHAR(10),"{",CHAR(10),"    kiwiDeprecate = true",CHAR(10),"}"),""),IF(Q255="RTG",AP255,""))</f>
        <v>@PART[rana_control_srf_1]:AFTER[Tantares] // Rana SRF-A "Datakasse" Control Block
{
    techBranch = probes
    techTier = 6
    @TechRequired = unmannedTech
}</v>
      </c>
      <c r="N255" s="9" t="str">
        <f>_xlfn.XLOOKUP(_xlfn.CONCAT(O255,P255),TechTree!$C$2:$C$501,TechTree!$D$2:$D$501,"Not Valid Combination",0,1)</f>
        <v>unmannedTech</v>
      </c>
      <c r="O255" s="8" t="s">
        <v>217</v>
      </c>
      <c r="P255" s="8">
        <v>6</v>
      </c>
      <c r="Q255" s="8" t="s">
        <v>242</v>
      </c>
      <c r="W255" s="10" t="s">
        <v>243</v>
      </c>
      <c r="X255" s="10" t="s">
        <v>259</v>
      </c>
      <c r="AA255" s="10" t="s">
        <v>294</v>
      </c>
      <c r="AB255" s="10" t="s">
        <v>303</v>
      </c>
      <c r="AC255" s="10" t="s">
        <v>329</v>
      </c>
      <c r="AE255" s="12" t="str">
        <f t="shared" si="12"/>
        <v/>
      </c>
      <c r="AF255" s="14"/>
      <c r="AG255" s="18" t="s">
        <v>329</v>
      </c>
      <c r="AH255" s="18"/>
      <c r="AI255" s="18"/>
      <c r="AJ255" s="18"/>
      <c r="AK255" s="18"/>
      <c r="AL255" s="18"/>
      <c r="AM255" s="18"/>
      <c r="AN255" s="19" t="str">
        <f t="shared" si="14"/>
        <v/>
      </c>
      <c r="AO255" s="14"/>
      <c r="AP255" s="15" t="str">
        <f>IF(Q255="Structural",_xlfn.CONCAT("    ","structuralUpgradeType = ",IF(P255&lt;3,"0_2",IF(P255&lt;5,"3_4",IF(P255&lt;7,"5_6",IF(P255&lt;9,"7_8","9Plus"))))),IF(Q255="Command Module",_xlfn.CONCAT("    commandUpgradeType = standard",CHAR(10),"    commandUpgradeName = ",W255),IF(Q255="Engine",_xlfn.CONCAT("    engineUpgradeType = ",X255,CHAR(10),Parts!AS255,CHAR(10),"    enginePartUpgradeName = ",Y255),IF(Q255="Parachute","    parachuteUpgradeType = standard",IF(Q255="Solar",_xlfn.CONCAT("    solarPanelUpgradeTier = ",P255),IF(OR(Q255="System",Q255="System and Space Capability")=TRUE,_xlfn.CONCAT("    spacePlaneSystemUpgradeType = ",Y255,IF(Q255="System and Space Capability",_xlfn.CONCAT(CHAR(10),"    spaceplaneUpgradeType = spaceCapable",CHAR(10),"    baseSkinTemp = ",CHAR(10),"    upgradeSkinTemp = "),"")),IF(Q255="Fuel Tank",IF(AA255="NA/Balloon","    KiwiFuelSwitchIgnore = true",IF(AA255="standardLiquidFuel",_xlfn.CONCAT("    fuelTankUpgradeType = ",AA255,CHAR(10),"    fuelTankSizeUpgrade = ",AB255),_xlfn.CONCAT("    fuelTankUpgradeType = ",AA255))),IF(Q255="RCS","    rcsUpgradeType = coldGas",IF(Q255="RTG",_xlfn.CONCAT(CHAR(10),"@PART[",D255,"]:NEEDS[",B255,",NearFutureElectrical,DecayingRTGs,!FeatureRadiation]",CHAR(10),"{",CHAR(10),"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55" s="16" t="str">
        <f>IF(Q255="Engine",VLOOKUP(X255,EngineUpgrades!$A$2:$C$19,2,FALSE),"")</f>
        <v/>
      </c>
      <c r="AR255" s="16" t="str">
        <f>IF(Q255="Engine",VLOOKUP(X255,EngineUpgrades!$A$2:$C$19,3,FALSE),"")</f>
        <v/>
      </c>
      <c r="AS255" s="15" t="str">
        <f>_xlfn.XLOOKUP(AQ255,EngineUpgrades!$D$1:$J$1,EngineUpgrades!$D$17:$J$17,"",0,1)</f>
        <v/>
      </c>
      <c r="AT255" s="17">
        <v>2</v>
      </c>
      <c r="AU255" s="16" t="str">
        <f>IF(Q255="Engine",_xlfn.XLOOKUP(_xlfn.CONCAT(O255,P255+AT255),TechTree!$C$2:$C$501,TechTree!$D$2:$D$501,"Not Valid Combination",0,1),"")</f>
        <v/>
      </c>
    </row>
    <row r="256" spans="1:47" ht="96.5" x14ac:dyDescent="0.35">
      <c r="A256" t="str">
        <f>VLOOKUP(D256,PartsUpdated!$A$2:$A$289,1,FALSE)</f>
        <v>rana_mount_srf_1</v>
      </c>
      <c r="B256" t="s">
        <v>417</v>
      </c>
      <c r="C256" t="s">
        <v>1251</v>
      </c>
      <c r="D256" t="s">
        <v>927</v>
      </c>
      <c r="E256" t="s">
        <v>928</v>
      </c>
      <c r="F256" t="s">
        <v>439</v>
      </c>
      <c r="G256" t="s">
        <v>6</v>
      </c>
      <c r="H256">
        <v>50</v>
      </c>
      <c r="I256">
        <v>10</v>
      </c>
      <c r="J256">
        <v>2.5000000000000001E-2</v>
      </c>
      <c r="K256" t="s">
        <v>59</v>
      </c>
      <c r="M256" s="12" t="str">
        <f>_xlfn.CONCAT(IF($R256&lt;&gt;"",_xlfn.CONCAT(" #LOC_KTT_",B256,"_",D256,"_Title = ",$R256,CHAR(10),"@PART[",D256,"]:NEEDS[!002_CommunityPartsTitles]:AFTER[",B256,"] // ",IF(R256="",E256,_xlfn.CONCAT(R256," (",E256,")")),CHAR(10),"{",CHAR(10),"    @",$R$1," = #LOC_KTT_",B256,"_",D256,"_Title // ",$R256,CHAR(10),"}",CHAR(10)),""),"@PART[",D256,"]:AFTER[",B256,"] // ",IF(R256="",E256,_xlfn.CONCAT(R256," (",E256,")")),CHAR(10),"{",CHAR(10),"    techBranch = ",VLOOKUP(O256,TechTree!$G$2:$H$43,2,FALSE),CHAR(10),"    techTier = ",P256,CHAR(10),"    @TechRequired = ",N256,IF($S256&lt;&gt;"",_xlfn.CONCAT(CHAR(10),"    @",$S$1," = ",$S256),""),IF($T256&lt;&gt;"",_xlfn.CONCAT(CHAR(10),"    @",$T$1," = ",$T256),""),IF($U256&lt;&gt;"",_xlfn.CONCAT(CHAR(10),"    @",$U$1," = ",$U256),""),IF(AND(AA256="NA/Balloon",Q256&lt;&gt;"Fuel Tank")=TRUE,_xlfn.CONCAT(CHAR(10),"    KiwiFuelSwitchIgnore = true"),""),IF($V256&lt;&gt;"",_xlfn.CONCAT(CHAR(10),V256),""),IF($AP256&lt;&gt;"",IF(Q256="RTG","",_xlfn.CONCAT(CHAR(10),$AP256)),""),IF(AN256&lt;&gt;"",_xlfn.CONCAT(CHAR(10),AN256),""),CHAR(10),"}",IF(AC256="Yes",_xlfn.CONCAT(CHAR(10),"@PART[",D256,"]:NEEDS[KiwiDeprecate]:AFTER[",B256,"]",CHAR(10),"{",CHAR(10),"    kiwiDeprecate = true",CHAR(10),"}"),""),IF(Q256="RTG",AP256,""))</f>
        <v>@PART[rana_mount_srf_1]:AFTER[Tantares] // Rana Structural Mount
{
    techBranch = stationParts
    techTier = 3
    @TechRequired = generalConstruction
    @entryCost = 500
    structuralUpgradeType = 3_4
}</v>
      </c>
      <c r="N256" s="9" t="str">
        <f>_xlfn.XLOOKUP(_xlfn.CONCAT(O256,P256),TechTree!$C$2:$C$501,TechTree!$D$2:$D$501,"Not Valid Combination",0,1)</f>
        <v>generalConstruction</v>
      </c>
      <c r="O256" s="8" t="s">
        <v>208</v>
      </c>
      <c r="P256" s="8">
        <v>3</v>
      </c>
      <c r="Q256" s="8" t="s">
        <v>6</v>
      </c>
      <c r="S256" s="10">
        <v>500</v>
      </c>
      <c r="W256" s="10" t="s">
        <v>243</v>
      </c>
      <c r="X256" s="10" t="s">
        <v>254</v>
      </c>
      <c r="AA256" s="10" t="s">
        <v>294</v>
      </c>
      <c r="AB256" s="10" t="s">
        <v>303</v>
      </c>
      <c r="AC256" s="10" t="s">
        <v>329</v>
      </c>
      <c r="AE256" s="12" t="str">
        <f t="shared" si="12"/>
        <v/>
      </c>
      <c r="AF256" s="14"/>
      <c r="AG256" s="18" t="s">
        <v>329</v>
      </c>
      <c r="AH256" s="18"/>
      <c r="AI256" s="18"/>
      <c r="AJ256" s="18"/>
      <c r="AK256" s="18"/>
      <c r="AL256" s="18"/>
      <c r="AM256" s="18"/>
      <c r="AN256" s="19" t="str">
        <f t="shared" si="14"/>
        <v/>
      </c>
      <c r="AO256" s="14"/>
      <c r="AP256" s="15" t="str">
        <f>IF(Q256="Structural",_xlfn.CONCAT("    ","structuralUpgradeType = ",IF(P256&lt;3,"0_2",IF(P256&lt;5,"3_4",IF(P256&lt;7,"5_6",IF(P256&lt;9,"7_8","9Plus"))))),IF(Q256="Command Module",_xlfn.CONCAT("    commandUpgradeType = standard",CHAR(10),"    commandUpgradeName = ",W256),IF(Q256="Engine",_xlfn.CONCAT("    engineUpgradeType = ",X256,CHAR(10),Parts!AS256,CHAR(10),"    enginePartUpgradeName = ",Y256),IF(Q256="Parachute","    parachuteUpgradeType = standard",IF(Q256="Solar",_xlfn.CONCAT("    solarPanelUpgradeTier = ",P256),IF(OR(Q256="System",Q256="System and Space Capability")=TRUE,_xlfn.CONCAT("    spacePlaneSystemUpgradeType = ",Y256,IF(Q256="System and Space Capability",_xlfn.CONCAT(CHAR(10),"    spaceplaneUpgradeType = spaceCapable",CHAR(10),"    baseSkinTemp = ",CHAR(10),"    upgradeSkinTemp = "),"")),IF(Q256="Fuel Tank",IF(AA256="NA/Balloon","    KiwiFuelSwitchIgnore = true",IF(AA256="standardLiquidFuel",_xlfn.CONCAT("    fuelTankUpgradeType = ",AA256,CHAR(10),"    fuelTankSizeUpgrade = ",AB256),_xlfn.CONCAT("    fuelTankUpgradeType = ",AA256))),IF(Q256="RCS","    rcsUpgradeType = coldGas",IF(Q256="RTG",_xlfn.CONCAT(CHAR(10),"@PART[",D256,"]:NEEDS[",B256,",NearFutureElectrical,DecayingRTGs,!FeatureRadiation]",CHAR(10),"{",CHAR(10),"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256" s="16" t="str">
        <f>IF(Q256="Engine",VLOOKUP(X256,EngineUpgrades!$A$2:$C$19,2,FALSE),"")</f>
        <v/>
      </c>
      <c r="AR256" s="16" t="str">
        <f>IF(Q256="Engine",VLOOKUP(X256,EngineUpgrades!$A$2:$C$19,3,FALSE),"")</f>
        <v/>
      </c>
      <c r="AS256" s="15" t="str">
        <f>_xlfn.XLOOKUP(AQ256,EngineUpgrades!$D$1:$J$1,EngineUpgrades!$D$17:$J$17,"",0,1)</f>
        <v/>
      </c>
      <c r="AT256" s="17">
        <v>2</v>
      </c>
      <c r="AU256" s="16" t="str">
        <f>IF(Q256="Engine",_xlfn.XLOOKUP(_xlfn.CONCAT(O256,P256+AT256),TechTree!$C$2:$C$501,TechTree!$D$2:$D$501,"Not Valid Combination",0,1),"")</f>
        <v/>
      </c>
    </row>
    <row r="257" spans="1:47" ht="96.5" x14ac:dyDescent="0.35">
      <c r="A257" t="str">
        <f>VLOOKUP(D257,PartsUpdated!$A$2:$A$289,1,FALSE)</f>
        <v>rana_truss_srf_1</v>
      </c>
      <c r="B257" t="s">
        <v>417</v>
      </c>
      <c r="C257" t="s">
        <v>1252</v>
      </c>
      <c r="D257" t="s">
        <v>929</v>
      </c>
      <c r="E257" t="s">
        <v>930</v>
      </c>
      <c r="F257" t="s">
        <v>439</v>
      </c>
      <c r="G257" t="s">
        <v>6</v>
      </c>
      <c r="H257">
        <v>50</v>
      </c>
      <c r="I257">
        <v>10</v>
      </c>
      <c r="J257">
        <v>2.5000000000000001E-2</v>
      </c>
      <c r="K257" t="s">
        <v>59</v>
      </c>
      <c r="M257" s="12" t="str">
        <f>_xlfn.CONCAT(IF($R257&lt;&gt;"",_xlfn.CONCAT(" #LOC_KTT_",B257,"_",D257,"_Title = ",$R257,CHAR(10),"@PART[",D257,"]:NEEDS[!002_CommunityPartsTitles]:AFTER[",B257,"] // ",IF(R257="",E257,_xlfn.CONCAT(R257," (",E257,")")),CHAR(10),"{",CHAR(10),"    @",$R$1," = #LOC_KTT_",B257,"_",D257,"_Title // ",$R257,CHAR(10),"}",CHAR(10)),""),"@PART[",D257,"]:AFTER[",B257,"] // ",IF(R257="",E257,_xlfn.CONCAT(R257," (",E257,")")),CHAR(10),"{",CHAR(10),"    techBranch = ",VLOOKUP(O257,TechTree!$G$2:$H$43,2,FALSE),CHAR(10),"    techTier = ",P257,CHAR(10),"    @TechRequired = ",N257,IF($S257&lt;&gt;"",_xlfn.CONCAT(CHAR(10),"    @",$S$1," = ",$S257),""),IF($T257&lt;&gt;"",_xlfn.CONCAT(CHAR(10),"    @",$T$1," = ",$T257),""),IF($U257&lt;&gt;"",_xlfn.CONCAT(CHAR(10),"    @",$U$1," = ",$U257),""),IF(AND(AA257="NA/Balloon",Q257&lt;&gt;"Fuel Tank")=TRUE,_xlfn.CONCAT(CHAR(10),"    KiwiFuelSwitchIgnore = true"),""),IF($V257&lt;&gt;"",_xlfn.CONCAT(CHAR(10),V257),""),IF($AP257&lt;&gt;"",IF(Q257="RTG","",_xlfn.CONCAT(CHAR(10),$AP257)),""),IF(AN257&lt;&gt;"",_xlfn.CONCAT(CHAR(10),AN257),""),CHAR(10),"}",IF(AC257="Yes",_xlfn.CONCAT(CHAR(10),"@PART[",D257,"]:NEEDS[KiwiDeprecate]:AFTER[",B257,"]",CHAR(10),"{",CHAR(10),"    kiwiDeprecate = true",CHAR(10),"}"),""),IF(Q257="RTG",AP257,""))</f>
        <v>@PART[rana_truss_srf_1]:AFTER[Tantares] // Rana Structural Truss A
{
    techBranch = stationParts
    techTier = 3
    @TechRequired = generalConstruction
    @entryCost = 1000
    structuralUpgradeType = 3_4
}</v>
      </c>
      <c r="N257" s="9" t="str">
        <f>_xlfn.XLOOKUP(_xlfn.CONCAT(O257,P257),TechTree!$C$2:$C$501,TechTree!$D$2:$D$501,"Not Valid Combination",0,1)</f>
        <v>generalConstruction</v>
      </c>
      <c r="O257" s="8" t="s">
        <v>208</v>
      </c>
      <c r="P257" s="8">
        <v>3</v>
      </c>
      <c r="Q257" s="8" t="s">
        <v>6</v>
      </c>
      <c r="S257" s="10">
        <v>1000</v>
      </c>
      <c r="W257" s="10" t="s">
        <v>243</v>
      </c>
      <c r="X257" s="10" t="s">
        <v>259</v>
      </c>
      <c r="AA257" s="10" t="s">
        <v>294</v>
      </c>
      <c r="AB257" s="10" t="s">
        <v>303</v>
      </c>
      <c r="AC257" s="10" t="s">
        <v>329</v>
      </c>
      <c r="AE257" s="12" t="str">
        <f t="shared" si="12"/>
        <v/>
      </c>
      <c r="AF257" s="14"/>
      <c r="AG257" s="18" t="s">
        <v>329</v>
      </c>
      <c r="AH257" s="18"/>
      <c r="AI257" s="18"/>
      <c r="AJ257" s="18"/>
      <c r="AK257" s="18"/>
      <c r="AL257" s="18"/>
      <c r="AM257" s="18"/>
      <c r="AN257" s="19" t="str">
        <f t="shared" si="14"/>
        <v/>
      </c>
      <c r="AO257" s="14"/>
      <c r="AP257" s="15" t="str">
        <f>IF(Q257="Structural",_xlfn.CONCAT("    ","structuralUpgradeType = ",IF(P257&lt;3,"0_2",IF(P257&lt;5,"3_4",IF(P257&lt;7,"5_6",IF(P257&lt;9,"7_8","9Plus"))))),IF(Q257="Command Module",_xlfn.CONCAT("    commandUpgradeType = standard",CHAR(10),"    commandUpgradeName = ",W257),IF(Q257="Engine",_xlfn.CONCAT("    engineUpgradeType = ",X257,CHAR(10),Parts!AS257,CHAR(10),"    enginePartUpgradeName = ",Y257),IF(Q257="Parachute","    parachuteUpgradeType = standard",IF(Q257="Solar",_xlfn.CONCAT("    solarPanelUpgradeTier = ",P257),IF(OR(Q257="System",Q257="System and Space Capability")=TRUE,_xlfn.CONCAT("    spacePlaneSystemUpgradeType = ",Y257,IF(Q257="System and Space Capability",_xlfn.CONCAT(CHAR(10),"    spaceplaneUpgradeType = spaceCapable",CHAR(10),"    baseSkinTemp = ",CHAR(10),"    upgradeSkinTemp = "),"")),IF(Q257="Fuel Tank",IF(AA257="NA/Balloon","    KiwiFuelSwitchIgnore = true",IF(AA257="standardLiquidFuel",_xlfn.CONCAT("    fuelTankUpgradeType = ",AA257,CHAR(10),"    fuelTankSizeUpgrade = ",AB257),_xlfn.CONCAT("    fuelTankUpgradeType = ",AA257))),IF(Q257="RCS","    rcsUpgradeType = coldGas",IF(Q257="RTG",_xlfn.CONCAT(CHAR(10),"@PART[",D257,"]:NEEDS[",B257,",NearFutureElectrical,DecayingRTGs,!FeatureRadiation]",CHAR(10),"{",CHAR(10),"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257" s="16" t="str">
        <f>IF(Q257="Engine",VLOOKUP(X257,EngineUpgrades!$A$2:$C$19,2,FALSE),"")</f>
        <v/>
      </c>
      <c r="AR257" s="16" t="str">
        <f>IF(Q257="Engine",VLOOKUP(X257,EngineUpgrades!$A$2:$C$19,3,FALSE),"")</f>
        <v/>
      </c>
      <c r="AS257" s="15" t="str">
        <f>_xlfn.XLOOKUP(AQ257,EngineUpgrades!$D$1:$J$1,EngineUpgrades!$D$17:$J$17,"",0,1)</f>
        <v/>
      </c>
      <c r="AT257" s="17">
        <v>2</v>
      </c>
      <c r="AU257" s="16" t="str">
        <f>IF(Q257="Engine",_xlfn.XLOOKUP(_xlfn.CONCAT(O257,P257+AT257),TechTree!$C$2:$C$501,TechTree!$D$2:$D$501,"Not Valid Combination",0,1),"")</f>
        <v/>
      </c>
    </row>
    <row r="258" spans="1:47" ht="96.5" x14ac:dyDescent="0.35">
      <c r="A258" t="str">
        <f>VLOOKUP(D258,PartsUpdated!$A$2:$A$289,1,FALSE)</f>
        <v>rana_truss_srf_2</v>
      </c>
      <c r="B258" t="s">
        <v>417</v>
      </c>
      <c r="C258" t="s">
        <v>1253</v>
      </c>
      <c r="D258" t="s">
        <v>931</v>
      </c>
      <c r="E258" t="s">
        <v>932</v>
      </c>
      <c r="F258" t="s">
        <v>439</v>
      </c>
      <c r="G258" t="s">
        <v>6</v>
      </c>
      <c r="H258">
        <v>100</v>
      </c>
      <c r="I258">
        <v>20</v>
      </c>
      <c r="J258">
        <v>0.05</v>
      </c>
      <c r="K258" t="s">
        <v>59</v>
      </c>
      <c r="M258" s="12" t="str">
        <f>_xlfn.CONCAT(IF($R258&lt;&gt;"",_xlfn.CONCAT(" #LOC_KTT_",B258,"_",D258,"_Title = ",$R258,CHAR(10),"@PART[",D258,"]:NEEDS[!002_CommunityPartsTitles]:AFTER[",B258,"] // ",IF(R258="",E258,_xlfn.CONCAT(R258," (",E258,")")),CHAR(10),"{",CHAR(10),"    @",$R$1," = #LOC_KTT_",B258,"_",D258,"_Title // ",$R258,CHAR(10),"}",CHAR(10)),""),"@PART[",D258,"]:AFTER[",B258,"] // ",IF(R258="",E258,_xlfn.CONCAT(R258," (",E258,")")),CHAR(10),"{",CHAR(10),"    techBranch = ",VLOOKUP(O258,TechTree!$G$2:$H$43,2,FALSE),CHAR(10),"    techTier = ",P258,CHAR(10),"    @TechRequired = ",N258,IF($S258&lt;&gt;"",_xlfn.CONCAT(CHAR(10),"    @",$S$1," = ",$S258),""),IF($T258&lt;&gt;"",_xlfn.CONCAT(CHAR(10),"    @",$T$1," = ",$T258),""),IF($U258&lt;&gt;"",_xlfn.CONCAT(CHAR(10),"    @",$U$1," = ",$U258),""),IF(AND(AA258="NA/Balloon",Q258&lt;&gt;"Fuel Tank")=TRUE,_xlfn.CONCAT(CHAR(10),"    KiwiFuelSwitchIgnore = true"),""),IF($V258&lt;&gt;"",_xlfn.CONCAT(CHAR(10),V258),""),IF($AP258&lt;&gt;"",IF(Q258="RTG","",_xlfn.CONCAT(CHAR(10),$AP258)),""),IF(AN258&lt;&gt;"",_xlfn.CONCAT(CHAR(10),AN258),""),CHAR(10),"}",IF(AC258="Yes",_xlfn.CONCAT(CHAR(10),"@PART[",D258,"]:NEEDS[KiwiDeprecate]:AFTER[",B258,"]",CHAR(10),"{",CHAR(10),"    kiwiDeprecate = true",CHAR(10),"}"),""),IF(Q258="RTG",AP258,""))</f>
        <v>@PART[rana_truss_srf_2]:AFTER[Tantares] // Rana Structural Truss B
{
    techBranch = stationParts
    techTier = 3
    @TechRequired = generalConstruction
    @entryCost = 1500
    structuralUpgradeType = 3_4
}</v>
      </c>
      <c r="N258" s="9" t="str">
        <f>_xlfn.XLOOKUP(_xlfn.CONCAT(O258,P258),TechTree!$C$2:$C$501,TechTree!$D$2:$D$501,"Not Valid Combination",0,1)</f>
        <v>generalConstruction</v>
      </c>
      <c r="O258" s="8" t="s">
        <v>208</v>
      </c>
      <c r="P258" s="8">
        <v>3</v>
      </c>
      <c r="Q258" s="8" t="s">
        <v>6</v>
      </c>
      <c r="S258" s="10">
        <v>1500</v>
      </c>
      <c r="W258" s="10" t="s">
        <v>243</v>
      </c>
      <c r="X258" s="10" t="s">
        <v>254</v>
      </c>
      <c r="AA258" s="10" t="s">
        <v>294</v>
      </c>
      <c r="AB258" s="10" t="s">
        <v>303</v>
      </c>
      <c r="AC258" s="10" t="s">
        <v>329</v>
      </c>
      <c r="AE258" s="12" t="str">
        <f t="shared" si="12"/>
        <v/>
      </c>
      <c r="AF258" s="14"/>
      <c r="AG258" s="18" t="s">
        <v>329</v>
      </c>
      <c r="AH258" s="18"/>
      <c r="AI258" s="18"/>
      <c r="AJ258" s="18"/>
      <c r="AK258" s="18"/>
      <c r="AL258" s="18"/>
      <c r="AM258" s="18"/>
      <c r="AN258" s="19" t="str">
        <f t="shared" si="14"/>
        <v/>
      </c>
      <c r="AO258" s="14"/>
      <c r="AP258" s="15" t="str">
        <f>IF(Q258="Structural",_xlfn.CONCAT("    ","structuralUpgradeType = ",IF(P258&lt;3,"0_2",IF(P258&lt;5,"3_4",IF(P258&lt;7,"5_6",IF(P258&lt;9,"7_8","9Plus"))))),IF(Q258="Command Module",_xlfn.CONCAT("    commandUpgradeType = standard",CHAR(10),"    commandUpgradeName = ",W258),IF(Q258="Engine",_xlfn.CONCAT("    engineUpgradeType = ",X258,CHAR(10),Parts!AS258,CHAR(10),"    enginePartUpgradeName = ",Y258),IF(Q258="Parachute","    parachuteUpgradeType = standard",IF(Q258="Solar",_xlfn.CONCAT("    solarPanelUpgradeTier = ",P258),IF(OR(Q258="System",Q258="System and Space Capability")=TRUE,_xlfn.CONCAT("    spacePlaneSystemUpgradeType = ",Y258,IF(Q258="System and Space Capability",_xlfn.CONCAT(CHAR(10),"    spaceplaneUpgradeType = spaceCapable",CHAR(10),"    baseSkinTemp = ",CHAR(10),"    upgradeSkinTemp = "),"")),IF(Q258="Fuel Tank",IF(AA258="NA/Balloon","    KiwiFuelSwitchIgnore = true",IF(AA258="standardLiquidFuel",_xlfn.CONCAT("    fuelTankUpgradeType = ",AA258,CHAR(10),"    fuelTankSizeUpgrade = ",AB258),_xlfn.CONCAT("    fuelTankUpgradeType = ",AA258))),IF(Q258="RCS","    rcsUpgradeType = coldGas",IF(Q258="RTG",_xlfn.CONCAT(CHAR(10),"@PART[",D258,"]:NEEDS[",B258,",NearFutureElectrical,DecayingRTGs,!FeatureRadiation]",CHAR(10),"{",CHAR(10),"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Q258" s="16" t="str">
        <f>IF(Q258="Engine",VLOOKUP(X258,EngineUpgrades!$A$2:$C$19,2,FALSE),"")</f>
        <v/>
      </c>
      <c r="AR258" s="16" t="str">
        <f>IF(Q258="Engine",VLOOKUP(X258,EngineUpgrades!$A$2:$C$19,3,FALSE),"")</f>
        <v/>
      </c>
      <c r="AS258" s="15" t="str">
        <f>_xlfn.XLOOKUP(AQ258,EngineUpgrades!$D$1:$J$1,EngineUpgrades!$D$17:$J$17,"",0,1)</f>
        <v/>
      </c>
      <c r="AT258" s="17">
        <v>2</v>
      </c>
      <c r="AU258" s="16" t="str">
        <f>IF(Q258="Engine",_xlfn.XLOOKUP(_xlfn.CONCAT(O258,P258+AT258),TechTree!$C$2:$C$501,TechTree!$D$2:$D$501,"Not Valid Combination",0,1),"")</f>
        <v/>
      </c>
    </row>
    <row r="259" spans="1:47" ht="348.5" x14ac:dyDescent="0.35">
      <c r="A259" t="str">
        <f>VLOOKUP(D259,PartsUpdated!$A$2:$A$289,1,FALSE)</f>
        <v>tantares_adapter_s0p5_s0_1</v>
      </c>
      <c r="B259" t="s">
        <v>417</v>
      </c>
      <c r="C259" t="s">
        <v>1254</v>
      </c>
      <c r="D259" t="s">
        <v>933</v>
      </c>
      <c r="E259" t="s">
        <v>934</v>
      </c>
      <c r="F259" t="s">
        <v>420</v>
      </c>
      <c r="G259" t="s">
        <v>6</v>
      </c>
      <c r="H259">
        <v>500</v>
      </c>
      <c r="I259">
        <v>100</v>
      </c>
      <c r="J259">
        <v>2.5000000000000001E-2</v>
      </c>
      <c r="K259" t="s">
        <v>44</v>
      </c>
      <c r="M259" s="12" t="str">
        <f>_xlfn.CONCAT(IF($R259&lt;&gt;"",_xlfn.CONCAT(" #LOC_KTT_",B259,"_",D259,"_Title = ",$R259,CHAR(10),"@PART[",D259,"]:NEEDS[!002_CommunityPartsTitles]:AFTER[",B259,"] // ",IF(R259="",E259,_xlfn.CONCAT(R259," (",E259,")")),CHAR(10),"{",CHAR(10),"    @",$R$1," = #LOC_KTT_",B259,"_",D259,"_Title // ",$R259,CHAR(10),"}",CHAR(10)),""),"@PART[",D259,"]:AFTER[",B259,"] // ",IF(R259="",E259,_xlfn.CONCAT(R259," (",E259,")")),CHAR(10),"{",CHAR(10),"    techBranch = ",VLOOKUP(O259,TechTree!$G$2:$H$43,2,FALSE),CHAR(10),"    techTier = ",P259,CHAR(10),"    @TechRequired = ",N259,IF($S259&lt;&gt;"",_xlfn.CONCAT(CHAR(10),"    @",$S$1," = ",$S259),""),IF($T259&lt;&gt;"",_xlfn.CONCAT(CHAR(10),"    @",$T$1," = ",$T259),""),IF($U259&lt;&gt;"",_xlfn.CONCAT(CHAR(10),"    @",$U$1," = ",$U259),""),IF(AND(AA259="NA/Balloon",Q259&lt;&gt;"Fuel Tank")=TRUE,_xlfn.CONCAT(CHAR(10),"    KiwiFuelSwitchIgnore = true"),""),IF($V259&lt;&gt;"",_xlfn.CONCAT(CHAR(10),V259),""),IF($AP259&lt;&gt;"",IF(Q259="RTG","",_xlfn.CONCAT(CHAR(10),$AP259)),""),IF(AN259&lt;&gt;"",_xlfn.CONCAT(CHAR(10),AN259),""),CHAR(10),"}",IF(AC259="Yes",_xlfn.CONCAT(CHAR(10),"@PART[",D259,"]:NEEDS[KiwiDeprecate]:AFTER[",B259,"]",CHAR(10),"{",CHAR(10),"    kiwiDeprecate = true",CHAR(10),"}"),""),IF(Q259="RTG",AP259,""))</f>
        <v>@PART[tantares_adapter_s0p5_s0_1]:AFTER[Tantares] // Tantares Size 0.5 to Size 0 Adapter
{
    techBranch = adaptersEtAl
    techTier = 3
    @TechRequired = generalConstruction
    spacePlaneSystemUpgradeType = tantares
}</v>
      </c>
      <c r="N259" s="9" t="str">
        <f>_xlfn.XLOOKUP(_xlfn.CONCAT(O259,P259),TechTree!$C$2:$C$501,TechTree!$D$2:$D$501,"Not Valid Combination",0,1)</f>
        <v>generalConstruction</v>
      </c>
      <c r="O259" s="8" t="s">
        <v>207</v>
      </c>
      <c r="P259" s="8">
        <v>3</v>
      </c>
      <c r="Q259" s="8" t="s">
        <v>289</v>
      </c>
      <c r="W259" s="10" t="s">
        <v>243</v>
      </c>
      <c r="X259" s="10" t="s">
        <v>259</v>
      </c>
      <c r="Y259" s="10" t="s">
        <v>1384</v>
      </c>
      <c r="Z259" s="10" t="s">
        <v>1385</v>
      </c>
      <c r="AA259" s="10" t="s">
        <v>294</v>
      </c>
      <c r="AB259" s="10" t="s">
        <v>303</v>
      </c>
      <c r="AC259" s="10" t="s">
        <v>329</v>
      </c>
      <c r="AE259" s="12" t="str">
        <f t="shared" si="12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tantares_adapter_s0p5_s0_1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F259" s="14"/>
      <c r="AG259" s="18" t="s">
        <v>329</v>
      </c>
      <c r="AH259" s="18"/>
      <c r="AI259" s="18"/>
      <c r="AJ259" s="18"/>
      <c r="AK259" s="18"/>
      <c r="AL259" s="18"/>
      <c r="AM259" s="18"/>
      <c r="AN259" s="19" t="str">
        <f t="shared" si="14"/>
        <v/>
      </c>
      <c r="AO259" s="14"/>
      <c r="AP259" s="15" t="str">
        <f>IF(Q259="Structural",_xlfn.CONCAT("    ","structuralUpgradeType = ",IF(P259&lt;3,"0_2",IF(P259&lt;5,"3_4",IF(P259&lt;7,"5_6",IF(P259&lt;9,"7_8","9Plus"))))),IF(Q259="Command Module",_xlfn.CONCAT("    commandUpgradeType = standard",CHAR(10),"    commandUpgradeName = ",W259),IF(Q259="Engine",_xlfn.CONCAT("    engineUpgradeType = ",X259,CHAR(10),Parts!AS259,CHAR(10),"    enginePartUpgradeName = ",Y259),IF(Q259="Parachute","    parachuteUpgradeType = standard",IF(Q259="Solar",_xlfn.CONCAT("    solarPanelUpgradeTier = ",P259),IF(OR(Q259="System",Q259="System and Space Capability")=TRUE,_xlfn.CONCAT("    spacePlaneSystemUpgradeType = ",Y259,IF(Q259="System and Space Capability",_xlfn.CONCAT(CHAR(10),"    spaceplaneUpgradeType = spaceCapable",CHAR(10),"    baseSkinTemp = ",CHAR(10),"    upgradeSkinTemp = "),"")),IF(Q259="Fuel Tank",IF(AA259="NA/Balloon","    KiwiFuelSwitchIgnore = true",IF(AA259="standardLiquidFuel",_xlfn.CONCAT("    fuelTankUpgradeType = ",AA259,CHAR(10),"    fuelTankSizeUpgrade = ",AB259),_xlfn.CONCAT("    fuelTankUpgradeType = ",AA259))),IF(Q259="RCS","    rcsUpgradeType = coldGas",IF(Q259="RTG",_xlfn.CONCAT(CHAR(10),"@PART[",D259,"]:NEEDS[",B259,",NearFutureElectrical,DecayingRTGs,!FeatureRadiation]",CHAR(10),"{",CHAR(10),"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Q259" s="16" t="str">
        <f>IF(Q259="Engine",VLOOKUP(X259,EngineUpgrades!$A$2:$C$19,2,FALSE),"")</f>
        <v/>
      </c>
      <c r="AR259" s="16" t="str">
        <f>IF(Q259="Engine",VLOOKUP(X259,EngineUpgrades!$A$2:$C$19,3,FALSE),"")</f>
        <v/>
      </c>
      <c r="AS259" s="15" t="str">
        <f>_xlfn.XLOOKUP(AQ259,EngineUpgrades!$D$1:$J$1,EngineUpgrades!$D$17:$J$17,"",0,1)</f>
        <v/>
      </c>
      <c r="AT259" s="17">
        <v>2</v>
      </c>
      <c r="AU259" s="16" t="str">
        <f>IF(Q259="Engine",_xlfn.XLOOKUP(_xlfn.CONCAT(O259,P259+AT259),TechTree!$C$2:$C$501,TechTree!$D$2:$D$501,"Not Valid Combination",0,1),"")</f>
        <v/>
      </c>
    </row>
    <row r="260" spans="1:47" ht="348.5" x14ac:dyDescent="0.35">
      <c r="A260" t="str">
        <f>VLOOKUP(D260,PartsUpdated!$A$2:$A$289,1,FALSE)</f>
        <v>tantares_adapter_s1_s0_1</v>
      </c>
      <c r="B260" t="s">
        <v>417</v>
      </c>
      <c r="C260" t="s">
        <v>1255</v>
      </c>
      <c r="D260" t="s">
        <v>935</v>
      </c>
      <c r="E260" t="s">
        <v>936</v>
      </c>
      <c r="F260" t="s">
        <v>420</v>
      </c>
      <c r="G260" t="s">
        <v>6</v>
      </c>
      <c r="H260">
        <v>500</v>
      </c>
      <c r="I260">
        <v>100</v>
      </c>
      <c r="J260">
        <v>3.7499999999999999E-2</v>
      </c>
      <c r="K260" t="s">
        <v>44</v>
      </c>
      <c r="M260" s="12" t="str">
        <f>_xlfn.CONCAT(IF($R260&lt;&gt;"",_xlfn.CONCAT(" #LOC_KTT_",B260,"_",D260,"_Title = ",$R260,CHAR(10),"@PART[",D260,"]:NEEDS[!002_CommunityPartsTitles]:AFTER[",B260,"] // ",IF(R260="",E260,_xlfn.CONCAT(R260," (",E260,")")),CHAR(10),"{",CHAR(10),"    @",$R$1," = #LOC_KTT_",B260,"_",D260,"_Title // ",$R260,CHAR(10),"}",CHAR(10)),""),"@PART[",D260,"]:AFTER[",B260,"] // ",IF(R260="",E260,_xlfn.CONCAT(R260," (",E260,")")),CHAR(10),"{",CHAR(10),"    techBranch = ",VLOOKUP(O260,TechTree!$G$2:$H$43,2,FALSE),CHAR(10),"    techTier = ",P260,CHAR(10),"    @TechRequired = ",N260,IF($S260&lt;&gt;"",_xlfn.CONCAT(CHAR(10),"    @",$S$1," = ",$S260),""),IF($T260&lt;&gt;"",_xlfn.CONCAT(CHAR(10),"    @",$T$1," = ",$T260),""),IF($U260&lt;&gt;"",_xlfn.CONCAT(CHAR(10),"    @",$U$1," = ",$U260),""),IF(AND(AA260="NA/Balloon",Q260&lt;&gt;"Fuel Tank")=TRUE,_xlfn.CONCAT(CHAR(10),"    KiwiFuelSwitchIgnore = true"),""),IF($V260&lt;&gt;"",_xlfn.CONCAT(CHAR(10),V260),""),IF($AP260&lt;&gt;"",IF(Q260="RTG","",_xlfn.CONCAT(CHAR(10),$AP260)),""),IF(AN260&lt;&gt;"",_xlfn.CONCAT(CHAR(10),AN260),""),CHAR(10),"}",IF(AC260="Yes",_xlfn.CONCAT(CHAR(10),"@PART[",D260,"]:NEEDS[KiwiDeprecate]:AFTER[",B260,"]",CHAR(10),"{",CHAR(10),"    kiwiDeprecate = true",CHAR(10),"}"),""),IF(Q260="RTG",AP260,""))</f>
        <v>@PART[tantares_adapter_s1_s0_1]:AFTER[Tantares] // Tantares Size 1 to Size 0 Adapter
{
    techBranch = adaptersEtAl
    techTier = 3
    @TechRequired = generalConstruction
    spacePlaneSystemUpgradeType = tantares
}</v>
      </c>
      <c r="N260" s="9" t="str">
        <f>_xlfn.XLOOKUP(_xlfn.CONCAT(O260,P260),TechTree!$C$2:$C$501,TechTree!$D$2:$D$501,"Not Valid Combination",0,1)</f>
        <v>generalConstruction</v>
      </c>
      <c r="O260" s="8" t="s">
        <v>207</v>
      </c>
      <c r="P260" s="8">
        <v>3</v>
      </c>
      <c r="Q260" s="8" t="s">
        <v>289</v>
      </c>
      <c r="W260" s="10" t="s">
        <v>243</v>
      </c>
      <c r="X260" s="10" t="s">
        <v>254</v>
      </c>
      <c r="Y260" s="10" t="s">
        <v>1384</v>
      </c>
      <c r="Z260" s="10" t="s">
        <v>1385</v>
      </c>
      <c r="AA260" s="10" t="s">
        <v>294</v>
      </c>
      <c r="AB260" s="10" t="s">
        <v>303</v>
      </c>
      <c r="AC260" s="10" t="s">
        <v>329</v>
      </c>
      <c r="AE260" s="12" t="str">
        <f t="shared" si="12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tantares_adapter_s1_s0_1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F260" s="14"/>
      <c r="AG260" s="18" t="s">
        <v>329</v>
      </c>
      <c r="AH260" s="18"/>
      <c r="AI260" s="18"/>
      <c r="AJ260" s="18"/>
      <c r="AK260" s="18"/>
      <c r="AL260" s="18"/>
      <c r="AM260" s="18"/>
      <c r="AN260" s="19" t="str">
        <f t="shared" si="14"/>
        <v/>
      </c>
      <c r="AO260" s="14"/>
      <c r="AP260" s="15" t="str">
        <f>IF(Q260="Structural",_xlfn.CONCAT("    ","structuralUpgradeType = ",IF(P260&lt;3,"0_2",IF(P260&lt;5,"3_4",IF(P260&lt;7,"5_6",IF(P260&lt;9,"7_8","9Plus"))))),IF(Q260="Command Module",_xlfn.CONCAT("    commandUpgradeType = standard",CHAR(10),"    commandUpgradeName = ",W260),IF(Q260="Engine",_xlfn.CONCAT("    engineUpgradeType = ",X260,CHAR(10),Parts!AS260,CHAR(10),"    enginePartUpgradeName = ",Y260),IF(Q260="Parachute","    parachuteUpgradeType = standard",IF(Q260="Solar",_xlfn.CONCAT("    solarPanelUpgradeTier = ",P260),IF(OR(Q260="System",Q260="System and Space Capability")=TRUE,_xlfn.CONCAT("    spacePlaneSystemUpgradeType = ",Y260,IF(Q260="System and Space Capability",_xlfn.CONCAT(CHAR(10),"    spaceplaneUpgradeType = spaceCapable",CHAR(10),"    baseSkinTemp = ",CHAR(10),"    upgradeSkinTemp = "),"")),IF(Q260="Fuel Tank",IF(AA260="NA/Balloon","    KiwiFuelSwitchIgnore = true",IF(AA260="standardLiquidFuel",_xlfn.CONCAT("    fuelTankUpgradeType = ",AA260,CHAR(10),"    fuelTankSizeUpgrade = ",AB260),_xlfn.CONCAT("    fuelTankUpgradeType = ",AA260))),IF(Q260="RCS","    rcsUpgradeType = coldGas",IF(Q260="RTG",_xlfn.CONCAT(CHAR(10),"@PART[",D260,"]:NEEDS[",B260,",NearFutureElectrical,DecayingRTGs,!FeatureRadiation]",CHAR(10),"{",CHAR(10),"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Q260" s="16" t="str">
        <f>IF(Q260="Engine",VLOOKUP(X260,EngineUpgrades!$A$2:$C$19,2,FALSE),"")</f>
        <v/>
      </c>
      <c r="AR260" s="16" t="str">
        <f>IF(Q260="Engine",VLOOKUP(X260,EngineUpgrades!$A$2:$C$19,3,FALSE),"")</f>
        <v/>
      </c>
      <c r="AS260" s="15" t="str">
        <f>_xlfn.XLOOKUP(AQ260,EngineUpgrades!$D$1:$J$1,EngineUpgrades!$D$17:$J$17,"",0,1)</f>
        <v/>
      </c>
      <c r="AT260" s="17">
        <v>2</v>
      </c>
      <c r="AU260" s="16" t="str">
        <f>IF(Q260="Engine",_xlfn.XLOOKUP(_xlfn.CONCAT(O260,P260+AT260),TechTree!$C$2:$C$501,TechTree!$D$2:$D$501,"Not Valid Combination",0,1),"")</f>
        <v/>
      </c>
    </row>
    <row r="261" spans="1:47" ht="348.5" x14ac:dyDescent="0.35">
      <c r="A261" t="str">
        <f>VLOOKUP(D261,PartsUpdated!$A$2:$A$289,1,FALSE)</f>
        <v>tantares_adapter_s1_s0p5_1</v>
      </c>
      <c r="B261" t="s">
        <v>417</v>
      </c>
      <c r="C261" t="s">
        <v>1256</v>
      </c>
      <c r="D261" t="s">
        <v>937</v>
      </c>
      <c r="E261" t="s">
        <v>938</v>
      </c>
      <c r="F261" t="s">
        <v>420</v>
      </c>
      <c r="G261" t="s">
        <v>6</v>
      </c>
      <c r="H261">
        <v>500</v>
      </c>
      <c r="I261">
        <v>100</v>
      </c>
      <c r="J261">
        <v>3.7499999999999999E-2</v>
      </c>
      <c r="K261" t="s">
        <v>44</v>
      </c>
      <c r="M261" s="12" t="str">
        <f>_xlfn.CONCAT(IF($R261&lt;&gt;"",_xlfn.CONCAT(" #LOC_KTT_",B261,"_",D261,"_Title = ",$R261,CHAR(10),"@PART[",D261,"]:NEEDS[!002_CommunityPartsTitles]:AFTER[",B261,"] // ",IF(R261="",E261,_xlfn.CONCAT(R261," (",E261,")")),CHAR(10),"{",CHAR(10),"    @",$R$1," = #LOC_KTT_",B261,"_",D261,"_Title // ",$R261,CHAR(10),"}",CHAR(10)),""),"@PART[",D261,"]:AFTER[",B261,"] // ",IF(R261="",E261,_xlfn.CONCAT(R261," (",E261,")")),CHAR(10),"{",CHAR(10),"    techBranch = ",VLOOKUP(O261,TechTree!$G$2:$H$43,2,FALSE),CHAR(10),"    techTier = ",P261,CHAR(10),"    @TechRequired = ",N261,IF($S261&lt;&gt;"",_xlfn.CONCAT(CHAR(10),"    @",$S$1," = ",$S261),""),IF($T261&lt;&gt;"",_xlfn.CONCAT(CHAR(10),"    @",$T$1," = ",$T261),""),IF($U261&lt;&gt;"",_xlfn.CONCAT(CHAR(10),"    @",$U$1," = ",$U261),""),IF(AND(AA261="NA/Balloon",Q261&lt;&gt;"Fuel Tank")=TRUE,_xlfn.CONCAT(CHAR(10),"    KiwiFuelSwitchIgnore = true"),""),IF($V261&lt;&gt;"",_xlfn.CONCAT(CHAR(10),V261),""),IF($AP261&lt;&gt;"",IF(Q261="RTG","",_xlfn.CONCAT(CHAR(10),$AP261)),""),IF(AN261&lt;&gt;"",_xlfn.CONCAT(CHAR(10),AN261),""),CHAR(10),"}",IF(AC261="Yes",_xlfn.CONCAT(CHAR(10),"@PART[",D261,"]:NEEDS[KiwiDeprecate]:AFTER[",B261,"]",CHAR(10),"{",CHAR(10),"    kiwiDeprecate = true",CHAR(10),"}"),""),IF(Q261="RTG",AP261,""))</f>
        <v>@PART[tantares_adapter_s1_s0p5_1]:AFTER[Tantares] // Tantares Size 1 to Size 0.5 Adapter
{
    techBranch = adaptersEtAl
    techTier = 3
    @TechRequired = generalConstruction
    spacePlaneSystemUpgradeType = tantares
}</v>
      </c>
      <c r="N261" s="9" t="str">
        <f>_xlfn.XLOOKUP(_xlfn.CONCAT(O261,P261),TechTree!$C$2:$C$501,TechTree!$D$2:$D$501,"Not Valid Combination",0,1)</f>
        <v>generalConstruction</v>
      </c>
      <c r="O261" s="8" t="s">
        <v>207</v>
      </c>
      <c r="P261" s="8">
        <v>3</v>
      </c>
      <c r="Q261" s="8" t="s">
        <v>289</v>
      </c>
      <c r="W261" s="10" t="s">
        <v>243</v>
      </c>
      <c r="X261" s="10" t="s">
        <v>259</v>
      </c>
      <c r="Y261" s="10" t="s">
        <v>1384</v>
      </c>
      <c r="Z261" s="10" t="s">
        <v>1385</v>
      </c>
      <c r="AA261" s="10" t="s">
        <v>294</v>
      </c>
      <c r="AB261" s="10" t="s">
        <v>303</v>
      </c>
      <c r="AC261" s="10" t="s">
        <v>329</v>
      </c>
      <c r="AE261" s="12" t="str">
        <f t="shared" ref="AE261:AE291" si="15">IF(Q261="Engine",_xlfn.CONCAT("PARTUPGRADE:NEEDS[",B261,"]",CHAR(10),"{",CHAR(10),"    name = ",Y261,CHAR(10),"    type = engine",CHAR(10),"    partIcon = ",D261,CHAR(10),"    techRequired = ",AU261,CHAR(10),"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so'.",CHAR(10),"}",CHAR(10),"@PARTUPGRADE[",Y261,"]:NEEDS[",B261,"]:FOR[zKiwiTechTree]",CHAR(10),"{",CHAR(10),"    @entryCost = #$@PART[",D261,"]/entryCost$",CHAR(10),"    @entryCost *= #$@KIWI_ENGINE_MULTIPLIERS/",AR261,"/UPGRADE_ENTRYCOST_MULTIPLIER$",CHAR(10),"    @title ^= #:INSERTPARTTITLE:$@PART[",D261,"]/title$:",CHAR(10),"    @description ^= #:INSERTPART:$@PART[",D261,"]/engineName$:",CHAR(10),"}",CHAR(10),"@PART[",D261,"]:NEEDS[",B261,"]:HAS[~engineUpgrade[off]]:AFTER[zzKiwiTechTree]",CHAR(10),"{",CHAR(10),"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#:INSERTPARTUPGRADE:$@PARTUPGRADE[",Y261,"]/techRequired$:",CHAR(10),"}"),IF(OR(Q261="System",Q261="System and Space Capability")=TRUE,_xlfn.CONCAT("// Choose the one with the part that you want to represent the system",CHAR(10),"#LOC_KTT_",B261,"_",Y261,"_SYSTEM_UPGRADE_TITLE = ",Z261,CHAR(10),"PARTUPGRADE:NEEDS[",B261,"]",CHAR(10),"{",CHAR(10),"    name = ",Y261,"Upgrade",CHAR(10),"    type = system",CHAR(10),"    systemUpgradeName = #LOC_KTT_",B261,"_",Y261,"_SYSTEM_UPGRADE_TITLE // ",Z261,CHAR(10),"    partIcon = ",D261,CHAR(10),"    techRequired = INSERT HERE",AU261,CHAR(10),"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INSERTSYSTEM!",CHAR(10),"}",CHAR(10),"@PARTUPGRADE[",Y261,"Upgrade]:FOR[KiwiTechTree]",CHAR(10),"{",CHAR(10),"    @title ^= #:INSERTPARTTITLE:$systemUpgradeName$:",CHAR(10),"    @description ^= #:INSERTSYSTEM:$systemUpgradeName$:",CHAR(10),"}",CHAR(10),"@PART[*]:HAS[#spacePlaneSystemUpgradeType[",Y261,"],~systemUpgrade[off]]:FOR[zzzKiwiTechTree]",CHAR(10),"{",CHAR(10),"    %systemUpgradeName = #LOC_KTT_",B261,"_",Y261,"_SYSTEM_UPGRADE_TITLE // ",Z261,CHAR(10),"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#:INSERTSYSTEMUPGRADENODE:$@PARTUPGRADE[",Y261,"Upgrade]/techRequired$!",CHAR(10),"}"),""))</f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F261" s="14"/>
      <c r="AG261" s="18" t="s">
        <v>329</v>
      </c>
      <c r="AH261" s="18"/>
      <c r="AI261" s="18"/>
      <c r="AJ261" s="18"/>
      <c r="AK261" s="18"/>
      <c r="AL261" s="18"/>
      <c r="AM261" s="18"/>
      <c r="AN261" s="19" t="str">
        <f t="shared" si="14"/>
        <v/>
      </c>
      <c r="AO261" s="14"/>
      <c r="AP261" s="15" t="str">
        <f>IF(Q261="Structural",_xlfn.CONCAT("    ","structuralUpgradeType = ",IF(P261&lt;3,"0_2",IF(P261&lt;5,"3_4",IF(P261&lt;7,"5_6",IF(P261&lt;9,"7_8","9Plus"))))),IF(Q261="Command Module",_xlfn.CONCAT("    commandUpgradeType = standard",CHAR(10),"    commandUpgradeName = ",W261),IF(Q261="Engine",_xlfn.CONCAT("    engineUpgradeType = ",X261,CHAR(10),Parts!AS261,CHAR(10),"    enginePartUpgradeName = ",Y261),IF(Q261="Parachute","    parachuteUpgradeType = standard",IF(Q261="Solar",_xlfn.CONCAT("    solarPanelUpgradeTier = ",P261),IF(OR(Q261="System",Q261="System and Space Capability")=TRUE,_xlfn.CONCAT("    spacePlaneSystemUpgradeType = ",Y261,IF(Q261="System and Space Capability",_xlfn.CONCAT(CHAR(10),"    spaceplaneUpgradeType = spaceCapable",CHAR(10),"    baseSkinTemp = ",CHAR(10),"    upgradeSkinTemp = "),"")),IF(Q261="Fuel Tank",IF(AA261="NA/Balloon","    KiwiFuelSwitchIgnore = true",IF(AA261="standardLiquidFuel",_xlfn.CONCAT("    fuelTankUpgradeType = ",AA261,CHAR(10),"    fuelTankSizeUpgrade = ",AB261),_xlfn.CONCAT("    fuelTankUpgradeType = ",AA261))),IF(Q261="RCS","    rcsUpgradeType = coldGas",IF(Q261="RTG",_xlfn.CONCAT(CHAR(10),"@PART[",D261,"]:NEEDS[",B261,",NearFutureElectrical,DecayingRTGs,!FeatureRadiation]",CHAR(10),"{",CHAR(10),"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Q261" s="16" t="str">
        <f>IF(Q261="Engine",VLOOKUP(X261,EngineUpgrades!$A$2:$C$19,2,FALSE),"")</f>
        <v/>
      </c>
      <c r="AR261" s="16" t="str">
        <f>IF(Q261="Engine",VLOOKUP(X261,EngineUpgrades!$A$2:$C$19,3,FALSE),"")</f>
        <v/>
      </c>
      <c r="AS261" s="15" t="str">
        <f>_xlfn.XLOOKUP(AQ261,EngineUpgrades!$D$1:$J$1,EngineUpgrades!$D$17:$J$17,"",0,1)</f>
        <v/>
      </c>
      <c r="AT261" s="17">
        <v>2</v>
      </c>
      <c r="AU261" s="16" t="str">
        <f>IF(Q261="Engine",_xlfn.XLOOKUP(_xlfn.CONCAT(O261,P261+AT261),TechTree!$C$2:$C$501,TechTree!$D$2:$D$501,"Not Valid Combination",0,1),"")</f>
        <v/>
      </c>
    </row>
    <row r="262" spans="1:47" ht="384.5" x14ac:dyDescent="0.35">
      <c r="A262" t="str">
        <f>VLOOKUP(D262,PartsUpdated!$A$2:$A$289,1,FALSE)</f>
        <v>tantares_basic_engine_s1_1</v>
      </c>
      <c r="B262" t="s">
        <v>417</v>
      </c>
      <c r="C262" t="s">
        <v>1257</v>
      </c>
      <c r="D262" t="s">
        <v>939</v>
      </c>
      <c r="E262" t="s">
        <v>940</v>
      </c>
      <c r="F262" t="s">
        <v>420</v>
      </c>
      <c r="G262" t="s">
        <v>372</v>
      </c>
      <c r="H262">
        <v>750</v>
      </c>
      <c r="I262">
        <v>150</v>
      </c>
      <c r="J262">
        <v>0.28999999999999998</v>
      </c>
      <c r="K262" t="s">
        <v>44</v>
      </c>
      <c r="M262" s="12" t="str">
        <f>_xlfn.CONCAT(IF($R262&lt;&gt;"",_xlfn.CONCAT(" #LOC_KTT_",B262,"_",D262,"_Title = ",$R262,CHAR(10),"@PART[",D262,"]:NEEDS[!002_CommunityPartsTitles]:AFTER[",B262,"] // ",IF(R262="",E262,_xlfn.CONCAT(R262," (",E262,")")),CHAR(10),"{",CHAR(10),"    @",$R$1," = #LOC_KTT_",B262,"_",D262,"_Title // ",$R262,CHAR(10),"}",CHAR(10)),""),"@PART[",D262,"]:AFTER[",B262,"] // ",IF(R262="",E262,_xlfn.CONCAT(R262," (",E262,")")),CHAR(10),"{",CHAR(10),"    techBranch = ",VLOOKUP(O262,TechTree!$G$2:$H$43,2,FALSE),CHAR(10),"    techTier = ",P262,CHAR(10),"    @TechRequired = ",N262,IF($S262&lt;&gt;"",_xlfn.CONCAT(CHAR(10),"    @",$S$1," = ",$S262),""),IF($T262&lt;&gt;"",_xlfn.CONCAT(CHAR(10),"    @",$T$1," = ",$T262),""),IF($U262&lt;&gt;"",_xlfn.CONCAT(CHAR(10),"    @",$U$1," = ",$U262),""),IF(AND(AA262="NA/Balloon",Q262&lt;&gt;"Fuel Tank")=TRUE,_xlfn.CONCAT(CHAR(10),"    KiwiFuelSwitchIgnore = true"),""),IF($V262&lt;&gt;"",_xlfn.CONCAT(CHAR(10),V262),""),IF($AP262&lt;&gt;"",IF(Q262="RTG","",_xlfn.CONCAT(CHAR(10),$AP262)),""),IF(AN262&lt;&gt;"",_xlfn.CONCAT(CHAR(10),AN262),""),CHAR(10),"}",IF(AC262="Yes",_xlfn.CONCAT(CHAR(10),"@PART[",D262,"]:NEEDS[KiwiDeprecate]:AFTER[",B262,"]",CHAR(10),"{",CHAR(10),"    kiwiDeprecate = true",CHAR(10),"}"),""),IF(Q262="RTG",AP262,""))</f>
        <v xml:space="preserve"> #LOC_KTT_Tantares_tantares_basic_engine_s1_1_Title = S5-35 "Rullekasse" Service Module
@PART[tantares_basic_engine_s1_1]:NEEDS[!002_CommunityPartsTitles]:AFTER[Tantares] // S5-35 "Rullekasse" Service Module (Tantares S5.35 "Rullekasse" Propulsion Unit)
{
    @title = #LOC_KTT_Tantares_tantares_basic_engine_s1_1_Title // S5-35 "Rullekasse" Service Module
}
@PART[tantares_basic_engine_s1_1]:AFTER[Tantares] // S5-35 "Rullekasse" Service Module (Tantares S5.35 "Rullekasse" Propulsion Unit)
{
    techBranch = specialtyEngines
    techTier = 4
    @TechRequired = propulsionSystems
    @entryCost = 3500
    @cost = 450
    engineUpgradeType = standardLFO
    engineNumber = 
    engineNumberUpgrade = 
    engineName = 
    engineNameUpgrade = 
    enginePartUpgradeName = rullekasseUpgrade
    @MODULE[ModuleEngines*]
    {
        !atmosphereCurve {}
        atmosphereCurve
        {
            key = 0 278
            key = 1 92
            key = 4 0.001
        }
    }
}</v>
      </c>
      <c r="N262" s="9" t="str">
        <f>_xlfn.XLOOKUP(_xlfn.CONCAT(O262,P262),TechTree!$C$2:$C$501,TechTree!$D$2:$D$501,"Not Valid Combination",0,1)</f>
        <v>propulsionSystems</v>
      </c>
      <c r="O262" s="8" t="s">
        <v>215</v>
      </c>
      <c r="P262" s="8">
        <v>4</v>
      </c>
      <c r="Q262" s="8" t="s">
        <v>10</v>
      </c>
      <c r="R262" s="10" t="s">
        <v>1386</v>
      </c>
      <c r="S262" s="10">
        <v>3500</v>
      </c>
      <c r="T262" s="10">
        <v>450</v>
      </c>
      <c r="W262" s="10" t="s">
        <v>243</v>
      </c>
      <c r="X262" s="10" t="s">
        <v>254</v>
      </c>
      <c r="Y262" s="10" t="s">
        <v>1387</v>
      </c>
      <c r="Z262" s="10" t="s">
        <v>1385</v>
      </c>
      <c r="AA262" s="10" t="s">
        <v>294</v>
      </c>
      <c r="AB262" s="10" t="s">
        <v>303</v>
      </c>
      <c r="AC262" s="10" t="s">
        <v>329</v>
      </c>
      <c r="AE262" s="12" t="str">
        <f t="shared" si="15"/>
        <v>PARTUPGRADE:NEEDS[Tantares]
{
    name = rullekasseUpgrade
    type = engine
    partIcon = tantares_basic_engine_s1_1
    techRequired = precisionPropulsion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@PARTUPGRADE[rullekasseUpgrade]:NEEDS[Tantares]:FOR[zKiwiTechTree]
{
    @entryCost = #$@PART[tantares_basic_engine_s1_1]/entryCost$
    @entryCost *= #$@KIWI_ENGINE_MULTIPLIERS/KEROLOX/UPGRADE_ENTRYCOST_MULTIPLIER$
    @title ^= #:INSERTPARTTITLE:$@PART[tantares_basic_engine_s1_1]/title$:
    @description ^= #:INSERTPART:$@PART[tantares_basic_engine_s1_1]/engineName$:
}
@PART[tantares_basic_engine_s1_1]:NEEDS[Tantares]:HAS[~engineUpgrade[off]]:AFTER[zzKiwiTechTree]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#:INSERTPARTUPGRADE:$@PARTUPGRADE[rullekasseUpgrade]/techRequired$:
}</v>
      </c>
      <c r="AF262" s="14"/>
      <c r="AG262" s="18" t="s">
        <v>374</v>
      </c>
      <c r="AH262" s="18"/>
      <c r="AI262" s="18" t="s">
        <v>1388</v>
      </c>
      <c r="AJ262" s="18" t="s">
        <v>1389</v>
      </c>
      <c r="AK262" s="18" t="s">
        <v>377</v>
      </c>
      <c r="AL262" s="18"/>
      <c r="AM262" s="18"/>
      <c r="AN262" s="19" t="str">
        <f t="shared" si="14"/>
        <v xml:space="preserve">    @MODULE[ModuleEngines*]
    {
        !atmosphereCurve {}
        atmosphereCurve
        {
            key = 0 278
            key = 1 92
            key = 4 0.001
        }
    }</v>
      </c>
      <c r="AO262" s="14"/>
      <c r="AP262" s="15" t="str">
        <f>IF(Q262="Structural",_xlfn.CONCAT("    ","structuralUpgradeType = ",IF(P262&lt;3,"0_2",IF(P262&lt;5,"3_4",IF(P262&lt;7,"5_6",IF(P262&lt;9,"7_8","9Plus"))))),IF(Q262="Command Module",_xlfn.CONCAT("    commandUpgradeType = standard",CHAR(10),"    commandUpgradeName = ",W262),IF(Q262="Engine",_xlfn.CONCAT("    engineUpgradeType = ",X262,CHAR(10),Parts!AS262,CHAR(10),"    enginePartUpgradeName = ",Y262),IF(Q262="Parachute","    parachuteUpgradeType = standard",IF(Q262="Solar",_xlfn.CONCAT("    solarPanelUpgradeTier = ",P262),IF(OR(Q262="System",Q262="System and Space Capability")=TRUE,_xlfn.CONCAT("    spacePlaneSystemUpgradeType = ",Y262,IF(Q262="System and Space Capability",_xlfn.CONCAT(CHAR(10),"    spaceplaneUpgradeType = spaceCapable",CHAR(10),"    baseSkinTemp = ",CHAR(10),"    upgradeSkinTemp = "),"")),IF(Q262="Fuel Tank",IF(AA262="NA/Balloon","    KiwiFuelSwitchIgnore = true",IF(AA262="standardLiquidFuel",_xlfn.CONCAT("    fuelTankUpgradeType = ",AA262,CHAR(10),"    fuelTankSizeUpgrade = ",AB262),_xlfn.CONCAT("    fuelTankUpgradeType = ",AA262))),IF(Q262="RCS","    rcsUpgradeType = coldGas",IF(Q262="RTG",_xlfn.CONCAT(CHAR(10),"@PART[",D262,"]:NEEDS[",B262,",NearFutureElectrical,DecayingRTGs,!FeatureRadiation]",CHAR(10),"{",CHAR(10),"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rullekasseUpgrade</v>
      </c>
      <c r="AQ262" s="16" t="str">
        <f>IF(Q262="Engine",VLOOKUP(X262,EngineUpgrades!$A$2:$C$19,2,FALSE),"")</f>
        <v>singleFuel</v>
      </c>
      <c r="AR262" s="16" t="str">
        <f>IF(Q262="Engine",VLOOKUP(X262,EngineUpgrades!$A$2:$C$19,3,FALSE),"")</f>
        <v>KEROLOX</v>
      </c>
      <c r="AS262" s="15" t="str">
        <f>_xlfn.XLOOKUP(AQ262,EngineUpgrades!$D$1:$J$1,EngineUpgrades!$D$17:$J$17,"",0,1)</f>
        <v xml:space="preserve">    engineNumber = 
    engineNumberUpgrade = 
    engineName = 
    engineNameUpgrade = 
</v>
      </c>
      <c r="AT262" s="17">
        <v>1</v>
      </c>
      <c r="AU262" s="16" t="str">
        <f>IF(Q262="Engine",_xlfn.XLOOKUP(_xlfn.CONCAT(O262,P262+AT262),TechTree!$C$2:$C$501,TechTree!$D$2:$D$501,"Not Valid Combination",0,1),"")</f>
        <v>precisionPropulsion</v>
      </c>
    </row>
    <row r="263" spans="1:47" ht="348.5" x14ac:dyDescent="0.35">
      <c r="A263" t="str">
        <f>VLOOKUP(D263,PartsUpdated!$A$2:$A$289,1,FALSE)</f>
        <v>tantares_basic_fuel_tank_s1_1</v>
      </c>
      <c r="B263" t="s">
        <v>417</v>
      </c>
      <c r="C263" t="s">
        <v>1258</v>
      </c>
      <c r="D263" t="s">
        <v>941</v>
      </c>
      <c r="E263" t="s">
        <v>942</v>
      </c>
      <c r="F263" t="s">
        <v>420</v>
      </c>
      <c r="G263" t="s">
        <v>372</v>
      </c>
      <c r="H263">
        <v>1650</v>
      </c>
      <c r="I263">
        <v>330</v>
      </c>
      <c r="J263">
        <v>0.1</v>
      </c>
      <c r="K263" t="s">
        <v>44</v>
      </c>
      <c r="M263" s="12" t="str">
        <f>_xlfn.CONCAT(IF($R263&lt;&gt;"",_xlfn.CONCAT(" #LOC_KTT_",B263,"_",D263,"_Title = ",$R263,CHAR(10),"@PART[",D263,"]:NEEDS[!002_CommunityPartsTitles]:AFTER[",B263,"] // ",IF(R263="",E263,_xlfn.CONCAT(R263," (",E263,")")),CHAR(10),"{",CHAR(10),"    @",$R$1," = #LOC_KTT_",B263,"_",D263,"_Title // ",$R263,CHAR(10),"}",CHAR(10)),""),"@PART[",D263,"]:AFTER[",B263,"] // ",IF(R263="",E263,_xlfn.CONCAT(R263," (",E263,")")),CHAR(10),"{",CHAR(10),"    techBranch = ",VLOOKUP(O263,TechTree!$G$2:$H$43,2,FALSE),CHAR(10),"    techTier = ",P263,CHAR(10),"    @TechRequired = ",N263,IF($S263&lt;&gt;"",_xlfn.CONCAT(CHAR(10),"    @",$S$1," = ",$S263),""),IF($T263&lt;&gt;"",_xlfn.CONCAT(CHAR(10),"    @",$T$1," = ",$T263),""),IF($U263&lt;&gt;"",_xlfn.CONCAT(CHAR(10),"    @",$U$1," = ",$U263),""),IF(AND(AA263="NA/Balloon",Q263&lt;&gt;"Fuel Tank")=TRUE,_xlfn.CONCAT(CHAR(10),"    KiwiFuelSwitchIgnore = true"),""),IF($V263&lt;&gt;"",_xlfn.CONCAT(CHAR(10),V263),""),IF($AP263&lt;&gt;"",IF(Q263="RTG","",_xlfn.CONCAT(CHAR(10),$AP263)),""),IF(AN263&lt;&gt;"",_xlfn.CONCAT(CHAR(10),AN263),""),CHAR(10),"}",IF(AC263="Yes",_xlfn.CONCAT(CHAR(10),"@PART[",D263,"]:NEEDS[KiwiDeprecate]:AFTER[",B263,"]",CHAR(10),"{",CHAR(10),"    kiwiDeprecate = true",CHAR(10),"}"),""),IF(Q263="RTG",AP263,""))</f>
        <v>@PART[tantares_basic_fuel_tank_s1_1]:AFTER[Tantares] // Tantares Size 1 Basic Service Compartment
{
    techBranch = liquidFuelTanks
    techTier = 2
    @TechRequired = earlyFuelSystems
    spacePlaneSystemUpgradeType = tantares
}</v>
      </c>
      <c r="N263" s="9" t="str">
        <f>_xlfn.XLOOKUP(_xlfn.CONCAT(O263,P263),TechTree!$C$2:$C$501,TechTree!$D$2:$D$501,"Not Valid Combination",0,1)</f>
        <v>earlyFuelSystems</v>
      </c>
      <c r="O263" s="8" t="s">
        <v>336</v>
      </c>
      <c r="P263" s="8">
        <v>2</v>
      </c>
      <c r="Q263" s="8" t="s">
        <v>289</v>
      </c>
      <c r="W263" s="10" t="s">
        <v>243</v>
      </c>
      <c r="X263" s="10" t="s">
        <v>259</v>
      </c>
      <c r="Y263" s="10" t="s">
        <v>1384</v>
      </c>
      <c r="Z263" s="10" t="s">
        <v>1385</v>
      </c>
      <c r="AA263" s="10" t="s">
        <v>294</v>
      </c>
      <c r="AB263" s="10" t="s">
        <v>303</v>
      </c>
      <c r="AC263" s="10" t="s">
        <v>329</v>
      </c>
      <c r="AE263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tantares_basic_fuel_tank_s1_1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F263" s="14"/>
      <c r="AG263" s="18" t="s">
        <v>329</v>
      </c>
      <c r="AH263" s="18"/>
      <c r="AI263" s="18"/>
      <c r="AJ263" s="18"/>
      <c r="AK263" s="18"/>
      <c r="AL263" s="18"/>
      <c r="AM263" s="18"/>
      <c r="AN263" s="19" t="str">
        <f t="shared" si="14"/>
        <v/>
      </c>
      <c r="AO263" s="14"/>
      <c r="AP263" s="15" t="str">
        <f>IF(Q263="Structural",_xlfn.CONCAT("    ","structuralUpgradeType = ",IF(P263&lt;3,"0_2",IF(P263&lt;5,"3_4",IF(P263&lt;7,"5_6",IF(P263&lt;9,"7_8","9Plus"))))),IF(Q263="Command Module",_xlfn.CONCAT("    commandUpgradeType = standard",CHAR(10),"    commandUpgradeName = ",W263),IF(Q263="Engine",_xlfn.CONCAT("    engineUpgradeType = ",X263,CHAR(10),Parts!AS263,CHAR(10),"    enginePartUpgradeName = ",Y263),IF(Q263="Parachute","    parachuteUpgradeType = standard",IF(Q263="Solar",_xlfn.CONCAT("    solarPanelUpgradeTier = ",P263),IF(OR(Q263="System",Q263="System and Space Capability")=TRUE,_xlfn.CONCAT("    spacePlaneSystemUpgradeType = ",Y263,IF(Q263="System and Space Capability",_xlfn.CONCAT(CHAR(10),"    spaceplaneUpgradeType = spaceCapable",CHAR(10),"    baseSkinTemp = ",CHAR(10),"    upgradeSkinTemp = "),"")),IF(Q263="Fuel Tank",IF(AA263="NA/Balloon","    KiwiFuelSwitchIgnore = true",IF(AA263="standardLiquidFuel",_xlfn.CONCAT("    fuelTankUpgradeType = ",AA263,CHAR(10),"    fuelTankSizeUpgrade = ",AB263),_xlfn.CONCAT("    fuelTankUpgradeType = ",AA263))),IF(Q263="RCS","    rcsUpgradeType = coldGas",IF(Q263="RTG",_xlfn.CONCAT(CHAR(10),"@PART[",D263,"]:NEEDS[",B263,",NearFutureElectrical,DecayingRTGs,!FeatureRadiation]",CHAR(10),"{",CHAR(10),"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Q263" s="16" t="str">
        <f>IF(Q263="Engine",VLOOKUP(X263,EngineUpgrades!$A$2:$C$19,2,FALSE),"")</f>
        <v/>
      </c>
      <c r="AR263" s="16" t="str">
        <f>IF(Q263="Engine",VLOOKUP(X263,EngineUpgrades!$A$2:$C$19,3,FALSE),"")</f>
        <v/>
      </c>
      <c r="AS263" s="15" t="str">
        <f>_xlfn.XLOOKUP(AQ263,EngineUpgrades!$D$1:$J$1,EngineUpgrades!$D$17:$J$17,"",0,1)</f>
        <v/>
      </c>
      <c r="AT263" s="17">
        <v>2</v>
      </c>
      <c r="AU263" s="16" t="str">
        <f>IF(Q263="Engine",_xlfn.XLOOKUP(_xlfn.CONCAT(O263,P263+AT263),TechTree!$C$2:$C$501,TechTree!$D$2:$D$501,"Not Valid Combination",0,1),"")</f>
        <v/>
      </c>
    </row>
    <row r="264" spans="1:47" ht="348.5" x14ac:dyDescent="0.35">
      <c r="A264" t="str">
        <f>VLOOKUP(D264,PartsUpdated!$A$2:$A$289,1,FALSE)</f>
        <v>tantares_crew_s1_1</v>
      </c>
      <c r="B264" t="s">
        <v>417</v>
      </c>
      <c r="C264" t="s">
        <v>1259</v>
      </c>
      <c r="D264" t="s">
        <v>943</v>
      </c>
      <c r="E264" t="s">
        <v>944</v>
      </c>
      <c r="F264" t="s">
        <v>420</v>
      </c>
      <c r="G264" t="s">
        <v>5</v>
      </c>
      <c r="H264">
        <v>5000</v>
      </c>
      <c r="I264">
        <v>1000</v>
      </c>
      <c r="J264">
        <v>0.95</v>
      </c>
      <c r="K264" t="s">
        <v>44</v>
      </c>
      <c r="M264" s="12" t="str">
        <f>_xlfn.CONCAT(IF($R264&lt;&gt;"",_xlfn.CONCAT(" #LOC_KTT_",B264,"_",D264,"_Title = ",$R264,CHAR(10),"@PART[",D264,"]:NEEDS[!002_CommunityPartsTitles]:AFTER[",B264,"] // ",IF(R264="",E264,_xlfn.CONCAT(R264," (",E264,")")),CHAR(10),"{",CHAR(10),"    @",$R$1," = #LOC_KTT_",B264,"_",D264,"_Title // ",$R264,CHAR(10),"}",CHAR(10)),""),"@PART[",D264,"]:AFTER[",B264,"] // ",IF(R264="",E264,_xlfn.CONCAT(R264," (",E264,")")),CHAR(10),"{",CHAR(10),"    techBranch = ",VLOOKUP(O264,TechTree!$G$2:$H$43,2,FALSE),CHAR(10),"    techTier = ",P264,CHAR(10),"    @TechRequired = ",N264,IF($S264&lt;&gt;"",_xlfn.CONCAT(CHAR(10),"    @",$S$1," = ",$S264),""),IF($T264&lt;&gt;"",_xlfn.CONCAT(CHAR(10),"    @",$T$1," = ",$T264),""),IF($U264&lt;&gt;"",_xlfn.CONCAT(CHAR(10),"    @",$U$1," = ",$U264),""),IF(AND(AA264="NA/Balloon",Q264&lt;&gt;"Fuel Tank")=TRUE,_xlfn.CONCAT(CHAR(10),"    KiwiFuelSwitchIgnore = true"),""),IF($V264&lt;&gt;"",_xlfn.CONCAT(CHAR(10),V264),""),IF($AP264&lt;&gt;"",IF(Q264="RTG","",_xlfn.CONCAT(CHAR(10),$AP264)),""),IF(AN264&lt;&gt;"",_xlfn.CONCAT(CHAR(10),AN264),""),CHAR(10),"}",IF(AC264="Yes",_xlfn.CONCAT(CHAR(10),"@PART[",D264,"]:NEEDS[KiwiDeprecate]:AFTER[",B264,"]",CHAR(10),"{",CHAR(10),"    kiwiDeprecate = true",CHAR(10),"}"),""),IF(Q264="RTG",AP264,""))</f>
        <v>@PART[tantares_crew_s1_1]:AFTER[Tantares] // Tantares 12-A "Vingleboks" Crew Capsule
{
    techBranch = commandModules
    techTier = 5
    @TechRequired = commandModules
    spacePlaneSystemUpgradeType = tantares
}</v>
      </c>
      <c r="N264" s="9" t="str">
        <f>_xlfn.XLOOKUP(_xlfn.CONCAT(O264,P264),TechTree!$C$2:$C$501,TechTree!$D$2:$D$501,"Not Valid Combination",0,1)</f>
        <v>commandModules</v>
      </c>
      <c r="O264" s="8" t="s">
        <v>205</v>
      </c>
      <c r="P264" s="8">
        <v>5</v>
      </c>
      <c r="Q264" s="8" t="s">
        <v>289</v>
      </c>
      <c r="W264" s="10" t="s">
        <v>243</v>
      </c>
      <c r="X264" s="10" t="s">
        <v>254</v>
      </c>
      <c r="Y264" s="10" t="s">
        <v>1384</v>
      </c>
      <c r="Z264" s="10" t="s">
        <v>1385</v>
      </c>
      <c r="AA264" s="10" t="s">
        <v>294</v>
      </c>
      <c r="AB264" s="10" t="s">
        <v>303</v>
      </c>
      <c r="AC264" s="10" t="s">
        <v>329</v>
      </c>
      <c r="AE264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F264" s="14"/>
      <c r="AG264" s="18" t="s">
        <v>329</v>
      </c>
      <c r="AH264" s="18"/>
      <c r="AI264" s="18"/>
      <c r="AJ264" s="18"/>
      <c r="AK264" s="18"/>
      <c r="AL264" s="18"/>
      <c r="AM264" s="18"/>
      <c r="AN264" s="19" t="str">
        <f t="shared" si="14"/>
        <v/>
      </c>
      <c r="AO264" s="14"/>
      <c r="AP264" s="15" t="str">
        <f>IF(Q264="Structural",_xlfn.CONCAT("    ","structuralUpgradeType = ",IF(P264&lt;3,"0_2",IF(P264&lt;5,"3_4",IF(P264&lt;7,"5_6",IF(P264&lt;9,"7_8","9Plus"))))),IF(Q264="Command Module",_xlfn.CONCAT("    commandUpgradeType = standard",CHAR(10),"    commandUpgradeName = ",W264),IF(Q264="Engine",_xlfn.CONCAT("    engineUpgradeType = ",X264,CHAR(10),Parts!AS264,CHAR(10),"    enginePartUpgradeName = ",Y264),IF(Q264="Parachute","    parachuteUpgradeType = standard",IF(Q264="Solar",_xlfn.CONCAT("    solarPanelUpgradeTier = ",P264),IF(OR(Q264="System",Q264="System and Space Capability")=TRUE,_xlfn.CONCAT("    spacePlaneSystemUpgradeType = ",Y264,IF(Q264="System and Space Capability",_xlfn.CONCAT(CHAR(10),"    spaceplaneUpgradeType = spaceCapable",CHAR(10),"    baseSkinTemp = ",CHAR(10),"    upgradeSkinTemp = "),"")),IF(Q264="Fuel Tank",IF(AA264="NA/Balloon","    KiwiFuelSwitchIgnore = true",IF(AA264="standardLiquidFuel",_xlfn.CONCAT("    fuelTankUpgradeType = ",AA264,CHAR(10),"    fuelTankSizeUpgrade = ",AB264),_xlfn.CONCAT("    fuelTankUpgradeType = ",AA264))),IF(Q264="RCS","    rcsUpgradeType = coldGas",IF(Q264="RTG",_xlfn.CONCAT(CHAR(10),"@PART[",D264,"]:NEEDS[",B264,",NearFutureElectrical,DecayingRTGs,!FeatureRadiation]",CHAR(10),"{",CHAR(10),"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Q264" s="16" t="str">
        <f>IF(Q264="Engine",VLOOKUP(X264,EngineUpgrades!$A$2:$C$19,2,FALSE),"")</f>
        <v/>
      </c>
      <c r="AR264" s="16" t="str">
        <f>IF(Q264="Engine",VLOOKUP(X264,EngineUpgrades!$A$2:$C$19,3,FALSE),"")</f>
        <v/>
      </c>
      <c r="AS264" s="15" t="str">
        <f>_xlfn.XLOOKUP(AQ264,EngineUpgrades!$D$1:$J$1,EngineUpgrades!$D$17:$J$17,"",0,1)</f>
        <v/>
      </c>
      <c r="AT264" s="17">
        <v>2</v>
      </c>
      <c r="AU264" s="16" t="str">
        <f>IF(Q264="Engine",_xlfn.XLOOKUP(_xlfn.CONCAT(O264,P264+AT264),TechTree!$C$2:$C$501,TechTree!$D$2:$D$501,"Not Valid Combination",0,1),"")</f>
        <v/>
      </c>
    </row>
    <row r="265" spans="1:47" ht="348.5" x14ac:dyDescent="0.35">
      <c r="A265" t="str">
        <f>VLOOKUP(D265,PartsUpdated!$A$2:$A$289,1,FALSE)</f>
        <v>tantares_decoupler_s1_1</v>
      </c>
      <c r="B265" t="s">
        <v>417</v>
      </c>
      <c r="C265" t="s">
        <v>1260</v>
      </c>
      <c r="D265" t="s">
        <v>945</v>
      </c>
      <c r="E265" t="s">
        <v>946</v>
      </c>
      <c r="F265" t="s">
        <v>420</v>
      </c>
      <c r="G265" t="s">
        <v>373</v>
      </c>
      <c r="H265">
        <v>2000</v>
      </c>
      <c r="I265">
        <v>400</v>
      </c>
      <c r="J265">
        <v>0.1</v>
      </c>
      <c r="K265" t="s">
        <v>44</v>
      </c>
      <c r="M265" s="12" t="str">
        <f>_xlfn.CONCAT(IF($R265&lt;&gt;"",_xlfn.CONCAT(" #LOC_KTT_",B265,"_",D265,"_Title = ",$R265,CHAR(10),"@PART[",D265,"]:NEEDS[!002_CommunityPartsTitles]:AFTER[",B265,"] // ",IF(R265="",E265,_xlfn.CONCAT(R265," (",E265,")")),CHAR(10),"{",CHAR(10),"    @",$R$1," = #LOC_KTT_",B265,"_",D265,"_Title // ",$R265,CHAR(10),"}",CHAR(10)),""),"@PART[",D265,"]:AFTER[",B265,"] // ",IF(R265="",E265,_xlfn.CONCAT(R265," (",E265,")")),CHAR(10),"{",CHAR(10),"    techBranch = ",VLOOKUP(O265,TechTree!$G$2:$H$43,2,FALSE),CHAR(10),"    techTier = ",P265,CHAR(10),"    @TechRequired = ",N265,IF($S265&lt;&gt;"",_xlfn.CONCAT(CHAR(10),"    @",$S$1," = ",$S265),""),IF($T265&lt;&gt;"",_xlfn.CONCAT(CHAR(10),"    @",$T$1," = ",$T265),""),IF($U265&lt;&gt;"",_xlfn.CONCAT(CHAR(10),"    @",$U$1," = ",$U265),""),IF(AND(AA265="NA/Balloon",Q265&lt;&gt;"Fuel Tank")=TRUE,_xlfn.CONCAT(CHAR(10),"    KiwiFuelSwitchIgnore = true"),""),IF($V265&lt;&gt;"",_xlfn.CONCAT(CHAR(10),V265),""),IF($AP265&lt;&gt;"",IF(Q265="RTG","",_xlfn.CONCAT(CHAR(10),$AP265)),""),IF(AN265&lt;&gt;"",_xlfn.CONCAT(CHAR(10),AN265),""),CHAR(10),"}",IF(AC265="Yes",_xlfn.CONCAT(CHAR(10),"@PART[",D265,"]:NEEDS[KiwiDeprecate]:AFTER[",B265,"]",CHAR(10),"{",CHAR(10),"    kiwiDeprecate = true",CHAR(10),"}"),""),IF(Q265="RTG",AP265,""))</f>
        <v>@PART[tantares_decoupler_s1_1]:AFTER[Tantares] // Tantares Size 1 Separator
{
    techBranch = decouplers
    techTier = 3
    @TechRequired = decoupling
    spacePlaneSystemUpgradeType = tantares
}</v>
      </c>
      <c r="N265" s="9" t="str">
        <f>_xlfn.XLOOKUP(_xlfn.CONCAT(O265,P265),TechTree!$C$2:$C$501,TechTree!$D$2:$D$501,"Not Valid Combination",0,1)</f>
        <v>decoupling</v>
      </c>
      <c r="O265" s="8" t="s">
        <v>212</v>
      </c>
      <c r="P265" s="8">
        <v>3</v>
      </c>
      <c r="Q265" s="8" t="s">
        <v>289</v>
      </c>
      <c r="W265" s="10" t="s">
        <v>243</v>
      </c>
      <c r="X265" s="10" t="s">
        <v>259</v>
      </c>
      <c r="Y265" s="10" t="s">
        <v>1384</v>
      </c>
      <c r="Z265" s="10" t="s">
        <v>1385</v>
      </c>
      <c r="AA265" s="10" t="s">
        <v>294</v>
      </c>
      <c r="AB265" s="10" t="s">
        <v>303</v>
      </c>
      <c r="AC265" s="10" t="s">
        <v>329</v>
      </c>
      <c r="AE265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tantares_decoupler_s1_1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F265" s="14"/>
      <c r="AG265" s="18" t="s">
        <v>329</v>
      </c>
      <c r="AH265" s="18"/>
      <c r="AI265" s="18"/>
      <c r="AJ265" s="18"/>
      <c r="AK265" s="18"/>
      <c r="AL265" s="18"/>
      <c r="AM265" s="18"/>
      <c r="AN265" s="19" t="str">
        <f t="shared" si="14"/>
        <v/>
      </c>
      <c r="AO265" s="14"/>
      <c r="AP265" s="15" t="str">
        <f>IF(Q265="Structural",_xlfn.CONCAT("    ","structuralUpgradeType = ",IF(P265&lt;3,"0_2",IF(P265&lt;5,"3_4",IF(P265&lt;7,"5_6",IF(P265&lt;9,"7_8","9Plus"))))),IF(Q265="Command Module",_xlfn.CONCAT("    commandUpgradeType = standard",CHAR(10),"    commandUpgradeName = ",W265),IF(Q265="Engine",_xlfn.CONCAT("    engineUpgradeType = ",X265,CHAR(10),Parts!AS265,CHAR(10),"    enginePartUpgradeName = ",Y265),IF(Q265="Parachute","    parachuteUpgradeType = standard",IF(Q265="Solar",_xlfn.CONCAT("    solarPanelUpgradeTier = ",P265),IF(OR(Q265="System",Q265="System and Space Capability")=TRUE,_xlfn.CONCAT("    spacePlaneSystemUpgradeType = ",Y265,IF(Q265="System and Space Capability",_xlfn.CONCAT(CHAR(10),"    spaceplaneUpgradeType = spaceCapable",CHAR(10),"    baseSkinTemp = ",CHAR(10),"    upgradeSkinTemp = "),"")),IF(Q265="Fuel Tank",IF(AA265="NA/Balloon","    KiwiFuelSwitchIgnore = true",IF(AA265="standardLiquidFuel",_xlfn.CONCAT("    fuelTankUpgradeType = ",AA265,CHAR(10),"    fuelTankSizeUpgrade = ",AB265),_xlfn.CONCAT("    fuelTankUpgradeType = ",AA265))),IF(Q265="RCS","    rcsUpgradeType = coldGas",IF(Q265="RTG",_xlfn.CONCAT(CHAR(10),"@PART[",D265,"]:NEEDS[",B265,",NearFutureElectrical,DecayingRTGs,!FeatureRadiation]",CHAR(10),"{",CHAR(10),"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Q265" s="16" t="str">
        <f>IF(Q265="Engine",VLOOKUP(X265,EngineUpgrades!$A$2:$C$19,2,FALSE),"")</f>
        <v/>
      </c>
      <c r="AR265" s="16" t="str">
        <f>IF(Q265="Engine",VLOOKUP(X265,EngineUpgrades!$A$2:$C$19,3,FALSE),"")</f>
        <v/>
      </c>
      <c r="AS265" s="15" t="str">
        <f>_xlfn.XLOOKUP(AQ265,EngineUpgrades!$D$1:$J$1,EngineUpgrades!$D$17:$J$17,"",0,1)</f>
        <v/>
      </c>
      <c r="AT265" s="17">
        <v>2</v>
      </c>
      <c r="AU265" s="16" t="str">
        <f>IF(Q265="Engine",_xlfn.XLOOKUP(_xlfn.CONCAT(O265,P265+AT265),TechTree!$C$2:$C$501,TechTree!$D$2:$D$501,"Not Valid Combination",0,1),"")</f>
        <v/>
      </c>
    </row>
    <row r="266" spans="1:47" ht="396.5" x14ac:dyDescent="0.35">
      <c r="A266" t="str">
        <f>VLOOKUP(D266,PartsUpdated!$A$2:$A$289,1,FALSE)</f>
        <v>tantares_engine_s1_1</v>
      </c>
      <c r="B266" t="s">
        <v>417</v>
      </c>
      <c r="C266" t="s">
        <v>1261</v>
      </c>
      <c r="D266" t="s">
        <v>947</v>
      </c>
      <c r="E266" t="s">
        <v>948</v>
      </c>
      <c r="F266" t="s">
        <v>420</v>
      </c>
      <c r="G266" t="s">
        <v>372</v>
      </c>
      <c r="H266">
        <v>900</v>
      </c>
      <c r="I266">
        <v>180</v>
      </c>
      <c r="J266">
        <v>0.28999999999999998</v>
      </c>
      <c r="K266" t="s">
        <v>44</v>
      </c>
      <c r="M266" s="12" t="str">
        <f>_xlfn.CONCAT(IF($R266&lt;&gt;"",_xlfn.CONCAT(" #LOC_KTT_",B266,"_",D266,"_Title = ",$R266,CHAR(10),"@PART[",D266,"]:NEEDS[!002_CommunityPartsTitles]:AFTER[",B266,"] // ",IF(R266="",E266,_xlfn.CONCAT(R266," (",E266,")")),CHAR(10),"{",CHAR(10),"    @",$R$1," = #LOC_KTT_",B266,"_",D266,"_Title // ",$R266,CHAR(10),"}",CHAR(10)),""),"@PART[",D266,"]:AFTER[",B266,"] // ",IF(R266="",E266,_xlfn.CONCAT(R266," (",E266,")")),CHAR(10),"{",CHAR(10),"    techBranch = ",VLOOKUP(O266,TechTree!$G$2:$H$43,2,FALSE),CHAR(10),"    techTier = ",P266,CHAR(10),"    @TechRequired = ",N266,IF($S266&lt;&gt;"",_xlfn.CONCAT(CHAR(10),"    @",$S$1," = ",$S266),""),IF($T266&lt;&gt;"",_xlfn.CONCAT(CHAR(10),"    @",$T$1," = ",$T266),""),IF($U266&lt;&gt;"",_xlfn.CONCAT(CHAR(10),"    @",$U$1," = ",$U266),""),IF(AND(AA266="NA/Balloon",Q266&lt;&gt;"Fuel Tank")=TRUE,_xlfn.CONCAT(CHAR(10),"    KiwiFuelSwitchIgnore = true"),""),IF($V266&lt;&gt;"",_xlfn.CONCAT(CHAR(10),V266),""),IF($AP266&lt;&gt;"",IF(Q266="RTG","",_xlfn.CONCAT(CHAR(10),$AP266)),""),IF(AN266&lt;&gt;"",_xlfn.CONCAT(CHAR(10),AN266),""),CHAR(10),"}",IF(AC266="Yes",_xlfn.CONCAT(CHAR(10),"@PART[",D266,"]:NEEDS[KiwiDeprecate]:AFTER[",B266,"]",CHAR(10),"{",CHAR(10),"    kiwiDeprecate = true",CHAR(10),"}"),""),IF(Q266="RTG",AP266,""))</f>
        <v xml:space="preserve"> #LOC_KTT_Tantares_tantares_engine_s1_1_Title = S5-80 "Vognkasse" Service Module
@PART[tantares_engine_s1_1]:NEEDS[!002_CommunityPartsTitles]:AFTER[Tantares] // S5-80 "Vognkasse" Service Module (Tantares S5.80 "Vognkasse" Propulsion Unit)
{
    @title = #LOC_KTT_Tantares_tantares_engine_s1_1_Title // S5-80 "Vognkasse" Service Module
}
@PART[tantares_engine_s1_1]:AFTER[Tantares] // S5-80 "Vognkasse" Service Module (Tantares S5.80 "Vognkasse" Propulsion Unit)
{
    techBranch = specialtyEngines
    techTier = 5
    @TechRequired = precisionPropulsion
    @entryCost = 3500
    @cost = 450
    engineUpgradeType = standardLFO
    engineNumber = 
    engineNumberUpgrade = 
    engineName = 
    engineNameUpgrade = 
    enginePartUpgradeName = vognkasseUpgrade
    @MODULE[ModuleEngines*]
    {
        @maxThrust = 25
        !atmosphereCurve {}
        atmosphereCurve
        {
            key = 0 302
            key = 1 100
            key = 4 0.001
        }
    }
}</v>
      </c>
      <c r="N266" s="9" t="str">
        <f>_xlfn.XLOOKUP(_xlfn.CONCAT(O266,P266),TechTree!$C$2:$C$501,TechTree!$D$2:$D$501,"Not Valid Combination",0,1)</f>
        <v>precisionPropulsion</v>
      </c>
      <c r="O266" s="8" t="s">
        <v>215</v>
      </c>
      <c r="P266" s="8">
        <v>5</v>
      </c>
      <c r="Q266" s="8" t="s">
        <v>10</v>
      </c>
      <c r="R266" s="10" t="s">
        <v>1390</v>
      </c>
      <c r="S266" s="10">
        <v>3500</v>
      </c>
      <c r="T266" s="10">
        <v>450</v>
      </c>
      <c r="W266" s="10" t="s">
        <v>243</v>
      </c>
      <c r="X266" s="10" t="s">
        <v>254</v>
      </c>
      <c r="Y266" s="10" t="s">
        <v>1392</v>
      </c>
      <c r="Z266" s="10" t="s">
        <v>1385</v>
      </c>
      <c r="AA266" s="10" t="s">
        <v>294</v>
      </c>
      <c r="AB266" s="10" t="s">
        <v>303</v>
      </c>
      <c r="AC266" s="10" t="s">
        <v>329</v>
      </c>
      <c r="AE266" s="12" t="str">
        <f t="shared" si="15"/>
        <v>PARTUPGRADE:NEEDS[Tantares]
{
    name = vognkasseUpgrade
    type = engine
    partIcon = tantares_engine_s1_1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@PARTUPGRADE[vognkasseUpgrade]:NEEDS[Tantares]:FOR[zKiwiTechTree]
{
    @entryCost = #$@PART[tantares_engine_s1_1]/entryCost$
    @entryCost *= #$@KIWI_ENGINE_MULTIPLIERS/KEROLOX/UPGRADE_ENTRYCOST_MULTIPLIER$
    @title ^= #:INSERTPARTTITLE:$@PART[tantares_engine_s1_1]/title$:
    @description ^= #:INSERTPART:$@PART[tantares_engine_s1_1]/engineName$:
}
@PART[tantares_engine_s1_1]:NEEDS[Tantares]:HAS[~engineUpgrade[off]]:AFTER[zzKiwiTechTree]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#:INSERTPARTUPGRADE:$@PARTUPGRADE[vognkasseUpgrade]/techRequired$:
}</v>
      </c>
      <c r="AF266" s="14"/>
      <c r="AG266" s="18" t="s">
        <v>374</v>
      </c>
      <c r="AH266" s="18">
        <v>25</v>
      </c>
      <c r="AI266" s="18" t="s">
        <v>1391</v>
      </c>
      <c r="AJ266" s="18" t="s">
        <v>1378</v>
      </c>
      <c r="AK266" s="18" t="s">
        <v>377</v>
      </c>
      <c r="AL266" s="18"/>
      <c r="AM266" s="18"/>
      <c r="AN266" s="19" t="str">
        <f t="shared" ref="AN266:AN291" si="16">IF(AG266="Yes",_xlfn.CONCAT("    @MODULE[ModuleEngines*]",CHAR(10),"    {",IF(AH266&lt;&gt;"",_xlfn.CONCAT(CHAR(10),"        @maxThrust = ",AH266),""),IF(AI266&lt;&gt;"",_xlfn.CONCAT(CHAR(10),"        !atmosphereCurve {}",CHAR(10),"        atmosphereCurve",CHAR(10),"        {",IF(AI266&lt;&gt;"",_xlfn.CONCAT(CHAR(10),"            key = ",AI266),""),IF(AJ266&lt;&gt;"",_xlfn.CONCAT(CHAR(10),"            key = ",AJ266),""),IF(AK266&lt;&gt;"",_xlfn.CONCAT(CHAR(10),"            key = ",AK266),""),IF(AL266&lt;&gt;"",_xlfn.CONCAT(CHAR(10),"            key = ",AL266),""),IF(AM266&lt;&gt;"",_xlfn.CONCAT(CHAR(10),"            key = ",AM266),""),CHAR(10),"        }"),""),CHAR(10),"    }"),"")</f>
        <v xml:space="preserve">    @MODULE[ModuleEngines*]
    {
        @maxThrust = 25
        !atmosphereCurve {}
        atmosphereCurve
        {
            key = 0 302
            key = 1 100
            key = 4 0.001
        }
    }</v>
      </c>
      <c r="AO266" s="14"/>
      <c r="AP266" s="15" t="str">
        <f>IF(Q266="Structural",_xlfn.CONCAT("    ","structuralUpgradeType = ",IF(P266&lt;3,"0_2",IF(P266&lt;5,"3_4",IF(P266&lt;7,"5_6",IF(P266&lt;9,"7_8","9Plus"))))),IF(Q266="Command Module",_xlfn.CONCAT("    commandUpgradeType = standard",CHAR(10),"    commandUpgradeName = ",W266),IF(Q266="Engine",_xlfn.CONCAT("    engineUpgradeType = ",X266,CHAR(10),Parts!AS266,CHAR(10),"    enginePartUpgradeName = ",Y266),IF(Q266="Parachute","    parachuteUpgradeType = standard",IF(Q266="Solar",_xlfn.CONCAT("    solarPanelUpgradeTier = ",P266),IF(OR(Q266="System",Q266="System and Space Capability")=TRUE,_xlfn.CONCAT("    spacePlaneSystemUpgradeType = ",Y266,IF(Q266="System and Space Capability",_xlfn.CONCAT(CHAR(10),"    spaceplaneUpgradeType = spaceCapable",CHAR(10),"    baseSkinTemp = ",CHAR(10),"    upgradeSkinTemp = "),"")),IF(Q266="Fuel Tank",IF(AA266="NA/Balloon","    KiwiFuelSwitchIgnore = true",IF(AA266="standardLiquidFuel",_xlfn.CONCAT("    fuelTankUpgradeType = ",AA266,CHAR(10),"    fuelTankSizeUpgrade = ",AB266),_xlfn.CONCAT("    fuelTankUpgradeType = ",AA266))),IF(Q266="RCS","    rcsUpgradeType = coldGas",IF(Q266="RTG",_xlfn.CONCAT(CHAR(10),"@PART[",D266,"]:NEEDS[",B266,",NearFutureElectrical,DecayingRTGs,!FeatureRadiation]",CHAR(10),"{",CHAR(10),"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vognkasseUpgrade</v>
      </c>
      <c r="AQ266" s="16" t="str">
        <f>IF(Q266="Engine",VLOOKUP(X266,EngineUpgrades!$A$2:$C$19,2,FALSE),"")</f>
        <v>singleFuel</v>
      </c>
      <c r="AR266" s="16" t="str">
        <f>IF(Q266="Engine",VLOOKUP(X266,EngineUpgrades!$A$2:$C$19,3,FALSE),"")</f>
        <v>KEROLOX</v>
      </c>
      <c r="AS266" s="15" t="str">
        <f>_xlfn.XLOOKUP(AQ266,EngineUpgrades!$D$1:$J$1,EngineUpgrades!$D$17:$J$17,"",0,1)</f>
        <v xml:space="preserve">    engineNumber = 
    engineNumberUpgrade = 
    engineName = 
    engineNameUpgrade = 
</v>
      </c>
      <c r="AT266" s="17">
        <v>1</v>
      </c>
      <c r="AU266" s="16" t="str">
        <f>IF(Q266="Engine",_xlfn.XLOOKUP(_xlfn.CONCAT(O266,P266+AT266),TechTree!$C$2:$C$501,TechTree!$D$2:$D$501,"Not Valid Combination",0,1),"")</f>
        <v>experimentalPropulsion</v>
      </c>
    </row>
    <row r="267" spans="1:47" ht="348.5" x14ac:dyDescent="0.35">
      <c r="A267" t="str">
        <f>VLOOKUP(D267,PartsUpdated!$A$2:$A$289,1,FALSE)</f>
        <v>tantares_fuel_tank_s1_1</v>
      </c>
      <c r="B267" t="s">
        <v>417</v>
      </c>
      <c r="C267" t="s">
        <v>1262</v>
      </c>
      <c r="D267" t="s">
        <v>949</v>
      </c>
      <c r="E267" t="s">
        <v>950</v>
      </c>
      <c r="F267" t="s">
        <v>420</v>
      </c>
      <c r="G267" t="s">
        <v>372</v>
      </c>
      <c r="H267">
        <v>1650</v>
      </c>
      <c r="I267">
        <v>330</v>
      </c>
      <c r="J267">
        <v>0.1</v>
      </c>
      <c r="K267" t="s">
        <v>44</v>
      </c>
      <c r="M267" s="12" t="str">
        <f>_xlfn.CONCAT(IF($R267&lt;&gt;"",_xlfn.CONCAT(" #LOC_KTT_",B267,"_",D267,"_Title = ",$R267,CHAR(10),"@PART[",D267,"]:NEEDS[!002_CommunityPartsTitles]:AFTER[",B267,"] // ",IF(R267="",E267,_xlfn.CONCAT(R267," (",E267,")")),CHAR(10),"{",CHAR(10),"    @",$R$1," = #LOC_KTT_",B267,"_",D267,"_Title // ",$R267,CHAR(10),"}",CHAR(10)),""),"@PART[",D267,"]:AFTER[",B267,"] // ",IF(R267="",E267,_xlfn.CONCAT(R267," (",E267,")")),CHAR(10),"{",CHAR(10),"    techBranch = ",VLOOKUP(O267,TechTree!$G$2:$H$43,2,FALSE),CHAR(10),"    techTier = ",P267,CHAR(10),"    @TechRequired = ",N267,IF($S267&lt;&gt;"",_xlfn.CONCAT(CHAR(10),"    @",$S$1," = ",$S267),""),IF($T267&lt;&gt;"",_xlfn.CONCAT(CHAR(10),"    @",$T$1," = ",$T267),""),IF($U267&lt;&gt;"",_xlfn.CONCAT(CHAR(10),"    @",$U$1," = ",$U267),""),IF(AND(AA267="NA/Balloon",Q267&lt;&gt;"Fuel Tank")=TRUE,_xlfn.CONCAT(CHAR(10),"    KiwiFuelSwitchIgnore = true"),""),IF($V267&lt;&gt;"",_xlfn.CONCAT(CHAR(10),V267),""),IF($AP267&lt;&gt;"",IF(Q267="RTG","",_xlfn.CONCAT(CHAR(10),$AP267)),""),IF(AN267&lt;&gt;"",_xlfn.CONCAT(CHAR(10),AN267),""),CHAR(10),"}",IF(AC267="Yes",_xlfn.CONCAT(CHAR(10),"@PART[",D267,"]:NEEDS[KiwiDeprecate]:AFTER[",B267,"]",CHAR(10),"{",CHAR(10),"    kiwiDeprecate = true",CHAR(10),"}"),""),IF(Q267="RTG",AP267,""))</f>
        <v>@PART[tantares_fuel_tank_s1_1]:AFTER[Tantares] // Tantares Size 1 Service Compartment
{
    techBranch = liquidFuelTanks
    techTier = 2
    @TechRequired = earlyFuelSystems
    spacePlaneSystemUpgradeType = tantares
}</v>
      </c>
      <c r="N267" s="9" t="str">
        <f>_xlfn.XLOOKUP(_xlfn.CONCAT(O267,P267),TechTree!$C$2:$C$501,TechTree!$D$2:$D$501,"Not Valid Combination",0,1)</f>
        <v>earlyFuelSystems</v>
      </c>
      <c r="O267" s="8" t="s">
        <v>336</v>
      </c>
      <c r="P267" s="8">
        <v>2</v>
      </c>
      <c r="Q267" s="8" t="s">
        <v>289</v>
      </c>
      <c r="W267" s="10" t="s">
        <v>243</v>
      </c>
      <c r="X267" s="10" t="s">
        <v>259</v>
      </c>
      <c r="Y267" s="10" t="s">
        <v>1384</v>
      </c>
      <c r="Z267" s="10" t="s">
        <v>1385</v>
      </c>
      <c r="AA267" s="10" t="s">
        <v>294</v>
      </c>
      <c r="AB267" s="10" t="s">
        <v>303</v>
      </c>
      <c r="AC267" s="10" t="s">
        <v>329</v>
      </c>
      <c r="AE267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F267" s="14"/>
      <c r="AG267" s="18" t="s">
        <v>329</v>
      </c>
      <c r="AH267" s="18"/>
      <c r="AI267" s="18"/>
      <c r="AJ267" s="18"/>
      <c r="AK267" s="18"/>
      <c r="AL267" s="18"/>
      <c r="AM267" s="18"/>
      <c r="AN267" s="19" t="str">
        <f t="shared" si="16"/>
        <v/>
      </c>
      <c r="AO267" s="14"/>
      <c r="AP267" s="15" t="str">
        <f>IF(Q267="Structural",_xlfn.CONCAT("    ","structuralUpgradeType = ",IF(P267&lt;3,"0_2",IF(P267&lt;5,"3_4",IF(P267&lt;7,"5_6",IF(P267&lt;9,"7_8","9Plus"))))),IF(Q267="Command Module",_xlfn.CONCAT("    commandUpgradeType = standard",CHAR(10),"    commandUpgradeName = ",W267),IF(Q267="Engine",_xlfn.CONCAT("    engineUpgradeType = ",X267,CHAR(10),Parts!AS267,CHAR(10),"    enginePartUpgradeName = ",Y267),IF(Q267="Parachute","    parachuteUpgradeType = standard",IF(Q267="Solar",_xlfn.CONCAT("    solarPanelUpgradeTier = ",P267),IF(OR(Q267="System",Q267="System and Space Capability")=TRUE,_xlfn.CONCAT("    spacePlaneSystemUpgradeType = ",Y267,IF(Q267="System and Space Capability",_xlfn.CONCAT(CHAR(10),"    spaceplaneUpgradeType = spaceCapable",CHAR(10),"    baseSkinTemp = ",CHAR(10),"    upgradeSkinTemp = "),"")),IF(Q267="Fuel Tank",IF(AA267="NA/Balloon","    KiwiFuelSwitchIgnore = true",IF(AA267="standardLiquidFuel",_xlfn.CONCAT("    fuelTankUpgradeType = ",AA267,CHAR(10),"    fuelTankSizeUpgrade = ",AB267),_xlfn.CONCAT("    fuelTankUpgradeType = ",AA267))),IF(Q267="RCS","    rcsUpgradeType = coldGas",IF(Q267="RTG",_xlfn.CONCAT(CHAR(10),"@PART[",D267,"]:NEEDS[",B267,",NearFutureElectrical,DecayingRTGs,!FeatureRadiation]",CHAR(10),"{",CHAR(10),"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Q267" s="16" t="str">
        <f>IF(Q267="Engine",VLOOKUP(X267,EngineUpgrades!$A$2:$C$19,2,FALSE),"")</f>
        <v/>
      </c>
      <c r="AR267" s="16" t="str">
        <f>IF(Q267="Engine",VLOOKUP(X267,EngineUpgrades!$A$2:$C$19,3,FALSE),"")</f>
        <v/>
      </c>
      <c r="AS267" s="15" t="str">
        <f>_xlfn.XLOOKUP(AQ267,EngineUpgrades!$D$1:$J$1,EngineUpgrades!$D$17:$J$17,"",0,1)</f>
        <v/>
      </c>
      <c r="AT267" s="17">
        <v>2</v>
      </c>
      <c r="AU267" s="16" t="str">
        <f>IF(Q267="Engine",_xlfn.XLOOKUP(_xlfn.CONCAT(O267,P267+AT267),TechTree!$C$2:$C$501,TechTree!$D$2:$D$501,"Not Valid Combination",0,1),"")</f>
        <v/>
      </c>
    </row>
    <row r="268" spans="1:47" ht="72.5" x14ac:dyDescent="0.35">
      <c r="A268" t="str">
        <f>VLOOKUP(D268,PartsUpdated!$A$2:$A$289,1,FALSE)</f>
        <v>tantares_heatshield_s1_1</v>
      </c>
      <c r="B268" t="s">
        <v>417</v>
      </c>
      <c r="C268" t="s">
        <v>1263</v>
      </c>
      <c r="D268" t="s">
        <v>951</v>
      </c>
      <c r="E268" t="s">
        <v>952</v>
      </c>
      <c r="F268" t="s">
        <v>420</v>
      </c>
      <c r="G268" t="s">
        <v>369</v>
      </c>
      <c r="H268">
        <v>1500</v>
      </c>
      <c r="I268">
        <v>300</v>
      </c>
      <c r="J268">
        <v>0.1</v>
      </c>
      <c r="K268" t="s">
        <v>44</v>
      </c>
      <c r="M268" s="12" t="str">
        <f>_xlfn.CONCAT(IF($R268&lt;&gt;"",_xlfn.CONCAT(" #LOC_KTT_",B268,"_",D268,"_Title = ",$R268,CHAR(10),"@PART[",D268,"]:NEEDS[!002_CommunityPartsTitles]:AFTER[",B268,"] // ",IF(R268="",E268,_xlfn.CONCAT(R268," (",E268,")")),CHAR(10),"{",CHAR(10),"    @",$R$1," = #LOC_KTT_",B268,"_",D268,"_Title // ",$R268,CHAR(10),"}",CHAR(10)),""),"@PART[",D268,"]:AFTER[",B268,"] // ",IF(R268="",E268,_xlfn.CONCAT(R268," (",E268,")")),CHAR(10),"{",CHAR(10),"    techBranch = ",VLOOKUP(O268,TechTree!$G$2:$H$43,2,FALSE),CHAR(10),"    techTier = ",P268,CHAR(10),"    @TechRequired = ",N268,IF($S268&lt;&gt;"",_xlfn.CONCAT(CHAR(10),"    @",$S$1," = ",$S268),""),IF($T268&lt;&gt;"",_xlfn.CONCAT(CHAR(10),"    @",$T$1," = ",$T268),""),IF($U268&lt;&gt;"",_xlfn.CONCAT(CHAR(10),"    @",$U$1," = ",$U268),""),IF(AND(AA268="NA/Balloon",Q268&lt;&gt;"Fuel Tank")=TRUE,_xlfn.CONCAT(CHAR(10),"    KiwiFuelSwitchIgnore = true"),""),IF($V268&lt;&gt;"",_xlfn.CONCAT(CHAR(10),V268),""),IF($AP268&lt;&gt;"",IF(Q268="RTG","",_xlfn.CONCAT(CHAR(10),$AP268)),""),IF(AN268&lt;&gt;"",_xlfn.CONCAT(CHAR(10),AN268),""),CHAR(10),"}",IF(AC268="Yes",_xlfn.CONCAT(CHAR(10),"@PART[",D268,"]:NEEDS[KiwiDeprecate]:AFTER[",B268,"]",CHAR(10),"{",CHAR(10),"    kiwiDeprecate = true",CHAR(10),"}"),""),IF(Q268="RTG",AP268,""))</f>
        <v>@PART[tantares_heatshield_s1_1]:AFTER[Tantares] // Tantares Size 1 Heatshield
{
    techBranch = thermalHeatShields
    techTier = 3
    @TechRequired = batteryTech
}</v>
      </c>
      <c r="N268" s="9" t="str">
        <f>_xlfn.XLOOKUP(_xlfn.CONCAT(O268,P268),TechTree!$C$2:$C$501,TechTree!$D$2:$D$501,"Not Valid Combination",0,1)</f>
        <v>batteryTech</v>
      </c>
      <c r="O268" s="8" t="s">
        <v>222</v>
      </c>
      <c r="P268" s="8">
        <v>3</v>
      </c>
      <c r="Q268" s="8" t="s">
        <v>242</v>
      </c>
      <c r="W268" s="10" t="s">
        <v>243</v>
      </c>
      <c r="X268" s="10" t="s">
        <v>254</v>
      </c>
      <c r="AA268" s="10" t="s">
        <v>294</v>
      </c>
      <c r="AB268" s="10" t="s">
        <v>303</v>
      </c>
      <c r="AC268" s="10" t="s">
        <v>329</v>
      </c>
      <c r="AE268" s="12" t="str">
        <f t="shared" si="15"/>
        <v/>
      </c>
      <c r="AF268" s="14"/>
      <c r="AG268" s="18" t="s">
        <v>329</v>
      </c>
      <c r="AH268" s="18"/>
      <c r="AI268" s="18"/>
      <c r="AJ268" s="18"/>
      <c r="AK268" s="18"/>
      <c r="AL268" s="18"/>
      <c r="AM268" s="18"/>
      <c r="AN268" s="19" t="str">
        <f t="shared" si="16"/>
        <v/>
      </c>
      <c r="AO268" s="14"/>
      <c r="AP268" s="15" t="str">
        <f>IF(Q268="Structural",_xlfn.CONCAT("    ","structuralUpgradeType = ",IF(P268&lt;3,"0_2",IF(P268&lt;5,"3_4",IF(P268&lt;7,"5_6",IF(P268&lt;9,"7_8","9Plus"))))),IF(Q268="Command Module",_xlfn.CONCAT("    commandUpgradeType = standard",CHAR(10),"    commandUpgradeName = ",W268),IF(Q268="Engine",_xlfn.CONCAT("    engineUpgradeType = ",X268,CHAR(10),Parts!AS268,CHAR(10),"    enginePartUpgradeName = ",Y268),IF(Q268="Parachute","    parachuteUpgradeType = standard",IF(Q268="Solar",_xlfn.CONCAT("    solarPanelUpgradeTier = ",P268),IF(OR(Q268="System",Q268="System and Space Capability")=TRUE,_xlfn.CONCAT("    spacePlaneSystemUpgradeType = ",Y268,IF(Q268="System and Space Capability",_xlfn.CONCAT(CHAR(10),"    spaceplaneUpgradeType = spaceCapable",CHAR(10),"    baseSkinTemp = ",CHAR(10),"    upgradeSkinTemp = "),"")),IF(Q268="Fuel Tank",IF(AA268="NA/Balloon","    KiwiFuelSwitchIgnore = true",IF(AA268="standardLiquidFuel",_xlfn.CONCAT("    fuelTankUpgradeType = ",AA268,CHAR(10),"    fuelTankSizeUpgrade = ",AB268),_xlfn.CONCAT("    fuelTankUpgradeType = ",AA268))),IF(Q268="RCS","    rcsUpgradeType = coldGas",IF(Q268="RTG",_xlfn.CONCAT(CHAR(10),"@PART[",D268,"]:NEEDS[",B268,",NearFutureElectrical,DecayingRTGs,!FeatureRadiation]",CHAR(10),"{",CHAR(10),"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68" s="16" t="str">
        <f>IF(Q268="Engine",VLOOKUP(X268,EngineUpgrades!$A$2:$C$19,2,FALSE),"")</f>
        <v/>
      </c>
      <c r="AR268" s="16" t="str">
        <f>IF(Q268="Engine",VLOOKUP(X268,EngineUpgrades!$A$2:$C$19,3,FALSE),"")</f>
        <v/>
      </c>
      <c r="AS268" s="15" t="str">
        <f>_xlfn.XLOOKUP(AQ268,EngineUpgrades!$D$1:$J$1,EngineUpgrades!$D$17:$J$17,"",0,1)</f>
        <v/>
      </c>
      <c r="AT268" s="17">
        <v>2</v>
      </c>
      <c r="AU268" s="16" t="str">
        <f>IF(Q268="Engine",_xlfn.XLOOKUP(_xlfn.CONCAT(O268,P268+AT268),TechTree!$C$2:$C$501,TechTree!$D$2:$D$501,"Not Valid Combination",0,1),"")</f>
        <v/>
      </c>
    </row>
    <row r="269" spans="1:47" ht="348.5" x14ac:dyDescent="0.35">
      <c r="A269" t="str">
        <f>VLOOKUP(D269,PartsUpdated!$A$2:$A$289,1,FALSE)</f>
        <v>tantares_orbital_module_s1_1</v>
      </c>
      <c r="B269" t="s">
        <v>417</v>
      </c>
      <c r="C269" t="s">
        <v>1264</v>
      </c>
      <c r="D269" t="s">
        <v>953</v>
      </c>
      <c r="E269" t="s">
        <v>954</v>
      </c>
      <c r="F269" t="s">
        <v>420</v>
      </c>
      <c r="G269" t="s">
        <v>427</v>
      </c>
      <c r="H269">
        <v>1000</v>
      </c>
      <c r="I269">
        <v>400</v>
      </c>
      <c r="J269">
        <v>0.3</v>
      </c>
      <c r="K269" t="s">
        <v>44</v>
      </c>
      <c r="M269" s="12" t="str">
        <f>_xlfn.CONCAT(IF($R269&lt;&gt;"",_xlfn.CONCAT(" #LOC_KTT_",B269,"_",D269,"_Title = ",$R269,CHAR(10),"@PART[",D269,"]:NEEDS[!002_CommunityPartsTitles]:AFTER[",B269,"] // ",IF(R269="",E269,_xlfn.CONCAT(R269," (",E269,")")),CHAR(10),"{",CHAR(10),"    @",$R$1," = #LOC_KTT_",B269,"_",D269,"_Title // ",$R269,CHAR(10),"}",CHAR(10)),""),"@PART[",D269,"]:AFTER[",B269,"] // ",IF(R269="",E269,_xlfn.CONCAT(R269," (",E269,")")),CHAR(10),"{",CHAR(10),"    techBranch = ",VLOOKUP(O269,TechTree!$G$2:$H$43,2,FALSE),CHAR(10),"    techTier = ",P269,CHAR(10),"    @TechRequired = ",N269,IF($S269&lt;&gt;"",_xlfn.CONCAT(CHAR(10),"    @",$S$1," = ",$S269),""),IF($T269&lt;&gt;"",_xlfn.CONCAT(CHAR(10),"    @",$T$1," = ",$T269),""),IF($U269&lt;&gt;"",_xlfn.CONCAT(CHAR(10),"    @",$U$1," = ",$U269),""),IF(AND(AA269="NA/Balloon",Q269&lt;&gt;"Fuel Tank")=TRUE,_xlfn.CONCAT(CHAR(10),"    KiwiFuelSwitchIgnore = true"),""),IF($V269&lt;&gt;"",_xlfn.CONCAT(CHAR(10),V269),""),IF($AP269&lt;&gt;"",IF(Q269="RTG","",_xlfn.CONCAT(CHAR(10),$AP269)),""),IF(AN269&lt;&gt;"",_xlfn.CONCAT(CHAR(10),AN269),""),CHAR(10),"}",IF(AC269="Yes",_xlfn.CONCAT(CHAR(10),"@PART[",D269,"]:NEEDS[KiwiDeprecate]:AFTER[",B269,"]",CHAR(10),"{",CHAR(10),"    kiwiDeprecate = true",CHAR(10),"}"),""),IF(Q269="RTG",AP269,""))</f>
        <v>@PART[tantares_orbital_module_s1_1]:AFTER[Tantares] // Tantares 93-A "EldstesfÃ¦re" Orbital Module
{
    techBranch = stationColony
    techTier = 5
    @TechRequired = hydroponics
    spacePlaneSystemUpgradeType = tantares
}</v>
      </c>
      <c r="N269" s="9" t="str">
        <f>_xlfn.XLOOKUP(_xlfn.CONCAT(O269,P269),TechTree!$C$2:$C$501,TechTree!$D$2:$D$501,"Not Valid Combination",0,1)</f>
        <v>hydroponics</v>
      </c>
      <c r="O269" s="8" t="s">
        <v>226</v>
      </c>
      <c r="P269" s="8">
        <v>5</v>
      </c>
      <c r="Q269" s="8" t="s">
        <v>289</v>
      </c>
      <c r="W269" s="10" t="s">
        <v>243</v>
      </c>
      <c r="X269" s="10" t="s">
        <v>259</v>
      </c>
      <c r="Y269" s="10" t="s">
        <v>1384</v>
      </c>
      <c r="Z269" s="10" t="s">
        <v>1385</v>
      </c>
      <c r="AA269" s="10" t="s">
        <v>294</v>
      </c>
      <c r="AB269" s="10" t="s">
        <v>303</v>
      </c>
      <c r="AC269" s="10" t="s">
        <v>329</v>
      </c>
      <c r="AE269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F269" s="14"/>
      <c r="AG269" s="18" t="s">
        <v>329</v>
      </c>
      <c r="AH269" s="18"/>
      <c r="AI269" s="18"/>
      <c r="AJ269" s="18"/>
      <c r="AK269" s="18"/>
      <c r="AL269" s="18"/>
      <c r="AM269" s="18"/>
      <c r="AN269" s="19" t="str">
        <f t="shared" si="16"/>
        <v/>
      </c>
      <c r="AO269" s="14"/>
      <c r="AP269" s="15" t="str">
        <f>IF(Q269="Structural",_xlfn.CONCAT("    ","structuralUpgradeType = ",IF(P269&lt;3,"0_2",IF(P269&lt;5,"3_4",IF(P269&lt;7,"5_6",IF(P269&lt;9,"7_8","9Plus"))))),IF(Q269="Command Module",_xlfn.CONCAT("    commandUpgradeType = standard",CHAR(10),"    commandUpgradeName = ",W269),IF(Q269="Engine",_xlfn.CONCAT("    engineUpgradeType = ",X269,CHAR(10),Parts!AS269,CHAR(10),"    enginePartUpgradeName = ",Y269),IF(Q269="Parachute","    parachuteUpgradeType = standard",IF(Q269="Solar",_xlfn.CONCAT("    solarPanelUpgradeTier = ",P269),IF(OR(Q269="System",Q269="System and Space Capability")=TRUE,_xlfn.CONCAT("    spacePlaneSystemUpgradeType = ",Y269,IF(Q269="System and Space Capability",_xlfn.CONCAT(CHAR(10),"    spaceplaneUpgradeType = spaceCapable",CHAR(10),"    baseSkinTemp = ",CHAR(10),"    upgradeSkinTemp = "),"")),IF(Q269="Fuel Tank",IF(AA269="NA/Balloon","    KiwiFuelSwitchIgnore = true",IF(AA269="standardLiquidFuel",_xlfn.CONCAT("    fuelTankUpgradeType = ",AA269,CHAR(10),"    fuelTankSizeUpgrade = ",AB269),_xlfn.CONCAT("    fuelTankUpgradeType = ",AA269))),IF(Q269="RCS","    rcsUpgradeType = coldGas",IF(Q269="RTG",_xlfn.CONCAT(CHAR(10),"@PART[",D269,"]:NEEDS[",B269,",NearFutureElectrical,DecayingRTGs,!FeatureRadiation]",CHAR(10),"{",CHAR(10),"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Q269" s="16" t="str">
        <f>IF(Q269="Engine",VLOOKUP(X269,EngineUpgrades!$A$2:$C$19,2,FALSE),"")</f>
        <v/>
      </c>
      <c r="AR269" s="16" t="str">
        <f>IF(Q269="Engine",VLOOKUP(X269,EngineUpgrades!$A$2:$C$19,3,FALSE),"")</f>
        <v/>
      </c>
      <c r="AS269" s="15" t="str">
        <f>_xlfn.XLOOKUP(AQ269,EngineUpgrades!$D$1:$J$1,EngineUpgrades!$D$17:$J$17,"",0,1)</f>
        <v/>
      </c>
      <c r="AT269" s="17">
        <v>2</v>
      </c>
      <c r="AU269" s="16" t="str">
        <f>IF(Q269="Engine",_xlfn.XLOOKUP(_xlfn.CONCAT(O269,P269+AT269),TechTree!$C$2:$C$501,TechTree!$D$2:$D$501,"Not Valid Combination",0,1),"")</f>
        <v/>
      </c>
    </row>
    <row r="270" spans="1:47" ht="348.5" x14ac:dyDescent="0.35">
      <c r="A270" t="str">
        <f>VLOOKUP(D270,PartsUpdated!$A$2:$A$289,1,FALSE)</f>
        <v>tantares_orbital_module_s1_2</v>
      </c>
      <c r="B270" t="s">
        <v>417</v>
      </c>
      <c r="C270" t="s">
        <v>1265</v>
      </c>
      <c r="D270" t="s">
        <v>955</v>
      </c>
      <c r="E270" t="s">
        <v>956</v>
      </c>
      <c r="F270" t="s">
        <v>420</v>
      </c>
      <c r="G270" t="s">
        <v>427</v>
      </c>
      <c r="H270">
        <v>1000</v>
      </c>
      <c r="I270">
        <v>400</v>
      </c>
      <c r="J270">
        <v>0.3</v>
      </c>
      <c r="K270" t="s">
        <v>44</v>
      </c>
      <c r="M270" s="12" t="str">
        <f>_xlfn.CONCAT(IF($R270&lt;&gt;"",_xlfn.CONCAT(" #LOC_KTT_",B270,"_",D270,"_Title = ",$R270,CHAR(10),"@PART[",D270,"]:NEEDS[!002_CommunityPartsTitles]:AFTER[",B270,"] // ",IF(R270="",E270,_xlfn.CONCAT(R270," (",E270,")")),CHAR(10),"{",CHAR(10),"    @",$R$1," = #LOC_KTT_",B270,"_",D270,"_Title // ",$R270,CHAR(10),"}",CHAR(10)),""),"@PART[",D270,"]:AFTER[",B270,"] // ",IF(R270="",E270,_xlfn.CONCAT(R270," (",E270,")")),CHAR(10),"{",CHAR(10),"    techBranch = ",VLOOKUP(O270,TechTree!$G$2:$H$43,2,FALSE),CHAR(10),"    techTier = ",P270,CHAR(10),"    @TechRequired = ",N270,IF($S270&lt;&gt;"",_xlfn.CONCAT(CHAR(10),"    @",$S$1," = ",$S270),""),IF($T270&lt;&gt;"",_xlfn.CONCAT(CHAR(10),"    @",$T$1," = ",$T270),""),IF($U270&lt;&gt;"",_xlfn.CONCAT(CHAR(10),"    @",$U$1," = ",$U270),""),IF(AND(AA270="NA/Balloon",Q270&lt;&gt;"Fuel Tank")=TRUE,_xlfn.CONCAT(CHAR(10),"    KiwiFuelSwitchIgnore = true"),""),IF($V270&lt;&gt;"",_xlfn.CONCAT(CHAR(10),V270),""),IF($AP270&lt;&gt;"",IF(Q270="RTG","",_xlfn.CONCAT(CHAR(10),$AP270)),""),IF(AN270&lt;&gt;"",_xlfn.CONCAT(CHAR(10),AN270),""),CHAR(10),"}",IF(AC270="Yes",_xlfn.CONCAT(CHAR(10),"@PART[",D270,"]:NEEDS[KiwiDeprecate]:AFTER[",B270,"]",CHAR(10),"{",CHAR(10),"    kiwiDeprecate = true",CHAR(10),"}"),""),IF(Q270="RTG",AP270,""))</f>
        <v>@PART[tantares_orbital_module_s1_2]:AFTER[Tantares] // Tantares 93-B "EldresfÃ¦re" Orbital Module
{
    techBranch = stationColony
    techTier = 5
    @TechRequired = hydroponics
    spacePlaneSystemUpgradeType = tantares
}</v>
      </c>
      <c r="N270" s="9" t="str">
        <f>_xlfn.XLOOKUP(_xlfn.CONCAT(O270,P270),TechTree!$C$2:$C$501,TechTree!$D$2:$D$501,"Not Valid Combination",0,1)</f>
        <v>hydroponics</v>
      </c>
      <c r="O270" s="8" t="s">
        <v>226</v>
      </c>
      <c r="P270" s="8">
        <v>5</v>
      </c>
      <c r="Q270" s="8" t="s">
        <v>289</v>
      </c>
      <c r="W270" s="10" t="s">
        <v>243</v>
      </c>
      <c r="X270" s="10" t="s">
        <v>254</v>
      </c>
      <c r="Y270" s="10" t="s">
        <v>1384</v>
      </c>
      <c r="Z270" s="10" t="s">
        <v>1385</v>
      </c>
      <c r="AA270" s="10" t="s">
        <v>294</v>
      </c>
      <c r="AB270" s="10" t="s">
        <v>303</v>
      </c>
      <c r="AC270" s="10" t="s">
        <v>329</v>
      </c>
      <c r="AE270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F270" s="14"/>
      <c r="AG270" s="18" t="s">
        <v>329</v>
      </c>
      <c r="AH270" s="18"/>
      <c r="AI270" s="18"/>
      <c r="AJ270" s="18"/>
      <c r="AK270" s="18"/>
      <c r="AL270" s="18"/>
      <c r="AM270" s="18"/>
      <c r="AN270" s="19" t="str">
        <f t="shared" si="16"/>
        <v/>
      </c>
      <c r="AO270" s="14"/>
      <c r="AP270" s="15" t="str">
        <f>IF(Q270="Structural",_xlfn.CONCAT("    ","structuralUpgradeType = ",IF(P270&lt;3,"0_2",IF(P270&lt;5,"3_4",IF(P270&lt;7,"5_6",IF(P270&lt;9,"7_8","9Plus"))))),IF(Q270="Command Module",_xlfn.CONCAT("    commandUpgradeType = standard",CHAR(10),"    commandUpgradeName = ",W270),IF(Q270="Engine",_xlfn.CONCAT("    engineUpgradeType = ",X270,CHAR(10),Parts!AS270,CHAR(10),"    enginePartUpgradeName = ",Y270),IF(Q270="Parachute","    parachuteUpgradeType = standard",IF(Q270="Solar",_xlfn.CONCAT("    solarPanelUpgradeTier = ",P270),IF(OR(Q270="System",Q270="System and Space Capability")=TRUE,_xlfn.CONCAT("    spacePlaneSystemUpgradeType = ",Y270,IF(Q270="System and Space Capability",_xlfn.CONCAT(CHAR(10),"    spaceplaneUpgradeType = spaceCapable",CHAR(10),"    baseSkinTemp = ",CHAR(10),"    upgradeSkinTemp = "),"")),IF(Q270="Fuel Tank",IF(AA270="NA/Balloon","    KiwiFuelSwitchIgnore = true",IF(AA270="standardLiquidFuel",_xlfn.CONCAT("    fuelTankUpgradeType = ",AA270,CHAR(10),"    fuelTankSizeUpgrade = ",AB270),_xlfn.CONCAT("    fuelTankUpgradeType = ",AA270))),IF(Q270="RCS","    rcsUpgradeType = coldGas",IF(Q270="RTG",_xlfn.CONCAT(CHAR(10),"@PART[",D270,"]:NEEDS[",B270,",NearFutureElectrical,DecayingRTGs,!FeatureRadiation]",CHAR(10),"{",CHAR(10),"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Q270" s="16" t="str">
        <f>IF(Q270="Engine",VLOOKUP(X270,EngineUpgrades!$A$2:$C$19,2,FALSE),"")</f>
        <v/>
      </c>
      <c r="AR270" s="16" t="str">
        <f>IF(Q270="Engine",VLOOKUP(X270,EngineUpgrades!$A$2:$C$19,3,FALSE),"")</f>
        <v/>
      </c>
      <c r="AS270" s="15" t="str">
        <f>_xlfn.XLOOKUP(AQ270,EngineUpgrades!$D$1:$J$1,EngineUpgrades!$D$17:$J$17,"",0,1)</f>
        <v/>
      </c>
      <c r="AT270" s="17">
        <v>2</v>
      </c>
      <c r="AU270" s="16" t="str">
        <f>IF(Q270="Engine",_xlfn.XLOOKUP(_xlfn.CONCAT(O270,P270+AT270),TechTree!$C$2:$C$501,TechTree!$D$2:$D$501,"Not Valid Combination",0,1),"")</f>
        <v/>
      </c>
    </row>
    <row r="271" spans="1:47" ht="348.5" x14ac:dyDescent="0.35">
      <c r="A271" t="str">
        <f>VLOOKUP(D271,PartsUpdated!$A$2:$A$289,1,FALSE)</f>
        <v>tantares_orbital_module_s1_3</v>
      </c>
      <c r="B271" t="s">
        <v>417</v>
      </c>
      <c r="C271" t="s">
        <v>1266</v>
      </c>
      <c r="D271" t="s">
        <v>957</v>
      </c>
      <c r="E271" t="s">
        <v>958</v>
      </c>
      <c r="F271" t="s">
        <v>420</v>
      </c>
      <c r="G271" t="s">
        <v>427</v>
      </c>
      <c r="H271">
        <v>1000</v>
      </c>
      <c r="I271">
        <v>400</v>
      </c>
      <c r="J271">
        <v>0.3</v>
      </c>
      <c r="K271" t="s">
        <v>44</v>
      </c>
      <c r="M271" s="12" t="str">
        <f>_xlfn.CONCAT(IF($R271&lt;&gt;"",_xlfn.CONCAT(" #LOC_KTT_",B271,"_",D271,"_Title = ",$R271,CHAR(10),"@PART[",D271,"]:NEEDS[!002_CommunityPartsTitles]:AFTER[",B271,"] // ",IF(R271="",E271,_xlfn.CONCAT(R271," (",E271,")")),CHAR(10),"{",CHAR(10),"    @",$R$1," = #LOC_KTT_",B271,"_",D271,"_Title // ",$R271,CHAR(10),"}",CHAR(10)),""),"@PART[",D271,"]:AFTER[",B271,"] // ",IF(R271="",E271,_xlfn.CONCAT(R271," (",E271,")")),CHAR(10),"{",CHAR(10),"    techBranch = ",VLOOKUP(O271,TechTree!$G$2:$H$43,2,FALSE),CHAR(10),"    techTier = ",P271,CHAR(10),"    @TechRequired = ",N271,IF($S271&lt;&gt;"",_xlfn.CONCAT(CHAR(10),"    @",$S$1," = ",$S271),""),IF($T271&lt;&gt;"",_xlfn.CONCAT(CHAR(10),"    @",$T$1," = ",$T271),""),IF($U271&lt;&gt;"",_xlfn.CONCAT(CHAR(10),"    @",$U$1," = ",$U271),""),IF(AND(AA271="NA/Balloon",Q271&lt;&gt;"Fuel Tank")=TRUE,_xlfn.CONCAT(CHAR(10),"    KiwiFuelSwitchIgnore = true"),""),IF($V271&lt;&gt;"",_xlfn.CONCAT(CHAR(10),V271),""),IF($AP271&lt;&gt;"",IF(Q271="RTG","",_xlfn.CONCAT(CHAR(10),$AP271)),""),IF(AN271&lt;&gt;"",_xlfn.CONCAT(CHAR(10),AN271),""),CHAR(10),"}",IF(AC271="Yes",_xlfn.CONCAT(CHAR(10),"@PART[",D271,"]:NEEDS[KiwiDeprecate]:AFTER[",B271,"]",CHAR(10),"{",CHAR(10),"    kiwiDeprecate = true",CHAR(10),"}"),""),IF(Q271="RTG",AP271,""))</f>
        <v>@PART[tantares_orbital_module_s1_3]:AFTER[Tantares] // Tantares 93-C "NysfÃ¦re" Orbital Module
{
    techBranch = stationColony
    techTier = 5
    @TechRequired = hydroponics
    spacePlaneSystemUpgradeType = tantares
}</v>
      </c>
      <c r="N271" s="9" t="str">
        <f>_xlfn.XLOOKUP(_xlfn.CONCAT(O271,P271),TechTree!$C$2:$C$501,TechTree!$D$2:$D$501,"Not Valid Combination",0,1)</f>
        <v>hydroponics</v>
      </c>
      <c r="O271" s="8" t="s">
        <v>226</v>
      </c>
      <c r="P271" s="8">
        <v>5</v>
      </c>
      <c r="Q271" s="8" t="s">
        <v>289</v>
      </c>
      <c r="W271" s="10" t="s">
        <v>243</v>
      </c>
      <c r="X271" s="10" t="s">
        <v>259</v>
      </c>
      <c r="Y271" s="10" t="s">
        <v>1384</v>
      </c>
      <c r="Z271" s="10" t="s">
        <v>1385</v>
      </c>
      <c r="AA271" s="10" t="s">
        <v>294</v>
      </c>
      <c r="AB271" s="10" t="s">
        <v>303</v>
      </c>
      <c r="AC271" s="10" t="s">
        <v>329</v>
      </c>
      <c r="AE271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tantares_orbital_module_s1_3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F271" s="14"/>
      <c r="AG271" s="18" t="s">
        <v>329</v>
      </c>
      <c r="AH271" s="18"/>
      <c r="AI271" s="18"/>
      <c r="AJ271" s="18"/>
      <c r="AK271" s="18"/>
      <c r="AL271" s="18"/>
      <c r="AM271" s="18"/>
      <c r="AN271" s="19" t="str">
        <f t="shared" si="16"/>
        <v/>
      </c>
      <c r="AO271" s="14"/>
      <c r="AP271" s="15" t="str">
        <f>IF(Q271="Structural",_xlfn.CONCAT("    ","structuralUpgradeType = ",IF(P271&lt;3,"0_2",IF(P271&lt;5,"3_4",IF(P271&lt;7,"5_6",IF(P271&lt;9,"7_8","9Plus"))))),IF(Q271="Command Module",_xlfn.CONCAT("    commandUpgradeType = standard",CHAR(10),"    commandUpgradeName = ",W271),IF(Q271="Engine",_xlfn.CONCAT("    engineUpgradeType = ",X271,CHAR(10),Parts!AS271,CHAR(10),"    enginePartUpgradeName = ",Y271),IF(Q271="Parachute","    parachuteUpgradeType = standard",IF(Q271="Solar",_xlfn.CONCAT("    solarPanelUpgradeTier = ",P271),IF(OR(Q271="System",Q271="System and Space Capability")=TRUE,_xlfn.CONCAT("    spacePlaneSystemUpgradeType = ",Y271,IF(Q271="System and Space Capability",_xlfn.CONCAT(CHAR(10),"    spaceplaneUpgradeType = spaceCapable",CHAR(10),"    baseSkinTemp = ",CHAR(10),"    upgradeSkinTemp = "),"")),IF(Q271="Fuel Tank",IF(AA271="NA/Balloon","    KiwiFuelSwitchIgnore = true",IF(AA271="standardLiquidFuel",_xlfn.CONCAT("    fuelTankUpgradeType = ",AA271,CHAR(10),"    fuelTankSizeUpgrade = ",AB271),_xlfn.CONCAT("    fuelTankUpgradeType = ",AA271))),IF(Q271="RCS","    rcsUpgradeType = coldGas",IF(Q271="RTG",_xlfn.CONCAT(CHAR(10),"@PART[",D271,"]:NEEDS[",B271,",NearFutureElectrical,DecayingRTGs,!FeatureRadiation]",CHAR(10),"{",CHAR(10),"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Q271" s="16" t="str">
        <f>IF(Q271="Engine",VLOOKUP(X271,EngineUpgrades!$A$2:$C$19,2,FALSE),"")</f>
        <v/>
      </c>
      <c r="AR271" s="16" t="str">
        <f>IF(Q271="Engine",VLOOKUP(X271,EngineUpgrades!$A$2:$C$19,3,FALSE),"")</f>
        <v/>
      </c>
      <c r="AS271" s="15" t="str">
        <f>_xlfn.XLOOKUP(AQ271,EngineUpgrades!$D$1:$J$1,EngineUpgrades!$D$17:$J$17,"",0,1)</f>
        <v/>
      </c>
      <c r="AT271" s="17">
        <v>2</v>
      </c>
      <c r="AU271" s="16" t="str">
        <f>IF(Q271="Engine",_xlfn.XLOOKUP(_xlfn.CONCAT(O271,P271+AT271),TechTree!$C$2:$C$501,TechTree!$D$2:$D$501,"Not Valid Combination",0,1),"")</f>
        <v/>
      </c>
    </row>
    <row r="272" spans="1:47" ht="348.5" x14ac:dyDescent="0.35">
      <c r="A272" t="str">
        <f>VLOOKUP(D272,PartsUpdated!$A$2:$A$289,1,FALSE)</f>
        <v>tantares_orbital_module_s1_4</v>
      </c>
      <c r="B272" t="s">
        <v>417</v>
      </c>
      <c r="C272" t="s">
        <v>1267</v>
      </c>
      <c r="D272" t="s">
        <v>959</v>
      </c>
      <c r="E272" t="s">
        <v>960</v>
      </c>
      <c r="F272" t="s">
        <v>420</v>
      </c>
      <c r="G272" t="s">
        <v>427</v>
      </c>
      <c r="H272">
        <v>1000</v>
      </c>
      <c r="I272">
        <v>400</v>
      </c>
      <c r="J272">
        <v>0.5</v>
      </c>
      <c r="K272" t="s">
        <v>44</v>
      </c>
      <c r="M272" s="12" t="str">
        <f>_xlfn.CONCAT(IF($R272&lt;&gt;"",_xlfn.CONCAT(" #LOC_KTT_",B272,"_",D272,"_Title = ",$R272,CHAR(10),"@PART[",D272,"]:NEEDS[!002_CommunityPartsTitles]:AFTER[",B272,"] // ",IF(R272="",E272,_xlfn.CONCAT(R272," (",E272,")")),CHAR(10),"{",CHAR(10),"    @",$R$1," = #LOC_KTT_",B272,"_",D272,"_Title // ",$R272,CHAR(10),"}",CHAR(10)),""),"@PART[",D272,"]:AFTER[",B272,"] // ",IF(R272="",E272,_xlfn.CONCAT(R272," (",E272,")")),CHAR(10),"{",CHAR(10),"    techBranch = ",VLOOKUP(O272,TechTree!$G$2:$H$43,2,FALSE),CHAR(10),"    techTier = ",P272,CHAR(10),"    @TechRequired = ",N272,IF($S272&lt;&gt;"",_xlfn.CONCAT(CHAR(10),"    @",$S$1," = ",$S272),""),IF($T272&lt;&gt;"",_xlfn.CONCAT(CHAR(10),"    @",$T$1," = ",$T272),""),IF($U272&lt;&gt;"",_xlfn.CONCAT(CHAR(10),"    @",$U$1," = ",$U272),""),IF(AND(AA272="NA/Balloon",Q272&lt;&gt;"Fuel Tank")=TRUE,_xlfn.CONCAT(CHAR(10),"    KiwiFuelSwitchIgnore = true"),""),IF($V272&lt;&gt;"",_xlfn.CONCAT(CHAR(10),V272),""),IF($AP272&lt;&gt;"",IF(Q272="RTG","",_xlfn.CONCAT(CHAR(10),$AP272)),""),IF(AN272&lt;&gt;"",_xlfn.CONCAT(CHAR(10),AN272),""),CHAR(10),"}",IF(AC272="Yes",_xlfn.CONCAT(CHAR(10),"@PART[",D272,"]:NEEDS[KiwiDeprecate]:AFTER[",B272,"]",CHAR(10),"{",CHAR(10),"    kiwiDeprecate = true",CHAR(10),"}"),""),IF(Q272="RTG",AP272,""))</f>
        <v>@PART[tantares_orbital_module_s1_4]:AFTER[Tantares] // Tantares 12-D "Kopiboks" Orbital Module
{
    techBranch = stationColony
    techTier = 5
    @TechRequired = hydroponics
    spacePlaneSystemUpgradeType = tantares
}</v>
      </c>
      <c r="N272" s="9" t="str">
        <f>_xlfn.XLOOKUP(_xlfn.CONCAT(O272,P272),TechTree!$C$2:$C$501,TechTree!$D$2:$D$501,"Not Valid Combination",0,1)</f>
        <v>hydroponics</v>
      </c>
      <c r="O272" s="8" t="s">
        <v>226</v>
      </c>
      <c r="P272" s="8">
        <v>5</v>
      </c>
      <c r="Q272" s="8" t="s">
        <v>289</v>
      </c>
      <c r="W272" s="10" t="s">
        <v>243</v>
      </c>
      <c r="X272" s="10" t="s">
        <v>254</v>
      </c>
      <c r="Y272" s="10" t="s">
        <v>1384</v>
      </c>
      <c r="Z272" s="10" t="s">
        <v>1385</v>
      </c>
      <c r="AA272" s="10" t="s">
        <v>294</v>
      </c>
      <c r="AB272" s="10" t="s">
        <v>303</v>
      </c>
      <c r="AC272" s="10" t="s">
        <v>329</v>
      </c>
      <c r="AE272" s="12" t="str">
        <f t="shared" si="15"/>
        <v>// Choose the one with the part that you want to represent the system
#LOC_KTT_Tantares_tantares_SYSTEM_UPGRADE_TITLE = Tantares System
PARTUPGRADE:NEEDS[Tantares]
{
    name = tantaresUpgrade
    type = system
    systemUpgradeName = #LOC_KTT_Tantares_tantares_SYSTEM_UPGRADE_TITLE // Tantares System
    partIcon = tantares_orbital_module_s1_4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@PARTUPGRADE[tantaresUpgrade]:FOR[KiwiTechTree]
{
    @title ^= #:INSERTPARTTITLE:$systemUpgradeName$:
    @description ^= #:INSERTSYSTEM:$systemUpgradeName$:
}
@PART[*]:HAS[#spacePlaneSystemUpgradeType[tantares],~systemUpgrade[off]]:FOR[zzzKiwiTechTree]
{
    %systemUpgradeName = #LOC_KTT_Tantares_tantares_SYSTEM_UPGRADE_TITLE // Tantares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#:INSERTSYSTEMUPGRADENODE:$@PARTUPGRADE[tantaresUpgrade]/techRequired$!
}</v>
      </c>
      <c r="AF272" s="14"/>
      <c r="AG272" s="18" t="s">
        <v>329</v>
      </c>
      <c r="AH272" s="18"/>
      <c r="AI272" s="18"/>
      <c r="AJ272" s="18"/>
      <c r="AK272" s="18"/>
      <c r="AL272" s="18"/>
      <c r="AM272" s="18"/>
      <c r="AN272" s="19" t="str">
        <f t="shared" si="16"/>
        <v/>
      </c>
      <c r="AO272" s="14"/>
      <c r="AP272" s="15" t="str">
        <f>IF(Q272="Structural",_xlfn.CONCAT("    ","structuralUpgradeType = ",IF(P272&lt;3,"0_2",IF(P272&lt;5,"3_4",IF(P272&lt;7,"5_6",IF(P272&lt;9,"7_8","9Plus"))))),IF(Q272="Command Module",_xlfn.CONCAT("    commandUpgradeType = standard",CHAR(10),"    commandUpgradeName = ",W272),IF(Q272="Engine",_xlfn.CONCAT("    engineUpgradeType = ",X272,CHAR(10),Parts!AS272,CHAR(10),"    enginePartUpgradeName = ",Y272),IF(Q272="Parachute","    parachuteUpgradeType = standard",IF(Q272="Solar",_xlfn.CONCAT("    solarPanelUpgradeTier = ",P272),IF(OR(Q272="System",Q272="System and Space Capability")=TRUE,_xlfn.CONCAT("    spacePlaneSystemUpgradeType = ",Y272,IF(Q272="System and Space Capability",_xlfn.CONCAT(CHAR(10),"    spaceplaneUpgradeType = spaceCapable",CHAR(10),"    baseSkinTemp = ",CHAR(10),"    upgradeSkinTemp = "),"")),IF(Q272="Fuel Tank",IF(AA272="NA/Balloon","    KiwiFuelSwitchIgnore = true",IF(AA272="standardLiquidFuel",_xlfn.CONCAT("    fuelTankUpgradeType = ",AA272,CHAR(10),"    fuelTankSizeUpgrade = ",AB272),_xlfn.CONCAT("    fuelTankUpgradeType = ",AA272))),IF(Q272="RCS","    rcsUpgradeType = coldGas",IF(Q272="RTG",_xlfn.CONCAT(CHAR(10),"@PART[",D272,"]:NEEDS[",B272,",NearFutureElectrical,DecayingRTGs,!FeatureRadiation]",CHAR(10),"{",CHAR(10),"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tantares</v>
      </c>
      <c r="AQ272" s="16" t="str">
        <f>IF(Q272="Engine",VLOOKUP(X272,EngineUpgrades!$A$2:$C$19,2,FALSE),"")</f>
        <v/>
      </c>
      <c r="AR272" s="16" t="str">
        <f>IF(Q272="Engine",VLOOKUP(X272,EngineUpgrades!$A$2:$C$19,3,FALSE),"")</f>
        <v/>
      </c>
      <c r="AS272" s="15" t="str">
        <f>_xlfn.XLOOKUP(AQ272,EngineUpgrades!$D$1:$J$1,EngineUpgrades!$D$17:$J$17,"",0,1)</f>
        <v/>
      </c>
      <c r="AT272" s="17">
        <v>2</v>
      </c>
      <c r="AU272" s="16" t="str">
        <f>IF(Q272="Engine",_xlfn.XLOOKUP(_xlfn.CONCAT(O272,P272+AT272),TechTree!$C$2:$C$501,TechTree!$D$2:$D$501,"Not Valid Combination",0,1),"")</f>
        <v/>
      </c>
    </row>
    <row r="273" spans="1:47" ht="84.5" x14ac:dyDescent="0.35">
      <c r="A273" t="str">
        <f>VLOOKUP(D273,PartsUpdated!$A$2:$A$289,1,FALSE)</f>
        <v>tantares_parachute_s0_1</v>
      </c>
      <c r="B273" t="s">
        <v>417</v>
      </c>
      <c r="C273" t="s">
        <v>1268</v>
      </c>
      <c r="D273" t="s">
        <v>961</v>
      </c>
      <c r="E273" t="s">
        <v>962</v>
      </c>
      <c r="F273" t="s">
        <v>439</v>
      </c>
      <c r="G273" t="s">
        <v>427</v>
      </c>
      <c r="H273">
        <v>2400</v>
      </c>
      <c r="I273">
        <v>480</v>
      </c>
      <c r="J273">
        <v>0.1</v>
      </c>
      <c r="K273" t="s">
        <v>44</v>
      </c>
      <c r="M273" s="12" t="str">
        <f>_xlfn.CONCAT(IF($R273&lt;&gt;"",_xlfn.CONCAT(" #LOC_KTT_",B273,"_",D273,"_Title = ",$R273,CHAR(10),"@PART[",D273,"]:NEEDS[!002_CommunityPartsTitles]:AFTER[",B273,"] // ",IF(R273="",E273,_xlfn.CONCAT(R273," (",E273,")")),CHAR(10),"{",CHAR(10),"    @",$R$1," = #LOC_KTT_",B273,"_",D273,"_Title // ",$R273,CHAR(10),"}",CHAR(10)),""),"@PART[",D273,"]:AFTER[",B273,"] // ",IF(R273="",E273,_xlfn.CONCAT(R273," (",E273,")")),CHAR(10),"{",CHAR(10),"    techBranch = ",VLOOKUP(O273,TechTree!$G$2:$H$43,2,FALSE),CHAR(10),"    techTier = ",P273,CHAR(10),"    @TechRequired = ",N273,IF($S273&lt;&gt;"",_xlfn.CONCAT(CHAR(10),"    @",$S$1," = ",$S273),""),IF($T273&lt;&gt;"",_xlfn.CONCAT(CHAR(10),"    @",$T$1," = ",$T273),""),IF($U273&lt;&gt;"",_xlfn.CONCAT(CHAR(10),"    @",$U$1," = ",$U273),""),IF(AND(AA273="NA/Balloon",Q273&lt;&gt;"Fuel Tank")=TRUE,_xlfn.CONCAT(CHAR(10),"    KiwiFuelSwitchIgnore = true"),""),IF($V273&lt;&gt;"",_xlfn.CONCAT(CHAR(10),V273),""),IF($AP273&lt;&gt;"",IF(Q273="RTG","",_xlfn.CONCAT(CHAR(10),$AP273)),""),IF(AN273&lt;&gt;"",_xlfn.CONCAT(CHAR(10),AN273),""),CHAR(10),"}",IF(AC273="Yes",_xlfn.CONCAT(CHAR(10),"@PART[",D273,"]:NEEDS[KiwiDeprecate]:AFTER[",B273,"]",CHAR(10),"{",CHAR(10),"    kiwiDeprecate = true",CHAR(10),"}"),""),IF(Q273="RTG",AP273,""))</f>
        <v>@PART[tantares_parachute_s0_1]:AFTER[Tantares] // Tantares Size 0 Inline Parachute
{
    techBranch = parachutes
    techTier = 4
    @TechRequired = spaceExploration
    parachuteUpgradeType = standard
}</v>
      </c>
      <c r="N273" s="9" t="str">
        <f>_xlfn.XLOOKUP(_xlfn.CONCAT(O273,P273),TechTree!$C$2:$C$501,TechTree!$D$2:$D$501,"Not Valid Combination",0,1)</f>
        <v>spaceExploration</v>
      </c>
      <c r="O273" s="8" t="s">
        <v>225</v>
      </c>
      <c r="P273" s="8">
        <v>4</v>
      </c>
      <c r="Q273" s="8" t="s">
        <v>290</v>
      </c>
      <c r="W273" s="10" t="s">
        <v>243</v>
      </c>
      <c r="X273" s="10" t="s">
        <v>259</v>
      </c>
      <c r="AA273" s="10" t="s">
        <v>294</v>
      </c>
      <c r="AB273" s="10" t="s">
        <v>303</v>
      </c>
      <c r="AC273" s="10" t="s">
        <v>329</v>
      </c>
      <c r="AE273" s="12" t="str">
        <f t="shared" si="15"/>
        <v/>
      </c>
      <c r="AF273" s="14"/>
      <c r="AG273" s="18" t="s">
        <v>329</v>
      </c>
      <c r="AH273" s="18"/>
      <c r="AI273" s="18"/>
      <c r="AJ273" s="18"/>
      <c r="AK273" s="18"/>
      <c r="AL273" s="18"/>
      <c r="AM273" s="18"/>
      <c r="AN273" s="19" t="str">
        <f t="shared" si="16"/>
        <v/>
      </c>
      <c r="AO273" s="14"/>
      <c r="AP273" s="15" t="str">
        <f>IF(Q273="Structural",_xlfn.CONCAT("    ","structuralUpgradeType = ",IF(P273&lt;3,"0_2",IF(P273&lt;5,"3_4",IF(P273&lt;7,"5_6",IF(P273&lt;9,"7_8","9Plus"))))),IF(Q273="Command Module",_xlfn.CONCAT("    commandUpgradeType = standard",CHAR(10),"    commandUpgradeName = ",W273),IF(Q273="Engine",_xlfn.CONCAT("    engineUpgradeType = ",X273,CHAR(10),Parts!AS273,CHAR(10),"    enginePartUpgradeName = ",Y273),IF(Q273="Parachute","    parachuteUpgradeType = standard",IF(Q273="Solar",_xlfn.CONCAT("    solarPanelUpgradeTier = ",P273),IF(OR(Q273="System",Q273="System and Space Capability")=TRUE,_xlfn.CONCAT("    spacePlaneSystemUpgradeType = ",Y273,IF(Q273="System and Space Capability",_xlfn.CONCAT(CHAR(10),"    spaceplaneUpgradeType = spaceCapable",CHAR(10),"    baseSkinTemp = ",CHAR(10),"    upgradeSkinTemp = "),"")),IF(Q273="Fuel Tank",IF(AA273="NA/Balloon","    KiwiFuelSwitchIgnore = true",IF(AA273="standardLiquidFuel",_xlfn.CONCAT("    fuelTankUpgradeType = ",AA273,CHAR(10),"    fuelTankSizeUpgrade = ",AB273),_xlfn.CONCAT("    fuelTankUpgradeType = ",AA273))),IF(Q273="RCS","    rcsUpgradeType = coldGas",IF(Q273="RTG",_xlfn.CONCAT(CHAR(10),"@PART[",D273,"]:NEEDS[",B273,",NearFutureElectrical,DecayingRTGs,!FeatureRadiation]",CHAR(10),"{",CHAR(10),"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Q273" s="16" t="str">
        <f>IF(Q273="Engine",VLOOKUP(X273,EngineUpgrades!$A$2:$C$19,2,FALSE),"")</f>
        <v/>
      </c>
      <c r="AR273" s="16" t="str">
        <f>IF(Q273="Engine",VLOOKUP(X273,EngineUpgrades!$A$2:$C$19,3,FALSE),"")</f>
        <v/>
      </c>
      <c r="AS273" s="15" t="str">
        <f>_xlfn.XLOOKUP(AQ273,EngineUpgrades!$D$1:$J$1,EngineUpgrades!$D$17:$J$17,"",0,1)</f>
        <v/>
      </c>
      <c r="AT273" s="17">
        <v>2</v>
      </c>
      <c r="AU273" s="16" t="str">
        <f>IF(Q273="Engine",_xlfn.XLOOKUP(_xlfn.CONCAT(O273,P273+AT273),TechTree!$C$2:$C$501,TechTree!$D$2:$D$501,"Not Valid Combination",0,1),"")</f>
        <v/>
      </c>
    </row>
    <row r="274" spans="1:47" ht="348.5" x14ac:dyDescent="0.35">
      <c r="A274" t="str">
        <f>VLOOKUP(D274,PartsUpdated!$A$2:$A$289,1,FALSE)</f>
        <v>alnair_avionics_s0_1</v>
      </c>
      <c r="B274" t="s">
        <v>417</v>
      </c>
      <c r="C274" t="s">
        <v>1269</v>
      </c>
      <c r="D274" t="s">
        <v>963</v>
      </c>
      <c r="E274" t="s">
        <v>964</v>
      </c>
      <c r="F274" t="s">
        <v>420</v>
      </c>
      <c r="G274" t="s">
        <v>5</v>
      </c>
      <c r="H274">
        <v>2500</v>
      </c>
      <c r="I274">
        <v>500</v>
      </c>
      <c r="J274">
        <v>7.4999999999999997E-2</v>
      </c>
      <c r="K274" t="s">
        <v>25</v>
      </c>
      <c r="M274" s="12" t="str">
        <f>_xlfn.CONCAT(IF($R274&lt;&gt;"",_xlfn.CONCAT(" #LOC_KTT_",B274,"_",D274,"_Title = ",$R274,CHAR(10),"@PART[",D274,"]:NEEDS[!002_CommunityPartsTitles]:AFTER[",B274,"] // ",IF(R274="",E274,_xlfn.CONCAT(R274," (",E274,")")),CHAR(10),"{",CHAR(10),"    @",$R$1," = #LOC_KTT_",B274,"_",D274,"_Title // ",$R274,CHAR(10),"}",CHAR(10)),""),"@PART[",D274,"]:AFTER[",B274,"] // ",IF(R274="",E274,_xlfn.CONCAT(R274," (",E274,")")),CHAR(10),"{",CHAR(10),"    techBranch = ",VLOOKUP(O274,TechTree!$G$2:$H$43,2,FALSE),CHAR(10),"    techTier = ",P274,CHAR(10),"    @TechRequired = ",N274,IF($S274&lt;&gt;"",_xlfn.CONCAT(CHAR(10),"    @",$S$1," = ",$S274),""),IF($T274&lt;&gt;"",_xlfn.CONCAT(CHAR(10),"    @",$T$1," = ",$T274),""),IF($U274&lt;&gt;"",_xlfn.CONCAT(CHAR(10),"    @",$U$1," = ",$U274),""),IF(AND(AA274="NA/Balloon",Q274&lt;&gt;"Fuel Tank")=TRUE,_xlfn.CONCAT(CHAR(10),"    KiwiFuelSwitchIgnore = true"),""),IF($V274&lt;&gt;"",_xlfn.CONCAT(CHAR(10),V274),""),IF($AP274&lt;&gt;"",IF(Q274="RTG","",_xlfn.CONCAT(CHAR(10),$AP274)),""),IF(AN274&lt;&gt;"",_xlfn.CONCAT(CHAR(10),AN274),""),CHAR(10),"}",IF(AC274="Yes",_xlfn.CONCAT(CHAR(10),"@PART[",D274,"]:NEEDS[KiwiDeprecate]:AFTER[",B274,"]",CHAR(10),"{",CHAR(10),"    kiwiDeprecate = true",CHAR(10),"}"),""),IF(Q274="RTG",AP274,""))</f>
        <v>@PART[alnair_avionics_s0_1]:AFTER[Tantares] // Alnair 62-A "Hjernepille" Control Block
{
    techBranch = probes
    techTier = 6
    @TechRequired = unmannedTech
    spacePlaneSystemUpgradeType = alnair
}</v>
      </c>
      <c r="N274" s="9" t="str">
        <f>_xlfn.XLOOKUP(_xlfn.CONCAT(O274,P274),TechTree!$C$2:$C$501,TechTree!$D$2:$D$501,"Not Valid Combination",0,1)</f>
        <v>unmannedTech</v>
      </c>
      <c r="O274" s="8" t="s">
        <v>217</v>
      </c>
      <c r="P274" s="8">
        <v>6</v>
      </c>
      <c r="Q274" s="8" t="s">
        <v>289</v>
      </c>
      <c r="W274" s="10" t="s">
        <v>243</v>
      </c>
      <c r="X274" s="10" t="s">
        <v>254</v>
      </c>
      <c r="Y274" s="10" t="s">
        <v>1393</v>
      </c>
      <c r="Z274" s="10" t="s">
        <v>1394</v>
      </c>
      <c r="AA274" s="10" t="s">
        <v>294</v>
      </c>
      <c r="AB274" s="10" t="s">
        <v>303</v>
      </c>
      <c r="AC274" s="10" t="s">
        <v>329</v>
      </c>
      <c r="AE274" s="12" t="str">
        <f t="shared" si="15"/>
        <v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alnair_avionics_s0_1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v>
      </c>
      <c r="AF274" s="14"/>
      <c r="AG274" s="18" t="s">
        <v>329</v>
      </c>
      <c r="AH274" s="18"/>
      <c r="AI274" s="18"/>
      <c r="AJ274" s="18"/>
      <c r="AK274" s="18"/>
      <c r="AL274" s="18"/>
      <c r="AM274" s="18"/>
      <c r="AN274" s="19" t="str">
        <f t="shared" si="16"/>
        <v/>
      </c>
      <c r="AO274" s="14"/>
      <c r="AP274" s="15" t="str">
        <f>IF(Q274="Structural",_xlfn.CONCAT("    ","structuralUpgradeType = ",IF(P274&lt;3,"0_2",IF(P274&lt;5,"3_4",IF(P274&lt;7,"5_6",IF(P274&lt;9,"7_8","9Plus"))))),IF(Q274="Command Module",_xlfn.CONCAT("    commandUpgradeType = standard",CHAR(10),"    commandUpgradeName = ",W274),IF(Q274="Engine",_xlfn.CONCAT("    engineUpgradeType = ",X274,CHAR(10),Parts!AS274,CHAR(10),"    enginePartUpgradeName = ",Y274),IF(Q274="Parachute","    parachuteUpgradeType = standard",IF(Q274="Solar",_xlfn.CONCAT("    solarPanelUpgradeTier = ",P274),IF(OR(Q274="System",Q274="System and Space Capability")=TRUE,_xlfn.CONCAT("    spacePlaneSystemUpgradeType = ",Y274,IF(Q274="System and Space Capability",_xlfn.CONCAT(CHAR(10),"    spaceplaneUpgradeType = spaceCapable",CHAR(10),"    baseSkinTemp = ",CHAR(10),"    upgradeSkinTemp = "),"")),IF(Q274="Fuel Tank",IF(AA274="NA/Balloon","    KiwiFuelSwitchIgnore = true",IF(AA274="standardLiquidFuel",_xlfn.CONCAT("    fuelTankUpgradeType = ",AA274,CHAR(10),"    fuelTankSizeUpgrade = ",AB274),_xlfn.CONCAT("    fuelTankUpgradeType = ",AA274))),IF(Q274="RCS","    rcsUpgradeType = coldGas",IF(Q274="RTG",_xlfn.CONCAT(CHAR(10),"@PART[",D274,"]:NEEDS[",B274,",NearFutureElectrical,DecayingRTGs,!FeatureRadiation]",CHAR(10),"{",CHAR(10),"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alnair</v>
      </c>
      <c r="AQ274" s="16" t="str">
        <f>IF(Q274="Engine",VLOOKUP(X274,EngineUpgrades!$A$2:$C$19,2,FALSE),"")</f>
        <v/>
      </c>
      <c r="AR274" s="16" t="str">
        <f>IF(Q274="Engine",VLOOKUP(X274,EngineUpgrades!$A$2:$C$19,3,FALSE),"")</f>
        <v/>
      </c>
      <c r="AS274" s="15" t="str">
        <f>_xlfn.XLOOKUP(AQ274,EngineUpgrades!$D$1:$J$1,EngineUpgrades!$D$17:$J$17,"",0,1)</f>
        <v/>
      </c>
      <c r="AT274" s="17">
        <v>2</v>
      </c>
      <c r="AU274" s="16" t="str">
        <f>IF(Q274="Engine",_xlfn.XLOOKUP(_xlfn.CONCAT(O274,P274+AT274),TechTree!$C$2:$C$501,TechTree!$D$2:$D$501,"Not Valid Combination",0,1),"")</f>
        <v/>
      </c>
    </row>
    <row r="275" spans="1:47" ht="348.5" x14ac:dyDescent="0.35">
      <c r="A275" t="str">
        <f>VLOOKUP(D275,PartsUpdated!$A$2:$A$289,1,FALSE)</f>
        <v>alnair_crew_s1p5_1</v>
      </c>
      <c r="B275" t="s">
        <v>417</v>
      </c>
      <c r="C275" t="s">
        <v>1270</v>
      </c>
      <c r="D275" t="s">
        <v>965</v>
      </c>
      <c r="E275" t="s">
        <v>966</v>
      </c>
      <c r="F275" t="s">
        <v>439</v>
      </c>
      <c r="G275" t="s">
        <v>5</v>
      </c>
      <c r="H275">
        <v>10000</v>
      </c>
      <c r="I275">
        <v>2000</v>
      </c>
      <c r="J275">
        <v>1.25</v>
      </c>
      <c r="K275" t="s">
        <v>25</v>
      </c>
      <c r="M275" s="12" t="str">
        <f>_xlfn.CONCAT(IF($R275&lt;&gt;"",_xlfn.CONCAT(" #LOC_KTT_",B275,"_",D275,"_Title = ",$R275,CHAR(10),"@PART[",D275,"]:NEEDS[!002_CommunityPartsTitles]:AFTER[",B275,"] // ",IF(R275="",E275,_xlfn.CONCAT(R275," (",E275,")")),CHAR(10),"{",CHAR(10),"    @",$R$1," = #LOC_KTT_",B275,"_",D275,"_Title // ",$R275,CHAR(10),"}",CHAR(10)),""),"@PART[",D275,"]:AFTER[",B275,"] // ",IF(R275="",E275,_xlfn.CONCAT(R275," (",E275,")")),CHAR(10),"{",CHAR(10),"    techBranch = ",VLOOKUP(O275,TechTree!$G$2:$H$43,2,FALSE),CHAR(10),"    techTier = ",P275,CHAR(10),"    @TechRequired = ",N275,IF($S275&lt;&gt;"",_xlfn.CONCAT(CHAR(10),"    @",$S$1," = ",$S275),""),IF($T275&lt;&gt;"",_xlfn.CONCAT(CHAR(10),"    @",$T$1," = ",$T275),""),IF($U275&lt;&gt;"",_xlfn.CONCAT(CHAR(10),"    @",$U$1," = ",$U275),""),IF(AND(AA275="NA/Balloon",Q275&lt;&gt;"Fuel Tank")=TRUE,_xlfn.CONCAT(CHAR(10),"    KiwiFuelSwitchIgnore = true"),""),IF($V275&lt;&gt;"",_xlfn.CONCAT(CHAR(10),V275),""),IF($AP275&lt;&gt;"",IF(Q275="RTG","",_xlfn.CONCAT(CHAR(10),$AP275)),""),IF(AN275&lt;&gt;"",_xlfn.CONCAT(CHAR(10),AN275),""),CHAR(10),"}",IF(AC275="Yes",_xlfn.CONCAT(CHAR(10),"@PART[",D275,"]:NEEDS[KiwiDeprecate]:AFTER[",B275,"]",CHAR(10),"{",CHAR(10),"    kiwiDeprecate = true",CHAR(10),"}"),""),IF(Q275="RTG",AP275,""))</f>
        <v>@PART[alnair_crew_s1p5_1]:AFTER[Tantares] // Alnair 18-A "Avansert" Crew Capsule
{
    techBranch = commandModules
    techTier = 6
    @TechRequired = heavyCommandModules
    spacePlaneSystemUpgradeType = alnair
}</v>
      </c>
      <c r="N275" s="9" t="str">
        <f>_xlfn.XLOOKUP(_xlfn.CONCAT(O275,P275),TechTree!$C$2:$C$501,TechTree!$D$2:$D$501,"Not Valid Combination",0,1)</f>
        <v>heavyCommandModules</v>
      </c>
      <c r="O275" s="8" t="s">
        <v>205</v>
      </c>
      <c r="P275" s="8">
        <v>6</v>
      </c>
      <c r="Q275" s="8" t="s">
        <v>289</v>
      </c>
      <c r="W275" s="10" t="s">
        <v>243</v>
      </c>
      <c r="X275" s="10" t="s">
        <v>259</v>
      </c>
      <c r="Y275" s="10" t="s">
        <v>1393</v>
      </c>
      <c r="Z275" s="10" t="s">
        <v>1394</v>
      </c>
      <c r="AA275" s="10" t="s">
        <v>294</v>
      </c>
      <c r="AB275" s="10" t="s">
        <v>303</v>
      </c>
      <c r="AC275" s="10" t="s">
        <v>329</v>
      </c>
      <c r="AE275" s="12" t="str">
        <f t="shared" si="15"/>
        <v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v>
      </c>
      <c r="AF275" s="14"/>
      <c r="AG275" s="18" t="s">
        <v>329</v>
      </c>
      <c r="AH275" s="18"/>
      <c r="AI275" s="18"/>
      <c r="AJ275" s="18"/>
      <c r="AK275" s="18"/>
      <c r="AL275" s="18"/>
      <c r="AM275" s="18"/>
      <c r="AN275" s="19" t="str">
        <f t="shared" si="16"/>
        <v/>
      </c>
      <c r="AO275" s="14"/>
      <c r="AP275" s="15" t="str">
        <f>IF(Q275="Structural",_xlfn.CONCAT("    ","structuralUpgradeType = ",IF(P275&lt;3,"0_2",IF(P275&lt;5,"3_4",IF(P275&lt;7,"5_6",IF(P275&lt;9,"7_8","9Plus"))))),IF(Q275="Command Module",_xlfn.CONCAT("    commandUpgradeType = standard",CHAR(10),"    commandUpgradeName = ",W275),IF(Q275="Engine",_xlfn.CONCAT("    engineUpgradeType = ",X275,CHAR(10),Parts!AS275,CHAR(10),"    enginePartUpgradeName = ",Y275),IF(Q275="Parachute","    parachuteUpgradeType = standard",IF(Q275="Solar",_xlfn.CONCAT("    solarPanelUpgradeTier = ",P275),IF(OR(Q275="System",Q275="System and Space Capability")=TRUE,_xlfn.CONCAT("    spacePlaneSystemUpgradeType = ",Y275,IF(Q275="System and Space Capability",_xlfn.CONCAT(CHAR(10),"    spaceplaneUpgradeType = spaceCapable",CHAR(10),"    baseSkinTemp = ",CHAR(10),"    upgradeSkinTemp = "),"")),IF(Q275="Fuel Tank",IF(AA275="NA/Balloon","    KiwiFuelSwitchIgnore = true",IF(AA275="standardLiquidFuel",_xlfn.CONCAT("    fuelTankUpgradeType = ",AA275,CHAR(10),"    fuelTankSizeUpgrade = ",AB275),_xlfn.CONCAT("    fuelTankUpgradeType = ",AA275))),IF(Q275="RCS","    rcsUpgradeType = coldGas",IF(Q275="RTG",_xlfn.CONCAT(CHAR(10),"@PART[",D275,"]:NEEDS[",B275,",NearFutureElectrical,DecayingRTGs,!FeatureRadiation]",CHAR(10),"{",CHAR(10),"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alnair</v>
      </c>
      <c r="AQ275" s="16" t="str">
        <f>IF(Q275="Engine",VLOOKUP(X275,EngineUpgrades!$A$2:$C$19,2,FALSE),"")</f>
        <v/>
      </c>
      <c r="AR275" s="16" t="str">
        <f>IF(Q275="Engine",VLOOKUP(X275,EngineUpgrades!$A$2:$C$19,3,FALSE),"")</f>
        <v/>
      </c>
      <c r="AS275" s="15" t="str">
        <f>_xlfn.XLOOKUP(AQ275,EngineUpgrades!$D$1:$J$1,EngineUpgrades!$D$17:$J$17,"",0,1)</f>
        <v/>
      </c>
      <c r="AT275" s="17">
        <v>2</v>
      </c>
      <c r="AU275" s="16" t="str">
        <f>IF(Q275="Engine",_xlfn.XLOOKUP(_xlfn.CONCAT(O275,P275+AT275),TechTree!$C$2:$C$501,TechTree!$D$2:$D$501,"Not Valid Combination",0,1),"")</f>
        <v/>
      </c>
    </row>
    <row r="276" spans="1:47" ht="348.5" x14ac:dyDescent="0.35">
      <c r="A276" t="str">
        <f>VLOOKUP(D276,PartsUpdated!$A$2:$A$289,1,FALSE)</f>
        <v>alnair_crew_s2_1</v>
      </c>
      <c r="B276" t="s">
        <v>417</v>
      </c>
      <c r="C276" t="s">
        <v>1271</v>
      </c>
      <c r="D276" t="s">
        <v>967</v>
      </c>
      <c r="E276" t="s">
        <v>968</v>
      </c>
      <c r="F276" t="s">
        <v>439</v>
      </c>
      <c r="G276" t="s">
        <v>5</v>
      </c>
      <c r="H276">
        <v>10000</v>
      </c>
      <c r="I276">
        <v>2000</v>
      </c>
      <c r="J276">
        <v>1.75</v>
      </c>
      <c r="K276" t="s">
        <v>25</v>
      </c>
      <c r="M276" s="12" t="str">
        <f>_xlfn.CONCAT(IF($R276&lt;&gt;"",_xlfn.CONCAT(" #LOC_KTT_",B276,"_",D276,"_Title = ",$R276,CHAR(10),"@PART[",D276,"]:NEEDS[!002_CommunityPartsTitles]:AFTER[",B276,"] // ",IF(R276="",E276,_xlfn.CONCAT(R276," (",E276,")")),CHAR(10),"{",CHAR(10),"    @",$R$1," = #LOC_KTT_",B276,"_",D276,"_Title // ",$R276,CHAR(10),"}",CHAR(10)),""),"@PART[",D276,"]:AFTER[",B276,"] // ",IF(R276="",E276,_xlfn.CONCAT(R276," (",E276,")")),CHAR(10),"{",CHAR(10),"    techBranch = ",VLOOKUP(O276,TechTree!$G$2:$H$43,2,FALSE),CHAR(10),"    techTier = ",P276,CHAR(10),"    @TechRequired = ",N276,IF($S276&lt;&gt;"",_xlfn.CONCAT(CHAR(10),"    @",$S$1," = ",$S276),""),IF($T276&lt;&gt;"",_xlfn.CONCAT(CHAR(10),"    @",$T$1," = ",$T276),""),IF($U276&lt;&gt;"",_xlfn.CONCAT(CHAR(10),"    @",$U$1," = ",$U276),""),IF(AND(AA276="NA/Balloon",Q276&lt;&gt;"Fuel Tank")=TRUE,_xlfn.CONCAT(CHAR(10),"    KiwiFuelSwitchIgnore = true"),""),IF($V276&lt;&gt;"",_xlfn.CONCAT(CHAR(10),V276),""),IF($AP276&lt;&gt;"",IF(Q276="RTG","",_xlfn.CONCAT(CHAR(10),$AP276)),""),IF(AN276&lt;&gt;"",_xlfn.CONCAT(CHAR(10),AN276),""),CHAR(10),"}",IF(AC276="Yes",_xlfn.CONCAT(CHAR(10),"@PART[",D276,"]:NEEDS[KiwiDeprecate]:AFTER[",B276,"]",CHAR(10),"{",CHAR(10),"    kiwiDeprecate = true",CHAR(10),"}"),""),IF(Q276="RTG",AP276,""))</f>
        <v>@PART[alnair_crew_s2_1]:AFTER[Tantares] // Alnair 25-A "Utvidelse" Crew Capsule
{
    techBranch = commandModulesExtensions
    techTier = 6
    @TechRequired = heavyCommandModulesExtensions
    spacePlaneSystemUpgradeType = alnair
}</v>
      </c>
      <c r="N276" s="9" t="str">
        <f>_xlfn.XLOOKUP(_xlfn.CONCAT(O276,P276),TechTree!$C$2:$C$501,TechTree!$D$2:$D$501,"Not Valid Combination",0,1)</f>
        <v>heavyCommandModulesExtensions</v>
      </c>
      <c r="O276" s="8" t="s">
        <v>230</v>
      </c>
      <c r="P276" s="8">
        <v>6</v>
      </c>
      <c r="Q276" s="8" t="s">
        <v>289</v>
      </c>
      <c r="W276" s="10" t="s">
        <v>243</v>
      </c>
      <c r="X276" s="10" t="s">
        <v>254</v>
      </c>
      <c r="Y276" s="10" t="s">
        <v>1393</v>
      </c>
      <c r="Z276" s="10" t="s">
        <v>1394</v>
      </c>
      <c r="AA276" s="10" t="s">
        <v>294</v>
      </c>
      <c r="AB276" s="10" t="s">
        <v>303</v>
      </c>
      <c r="AC276" s="10" t="s">
        <v>329</v>
      </c>
      <c r="AE276" s="12" t="str">
        <f t="shared" si="15"/>
        <v>// Choose the one with the part that you want to represent the system
#LOC_KTT_Tantares_alnair_SYSTEM_UPGRADE_TITLE = Alnair System
PARTUPGRADE:NEEDS[Tantares]
{
    name = alnairUpgrade
    type = system
    systemUpgradeName = #LOC_KTT_Tantares_alnair_SYSTEM_UPGRADE_TITLE // Alnair System
    partIcon = alnair_crew_s2_1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@PARTUPGRADE[alnairUpgrade]:FOR[KiwiTechTree]
{
    @title ^= #:INSERTPARTTITLE:$systemUpgradeName$:
    @description ^= #:INSERTSYSTEM:$systemUpgradeName$:
}
@PART[*]:HAS[#spacePlaneSystemUpgradeType[alnair],~systemUpgrade[off]]:FOR[zzzKiwiTechTree]
{
    %systemUpgradeName = #LOC_KTT_Tantares_alnair_SYSTEM_UPGRADE_TITLE // Alnair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#:INSERTSYSTEMUPGRADENODE:$@PARTUPGRADE[alnairUpgrade]/techRequired$!
}</v>
      </c>
      <c r="AF276" s="14"/>
      <c r="AG276" s="18" t="s">
        <v>329</v>
      </c>
      <c r="AH276" s="18"/>
      <c r="AI276" s="18"/>
      <c r="AJ276" s="18"/>
      <c r="AK276" s="18"/>
      <c r="AL276" s="18"/>
      <c r="AM276" s="18"/>
      <c r="AN276" s="19" t="str">
        <f t="shared" si="16"/>
        <v/>
      </c>
      <c r="AO276" s="14"/>
      <c r="AP276" s="15" t="str">
        <f>IF(Q276="Structural",_xlfn.CONCAT("    ","structuralUpgradeType = ",IF(P276&lt;3,"0_2",IF(P276&lt;5,"3_4",IF(P276&lt;7,"5_6",IF(P276&lt;9,"7_8","9Plus"))))),IF(Q276="Command Module",_xlfn.CONCAT("    commandUpgradeType = standard",CHAR(10),"    commandUpgradeName = ",W276),IF(Q276="Engine",_xlfn.CONCAT("    engineUpgradeType = ",X276,CHAR(10),Parts!AS276,CHAR(10),"    enginePartUpgradeName = ",Y276),IF(Q276="Parachute","    parachuteUpgradeType = standard",IF(Q276="Solar",_xlfn.CONCAT("    solarPanelUpgradeTier = ",P276),IF(OR(Q276="System",Q276="System and Space Capability")=TRUE,_xlfn.CONCAT("    spacePlaneSystemUpgradeType = ",Y276,IF(Q276="System and Space Capability",_xlfn.CONCAT(CHAR(10),"    spaceplaneUpgradeType = spaceCapable",CHAR(10),"    baseSkinTemp = ",CHAR(10),"    upgradeSkinTemp = "),"")),IF(Q276="Fuel Tank",IF(AA276="NA/Balloon","    KiwiFuelSwitchIgnore = true",IF(AA276="standardLiquidFuel",_xlfn.CONCAT("    fuelTankUpgradeType = ",AA276,CHAR(10),"    fuelTankSizeUpgrade = ",AB276),_xlfn.CONCAT("    fuelTankUpgradeType = ",AA276))),IF(Q276="RCS","    rcsUpgradeType = coldGas",IF(Q276="RTG",_xlfn.CONCAT(CHAR(10),"@PART[",D276,"]:NEEDS[",B276,",NearFutureElectrical,DecayingRTGs,!FeatureRadiation]",CHAR(10),"{",CHAR(10),"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alnair</v>
      </c>
      <c r="AQ276" s="16" t="str">
        <f>IF(Q276="Engine",VLOOKUP(X276,EngineUpgrades!$A$2:$C$19,2,FALSE),"")</f>
        <v/>
      </c>
      <c r="AR276" s="16" t="str">
        <f>IF(Q276="Engine",VLOOKUP(X276,EngineUpgrades!$A$2:$C$19,3,FALSE),"")</f>
        <v/>
      </c>
      <c r="AS276" s="15" t="str">
        <f>_xlfn.XLOOKUP(AQ276,EngineUpgrades!$D$1:$J$1,EngineUpgrades!$D$17:$J$17,"",0,1)</f>
        <v/>
      </c>
      <c r="AT276" s="17">
        <v>2</v>
      </c>
      <c r="AU276" s="16" t="str">
        <f>IF(Q276="Engine",_xlfn.XLOOKUP(_xlfn.CONCAT(O276,P276+AT276),TechTree!$C$2:$C$501,TechTree!$D$2:$D$501,"Not Valid Combination",0,1),"")</f>
        <v/>
      </c>
    </row>
    <row r="277" spans="1:47" ht="156.5" x14ac:dyDescent="0.35">
      <c r="A277" t="str">
        <f>VLOOKUP(D277,PartsUpdated!$A$2:$A$289,1,FALSE)</f>
        <v>alnair_engine_s0p5_1</v>
      </c>
      <c r="B277" t="s">
        <v>417</v>
      </c>
      <c r="C277" t="s">
        <v>1272</v>
      </c>
      <c r="D277" t="s">
        <v>969</v>
      </c>
      <c r="E277" t="s">
        <v>970</v>
      </c>
      <c r="F277" t="s">
        <v>439</v>
      </c>
      <c r="G277" t="s">
        <v>372</v>
      </c>
      <c r="H277">
        <v>4000</v>
      </c>
      <c r="I277">
        <v>800</v>
      </c>
      <c r="J277">
        <v>0.2</v>
      </c>
      <c r="K277" t="s">
        <v>25</v>
      </c>
      <c r="M277" s="12" t="str">
        <f>_xlfn.CONCAT(IF($R277&lt;&gt;"",_xlfn.CONCAT(" #LOC_KTT_",B277,"_",D277,"_Title = ",$R277,CHAR(10),"@PART[",D277,"]:NEEDS[!002_CommunityPartsTitles]:AFTER[",B277,"] // ",IF(R277="",E277,_xlfn.CONCAT(R277," (",E277,")")),CHAR(10),"{",CHAR(10),"    @",$R$1," = #LOC_KTT_",B277,"_",D277,"_Title // ",$R277,CHAR(10),"}",CHAR(10)),""),"@PART[",D277,"]:AFTER[",B277,"] // ",IF(R277="",E277,_xlfn.CONCAT(R277," (",E277,")")),CHAR(10),"{",CHAR(10),"    techBranch = ",VLOOKUP(O277,TechTree!$G$2:$H$43,2,FALSE),CHAR(10),"    techTier = ",P277,CHAR(10),"    @TechRequired = ",N277,IF($S277&lt;&gt;"",_xlfn.CONCAT(CHAR(10),"    @",$S$1," = ",$S277),""),IF($T277&lt;&gt;"",_xlfn.CONCAT(CHAR(10),"    @",$T$1," = ",$T277),""),IF($U277&lt;&gt;"",_xlfn.CONCAT(CHAR(10),"    @",$U$1," = ",$U277),""),IF(AND(AA277="NA/Balloon",Q277&lt;&gt;"Fuel Tank")=TRUE,_xlfn.CONCAT(CHAR(10),"    KiwiFuelSwitchIgnore = true"),""),IF($V277&lt;&gt;"",_xlfn.CONCAT(CHAR(10),V277),""),IF($AP277&lt;&gt;"",IF(Q277="RTG","",_xlfn.CONCAT(CHAR(10),$AP277)),""),IF(AN277&lt;&gt;"",_xlfn.CONCAT(CHAR(10),AN277),""),CHAR(10),"}",IF(AC277="Yes",_xlfn.CONCAT(CHAR(10),"@PART[",D277,"]:NEEDS[KiwiDeprecate]:AFTER[",B277,"]",CHAR(10),"{",CHAR(10),"    kiwiDeprecate = true",CHAR(10),"}"),""),IF(Q277="RTG",AP277,""))</f>
        <v xml:space="preserve"> #LOC_KTT_Tantares_alnair_engine_s0p5_1_Title = Alnair Launch Escape System
@PART[alnair_engine_s0p5_1]:NEEDS[!002_CommunityPartsTitles]:AFTER[Tantares] // Alnair Launch Escape System (#LOC_Tantares_alnair_engine_s0p5_1)
{
    @title = #LOC_KTT_Tantares_alnair_engine_s0p5_1_Title // Alnair Launch Escape System
}
@PART[alnair_engine_s0p5_1]:AFTER[Tantares] // Alnair Launch Escape System (#LOC_Tantares_alnair_engine_s0p5_1)
{
    techBranch = rcsEtAl
    techTier = 5
    @TechRequired = specializedControl
}</v>
      </c>
      <c r="N277" s="9" t="str">
        <f>_xlfn.XLOOKUP(_xlfn.CONCAT(O277,P277),TechTree!$C$2:$C$501,TechTree!$D$2:$D$501,"Not Valid Combination",0,1)</f>
        <v>specializedControl</v>
      </c>
      <c r="O277" s="8" t="s">
        <v>221</v>
      </c>
      <c r="P277" s="8">
        <v>5</v>
      </c>
      <c r="Q277" s="8" t="s">
        <v>242</v>
      </c>
      <c r="R277" s="10" t="s">
        <v>1395</v>
      </c>
      <c r="W277" s="10" t="s">
        <v>243</v>
      </c>
      <c r="X277" s="10" t="s">
        <v>259</v>
      </c>
      <c r="AA277" s="10" t="s">
        <v>294</v>
      </c>
      <c r="AB277" s="10" t="s">
        <v>303</v>
      </c>
      <c r="AC277" s="10" t="s">
        <v>329</v>
      </c>
      <c r="AE277" s="12" t="str">
        <f t="shared" si="15"/>
        <v/>
      </c>
      <c r="AF277" s="14"/>
      <c r="AG277" s="18" t="s">
        <v>329</v>
      </c>
      <c r="AH277" s="18"/>
      <c r="AI277" s="18"/>
      <c r="AJ277" s="18"/>
      <c r="AK277" s="18"/>
      <c r="AL277" s="18"/>
      <c r="AM277" s="18"/>
      <c r="AN277" s="19" t="str">
        <f t="shared" si="16"/>
        <v/>
      </c>
      <c r="AO277" s="14"/>
      <c r="AP277" s="15" t="str">
        <f>IF(Q277="Structural",_xlfn.CONCAT("    ","structuralUpgradeType = ",IF(P277&lt;3,"0_2",IF(P277&lt;5,"3_4",IF(P277&lt;7,"5_6",IF(P277&lt;9,"7_8","9Plus"))))),IF(Q277="Command Module",_xlfn.CONCAT("    commandUpgradeType = standard",CHAR(10),"    commandUpgradeName = ",W277),IF(Q277="Engine",_xlfn.CONCAT("    engineUpgradeType = ",X277,CHAR(10),Parts!AS277,CHAR(10),"    enginePartUpgradeName = ",Y277),IF(Q277="Parachute","    parachuteUpgradeType = standard",IF(Q277="Solar",_xlfn.CONCAT("    solarPanelUpgradeTier = ",P277),IF(OR(Q277="System",Q277="System and Space Capability")=TRUE,_xlfn.CONCAT("    spacePlaneSystemUpgradeType = ",Y277,IF(Q277="System and Space Capability",_xlfn.CONCAT(CHAR(10),"    spaceplaneUpgradeType = spaceCapable",CHAR(10),"    baseSkinTemp = ",CHAR(10),"    upgradeSkinTemp = "),"")),IF(Q277="Fuel Tank",IF(AA277="NA/Balloon","    KiwiFuelSwitchIgnore = true",IF(AA277="standardLiquidFuel",_xlfn.CONCAT("    fuelTankUpgradeType = ",AA277,CHAR(10),"    fuelTankSizeUpgrade = ",AB277),_xlfn.CONCAT("    fuelTankUpgradeType = ",AA277))),IF(Q277="RCS","    rcsUpgradeType = coldGas",IF(Q277="RTG",_xlfn.CONCAT(CHAR(10),"@PART[",D277,"]:NEEDS[",B277,",NearFutureElectrical,DecayingRTGs,!FeatureRadiation]",CHAR(10),"{",CHAR(10),"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77" s="16" t="str">
        <f>IF(Q277="Engine",VLOOKUP(X277,EngineUpgrades!$A$2:$C$19,2,FALSE),"")</f>
        <v/>
      </c>
      <c r="AR277" s="16" t="str">
        <f>IF(Q277="Engine",VLOOKUP(X277,EngineUpgrades!$A$2:$C$19,3,FALSE),"")</f>
        <v/>
      </c>
      <c r="AS277" s="15" t="str">
        <f>_xlfn.XLOOKUP(AQ277,EngineUpgrades!$D$1:$J$1,EngineUpgrades!$D$17:$J$17,"",0,1)</f>
        <v/>
      </c>
      <c r="AT277" s="17">
        <v>2</v>
      </c>
      <c r="AU277" s="16" t="str">
        <f>IF(Q277="Engine",_xlfn.XLOOKUP(_xlfn.CONCAT(O277,P277+AT277),TechTree!$C$2:$C$501,TechTree!$D$2:$D$501,"Not Valid Combination",0,1),"")</f>
        <v/>
      </c>
    </row>
    <row r="278" spans="1:47" ht="72.5" x14ac:dyDescent="0.35">
      <c r="A278" t="str">
        <f>VLOOKUP(D278,PartsUpdated!$A$2:$A$289,1,FALSE)</f>
        <v>alnair_heatshield_s1p5_1</v>
      </c>
      <c r="B278" t="s">
        <v>417</v>
      </c>
      <c r="C278" t="s">
        <v>1273</v>
      </c>
      <c r="D278" t="s">
        <v>971</v>
      </c>
      <c r="E278" t="s">
        <v>972</v>
      </c>
      <c r="F278" t="s">
        <v>439</v>
      </c>
      <c r="G278" t="s">
        <v>369</v>
      </c>
      <c r="H278">
        <v>2250</v>
      </c>
      <c r="I278">
        <v>450</v>
      </c>
      <c r="J278">
        <v>0.3</v>
      </c>
      <c r="K278" t="s">
        <v>25</v>
      </c>
      <c r="M278" s="12" t="str">
        <f>_xlfn.CONCAT(IF($R278&lt;&gt;"",_xlfn.CONCAT(" #LOC_KTT_",B278,"_",D278,"_Title = ",$R278,CHAR(10),"@PART[",D278,"]:NEEDS[!002_CommunityPartsTitles]:AFTER[",B278,"] // ",IF(R278="",E278,_xlfn.CONCAT(R278," (",E278,")")),CHAR(10),"{",CHAR(10),"    @",$R$1," = #LOC_KTT_",B278,"_",D278,"_Title // ",$R278,CHAR(10),"}",CHAR(10)),""),"@PART[",D278,"]:AFTER[",B278,"] // ",IF(R278="",E278,_xlfn.CONCAT(R278," (",E278,")")),CHAR(10),"{",CHAR(10),"    techBranch = ",VLOOKUP(O278,TechTree!$G$2:$H$43,2,FALSE),CHAR(10),"    techTier = ",P278,CHAR(10),"    @TechRequired = ",N278,IF($S278&lt;&gt;"",_xlfn.CONCAT(CHAR(10),"    @",$S$1," = ",$S278),""),IF($T278&lt;&gt;"",_xlfn.CONCAT(CHAR(10),"    @",$T$1," = ",$T278),""),IF($U278&lt;&gt;"",_xlfn.CONCAT(CHAR(10),"    @",$U$1," = ",$U278),""),IF(AND(AA278="NA/Balloon",Q278&lt;&gt;"Fuel Tank")=TRUE,_xlfn.CONCAT(CHAR(10),"    KiwiFuelSwitchIgnore = true"),""),IF($V278&lt;&gt;"",_xlfn.CONCAT(CHAR(10),V278),""),IF($AP278&lt;&gt;"",IF(Q278="RTG","",_xlfn.CONCAT(CHAR(10),$AP278)),""),IF(AN278&lt;&gt;"",_xlfn.CONCAT(CHAR(10),AN278),""),CHAR(10),"}",IF(AC278="Yes",_xlfn.CONCAT(CHAR(10),"@PART[",D278,"]:NEEDS[KiwiDeprecate]:AFTER[",B278,"]",CHAR(10),"{",CHAR(10),"    kiwiDeprecate = true",CHAR(10),"}"),""),IF(Q278="RTG",AP278,""))</f>
        <v>@PART[alnair_heatshield_s1p5_1]:AFTER[Tantares] // Alnair Size 1.5 Heatshield
{
    techBranch = thermalHeatShields
    techTier = 4
    @TechRequired = electrics
}</v>
      </c>
      <c r="N278" s="9" t="str">
        <f>_xlfn.XLOOKUP(_xlfn.CONCAT(O278,P278),TechTree!$C$2:$C$501,TechTree!$D$2:$D$501,"Not Valid Combination",0,1)</f>
        <v>electrics</v>
      </c>
      <c r="O278" s="8" t="s">
        <v>222</v>
      </c>
      <c r="P278" s="8">
        <v>4</v>
      </c>
      <c r="Q278" s="8" t="s">
        <v>242</v>
      </c>
      <c r="W278" s="10" t="s">
        <v>243</v>
      </c>
      <c r="X278" s="10" t="s">
        <v>254</v>
      </c>
      <c r="Y278" s="10" t="s">
        <v>1393</v>
      </c>
      <c r="Z278" s="10" t="s">
        <v>1394</v>
      </c>
      <c r="AA278" s="10" t="s">
        <v>294</v>
      </c>
      <c r="AB278" s="10" t="s">
        <v>303</v>
      </c>
      <c r="AC278" s="10" t="s">
        <v>329</v>
      </c>
      <c r="AE278" s="12" t="str">
        <f t="shared" si="15"/>
        <v/>
      </c>
      <c r="AF278" s="14"/>
      <c r="AG278" s="18" t="s">
        <v>329</v>
      </c>
      <c r="AH278" s="18"/>
      <c r="AI278" s="18"/>
      <c r="AJ278" s="18"/>
      <c r="AK278" s="18"/>
      <c r="AL278" s="18"/>
      <c r="AM278" s="18"/>
      <c r="AN278" s="19" t="str">
        <f t="shared" si="16"/>
        <v/>
      </c>
      <c r="AO278" s="14"/>
      <c r="AP278" s="15" t="str">
        <f>IF(Q278="Structural",_xlfn.CONCAT("    ","structuralUpgradeType = ",IF(P278&lt;3,"0_2",IF(P278&lt;5,"3_4",IF(P278&lt;7,"5_6",IF(P278&lt;9,"7_8","9Plus"))))),IF(Q278="Command Module",_xlfn.CONCAT("    commandUpgradeType = standard",CHAR(10),"    commandUpgradeName = ",W278),IF(Q278="Engine",_xlfn.CONCAT("    engineUpgradeType = ",X278,CHAR(10),Parts!AS278,CHAR(10),"    enginePartUpgradeName = ",Y278),IF(Q278="Parachute","    parachuteUpgradeType = standard",IF(Q278="Solar",_xlfn.CONCAT("    solarPanelUpgradeTier = ",P278),IF(OR(Q278="System",Q278="System and Space Capability")=TRUE,_xlfn.CONCAT("    spacePlaneSystemUpgradeType = ",Y278,IF(Q278="System and Space Capability",_xlfn.CONCAT(CHAR(10),"    spaceplaneUpgradeType = spaceCapable",CHAR(10),"    baseSkinTemp = ",CHAR(10),"    upgradeSkinTemp = "),"")),IF(Q278="Fuel Tank",IF(AA278="NA/Balloon","    KiwiFuelSwitchIgnore = true",IF(AA278="standardLiquidFuel",_xlfn.CONCAT("    fuelTankUpgradeType = ",AA278,CHAR(10),"    fuelTankSizeUpgrade = ",AB278),_xlfn.CONCAT("    fuelTankUpgradeType = ",AA278))),IF(Q278="RCS","    rcsUpgradeType = coldGas",IF(Q278="RTG",_xlfn.CONCAT(CHAR(10),"@PART[",D278,"]:NEEDS[",B278,",NearFutureElectrical,DecayingRTGs,!FeatureRadiation]",CHAR(10),"{",CHAR(10),"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78" s="16" t="str">
        <f>IF(Q278="Engine",VLOOKUP(X278,EngineUpgrades!$A$2:$C$19,2,FALSE),"")</f>
        <v/>
      </c>
      <c r="AR278" s="16" t="str">
        <f>IF(Q278="Engine",VLOOKUP(X278,EngineUpgrades!$A$2:$C$19,3,FALSE),"")</f>
        <v/>
      </c>
      <c r="AS278" s="15" t="str">
        <f>_xlfn.XLOOKUP(AQ278,EngineUpgrades!$D$1:$J$1,EngineUpgrades!$D$17:$J$17,"",0,1)</f>
        <v/>
      </c>
      <c r="AT278" s="17">
        <v>2</v>
      </c>
      <c r="AU278" s="16" t="str">
        <f>IF(Q278="Engine",_xlfn.XLOOKUP(_xlfn.CONCAT(O278,P278+AT278),TechTree!$C$2:$C$501,TechTree!$D$2:$D$501,"Not Valid Combination",0,1),"")</f>
        <v/>
      </c>
    </row>
    <row r="279" spans="1:47" ht="72.5" x14ac:dyDescent="0.35">
      <c r="A279" t="str">
        <f>VLOOKUP(D279,PartsUpdated!$A$2:$A$289,1,FALSE)</f>
        <v>alnair_heatshield_s2_1</v>
      </c>
      <c r="B279" t="s">
        <v>417</v>
      </c>
      <c r="C279" t="s">
        <v>1274</v>
      </c>
      <c r="D279" t="s">
        <v>973</v>
      </c>
      <c r="E279" t="s">
        <v>974</v>
      </c>
      <c r="F279" t="s">
        <v>439</v>
      </c>
      <c r="G279" t="s">
        <v>369</v>
      </c>
      <c r="H279">
        <v>3000</v>
      </c>
      <c r="I279">
        <v>600</v>
      </c>
      <c r="J279">
        <v>0.5</v>
      </c>
      <c r="K279" t="s">
        <v>25</v>
      </c>
      <c r="M279" s="12" t="str">
        <f>_xlfn.CONCAT(IF($R279&lt;&gt;"",_xlfn.CONCAT(" #LOC_KTT_",B279,"_",D279,"_Title = ",$R279,CHAR(10),"@PART[",D279,"]:NEEDS[!002_CommunityPartsTitles]:AFTER[",B279,"] // ",IF(R279="",E279,_xlfn.CONCAT(R279," (",E279,")")),CHAR(10),"{",CHAR(10),"    @",$R$1," = #LOC_KTT_",B279,"_",D279,"_Title // ",$R279,CHAR(10),"}",CHAR(10)),""),"@PART[",D279,"]:AFTER[",B279,"] // ",IF(R279="",E279,_xlfn.CONCAT(R279," (",E279,")")),CHAR(10),"{",CHAR(10),"    techBranch = ",VLOOKUP(O279,TechTree!$G$2:$H$43,2,FALSE),CHAR(10),"    techTier = ",P279,CHAR(10),"    @TechRequired = ",N279,IF($S279&lt;&gt;"",_xlfn.CONCAT(CHAR(10),"    @",$S$1," = ",$S279),""),IF($T279&lt;&gt;"",_xlfn.CONCAT(CHAR(10),"    @",$T$1," = ",$T279),""),IF($U279&lt;&gt;"",_xlfn.CONCAT(CHAR(10),"    @",$U$1," = ",$U279),""),IF(AND(AA279="NA/Balloon",Q279&lt;&gt;"Fuel Tank")=TRUE,_xlfn.CONCAT(CHAR(10),"    KiwiFuelSwitchIgnore = true"),""),IF($V279&lt;&gt;"",_xlfn.CONCAT(CHAR(10),V279),""),IF($AP279&lt;&gt;"",IF(Q279="RTG","",_xlfn.CONCAT(CHAR(10),$AP279)),""),IF(AN279&lt;&gt;"",_xlfn.CONCAT(CHAR(10),AN279),""),CHAR(10),"}",IF(AC279="Yes",_xlfn.CONCAT(CHAR(10),"@PART[",D279,"]:NEEDS[KiwiDeprecate]:AFTER[",B279,"]",CHAR(10),"{",CHAR(10),"    kiwiDeprecate = true",CHAR(10),"}"),""),IF(Q279="RTG",AP279,""))</f>
        <v>@PART[alnair_heatshield_s2_1]:AFTER[Tantares] // Alnair Size 2 Heatshield
{
    techBranch = thermalHeatShields
    techTier = 5
    @TechRequired = heatManagementSystems
}</v>
      </c>
      <c r="N279" s="9" t="str">
        <f>_xlfn.XLOOKUP(_xlfn.CONCAT(O279,P279),TechTree!$C$2:$C$501,TechTree!$D$2:$D$501,"Not Valid Combination",0,1)</f>
        <v>heatManagementSystems</v>
      </c>
      <c r="O279" s="8" t="s">
        <v>222</v>
      </c>
      <c r="P279" s="8">
        <v>5</v>
      </c>
      <c r="Q279" s="8" t="s">
        <v>242</v>
      </c>
      <c r="W279" s="10" t="s">
        <v>243</v>
      </c>
      <c r="X279" s="10" t="s">
        <v>259</v>
      </c>
      <c r="Y279" s="10" t="s">
        <v>1393</v>
      </c>
      <c r="Z279" s="10" t="s">
        <v>1394</v>
      </c>
      <c r="AA279" s="10" t="s">
        <v>294</v>
      </c>
      <c r="AB279" s="10" t="s">
        <v>303</v>
      </c>
      <c r="AC279" s="10" t="s">
        <v>329</v>
      </c>
      <c r="AE279" s="12" t="str">
        <f t="shared" si="15"/>
        <v/>
      </c>
      <c r="AF279" s="14"/>
      <c r="AG279" s="18" t="s">
        <v>329</v>
      </c>
      <c r="AH279" s="18"/>
      <c r="AI279" s="18"/>
      <c r="AJ279" s="18"/>
      <c r="AK279" s="18"/>
      <c r="AL279" s="18"/>
      <c r="AM279" s="18"/>
      <c r="AN279" s="19" t="str">
        <f t="shared" si="16"/>
        <v/>
      </c>
      <c r="AO279" s="14"/>
      <c r="AP279" s="15" t="str">
        <f>IF(Q279="Structural",_xlfn.CONCAT("    ","structuralUpgradeType = ",IF(P279&lt;3,"0_2",IF(P279&lt;5,"3_4",IF(P279&lt;7,"5_6",IF(P279&lt;9,"7_8","9Plus"))))),IF(Q279="Command Module",_xlfn.CONCAT("    commandUpgradeType = standard",CHAR(10),"    commandUpgradeName = ",W279),IF(Q279="Engine",_xlfn.CONCAT("    engineUpgradeType = ",X279,CHAR(10),Parts!AS279,CHAR(10),"    enginePartUpgradeName = ",Y279),IF(Q279="Parachute","    parachuteUpgradeType = standard",IF(Q279="Solar",_xlfn.CONCAT("    solarPanelUpgradeTier = ",P279),IF(OR(Q279="System",Q279="System and Space Capability")=TRUE,_xlfn.CONCAT("    spacePlaneSystemUpgradeType = ",Y279,IF(Q279="System and Space Capability",_xlfn.CONCAT(CHAR(10),"    spaceplaneUpgradeType = spaceCapable",CHAR(10),"    baseSkinTemp = ",CHAR(10),"    upgradeSkinTemp = "),"")),IF(Q279="Fuel Tank",IF(AA279="NA/Balloon","    KiwiFuelSwitchIgnore = true",IF(AA279="standardLiquidFuel",_xlfn.CONCAT("    fuelTankUpgradeType = ",AA279,CHAR(10),"    fuelTankSizeUpgrade = ",AB279),_xlfn.CONCAT("    fuelTankUpgradeType = ",AA279))),IF(Q279="RCS","    rcsUpgradeType = coldGas",IF(Q279="RTG",_xlfn.CONCAT(CHAR(10),"@PART[",D279,"]:NEEDS[",B279,",NearFutureElectrical,DecayingRTGs,!FeatureRadiation]",CHAR(10),"{",CHAR(10),"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79" s="16" t="str">
        <f>IF(Q279="Engine",VLOOKUP(X279,EngineUpgrades!$A$2:$C$19,2,FALSE),"")</f>
        <v/>
      </c>
      <c r="AR279" s="16" t="str">
        <f>IF(Q279="Engine",VLOOKUP(X279,EngineUpgrades!$A$2:$C$19,3,FALSE),"")</f>
        <v/>
      </c>
      <c r="AS279" s="15" t="str">
        <f>_xlfn.XLOOKUP(AQ279,EngineUpgrades!$D$1:$J$1,EngineUpgrades!$D$17:$J$17,"",0,1)</f>
        <v/>
      </c>
      <c r="AT279" s="17">
        <v>2</v>
      </c>
      <c r="AU279" s="16" t="str">
        <f>IF(Q279="Engine",_xlfn.XLOOKUP(_xlfn.CONCAT(O279,P279+AT279),TechTree!$C$2:$C$501,TechTree!$D$2:$D$501,"Not Valid Combination",0,1),"")</f>
        <v/>
      </c>
    </row>
    <row r="280" spans="1:47" ht="84.5" x14ac:dyDescent="0.35">
      <c r="A280" t="str">
        <f>VLOOKUP(D280,PartsUpdated!$A$2:$A$289,1,FALSE)</f>
        <v>alnair_parachute_s0p5_1</v>
      </c>
      <c r="B280" t="s">
        <v>417</v>
      </c>
      <c r="C280" t="s">
        <v>1275</v>
      </c>
      <c r="D280" t="s">
        <v>975</v>
      </c>
      <c r="E280" t="s">
        <v>976</v>
      </c>
      <c r="F280" t="s">
        <v>439</v>
      </c>
      <c r="G280" t="s">
        <v>427</v>
      </c>
      <c r="H280">
        <v>2500</v>
      </c>
      <c r="I280">
        <v>500</v>
      </c>
      <c r="J280">
        <v>0.2</v>
      </c>
      <c r="K280" t="s">
        <v>25</v>
      </c>
      <c r="M280" s="12" t="str">
        <f>_xlfn.CONCAT(IF($R280&lt;&gt;"",_xlfn.CONCAT(" #LOC_KTT_",B280,"_",D280,"_Title = ",$R280,CHAR(10),"@PART[",D280,"]:NEEDS[!002_CommunityPartsTitles]:AFTER[",B280,"] // ",IF(R280="",E280,_xlfn.CONCAT(R280," (",E280,")")),CHAR(10),"{",CHAR(10),"    @",$R$1," = #LOC_KTT_",B280,"_",D280,"_Title // ",$R280,CHAR(10),"}",CHAR(10)),""),"@PART[",D280,"]:AFTER[",B280,"] // ",IF(R280="",E280,_xlfn.CONCAT(R280," (",E280,")")),CHAR(10),"{",CHAR(10),"    techBranch = ",VLOOKUP(O280,TechTree!$G$2:$H$43,2,FALSE),CHAR(10),"    techTier = ",P280,CHAR(10),"    @TechRequired = ",N280,IF($S280&lt;&gt;"",_xlfn.CONCAT(CHAR(10),"    @",$S$1," = ",$S280),""),IF($T280&lt;&gt;"",_xlfn.CONCAT(CHAR(10),"    @",$T$1," = ",$T280),""),IF($U280&lt;&gt;"",_xlfn.CONCAT(CHAR(10),"    @",$U$1," = ",$U280),""),IF(AND(AA280="NA/Balloon",Q280&lt;&gt;"Fuel Tank")=TRUE,_xlfn.CONCAT(CHAR(10),"    KiwiFuelSwitchIgnore = true"),""),IF($V280&lt;&gt;"",_xlfn.CONCAT(CHAR(10),V280),""),IF($AP280&lt;&gt;"",IF(Q280="RTG","",_xlfn.CONCAT(CHAR(10),$AP280)),""),IF(AN280&lt;&gt;"",_xlfn.CONCAT(CHAR(10),AN280),""),CHAR(10),"}",IF(AC280="Yes",_xlfn.CONCAT(CHAR(10),"@PART[",D280,"]:NEEDS[KiwiDeprecate]:AFTER[",B280,"]",CHAR(10),"{",CHAR(10),"    kiwiDeprecate = true",CHAR(10),"}"),""),IF(Q280="RTG",AP280,""))</f>
        <v>@PART[alnair_parachute_s0p5_1]:AFTER[Tantares] // Alnair Size 0.5 Parachute
{
    techBranch = parachutes
    techTier = 4
    @TechRequired = spaceExploration
    parachuteUpgradeType = standard
}</v>
      </c>
      <c r="N280" s="9" t="str">
        <f>_xlfn.XLOOKUP(_xlfn.CONCAT(O280,P280),TechTree!$C$2:$C$501,TechTree!$D$2:$D$501,"Not Valid Combination",0,1)</f>
        <v>spaceExploration</v>
      </c>
      <c r="O280" s="8" t="s">
        <v>225</v>
      </c>
      <c r="P280" s="8">
        <v>4</v>
      </c>
      <c r="Q280" s="8" t="s">
        <v>290</v>
      </c>
      <c r="W280" s="10" t="s">
        <v>243</v>
      </c>
      <c r="X280" s="10" t="s">
        <v>254</v>
      </c>
      <c r="Y280" s="10" t="s">
        <v>1393</v>
      </c>
      <c r="Z280" s="10" t="s">
        <v>1394</v>
      </c>
      <c r="AA280" s="10" t="s">
        <v>294</v>
      </c>
      <c r="AB280" s="10" t="s">
        <v>303</v>
      </c>
      <c r="AC280" s="10" t="s">
        <v>329</v>
      </c>
      <c r="AE280" s="12" t="str">
        <f t="shared" si="15"/>
        <v/>
      </c>
      <c r="AF280" s="14"/>
      <c r="AG280" s="18" t="s">
        <v>329</v>
      </c>
      <c r="AH280" s="18"/>
      <c r="AI280" s="18"/>
      <c r="AJ280" s="18"/>
      <c r="AK280" s="18"/>
      <c r="AL280" s="18"/>
      <c r="AM280" s="18"/>
      <c r="AN280" s="19" t="str">
        <f t="shared" si="16"/>
        <v/>
      </c>
      <c r="AO280" s="14"/>
      <c r="AP280" s="15" t="str">
        <f>IF(Q280="Structural",_xlfn.CONCAT("    ","structuralUpgradeType = ",IF(P280&lt;3,"0_2",IF(P280&lt;5,"3_4",IF(P280&lt;7,"5_6",IF(P280&lt;9,"7_8","9Plus"))))),IF(Q280="Command Module",_xlfn.CONCAT("    commandUpgradeType = standard",CHAR(10),"    commandUpgradeName = ",W280),IF(Q280="Engine",_xlfn.CONCAT("    engineUpgradeType = ",X280,CHAR(10),Parts!AS280,CHAR(10),"    enginePartUpgradeName = ",Y280),IF(Q280="Parachute","    parachuteUpgradeType = standard",IF(Q280="Solar",_xlfn.CONCAT("    solarPanelUpgradeTier = ",P280),IF(OR(Q280="System",Q280="System and Space Capability")=TRUE,_xlfn.CONCAT("    spacePlaneSystemUpgradeType = ",Y280,IF(Q280="System and Space Capability",_xlfn.CONCAT(CHAR(10),"    spaceplaneUpgradeType = spaceCapable",CHAR(10),"    baseSkinTemp = ",CHAR(10),"    upgradeSkinTemp = "),"")),IF(Q280="Fuel Tank",IF(AA280="NA/Balloon","    KiwiFuelSwitchIgnore = true",IF(AA280="standardLiquidFuel",_xlfn.CONCAT("    fuelTankUpgradeType = ",AA280,CHAR(10),"    fuelTankSizeUpgrade = ",AB280),_xlfn.CONCAT("    fuelTankUpgradeType = ",AA280))),IF(Q280="RCS","    rcsUpgradeType = coldGas",IF(Q280="RTG",_xlfn.CONCAT(CHAR(10),"@PART[",D280,"]:NEEDS[",B280,",NearFutureElectrical,DecayingRTGs,!FeatureRadiation]",CHAR(10),"{",CHAR(10),"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Q280" s="16" t="str">
        <f>IF(Q280="Engine",VLOOKUP(X280,EngineUpgrades!$A$2:$C$19,2,FALSE),"")</f>
        <v/>
      </c>
      <c r="AR280" s="16" t="str">
        <f>IF(Q280="Engine",VLOOKUP(X280,EngineUpgrades!$A$2:$C$19,3,FALSE),"")</f>
        <v/>
      </c>
      <c r="AS280" s="15" t="str">
        <f>_xlfn.XLOOKUP(AQ280,EngineUpgrades!$D$1:$J$1,EngineUpgrades!$D$17:$J$17,"",0,1)</f>
        <v/>
      </c>
      <c r="AT280" s="17">
        <v>2</v>
      </c>
      <c r="AU280" s="16" t="str">
        <f>IF(Q280="Engine",_xlfn.XLOOKUP(_xlfn.CONCAT(O280,P280+AT280),TechTree!$C$2:$C$501,TechTree!$D$2:$D$501,"Not Valid Combination",0,1),"")</f>
        <v/>
      </c>
    </row>
    <row r="281" spans="1:47" ht="84.5" x14ac:dyDescent="0.35">
      <c r="A281" t="str">
        <f>VLOOKUP(D281,PartsUpdated!$A$2:$A$289,1,FALSE)</f>
        <v>Andromeda_Antenna_1</v>
      </c>
      <c r="B281" t="s">
        <v>417</v>
      </c>
      <c r="C281" t="s">
        <v>1276</v>
      </c>
      <c r="D281" t="s">
        <v>977</v>
      </c>
      <c r="E281" t="s">
        <v>978</v>
      </c>
      <c r="F281" t="s">
        <v>420</v>
      </c>
      <c r="G281" t="s">
        <v>502</v>
      </c>
      <c r="H281">
        <v>0</v>
      </c>
      <c r="I281">
        <v>300</v>
      </c>
      <c r="J281">
        <v>1.4999999999999999E-2</v>
      </c>
      <c r="K281" t="s">
        <v>77</v>
      </c>
      <c r="M281" s="12" t="str">
        <f>_xlfn.CONCAT(IF($R281&lt;&gt;"",_xlfn.CONCAT(" #LOC_KTT_",B281,"_",D281,"_Title = ",$R281,CHAR(10),"@PART[",D281,"]:NEEDS[!002_CommunityPartsTitles]:AFTER[",B281,"] // ",IF(R281="",E281,_xlfn.CONCAT(R281," (",E281,")")),CHAR(10),"{",CHAR(10),"    @",$R$1," = #LOC_KTT_",B281,"_",D281,"_Title // ",$R281,CHAR(10),"}",CHAR(10)),""),"@PART[",D281,"]:AFTER[",B281,"] // ",IF(R281="",E281,_xlfn.CONCAT(R281," (",E281,")")),CHAR(10),"{",CHAR(10),"    techBranch = ",VLOOKUP(O281,TechTree!$G$2:$H$43,2,FALSE),CHAR(10),"    techTier = ",P281,CHAR(10),"    @TechRequired = ",N281,IF($S281&lt;&gt;"",_xlfn.CONCAT(CHAR(10),"    @",$S$1," = ",$S281),""),IF($T281&lt;&gt;"",_xlfn.CONCAT(CHAR(10),"    @",$T$1," = ",$T281),""),IF($U281&lt;&gt;"",_xlfn.CONCAT(CHAR(10),"    @",$U$1," = ",$U281),""),IF(AND(AA281="NA/Balloon",Q281&lt;&gt;"Fuel Tank")=TRUE,_xlfn.CONCAT(CHAR(10),"    KiwiFuelSwitchIgnore = true"),""),IF($V281&lt;&gt;"",_xlfn.CONCAT(CHAR(10),V281),""),IF($AP281&lt;&gt;"",IF(Q281="RTG","",_xlfn.CONCAT(CHAR(10),$AP281)),""),IF(AN281&lt;&gt;"",_xlfn.CONCAT(CHAR(10),AN281),""),CHAR(10),"}",IF(AC281="Yes",_xlfn.CONCAT(CHAR(10),"@PART[",D281,"]:NEEDS[KiwiDeprecate]:AFTER[",B281,"]",CHAR(10),"{",CHAR(10),"    kiwiDeprecate = true",CHAR(10),"}"),""),IF(Q281="RTG",AP281,""))</f>
        <v>@PART[Andromeda_Antenna_1]:AFTER[Tantares] // Andromeda 55Ã… Half-Moon Antenna
{
    techBranch = antenna
    techTier = 2
    @TechRequired = science201
    @entryCost = 2000
}</v>
      </c>
      <c r="N281" s="9" t="str">
        <f>_xlfn.XLOOKUP(_xlfn.CONCAT(O281,P281),TechTree!$C$2:$C$501,TechTree!$D$2:$D$501,"Not Valid Combination",0,1)</f>
        <v>science201</v>
      </c>
      <c r="O281" s="8" t="s">
        <v>218</v>
      </c>
      <c r="P281" s="8">
        <v>2</v>
      </c>
      <c r="Q281" s="8" t="s">
        <v>242</v>
      </c>
      <c r="S281" s="10">
        <v>2000</v>
      </c>
      <c r="W281" s="10" t="s">
        <v>243</v>
      </c>
      <c r="X281" s="10" t="s">
        <v>259</v>
      </c>
      <c r="AA281" s="10" t="s">
        <v>294</v>
      </c>
      <c r="AB281" s="10" t="s">
        <v>303</v>
      </c>
      <c r="AC281" s="10" t="s">
        <v>329</v>
      </c>
      <c r="AE281" s="12" t="str">
        <f t="shared" si="15"/>
        <v/>
      </c>
      <c r="AF281" s="14"/>
      <c r="AG281" s="18" t="s">
        <v>329</v>
      </c>
      <c r="AH281" s="18"/>
      <c r="AI281" s="18"/>
      <c r="AJ281" s="18"/>
      <c r="AK281" s="18"/>
      <c r="AL281" s="18"/>
      <c r="AM281" s="18"/>
      <c r="AN281" s="19" t="str">
        <f t="shared" si="16"/>
        <v/>
      </c>
      <c r="AO281" s="14"/>
      <c r="AP281" s="15" t="str">
        <f>IF(Q281="Structural",_xlfn.CONCAT("    ","structuralUpgradeType = ",IF(P281&lt;3,"0_2",IF(P281&lt;5,"3_4",IF(P281&lt;7,"5_6",IF(P281&lt;9,"7_8","9Plus"))))),IF(Q281="Command Module",_xlfn.CONCAT("    commandUpgradeType = standard",CHAR(10),"    commandUpgradeName = ",W281),IF(Q281="Engine",_xlfn.CONCAT("    engineUpgradeType = ",X281,CHAR(10),Parts!AS281,CHAR(10),"    enginePartUpgradeName = ",Y281),IF(Q281="Parachute","    parachuteUpgradeType = standard",IF(Q281="Solar",_xlfn.CONCAT("    solarPanelUpgradeTier = ",P281),IF(OR(Q281="System",Q281="System and Space Capability")=TRUE,_xlfn.CONCAT("    spacePlaneSystemUpgradeType = ",Y281,IF(Q281="System and Space Capability",_xlfn.CONCAT(CHAR(10),"    spaceplaneUpgradeType = spaceCapable",CHAR(10),"    baseSkinTemp = ",CHAR(10),"    upgradeSkinTemp = "),"")),IF(Q281="Fuel Tank",IF(AA281="NA/Balloon","    KiwiFuelSwitchIgnore = true",IF(AA281="standardLiquidFuel",_xlfn.CONCAT("    fuelTankUpgradeType = ",AA281,CHAR(10),"    fuelTankSizeUpgrade = ",AB281),_xlfn.CONCAT("    fuelTankUpgradeType = ",AA281))),IF(Q281="RCS","    rcsUpgradeType = coldGas",IF(Q281="RTG",_xlfn.CONCAT(CHAR(10),"@PART[",D281,"]:NEEDS[",B281,",NearFutureElectrical,DecayingRTGs,!FeatureRadiation]",CHAR(10),"{",CHAR(10),"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81" s="16" t="str">
        <f>IF(Q281="Engine",VLOOKUP(X281,EngineUpgrades!$A$2:$C$19,2,FALSE),"")</f>
        <v/>
      </c>
      <c r="AR281" s="16" t="str">
        <f>IF(Q281="Engine",VLOOKUP(X281,EngineUpgrades!$A$2:$C$19,3,FALSE),"")</f>
        <v/>
      </c>
      <c r="AS281" s="15" t="str">
        <f>_xlfn.XLOOKUP(AQ281,EngineUpgrades!$D$1:$J$1,EngineUpgrades!$D$17:$J$17,"",0,1)</f>
        <v/>
      </c>
      <c r="AT281" s="17">
        <v>2</v>
      </c>
      <c r="AU281" s="16" t="str">
        <f>IF(Q281="Engine",_xlfn.XLOOKUP(_xlfn.CONCAT(O281,P281+AT281),TechTree!$C$2:$C$501,TechTree!$D$2:$D$501,"Not Valid Combination",0,1),"")</f>
        <v/>
      </c>
    </row>
    <row r="282" spans="1:47" ht="84.5" x14ac:dyDescent="0.35">
      <c r="A282" t="str">
        <f>VLOOKUP(D282,PartsUpdated!$A$2:$A$289,1,FALSE)</f>
        <v>Andromeda_Antenna_2</v>
      </c>
      <c r="B282" t="s">
        <v>417</v>
      </c>
      <c r="C282" t="s">
        <v>1277</v>
      </c>
      <c r="D282" t="s">
        <v>979</v>
      </c>
      <c r="E282" t="s">
        <v>980</v>
      </c>
      <c r="F282" t="s">
        <v>420</v>
      </c>
      <c r="G282" t="s">
        <v>502</v>
      </c>
      <c r="H282">
        <v>0</v>
      </c>
      <c r="I282">
        <v>300</v>
      </c>
      <c r="J282">
        <v>1.4999999999999999E-2</v>
      </c>
      <c r="K282" t="s">
        <v>77</v>
      </c>
      <c r="M282" s="12" t="str">
        <f>_xlfn.CONCAT(IF($R282&lt;&gt;"",_xlfn.CONCAT(" #LOC_KTT_",B282,"_",D282,"_Title = ",$R282,CHAR(10),"@PART[",D282,"]:NEEDS[!002_CommunityPartsTitles]:AFTER[",B282,"] // ",IF(R282="",E282,_xlfn.CONCAT(R282," (",E282,")")),CHAR(10),"{",CHAR(10),"    @",$R$1," = #LOC_KTT_",B282,"_",D282,"_Title // ",$R282,CHAR(10),"}",CHAR(10)),""),"@PART[",D282,"]:AFTER[",B282,"] // ",IF(R282="",E282,_xlfn.CONCAT(R282," (",E282,")")),CHAR(10),"{",CHAR(10),"    techBranch = ",VLOOKUP(O282,TechTree!$G$2:$H$43,2,FALSE),CHAR(10),"    techTier = ",P282,CHAR(10),"    @TechRequired = ",N282,IF($S282&lt;&gt;"",_xlfn.CONCAT(CHAR(10),"    @",$S$1," = ",$S282),""),IF($T282&lt;&gt;"",_xlfn.CONCAT(CHAR(10),"    @",$T$1," = ",$T282),""),IF($U282&lt;&gt;"",_xlfn.CONCAT(CHAR(10),"    @",$U$1," = ",$U282),""),IF(AND(AA282="NA/Balloon",Q282&lt;&gt;"Fuel Tank")=TRUE,_xlfn.CONCAT(CHAR(10),"    KiwiFuelSwitchIgnore = true"),""),IF($V282&lt;&gt;"",_xlfn.CONCAT(CHAR(10),V282),""),IF($AP282&lt;&gt;"",IF(Q282="RTG","",_xlfn.CONCAT(CHAR(10),$AP282)),""),IF(AN282&lt;&gt;"",_xlfn.CONCAT(CHAR(10),AN282),""),CHAR(10),"}",IF(AC282="Yes",_xlfn.CONCAT(CHAR(10),"@PART[",D282,"]:NEEDS[KiwiDeprecate]:AFTER[",B282,"]",CHAR(10),"{",CHAR(10),"    kiwiDeprecate = true",CHAR(10),"}"),""),IF(Q282="RTG",AP282,""))</f>
        <v>@PART[Andromeda_Antenna_2]:AFTER[Tantares] // Andromeda 66Ã… Full-Moon Antenna
{
    techBranch = antenna
    techTier = 2
    @TechRequired = science201
    @entryCost = 2000
}</v>
      </c>
      <c r="N282" s="9" t="str">
        <f>_xlfn.XLOOKUP(_xlfn.CONCAT(O282,P282),TechTree!$C$2:$C$501,TechTree!$D$2:$D$501,"Not Valid Combination",0,1)</f>
        <v>science201</v>
      </c>
      <c r="O282" s="8" t="s">
        <v>218</v>
      </c>
      <c r="P282" s="8">
        <v>2</v>
      </c>
      <c r="Q282" s="8" t="s">
        <v>242</v>
      </c>
      <c r="S282" s="10">
        <v>2000</v>
      </c>
      <c r="W282" s="10" t="s">
        <v>243</v>
      </c>
      <c r="X282" s="10" t="s">
        <v>254</v>
      </c>
      <c r="AA282" s="10" t="s">
        <v>294</v>
      </c>
      <c r="AB282" s="10" t="s">
        <v>303</v>
      </c>
      <c r="AC282" s="10" t="s">
        <v>329</v>
      </c>
      <c r="AE282" s="12" t="str">
        <f t="shared" si="15"/>
        <v/>
      </c>
      <c r="AF282" s="14"/>
      <c r="AG282" s="18" t="s">
        <v>329</v>
      </c>
      <c r="AH282" s="18"/>
      <c r="AI282" s="18"/>
      <c r="AJ282" s="18"/>
      <c r="AK282" s="18"/>
      <c r="AL282" s="18"/>
      <c r="AM282" s="18"/>
      <c r="AN282" s="19" t="str">
        <f t="shared" si="16"/>
        <v/>
      </c>
      <c r="AO282" s="14"/>
      <c r="AP282" s="15" t="str">
        <f>IF(Q282="Structural",_xlfn.CONCAT("    ","structuralUpgradeType = ",IF(P282&lt;3,"0_2",IF(P282&lt;5,"3_4",IF(P282&lt;7,"5_6",IF(P282&lt;9,"7_8","9Plus"))))),IF(Q282="Command Module",_xlfn.CONCAT("    commandUpgradeType = standard",CHAR(10),"    commandUpgradeName = ",W282),IF(Q282="Engine",_xlfn.CONCAT("    engineUpgradeType = ",X282,CHAR(10),Parts!AS282,CHAR(10),"    enginePartUpgradeName = ",Y282),IF(Q282="Parachute","    parachuteUpgradeType = standard",IF(Q282="Solar",_xlfn.CONCAT("    solarPanelUpgradeTier = ",P282),IF(OR(Q282="System",Q282="System and Space Capability")=TRUE,_xlfn.CONCAT("    spacePlaneSystemUpgradeType = ",Y282,IF(Q282="System and Space Capability",_xlfn.CONCAT(CHAR(10),"    spaceplaneUpgradeType = spaceCapable",CHAR(10),"    baseSkinTemp = ",CHAR(10),"    upgradeSkinTemp = "),"")),IF(Q282="Fuel Tank",IF(AA282="NA/Balloon","    KiwiFuelSwitchIgnore = true",IF(AA282="standardLiquidFuel",_xlfn.CONCAT("    fuelTankUpgradeType = ",AA282,CHAR(10),"    fuelTankSizeUpgrade = ",AB282),_xlfn.CONCAT("    fuelTankUpgradeType = ",AA282))),IF(Q282="RCS","    rcsUpgradeType = coldGas",IF(Q282="RTG",_xlfn.CONCAT(CHAR(10),"@PART[",D282,"]:NEEDS[",B282,",NearFutureElectrical,DecayingRTGs,!FeatureRadiation]",CHAR(10),"{",CHAR(10),"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Q282" s="16" t="str">
        <f>IF(Q282="Engine",VLOOKUP(X282,EngineUpgrades!$A$2:$C$19,2,FALSE),"")</f>
        <v/>
      </c>
      <c r="AR282" s="16" t="str">
        <f>IF(Q282="Engine",VLOOKUP(X282,EngineUpgrades!$A$2:$C$19,3,FALSE),"")</f>
        <v/>
      </c>
      <c r="AS282" s="15" t="str">
        <f>_xlfn.XLOOKUP(AQ282,EngineUpgrades!$D$1:$J$1,EngineUpgrades!$D$17:$J$17,"",0,1)</f>
        <v/>
      </c>
      <c r="AT282" s="17">
        <v>2</v>
      </c>
      <c r="AU282" s="16" t="str">
        <f>IF(Q282="Engine",_xlfn.XLOOKUP(_xlfn.CONCAT(O282,P282+AT282),TechTree!$C$2:$C$501,TechTree!$D$2:$D$501,"Not Valid Combination",0,1),"")</f>
        <v/>
      </c>
    </row>
    <row r="283" spans="1:47" ht="348.5" x14ac:dyDescent="0.35">
      <c r="A283" t="str">
        <f>VLOOKUP(D283,PartsUpdated!$A$2:$A$289,1,FALSE)</f>
        <v>Andromeda_Avionics_1</v>
      </c>
      <c r="B283" t="s">
        <v>417</v>
      </c>
      <c r="C283" t="s">
        <v>1278</v>
      </c>
      <c r="D283" t="s">
        <v>981</v>
      </c>
      <c r="E283" t="s">
        <v>982</v>
      </c>
      <c r="F283" t="s">
        <v>420</v>
      </c>
      <c r="G283" t="s">
        <v>7</v>
      </c>
      <c r="H283">
        <v>0</v>
      </c>
      <c r="I283">
        <v>600</v>
      </c>
      <c r="J283">
        <v>0.25</v>
      </c>
      <c r="K283" t="s">
        <v>77</v>
      </c>
      <c r="M283" s="12" t="str">
        <f>_xlfn.CONCAT(IF($R283&lt;&gt;"",_xlfn.CONCAT(" #LOC_KTT_",B283,"_",D283,"_Title = ",$R283,CHAR(10),"@PART[",D283,"]:NEEDS[!002_CommunityPartsTitles]:AFTER[",B283,"] // ",IF(R283="",E283,_xlfn.CONCAT(R283," (",E283,")")),CHAR(10),"{",CHAR(10),"    @",$R$1," = #LOC_KTT_",B283,"_",D283,"_Title // ",$R283,CHAR(10),"}",CHAR(10)),""),"@PART[",D283,"]:AFTER[",B283,"] // ",IF(R283="",E283,_xlfn.CONCAT(R283," (",E283,")")),CHAR(10),"{",CHAR(10),"    techBranch = ",VLOOKUP(O283,TechTree!$G$2:$H$43,2,FALSE),CHAR(10),"    techTier = ",P283,CHAR(10),"    @TechRequired = ",N283,IF($S283&lt;&gt;"",_xlfn.CONCAT(CHAR(10),"    @",$S$1," = ",$S283),""),IF($T283&lt;&gt;"",_xlfn.CONCAT(CHAR(10),"    @",$T$1," = ",$T283),""),IF($U283&lt;&gt;"",_xlfn.CONCAT(CHAR(10),"    @",$U$1," = ",$U283),""),IF(AND(AA283="NA/Balloon",Q283&lt;&gt;"Fuel Tank")=TRUE,_xlfn.CONCAT(CHAR(10),"    KiwiFuelSwitchIgnore = true"),""),IF($V283&lt;&gt;"",_xlfn.CONCAT(CHAR(10),V283),""),IF($AP283&lt;&gt;"",IF(Q283="RTG","",_xlfn.CONCAT(CHAR(10),$AP283)),""),IF(AN283&lt;&gt;"",_xlfn.CONCAT(CHAR(10),AN283),""),CHAR(10),"}",IF(AC283="Yes",_xlfn.CONCAT(CHAR(10),"@PART[",D283,"]:NEEDS[KiwiDeprecate]:AFTER[",B283,"]",CHAR(10),"{",CHAR(10),"    kiwiDeprecate = true",CHAR(10),"}"),""),IF(Q283="RTG",AP283,""))</f>
        <v>@PART[Andromeda_Avionics_1]:AFTER[Tantares] // Andromeda VK3 Avionics Package
{
    techBranch = probes
    techTier = 5
    @TechRequired = communicationSatellites
    @entryCost = 5000
    spacePlaneSystemUpgradeType = andromeda
}</v>
      </c>
      <c r="N283" s="9" t="str">
        <f>_xlfn.XLOOKUP(_xlfn.CONCAT(O283,P283),TechTree!$C$2:$C$501,TechTree!$D$2:$D$501,"Not Valid Combination",0,1)</f>
        <v>communicationSatellites</v>
      </c>
      <c r="O283" s="8" t="s">
        <v>217</v>
      </c>
      <c r="P283" s="8">
        <v>5</v>
      </c>
      <c r="Q283" s="8" t="s">
        <v>289</v>
      </c>
      <c r="S283" s="10">
        <v>5000</v>
      </c>
      <c r="W283" s="10" t="s">
        <v>243</v>
      </c>
      <c r="X283" s="10" t="s">
        <v>259</v>
      </c>
      <c r="Y283" s="10" t="s">
        <v>1396</v>
      </c>
      <c r="Z283" s="10" t="s">
        <v>1397</v>
      </c>
      <c r="AA283" s="10" t="s">
        <v>294</v>
      </c>
      <c r="AB283" s="10" t="s">
        <v>303</v>
      </c>
      <c r="AC283" s="10" t="s">
        <v>329</v>
      </c>
      <c r="AE283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F283" s="14"/>
      <c r="AG283" s="18" t="s">
        <v>329</v>
      </c>
      <c r="AH283" s="18"/>
      <c r="AI283" s="18"/>
      <c r="AJ283" s="18"/>
      <c r="AK283" s="18"/>
      <c r="AL283" s="18"/>
      <c r="AM283" s="18"/>
      <c r="AN283" s="19" t="str">
        <f t="shared" si="16"/>
        <v/>
      </c>
      <c r="AO283" s="14"/>
      <c r="AP283" s="15" t="str">
        <f>IF(Q283="Structural",_xlfn.CONCAT("    ","structuralUpgradeType = ",IF(P283&lt;3,"0_2",IF(P283&lt;5,"3_4",IF(P283&lt;7,"5_6",IF(P283&lt;9,"7_8","9Plus"))))),IF(Q283="Command Module",_xlfn.CONCAT("    commandUpgradeType = standard",CHAR(10),"    commandUpgradeName = ",W283),IF(Q283="Engine",_xlfn.CONCAT("    engineUpgradeType = ",X283,CHAR(10),Parts!AS283,CHAR(10),"    enginePartUpgradeName = ",Y283),IF(Q283="Parachute","    parachuteUpgradeType = standard",IF(Q283="Solar",_xlfn.CONCAT("    solarPanelUpgradeTier = ",P283),IF(OR(Q283="System",Q283="System and Space Capability")=TRUE,_xlfn.CONCAT("    spacePlaneSystemUpgradeType = ",Y283,IF(Q283="System and Space Capability",_xlfn.CONCAT(CHAR(10),"    spaceplaneUpgradeType = spaceCapable",CHAR(10),"    baseSkinTemp = ",CHAR(10),"    upgradeSkinTemp = "),"")),IF(Q283="Fuel Tank",IF(AA283="NA/Balloon","    KiwiFuelSwitchIgnore = true",IF(AA283="standardLiquidFuel",_xlfn.CONCAT("    fuelTankUpgradeType = ",AA283,CHAR(10),"    fuelTankSizeUpgrade = ",AB283),_xlfn.CONCAT("    fuelTankUpgradeType = ",AA283))),IF(Q283="RCS","    rcsUpgradeType = coldGas",IF(Q283="RTG",_xlfn.CONCAT(CHAR(10),"@PART[",D283,"]:NEEDS[",B283,",NearFutureElectrical,DecayingRTGs,!FeatureRadiation]",CHAR(10),"{",CHAR(10),"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Q283" s="16" t="str">
        <f>IF(Q283="Engine",VLOOKUP(X283,EngineUpgrades!$A$2:$C$19,2,FALSE),"")</f>
        <v/>
      </c>
      <c r="AR283" s="16" t="str">
        <f>IF(Q283="Engine",VLOOKUP(X283,EngineUpgrades!$A$2:$C$19,3,FALSE),"")</f>
        <v/>
      </c>
      <c r="AS283" s="15" t="str">
        <f>_xlfn.XLOOKUP(AQ283,EngineUpgrades!$D$1:$J$1,EngineUpgrades!$D$17:$J$17,"",0,1)</f>
        <v/>
      </c>
      <c r="AT283" s="17">
        <v>2</v>
      </c>
      <c r="AU283" s="16" t="str">
        <f>IF(Q283="Engine",_xlfn.XLOOKUP(_xlfn.CONCAT(O283,P283+AT283),TechTree!$C$2:$C$501,TechTree!$D$2:$D$501,"Not Valid Combination",0,1),"")</f>
        <v/>
      </c>
    </row>
    <row r="284" spans="1:47" ht="348.5" x14ac:dyDescent="0.35">
      <c r="A284" t="str">
        <f>VLOOKUP(D284,PartsUpdated!$A$2:$A$289,1,FALSE)</f>
        <v>Andromeda_Crew_1</v>
      </c>
      <c r="B284" t="s">
        <v>417</v>
      </c>
      <c r="C284" t="s">
        <v>1279</v>
      </c>
      <c r="D284" t="s">
        <v>983</v>
      </c>
      <c r="E284" t="s">
        <v>984</v>
      </c>
      <c r="F284" t="s">
        <v>420</v>
      </c>
      <c r="G284" t="s">
        <v>5</v>
      </c>
      <c r="H284">
        <v>0</v>
      </c>
      <c r="I284">
        <v>600</v>
      </c>
      <c r="J284">
        <v>0.8</v>
      </c>
      <c r="K284" t="s">
        <v>77</v>
      </c>
      <c r="M284" s="12" t="str">
        <f>_xlfn.CONCAT(IF($R284&lt;&gt;"",_xlfn.CONCAT(" #LOC_KTT_",B284,"_",D284,"_Title = ",$R284,CHAR(10),"@PART[",D284,"]:NEEDS[!002_CommunityPartsTitles]:AFTER[",B284,"] // ",IF(R284="",E284,_xlfn.CONCAT(R284," (",E284,")")),CHAR(10),"{",CHAR(10),"    @",$R$1," = #LOC_KTT_",B284,"_",D284,"_Title // ",$R284,CHAR(10),"}",CHAR(10)),""),"@PART[",D284,"]:AFTER[",B284,"] // ",IF(R284="",E284,_xlfn.CONCAT(R284," (",E284,")")),CHAR(10),"{",CHAR(10),"    techBranch = ",VLOOKUP(O284,TechTree!$G$2:$H$43,2,FALSE),CHAR(10),"    techTier = ",P284,CHAR(10),"    @TechRequired = ",N284,IF($S284&lt;&gt;"",_xlfn.CONCAT(CHAR(10),"    @",$S$1," = ",$S284),""),IF($T284&lt;&gt;"",_xlfn.CONCAT(CHAR(10),"    @",$T$1," = ",$T284),""),IF($U284&lt;&gt;"",_xlfn.CONCAT(CHAR(10),"    @",$U$1," = ",$U284),""),IF(AND(AA284="NA/Balloon",Q284&lt;&gt;"Fuel Tank")=TRUE,_xlfn.CONCAT(CHAR(10),"    KiwiFuelSwitchIgnore = true"),""),IF($V284&lt;&gt;"",_xlfn.CONCAT(CHAR(10),V284),""),IF($AP284&lt;&gt;"",IF(Q284="RTG","",_xlfn.CONCAT(CHAR(10),$AP284)),""),IF(AN284&lt;&gt;"",_xlfn.CONCAT(CHAR(10),AN284),""),CHAR(10),"}",IF(AC284="Yes",_xlfn.CONCAT(CHAR(10),"@PART[",D284,"]:NEEDS[KiwiDeprecate]:AFTER[",B284,"]",CHAR(10),"{",CHAR(10),"    kiwiDeprecate = true",CHAR(10),"}"),""),IF(Q284="RTG",AP284,""))</f>
        <v>@PART[Andromeda_Crew_1]:AFTER[Tantares] // Andromeda 1CS 'Rullendemann' Crew Module
{
    techBranch = reentryPods
    techTier = 3
    @TechRequired = basicReentryModule
    @entryCost = 5200
    spacePlaneSystemUpgradeType = andromeda
}</v>
      </c>
      <c r="N284" s="9" t="str">
        <f>_xlfn.XLOOKUP(_xlfn.CONCAT(O284,P284),TechTree!$C$2:$C$501,TechTree!$D$2:$D$501,"Not Valid Combination",0,1)</f>
        <v>basicReentryModule</v>
      </c>
      <c r="O284" s="8" t="s">
        <v>206</v>
      </c>
      <c r="P284" s="8">
        <v>3</v>
      </c>
      <c r="Q284" s="8" t="s">
        <v>289</v>
      </c>
      <c r="S284" s="10">
        <v>5200</v>
      </c>
      <c r="W284" s="10" t="s">
        <v>243</v>
      </c>
      <c r="X284" s="10" t="s">
        <v>254</v>
      </c>
      <c r="Y284" s="10" t="s">
        <v>1396</v>
      </c>
      <c r="Z284" s="10" t="s">
        <v>1397</v>
      </c>
      <c r="AA284" s="10" t="s">
        <v>294</v>
      </c>
      <c r="AB284" s="10" t="s">
        <v>303</v>
      </c>
      <c r="AC284" s="10" t="s">
        <v>329</v>
      </c>
      <c r="AE284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Andromeda_Crew_1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F284" s="14"/>
      <c r="AG284" s="18" t="s">
        <v>329</v>
      </c>
      <c r="AH284" s="18"/>
      <c r="AI284" s="18"/>
      <c r="AJ284" s="18"/>
      <c r="AK284" s="18"/>
      <c r="AL284" s="18"/>
      <c r="AM284" s="18"/>
      <c r="AN284" s="19" t="str">
        <f t="shared" si="16"/>
        <v/>
      </c>
      <c r="AO284" s="14"/>
      <c r="AP284" s="15" t="str">
        <f>IF(Q284="Structural",_xlfn.CONCAT("    ","structuralUpgradeType = ",IF(P284&lt;3,"0_2",IF(P284&lt;5,"3_4",IF(P284&lt;7,"5_6",IF(P284&lt;9,"7_8","9Plus"))))),IF(Q284="Command Module",_xlfn.CONCAT("    commandUpgradeType = standard",CHAR(10),"    commandUpgradeName = ",W284),IF(Q284="Engine",_xlfn.CONCAT("    engineUpgradeType = ",X284,CHAR(10),Parts!AS284,CHAR(10),"    enginePartUpgradeName = ",Y284),IF(Q284="Parachute","    parachuteUpgradeType = standard",IF(Q284="Solar",_xlfn.CONCAT("    solarPanelUpgradeTier = ",P284),IF(OR(Q284="System",Q284="System and Space Capability")=TRUE,_xlfn.CONCAT("    spacePlaneSystemUpgradeType = ",Y284,IF(Q284="System and Space Capability",_xlfn.CONCAT(CHAR(10),"    spaceplaneUpgradeType = spaceCapable",CHAR(10),"    baseSkinTemp = ",CHAR(10),"    upgradeSkinTemp = "),"")),IF(Q284="Fuel Tank",IF(AA284="NA/Balloon","    KiwiFuelSwitchIgnore = true",IF(AA284="standardLiquidFuel",_xlfn.CONCAT("    fuelTankUpgradeType = ",AA284,CHAR(10),"    fuelTankSizeUpgrade = ",AB284),_xlfn.CONCAT("    fuelTankUpgradeType = ",AA284))),IF(Q284="RCS","    rcsUpgradeType = coldGas",IF(Q284="RTG",_xlfn.CONCAT(CHAR(10),"@PART[",D284,"]:NEEDS[",B284,",NearFutureElectrical,DecayingRTGs,!FeatureRadiation]",CHAR(10),"{",CHAR(10),"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Q284" s="16" t="str">
        <f>IF(Q284="Engine",VLOOKUP(X284,EngineUpgrades!$A$2:$C$19,2,FALSE),"")</f>
        <v/>
      </c>
      <c r="AR284" s="16" t="str">
        <f>IF(Q284="Engine",VLOOKUP(X284,EngineUpgrades!$A$2:$C$19,3,FALSE),"")</f>
        <v/>
      </c>
      <c r="AS284" s="15" t="str">
        <f>_xlfn.XLOOKUP(AQ284,EngineUpgrades!$D$1:$J$1,EngineUpgrades!$D$17:$J$17,"",0,1)</f>
        <v/>
      </c>
      <c r="AT284" s="17">
        <v>2</v>
      </c>
      <c r="AU284" s="16" t="str">
        <f>IF(Q284="Engine",_xlfn.XLOOKUP(_xlfn.CONCAT(O284,P284+AT284),TechTree!$C$2:$C$501,TechTree!$D$2:$D$501,"Not Valid Combination",0,1),"")</f>
        <v/>
      </c>
    </row>
    <row r="285" spans="1:47" ht="348.5" x14ac:dyDescent="0.35">
      <c r="A285" t="str">
        <f>VLOOKUP(D285,PartsUpdated!$A$2:$A$289,1,FALSE)</f>
        <v>Andromeda_Decoupler_1</v>
      </c>
      <c r="B285" t="s">
        <v>417</v>
      </c>
      <c r="C285" t="s">
        <v>1280</v>
      </c>
      <c r="D285" t="s">
        <v>985</v>
      </c>
      <c r="E285" t="s">
        <v>986</v>
      </c>
      <c r="F285" t="s">
        <v>420</v>
      </c>
      <c r="G285" t="s">
        <v>373</v>
      </c>
      <c r="H285">
        <v>0</v>
      </c>
      <c r="I285">
        <v>300</v>
      </c>
      <c r="J285">
        <v>2.5000000000000001E-2</v>
      </c>
      <c r="K285" t="s">
        <v>77</v>
      </c>
      <c r="M285" s="12" t="str">
        <f>_xlfn.CONCAT(IF($R285&lt;&gt;"",_xlfn.CONCAT(" #LOC_KTT_",B285,"_",D285,"_Title = ",$R285,CHAR(10),"@PART[",D285,"]:NEEDS[!002_CommunityPartsTitles]:AFTER[",B285,"] // ",IF(R285="",E285,_xlfn.CONCAT(R285," (",E285,")")),CHAR(10),"{",CHAR(10),"    @",$R$1," = #LOC_KTT_",B285,"_",D285,"_Title // ",$R285,CHAR(10),"}",CHAR(10)),""),"@PART[",D285,"]:AFTER[",B285,"] // ",IF(R285="",E285,_xlfn.CONCAT(R285," (",E285,")")),CHAR(10),"{",CHAR(10),"    techBranch = ",VLOOKUP(O285,TechTree!$G$2:$H$43,2,FALSE),CHAR(10),"    techTier = ",P285,CHAR(10),"    @TechRequired = ",N285,IF($S285&lt;&gt;"",_xlfn.CONCAT(CHAR(10),"    @",$S$1," = ",$S285),""),IF($T285&lt;&gt;"",_xlfn.CONCAT(CHAR(10),"    @",$T$1," = ",$T285),""),IF($U285&lt;&gt;"",_xlfn.CONCAT(CHAR(10),"    @",$U$1," = ",$U285),""),IF(AND(AA285="NA/Balloon",Q285&lt;&gt;"Fuel Tank")=TRUE,_xlfn.CONCAT(CHAR(10),"    KiwiFuelSwitchIgnore = true"),""),IF($V285&lt;&gt;"",_xlfn.CONCAT(CHAR(10),V285),""),IF($AP285&lt;&gt;"",IF(Q285="RTG","",_xlfn.CONCAT(CHAR(10),$AP285)),""),IF(AN285&lt;&gt;"",_xlfn.CONCAT(CHAR(10),AN285),""),CHAR(10),"}",IF(AC285="Yes",_xlfn.CONCAT(CHAR(10),"@PART[",D285,"]:NEEDS[KiwiDeprecate]:AFTER[",B285,"]",CHAR(10),"{",CHAR(10),"    kiwiDeprecate = true",CHAR(10),"}"),""),IF(Q285="RTG",AP285,""))</f>
        <v>@PART[Andromeda_Decoupler_1]:AFTER[Tantares] // Andromeda D95 Decoupler
{
    techBranch = decouplers
    techTier = 3
    @TechRequired = decoupling
    @entryCost = 2500
    spacePlaneSystemUpgradeType = andromeda
}</v>
      </c>
      <c r="N285" s="9" t="str">
        <f>_xlfn.XLOOKUP(_xlfn.CONCAT(O285,P285),TechTree!$C$2:$C$501,TechTree!$D$2:$D$501,"Not Valid Combination",0,1)</f>
        <v>decoupling</v>
      </c>
      <c r="O285" s="8" t="s">
        <v>212</v>
      </c>
      <c r="P285" s="8">
        <v>3</v>
      </c>
      <c r="Q285" s="8" t="s">
        <v>289</v>
      </c>
      <c r="S285" s="10">
        <v>2500</v>
      </c>
      <c r="W285" s="10" t="s">
        <v>243</v>
      </c>
      <c r="X285" s="10" t="s">
        <v>259</v>
      </c>
      <c r="Y285" s="10" t="s">
        <v>1396</v>
      </c>
      <c r="Z285" s="10" t="s">
        <v>1397</v>
      </c>
      <c r="AA285" s="10" t="s">
        <v>294</v>
      </c>
      <c r="AB285" s="10" t="s">
        <v>303</v>
      </c>
      <c r="AC285" s="10" t="s">
        <v>329</v>
      </c>
      <c r="AE285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Andromeda_Decoupler_1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F285" s="14"/>
      <c r="AG285" s="18" t="s">
        <v>329</v>
      </c>
      <c r="AH285" s="18"/>
      <c r="AI285" s="18"/>
      <c r="AJ285" s="18"/>
      <c r="AK285" s="18"/>
      <c r="AL285" s="18"/>
      <c r="AM285" s="18"/>
      <c r="AN285" s="19" t="str">
        <f t="shared" si="16"/>
        <v/>
      </c>
      <c r="AO285" s="14"/>
      <c r="AP285" s="15" t="str">
        <f>IF(Q285="Structural",_xlfn.CONCAT("    ","structuralUpgradeType = ",IF(P285&lt;3,"0_2",IF(P285&lt;5,"3_4",IF(P285&lt;7,"5_6",IF(P285&lt;9,"7_8","9Plus"))))),IF(Q285="Command Module",_xlfn.CONCAT("    commandUpgradeType = standard",CHAR(10),"    commandUpgradeName = ",W285),IF(Q285="Engine",_xlfn.CONCAT("    engineUpgradeType = ",X285,CHAR(10),Parts!AS285,CHAR(10),"    enginePartUpgradeName = ",Y285),IF(Q285="Parachute","    parachuteUpgradeType = standard",IF(Q285="Solar",_xlfn.CONCAT("    solarPanelUpgradeTier = ",P285),IF(OR(Q285="System",Q285="System and Space Capability")=TRUE,_xlfn.CONCAT("    spacePlaneSystemUpgradeType = ",Y285,IF(Q285="System and Space Capability",_xlfn.CONCAT(CHAR(10),"    spaceplaneUpgradeType = spaceCapable",CHAR(10),"    baseSkinTemp = ",CHAR(10),"    upgradeSkinTemp = "),"")),IF(Q285="Fuel Tank",IF(AA285="NA/Balloon","    KiwiFuelSwitchIgnore = true",IF(AA285="standardLiquidFuel",_xlfn.CONCAT("    fuelTankUpgradeType = ",AA285,CHAR(10),"    fuelTankSizeUpgrade = ",AB285),_xlfn.CONCAT("    fuelTankUpgradeType = ",AA285))),IF(Q285="RCS","    rcsUpgradeType = coldGas",IF(Q285="RTG",_xlfn.CONCAT(CHAR(10),"@PART[",D285,"]:NEEDS[",B285,",NearFutureElectrical,DecayingRTGs,!FeatureRadiation]",CHAR(10),"{",CHAR(10),"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Q285" s="16" t="str">
        <f>IF(Q285="Engine",VLOOKUP(X285,EngineUpgrades!$A$2:$C$19,2,FALSE),"")</f>
        <v/>
      </c>
      <c r="AR285" s="16" t="str">
        <f>IF(Q285="Engine",VLOOKUP(X285,EngineUpgrades!$A$2:$C$19,3,FALSE),"")</f>
        <v/>
      </c>
      <c r="AS285" s="15" t="str">
        <f>_xlfn.XLOOKUP(AQ285,EngineUpgrades!$D$1:$J$1,EngineUpgrades!$D$17:$J$17,"",0,1)</f>
        <v/>
      </c>
      <c r="AT285" s="17">
        <v>2</v>
      </c>
      <c r="AU285" s="16" t="str">
        <f>IF(Q285="Engine",_xlfn.XLOOKUP(_xlfn.CONCAT(O285,P285+AT285),TechTree!$C$2:$C$501,TechTree!$D$2:$D$501,"Not Valid Combination",0,1),"")</f>
        <v/>
      </c>
    </row>
    <row r="286" spans="1:47" ht="300.5" x14ac:dyDescent="0.35">
      <c r="A286" t="str">
        <f>VLOOKUP(D286,PartsUpdated!$A$2:$A$289,1,FALSE)</f>
        <v>Andromeda_Engine_1</v>
      </c>
      <c r="B286" t="s">
        <v>417</v>
      </c>
      <c r="C286" t="s">
        <v>1281</v>
      </c>
      <c r="D286" t="s">
        <v>987</v>
      </c>
      <c r="E286" t="s">
        <v>988</v>
      </c>
      <c r="F286" t="s">
        <v>420</v>
      </c>
      <c r="G286" t="s">
        <v>372</v>
      </c>
      <c r="H286">
        <v>0</v>
      </c>
      <c r="I286">
        <v>150</v>
      </c>
      <c r="J286">
        <v>0.2</v>
      </c>
      <c r="K286" t="s">
        <v>77</v>
      </c>
      <c r="M286" s="12" t="str">
        <f>_xlfn.CONCAT(IF($R286&lt;&gt;"",_xlfn.CONCAT(" #LOC_KTT_",B286,"_",D286,"_Title = ",$R286,CHAR(10),"@PART[",D286,"]:NEEDS[!002_CommunityPartsTitles]:AFTER[",B286,"] // ",IF(R286="",E286,_xlfn.CONCAT(R286," (",E286,")")),CHAR(10),"{",CHAR(10),"    @",$R$1," = #LOC_KTT_",B286,"_",D286,"_Title // ",$R286,CHAR(10),"}",CHAR(10)),""),"@PART[",D286,"]:AFTER[",B286,"] // ",IF(R286="",E286,_xlfn.CONCAT(R286," (",E286,")")),CHAR(10),"{",CHAR(10),"    techBranch = ",VLOOKUP(O286,TechTree!$G$2:$H$43,2,FALSE),CHAR(10),"    techTier = ",P286,CHAR(10),"    @TechRequired = ",N286,IF($S286&lt;&gt;"",_xlfn.CONCAT(CHAR(10),"    @",$S$1," = ",$S286),""),IF($T286&lt;&gt;"",_xlfn.CONCAT(CHAR(10),"    @",$T$1," = ",$T286),""),IF($U286&lt;&gt;"",_xlfn.CONCAT(CHAR(10),"    @",$U$1," = ",$U286),""),IF(AND(AA286="NA/Balloon",Q286&lt;&gt;"Fuel Tank")=TRUE,_xlfn.CONCAT(CHAR(10),"    KiwiFuelSwitchIgnore = true"),""),IF($V286&lt;&gt;"",_xlfn.CONCAT(CHAR(10),V286),""),IF($AP286&lt;&gt;"",IF(Q286="RTG","",_xlfn.CONCAT(CHAR(10),$AP286)),""),IF(AN286&lt;&gt;"",_xlfn.CONCAT(CHAR(10),AN286),""),CHAR(10),"}",IF(AC286="Yes",_xlfn.CONCAT(CHAR(10),"@PART[",D286,"]:NEEDS[KiwiDeprecate]:AFTER[",B286,"]",CHAR(10),"{",CHAR(10),"    kiwiDeprecate = true",CHAR(10),"}"),""),IF(Q286="RTG",AP286,""))</f>
        <v>@PART[Andromeda_Engine_1]:AFTER[Tantares] // Andromeda S5.4 "Fjellgeit" Orbital Engine
{
    techBranch = keroloxEngines
    techTier = 1
    @TechRequired = basicRocketry
    @entryCost = 1700
    engineUpgradeType = standardLFO
    engineNumber = 
    engineNumberUpgrade = 
    engineName = 
    engineNameUpgrade = 
    enginePartUpgradeName = fjellgeitUpgrade
    @MODULE[ModuleEngines*]
    {
        !atmosphereCurve {}
        atmosphereCurve
        {
            key = 0 250
            key = 1 120
            key = 4 0.001
        }
    }
}</v>
      </c>
      <c r="N286" s="9" t="str">
        <f>_xlfn.XLOOKUP(_xlfn.CONCAT(O286,P286),TechTree!$C$2:$C$501,TechTree!$D$2:$D$501,"Not Valid Combination",0,1)</f>
        <v>basicRocketry</v>
      </c>
      <c r="O286" s="8" t="s">
        <v>213</v>
      </c>
      <c r="P286" s="8">
        <v>1</v>
      </c>
      <c r="Q286" s="8" t="s">
        <v>10</v>
      </c>
      <c r="S286" s="10">
        <v>1700</v>
      </c>
      <c r="W286" s="10" t="s">
        <v>243</v>
      </c>
      <c r="X286" s="10" t="s">
        <v>254</v>
      </c>
      <c r="Y286" s="10" t="s">
        <v>1398</v>
      </c>
      <c r="AA286" s="10" t="s">
        <v>294</v>
      </c>
      <c r="AB286" s="10" t="s">
        <v>303</v>
      </c>
      <c r="AC286" s="10" t="s">
        <v>329</v>
      </c>
      <c r="AE286" s="12" t="str">
        <f t="shared" si="15"/>
        <v>PARTUPGRADE:NEEDS[Tantares]
{
    name = fjellgeitUpgrade
    type = engine
    partIcon = Andromeda_Engine_1
    techRequired = advRocketry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@PARTUPGRADE[fjellgeitUpgrade]:NEEDS[Tantares]:FOR[zKiwiTechTree]
{
    @entryCost = #$@PART[Andromeda_Engine_1]/entryCost$
    @entryCost *= #$@KIWI_ENGINE_MULTIPLIERS/KEROLOX/UPGRADE_ENTRYCOST_MULTIPLIER$
    @title ^= #:INSERTPARTTITLE:$@PART[Andromeda_Engine_1]/title$:
    @description ^= #:INSERTPART:$@PART[Andromeda_Engine_1]/engineName$:
}
@PART[Andromeda_Engine_1]:NEEDS[Tantares]:HAS[~engineUpgrade[off]]:AFTER[zzKiwiTechTree]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#:INSERTPARTUPGRADE:$@PARTUPGRADE[fjellgeitUpgrade]/techRequired$:
}</v>
      </c>
      <c r="AF286" s="14"/>
      <c r="AG286" s="18" t="s">
        <v>374</v>
      </c>
      <c r="AH286" s="18"/>
      <c r="AI286" s="18" t="s">
        <v>1399</v>
      </c>
      <c r="AJ286" s="18" t="s">
        <v>1400</v>
      </c>
      <c r="AK286" s="18" t="s">
        <v>377</v>
      </c>
      <c r="AL286" s="18"/>
      <c r="AM286" s="18"/>
      <c r="AN286" s="19" t="str">
        <f t="shared" si="16"/>
        <v xml:space="preserve">    @MODULE[ModuleEngines*]
    {
        !atmosphereCurve {}
        atmosphereCurve
        {
            key = 0 250
            key = 1 120
            key = 4 0.001
        }
    }</v>
      </c>
      <c r="AO286" s="14"/>
      <c r="AP286" s="15" t="str">
        <f>IF(Q286="Structural",_xlfn.CONCAT("    ","structuralUpgradeType = ",IF(P286&lt;3,"0_2",IF(P286&lt;5,"3_4",IF(P286&lt;7,"5_6",IF(P286&lt;9,"7_8","9Plus"))))),IF(Q286="Command Module",_xlfn.CONCAT("    commandUpgradeType = standard",CHAR(10),"    commandUpgradeName = ",W286),IF(Q286="Engine",_xlfn.CONCAT("    engineUpgradeType = ",X286,CHAR(10),Parts!AS286,CHAR(10),"    enginePartUpgradeName = ",Y286),IF(Q286="Parachute","    parachuteUpgradeType = standard",IF(Q286="Solar",_xlfn.CONCAT("    solarPanelUpgradeTier = ",P286),IF(OR(Q286="System",Q286="System and Space Capability")=TRUE,_xlfn.CONCAT("    spacePlaneSystemUpgradeType = ",Y286,IF(Q286="System and Space Capability",_xlfn.CONCAT(CHAR(10),"    spaceplaneUpgradeType = spaceCapable",CHAR(10),"    baseSkinTemp = ",CHAR(10),"    upgradeSkinTemp = "),"")),IF(Q286="Fuel Tank",IF(AA286="NA/Balloon","    KiwiFuelSwitchIgnore = true",IF(AA286="standardLiquidFuel",_xlfn.CONCAT("    fuelTankUpgradeType = ",AA286,CHAR(10),"    fuelTankSizeUpgrade = ",AB286),_xlfn.CONCAT("    fuelTankUpgradeType = ",AA286))),IF(Q286="RCS","    rcsUpgradeType = coldGas",IF(Q286="RTG",_xlfn.CONCAT(CHAR(10),"@PART[",D286,"]:NEEDS[",B286,",NearFutureElectrical,DecayingRTGs,!FeatureRadiation]",CHAR(10),"{",CHAR(10),"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fjellgeitUpgrade</v>
      </c>
      <c r="AQ286" s="16" t="str">
        <f>IF(Q286="Engine",VLOOKUP(X286,EngineUpgrades!$A$2:$C$19,2,FALSE),"")</f>
        <v>singleFuel</v>
      </c>
      <c r="AR286" s="16" t="str">
        <f>IF(Q286="Engine",VLOOKUP(X286,EngineUpgrades!$A$2:$C$19,3,FALSE),"")</f>
        <v>KEROLOX</v>
      </c>
      <c r="AS286" s="15" t="str">
        <f>_xlfn.XLOOKUP(AQ286,EngineUpgrades!$D$1:$J$1,EngineUpgrades!$D$17:$J$17,"",0,1)</f>
        <v xml:space="preserve">    engineNumber = 
    engineNumberUpgrade = 
    engineName = 
    engineNameUpgrade = 
</v>
      </c>
      <c r="AT286" s="17">
        <v>2</v>
      </c>
      <c r="AU286" s="16" t="str">
        <f>IF(Q286="Engine",_xlfn.XLOOKUP(_xlfn.CONCAT(O286,P286+AT286),TechTree!$C$2:$C$501,TechTree!$D$2:$D$501,"Not Valid Combination",0,1),"")</f>
        <v>advRocketry</v>
      </c>
    </row>
    <row r="287" spans="1:47" ht="348.5" x14ac:dyDescent="0.35">
      <c r="A287" t="str">
        <f>VLOOKUP(D287,PartsUpdated!$A$2:$A$289,1,FALSE)</f>
        <v>Andromeda_FuelSphere_1</v>
      </c>
      <c r="B287" t="s">
        <v>417</v>
      </c>
      <c r="C287" t="s">
        <v>1282</v>
      </c>
      <c r="D287" t="s">
        <v>989</v>
      </c>
      <c r="E287" t="s">
        <v>990</v>
      </c>
      <c r="F287" t="s">
        <v>420</v>
      </c>
      <c r="G287" t="s">
        <v>372</v>
      </c>
      <c r="H287">
        <v>0</v>
      </c>
      <c r="I287">
        <v>100</v>
      </c>
      <c r="J287">
        <v>6.2500000000000003E-3</v>
      </c>
      <c r="K287" t="s">
        <v>77</v>
      </c>
      <c r="M287" s="12" t="str">
        <f>_xlfn.CONCAT(IF($R287&lt;&gt;"",_xlfn.CONCAT(" #LOC_KTT_",B287,"_",D287,"_Title = ",$R287,CHAR(10),"@PART[",D287,"]:NEEDS[!002_CommunityPartsTitles]:AFTER[",B287,"] // ",IF(R287="",E287,_xlfn.CONCAT(R287," (",E287,")")),CHAR(10),"{",CHAR(10),"    @",$R$1," = #LOC_KTT_",B287,"_",D287,"_Title // ",$R287,CHAR(10),"}",CHAR(10)),""),"@PART[",D287,"]:AFTER[",B287,"] // ",IF(R287="",E287,_xlfn.CONCAT(R287," (",E287,")")),CHAR(10),"{",CHAR(10),"    techBranch = ",VLOOKUP(O287,TechTree!$G$2:$H$43,2,FALSE),CHAR(10),"    techTier = ",P287,CHAR(10),"    @TechRequired = ",N287,IF($S287&lt;&gt;"",_xlfn.CONCAT(CHAR(10),"    @",$S$1," = ",$S287),""),IF($T287&lt;&gt;"",_xlfn.CONCAT(CHAR(10),"    @",$T$1," = ",$T287),""),IF($U287&lt;&gt;"",_xlfn.CONCAT(CHAR(10),"    @",$U$1," = ",$U287),""),IF(AND(AA287="NA/Balloon",Q287&lt;&gt;"Fuel Tank")=TRUE,_xlfn.CONCAT(CHAR(10),"    KiwiFuelSwitchIgnore = true"),""),IF($V287&lt;&gt;"",_xlfn.CONCAT(CHAR(10),V287),""),IF($AP287&lt;&gt;"",IF(Q287="RTG","",_xlfn.CONCAT(CHAR(10),$AP287)),""),IF(AN287&lt;&gt;"",_xlfn.CONCAT(CHAR(10),AN287),""),CHAR(10),"}",IF(AC287="Yes",_xlfn.CONCAT(CHAR(10),"@PART[",D287,"]:NEEDS[KiwiDeprecate]:AFTER[",B287,"]",CHAR(10),"{",CHAR(10),"    kiwiDeprecate = true",CHAR(10),"}"),""),IF(Q287="RTG",AP287,""))</f>
        <v>@PART[Andromeda_FuelSphere_1]:AFTER[Tantares] // Andromeda Small Fuel Tank
{
    techBranch = specialtyFuel
    techTier = 4
    @TechRequired = flexibleFuelSolutions
    @entryCost = 1200
    spacePlaneSystemUpgradeType = andromeda
}</v>
      </c>
      <c r="N287" s="9" t="str">
        <f>_xlfn.XLOOKUP(_xlfn.CONCAT(O287,P287),TechTree!$C$2:$C$501,TechTree!$D$2:$D$501,"Not Valid Combination",0,1)</f>
        <v>flexibleFuelSolutions</v>
      </c>
      <c r="O287" s="8" t="s">
        <v>350</v>
      </c>
      <c r="P287" s="8">
        <v>4</v>
      </c>
      <c r="Q287" s="8" t="s">
        <v>289</v>
      </c>
      <c r="S287" s="10">
        <v>1200</v>
      </c>
      <c r="W287" s="10" t="s">
        <v>243</v>
      </c>
      <c r="X287" s="10" t="s">
        <v>259</v>
      </c>
      <c r="Y287" s="10" t="s">
        <v>1396</v>
      </c>
      <c r="Z287" s="10" t="s">
        <v>1397</v>
      </c>
      <c r="AA287" s="10" t="s">
        <v>294</v>
      </c>
      <c r="AB287" s="10" t="s">
        <v>303</v>
      </c>
      <c r="AC287" s="10" t="s">
        <v>329</v>
      </c>
      <c r="AE287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Andromeda_FuelSphere_1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F287" s="14"/>
      <c r="AG287" s="18" t="s">
        <v>329</v>
      </c>
      <c r="AH287" s="18"/>
      <c r="AI287" s="18"/>
      <c r="AJ287" s="18"/>
      <c r="AK287" s="18"/>
      <c r="AL287" s="18"/>
      <c r="AM287" s="18"/>
      <c r="AN287" s="19" t="str">
        <f t="shared" si="16"/>
        <v/>
      </c>
      <c r="AO287" s="14"/>
      <c r="AP287" s="15" t="str">
        <f>IF(Q287="Structural",_xlfn.CONCAT("    ","structuralUpgradeType = ",IF(P287&lt;3,"0_2",IF(P287&lt;5,"3_4",IF(P287&lt;7,"5_6",IF(P287&lt;9,"7_8","9Plus"))))),IF(Q287="Command Module",_xlfn.CONCAT("    commandUpgradeType = standard",CHAR(10),"    commandUpgradeName = ",W287),IF(Q287="Engine",_xlfn.CONCAT("    engineUpgradeType = ",X287,CHAR(10),Parts!AS287,CHAR(10),"    enginePartUpgradeName = ",Y287),IF(Q287="Parachute","    parachuteUpgradeType = standard",IF(Q287="Solar",_xlfn.CONCAT("    solarPanelUpgradeTier = ",P287),IF(OR(Q287="System",Q287="System and Space Capability")=TRUE,_xlfn.CONCAT("    spacePlaneSystemUpgradeType = ",Y287,IF(Q287="System and Space Capability",_xlfn.CONCAT(CHAR(10),"    spaceplaneUpgradeType = spaceCapable",CHAR(10),"    baseSkinTemp = ",CHAR(10),"    upgradeSkinTemp = "),"")),IF(Q287="Fuel Tank",IF(AA287="NA/Balloon","    KiwiFuelSwitchIgnore = true",IF(AA287="standardLiquidFuel",_xlfn.CONCAT("    fuelTankUpgradeType = ",AA287,CHAR(10),"    fuelTankSizeUpgrade = ",AB287),_xlfn.CONCAT("    fuelTankUpgradeType = ",AA287))),IF(Q287="RCS","    rcsUpgradeType = coldGas",IF(Q287="RTG",_xlfn.CONCAT(CHAR(10),"@PART[",D287,"]:NEEDS[",B287,",NearFutureElectrical,DecayingRTGs,!FeatureRadiation]",CHAR(10),"{",CHAR(10),"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Q287" s="16" t="str">
        <f>IF(Q287="Engine",VLOOKUP(X287,EngineUpgrades!$A$2:$C$19,2,FALSE),"")</f>
        <v/>
      </c>
      <c r="AR287" s="16" t="str">
        <f>IF(Q287="Engine",VLOOKUP(X287,EngineUpgrades!$A$2:$C$19,3,FALSE),"")</f>
        <v/>
      </c>
      <c r="AS287" s="15" t="str">
        <f>_xlfn.XLOOKUP(AQ287,EngineUpgrades!$D$1:$J$1,EngineUpgrades!$D$17:$J$17,"",0,1)</f>
        <v/>
      </c>
      <c r="AT287" s="17">
        <v>2</v>
      </c>
      <c r="AU287" s="16" t="str">
        <f>IF(Q287="Engine",_xlfn.XLOOKUP(_xlfn.CONCAT(O287,P287+AT287),TechTree!$C$2:$C$501,TechTree!$D$2:$D$501,"Not Valid Combination",0,1),"")</f>
        <v/>
      </c>
    </row>
    <row r="288" spans="1:47" ht="348.5" x14ac:dyDescent="0.35">
      <c r="A288" t="str">
        <f>VLOOKUP(D288,PartsUpdated!$A$2:$A$289,1,FALSE)</f>
        <v>Andromeda_FuelSphere_2</v>
      </c>
      <c r="B288" t="s">
        <v>417</v>
      </c>
      <c r="C288" t="s">
        <v>1283</v>
      </c>
      <c r="D288" t="s">
        <v>991</v>
      </c>
      <c r="E288" t="s">
        <v>992</v>
      </c>
      <c r="F288" t="s">
        <v>420</v>
      </c>
      <c r="G288" t="s">
        <v>372</v>
      </c>
      <c r="H288">
        <v>0</v>
      </c>
      <c r="I288">
        <v>200</v>
      </c>
      <c r="J288">
        <v>1.2500000000000001E-2</v>
      </c>
      <c r="K288" t="s">
        <v>77</v>
      </c>
      <c r="M288" s="12" t="str">
        <f>_xlfn.CONCAT(IF($R288&lt;&gt;"",_xlfn.CONCAT(" #LOC_KTT_",B288,"_",D288,"_Title = ",$R288,CHAR(10),"@PART[",D288,"]:NEEDS[!002_CommunityPartsTitles]:AFTER[",B288,"] // ",IF(R288="",E288,_xlfn.CONCAT(R288," (",E288,")")),CHAR(10),"{",CHAR(10),"    @",$R$1," = #LOC_KTT_",B288,"_",D288,"_Title // ",$R288,CHAR(10),"}",CHAR(10)),""),"@PART[",D288,"]:AFTER[",B288,"] // ",IF(R288="",E288,_xlfn.CONCAT(R288," (",E288,")")),CHAR(10),"{",CHAR(10),"    techBranch = ",VLOOKUP(O288,TechTree!$G$2:$H$43,2,FALSE),CHAR(10),"    techTier = ",P288,CHAR(10),"    @TechRequired = ",N288,IF($S288&lt;&gt;"",_xlfn.CONCAT(CHAR(10),"    @",$S$1," = ",$S288),""),IF($T288&lt;&gt;"",_xlfn.CONCAT(CHAR(10),"    @",$T$1," = ",$T288),""),IF($U288&lt;&gt;"",_xlfn.CONCAT(CHAR(10),"    @",$U$1," = ",$U288),""),IF(AND(AA288="NA/Balloon",Q288&lt;&gt;"Fuel Tank")=TRUE,_xlfn.CONCAT(CHAR(10),"    KiwiFuelSwitchIgnore = true"),""),IF($V288&lt;&gt;"",_xlfn.CONCAT(CHAR(10),V288),""),IF($AP288&lt;&gt;"",IF(Q288="RTG","",_xlfn.CONCAT(CHAR(10),$AP288)),""),IF(AN288&lt;&gt;"",_xlfn.CONCAT(CHAR(10),AN288),""),CHAR(10),"}",IF(AC288="Yes",_xlfn.CONCAT(CHAR(10),"@PART[",D288,"]:NEEDS[KiwiDeprecate]:AFTER[",B288,"]",CHAR(10),"{",CHAR(10),"    kiwiDeprecate = true",CHAR(10),"}"),""),IF(Q288="RTG",AP288,""))</f>
        <v>@PART[Andromeda_FuelSphere_2]:AFTER[Tantares] // Andromeda Large Fuel Tank
{
    techBranch = specialtyFuel
    techTier = 4
    @TechRequired = flexibleFuelSolutions
    @entryCost = 1200
    spacePlaneSystemUpgradeType = andromeda
}</v>
      </c>
      <c r="N288" s="9" t="str">
        <f>_xlfn.XLOOKUP(_xlfn.CONCAT(O288,P288),TechTree!$C$2:$C$501,TechTree!$D$2:$D$501,"Not Valid Combination",0,1)</f>
        <v>flexibleFuelSolutions</v>
      </c>
      <c r="O288" s="8" t="s">
        <v>350</v>
      </c>
      <c r="P288" s="8">
        <v>4</v>
      </c>
      <c r="Q288" s="8" t="s">
        <v>289</v>
      </c>
      <c r="S288" s="10">
        <v>1200</v>
      </c>
      <c r="W288" s="10" t="s">
        <v>243</v>
      </c>
      <c r="X288" s="10" t="s">
        <v>254</v>
      </c>
      <c r="Y288" s="10" t="s">
        <v>1396</v>
      </c>
      <c r="Z288" s="10" t="s">
        <v>1397</v>
      </c>
      <c r="AA288" s="10" t="s">
        <v>294</v>
      </c>
      <c r="AB288" s="10" t="s">
        <v>303</v>
      </c>
      <c r="AC288" s="10" t="s">
        <v>329</v>
      </c>
      <c r="AE288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Andromeda_FuelSphere_2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F288" s="14"/>
      <c r="AG288" s="18" t="s">
        <v>329</v>
      </c>
      <c r="AH288" s="18"/>
      <c r="AI288" s="18"/>
      <c r="AJ288" s="18"/>
      <c r="AK288" s="18"/>
      <c r="AL288" s="18"/>
      <c r="AM288" s="18"/>
      <c r="AN288" s="19" t="str">
        <f t="shared" si="16"/>
        <v/>
      </c>
      <c r="AO288" s="14"/>
      <c r="AP288" s="15" t="str">
        <f>IF(Q288="Structural",_xlfn.CONCAT("    ","structuralUpgradeType = ",IF(P288&lt;3,"0_2",IF(P288&lt;5,"3_4",IF(P288&lt;7,"5_6",IF(P288&lt;9,"7_8","9Plus"))))),IF(Q288="Command Module",_xlfn.CONCAT("    commandUpgradeType = standard",CHAR(10),"    commandUpgradeName = ",W288),IF(Q288="Engine",_xlfn.CONCAT("    engineUpgradeType = ",X288,CHAR(10),Parts!AS288,CHAR(10),"    enginePartUpgradeName = ",Y288),IF(Q288="Parachute","    parachuteUpgradeType = standard",IF(Q288="Solar",_xlfn.CONCAT("    solarPanelUpgradeTier = ",P288),IF(OR(Q288="System",Q288="System and Space Capability")=TRUE,_xlfn.CONCAT("    spacePlaneSystemUpgradeType = ",Y288,IF(Q288="System and Space Capability",_xlfn.CONCAT(CHAR(10),"    spaceplaneUpgradeType = spaceCapable",CHAR(10),"    baseSkinTemp = ",CHAR(10),"    upgradeSkinTemp = "),"")),IF(Q288="Fuel Tank",IF(AA288="NA/Balloon","    KiwiFuelSwitchIgnore = true",IF(AA288="standardLiquidFuel",_xlfn.CONCAT("    fuelTankUpgradeType = ",AA288,CHAR(10),"    fuelTankSizeUpgrade = ",AB288),_xlfn.CONCAT("    fuelTankUpgradeType = ",AA288))),IF(Q288="RCS","    rcsUpgradeType = coldGas",IF(Q288="RTG",_xlfn.CONCAT(CHAR(10),"@PART[",D288,"]:NEEDS[",B288,",NearFutureElectrical,DecayingRTGs,!FeatureRadiation]",CHAR(10),"{",CHAR(10),"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Q288" s="16" t="str">
        <f>IF(Q288="Engine",VLOOKUP(X288,EngineUpgrades!$A$2:$C$19,2,FALSE),"")</f>
        <v/>
      </c>
      <c r="AR288" s="16" t="str">
        <f>IF(Q288="Engine",VLOOKUP(X288,EngineUpgrades!$A$2:$C$19,3,FALSE),"")</f>
        <v/>
      </c>
      <c r="AS288" s="15" t="str">
        <f>_xlfn.XLOOKUP(AQ288,EngineUpgrades!$D$1:$J$1,EngineUpgrades!$D$17:$J$17,"",0,1)</f>
        <v/>
      </c>
      <c r="AT288" s="17">
        <v>2</v>
      </c>
      <c r="AU288" s="16" t="str">
        <f>IF(Q288="Engine",_xlfn.XLOOKUP(_xlfn.CONCAT(O288,P288+AT288),TechTree!$C$2:$C$501,TechTree!$D$2:$D$501,"Not Valid Combination",0,1),"")</f>
        <v/>
      </c>
    </row>
    <row r="289" spans="1:47" ht="348.5" x14ac:dyDescent="0.35">
      <c r="A289" t="str">
        <f>VLOOKUP(D289,PartsUpdated!$A$2:$A$289,1,FALSE)</f>
        <v>Andromeda_MonoSphere_1</v>
      </c>
      <c r="B289" t="s">
        <v>417</v>
      </c>
      <c r="C289" t="s">
        <v>1284</v>
      </c>
      <c r="D289" t="s">
        <v>993</v>
      </c>
      <c r="E289" t="s">
        <v>994</v>
      </c>
      <c r="F289" t="s">
        <v>420</v>
      </c>
      <c r="G289" t="s">
        <v>372</v>
      </c>
      <c r="H289">
        <v>0</v>
      </c>
      <c r="I289">
        <v>100</v>
      </c>
      <c r="J289">
        <v>0.01</v>
      </c>
      <c r="K289" t="s">
        <v>77</v>
      </c>
      <c r="M289" s="12" t="str">
        <f>_xlfn.CONCAT(IF($R289&lt;&gt;"",_xlfn.CONCAT(" #LOC_KTT_",B289,"_",D289,"_Title = ",$R289,CHAR(10),"@PART[",D289,"]:NEEDS[!002_CommunityPartsTitles]:AFTER[",B289,"] // ",IF(R289="",E289,_xlfn.CONCAT(R289," (",E289,")")),CHAR(10),"{",CHAR(10),"    @",$R$1," = #LOC_KTT_",B289,"_",D289,"_Title // ",$R289,CHAR(10),"}",CHAR(10)),""),"@PART[",D289,"]:AFTER[",B289,"] // ",IF(R289="",E289,_xlfn.CONCAT(R289," (",E289,")")),CHAR(10),"{",CHAR(10),"    techBranch = ",VLOOKUP(O289,TechTree!$G$2:$H$43,2,FALSE),CHAR(10),"    techTier = ",P289,CHAR(10),"    @TechRequired = ",N289,IF($S289&lt;&gt;"",_xlfn.CONCAT(CHAR(10),"    @",$S$1," = ",$S289),""),IF($T289&lt;&gt;"",_xlfn.CONCAT(CHAR(10),"    @",$T$1," = ",$T289),""),IF($U289&lt;&gt;"",_xlfn.CONCAT(CHAR(10),"    @",$U$1," = ",$U289),""),IF(AND(AA289="NA/Balloon",Q289&lt;&gt;"Fuel Tank")=TRUE,_xlfn.CONCAT(CHAR(10),"    KiwiFuelSwitchIgnore = true"),""),IF($V289&lt;&gt;"",_xlfn.CONCAT(CHAR(10),V289),""),IF($AP289&lt;&gt;"",IF(Q289="RTG","",_xlfn.CONCAT(CHAR(10),$AP289)),""),IF(AN289&lt;&gt;"",_xlfn.CONCAT(CHAR(10),AN289),""),CHAR(10),"}",IF(AC289="Yes",_xlfn.CONCAT(CHAR(10),"@PART[",D289,"]:NEEDS[KiwiDeprecate]:AFTER[",B289,"]",CHAR(10),"{",CHAR(10),"    kiwiDeprecate = true",CHAR(10),"}"),""),IF(Q289="RTG",AP289,""))</f>
        <v>@PART[Andromeda_MonoSphere_1]:AFTER[Tantares] // Andromeda Small MonoPropellant Tank
{
    techBranch = monoPropellantTanks
    techTier = 4
    @TechRequired = advFlightControl
    @entryCost = 1200
    spacePlaneSystemUpgradeType = andromeda
}</v>
      </c>
      <c r="N289" s="9" t="str">
        <f>_xlfn.XLOOKUP(_xlfn.CONCAT(O289,P289),TechTree!$C$2:$C$501,TechTree!$D$2:$D$501,"Not Valid Combination",0,1)</f>
        <v>advFlightControl</v>
      </c>
      <c r="O289" s="8" t="s">
        <v>338</v>
      </c>
      <c r="P289" s="8">
        <v>4</v>
      </c>
      <c r="Q289" s="8" t="s">
        <v>289</v>
      </c>
      <c r="S289" s="10">
        <v>1200</v>
      </c>
      <c r="W289" s="10" t="s">
        <v>243</v>
      </c>
      <c r="X289" s="10" t="s">
        <v>259</v>
      </c>
      <c r="Y289" s="10" t="s">
        <v>1396</v>
      </c>
      <c r="Z289" s="10" t="s">
        <v>1397</v>
      </c>
      <c r="AA289" s="10" t="s">
        <v>294</v>
      </c>
      <c r="AB289" s="10" t="s">
        <v>303</v>
      </c>
      <c r="AC289" s="10" t="s">
        <v>329</v>
      </c>
      <c r="AE289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Andromeda_MonoSphere_1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F289" s="14"/>
      <c r="AG289" s="18" t="s">
        <v>329</v>
      </c>
      <c r="AH289" s="18"/>
      <c r="AI289" s="18"/>
      <c r="AJ289" s="18"/>
      <c r="AK289" s="18"/>
      <c r="AL289" s="18"/>
      <c r="AM289" s="18"/>
      <c r="AN289" s="19" t="str">
        <f t="shared" si="16"/>
        <v/>
      </c>
      <c r="AO289" s="14"/>
      <c r="AP289" s="15" t="str">
        <f>IF(Q289="Structural",_xlfn.CONCAT("    ","structuralUpgradeType = ",IF(P289&lt;3,"0_2",IF(P289&lt;5,"3_4",IF(P289&lt;7,"5_6",IF(P289&lt;9,"7_8","9Plus"))))),IF(Q289="Command Module",_xlfn.CONCAT("    commandUpgradeType = standard",CHAR(10),"    commandUpgradeName = ",W289),IF(Q289="Engine",_xlfn.CONCAT("    engineUpgradeType = ",X289,CHAR(10),Parts!AS289,CHAR(10),"    enginePartUpgradeName = ",Y289),IF(Q289="Parachute","    parachuteUpgradeType = standard",IF(Q289="Solar",_xlfn.CONCAT("    solarPanelUpgradeTier = ",P289),IF(OR(Q289="System",Q289="System and Space Capability")=TRUE,_xlfn.CONCAT("    spacePlaneSystemUpgradeType = ",Y289,IF(Q289="System and Space Capability",_xlfn.CONCAT(CHAR(10),"    spaceplaneUpgradeType = spaceCapable",CHAR(10),"    baseSkinTemp = ",CHAR(10),"    upgradeSkinTemp = "),"")),IF(Q289="Fuel Tank",IF(AA289="NA/Balloon","    KiwiFuelSwitchIgnore = true",IF(AA289="standardLiquidFuel",_xlfn.CONCAT("    fuelTankUpgradeType = ",AA289,CHAR(10),"    fuelTankSizeUpgrade = ",AB289),_xlfn.CONCAT("    fuelTankUpgradeType = ",AA289))),IF(Q289="RCS","    rcsUpgradeType = coldGas",IF(Q289="RTG",_xlfn.CONCAT(CHAR(10),"@PART[",D289,"]:NEEDS[",B289,",NearFutureElectrical,DecayingRTGs,!FeatureRadiation]",CHAR(10),"{",CHAR(10),"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Q289" s="16" t="str">
        <f>IF(Q289="Engine",VLOOKUP(X289,EngineUpgrades!$A$2:$C$19,2,FALSE),"")</f>
        <v/>
      </c>
      <c r="AR289" s="16" t="str">
        <f>IF(Q289="Engine",VLOOKUP(X289,EngineUpgrades!$A$2:$C$19,3,FALSE),"")</f>
        <v/>
      </c>
      <c r="AS289" s="15" t="str">
        <f>_xlfn.XLOOKUP(AQ289,EngineUpgrades!$D$1:$J$1,EngineUpgrades!$D$17:$J$17,"",0,1)</f>
        <v/>
      </c>
      <c r="AT289" s="17">
        <v>2</v>
      </c>
      <c r="AU289" s="16" t="str">
        <f>IF(Q289="Engine",_xlfn.XLOOKUP(_xlfn.CONCAT(O289,P289+AT289),TechTree!$C$2:$C$501,TechTree!$D$2:$D$501,"Not Valid Combination",0,1),"")</f>
        <v/>
      </c>
    </row>
    <row r="290" spans="1:47" ht="348.5" x14ac:dyDescent="0.35">
      <c r="A290" t="str">
        <f>VLOOKUP(D290,PartsUpdated!$A$2:$A$289,1,FALSE)</f>
        <v>Andromeda_MonoSphere_2</v>
      </c>
      <c r="B290" t="s">
        <v>417</v>
      </c>
      <c r="C290" t="s">
        <v>1285</v>
      </c>
      <c r="D290" t="s">
        <v>995</v>
      </c>
      <c r="E290" t="s">
        <v>996</v>
      </c>
      <c r="F290" t="s">
        <v>420</v>
      </c>
      <c r="G290" t="s">
        <v>372</v>
      </c>
      <c r="H290">
        <v>0</v>
      </c>
      <c r="I290">
        <v>200</v>
      </c>
      <c r="J290">
        <v>0.02</v>
      </c>
      <c r="K290" t="s">
        <v>77</v>
      </c>
      <c r="M290" s="12" t="str">
        <f>_xlfn.CONCAT(IF($R290&lt;&gt;"",_xlfn.CONCAT(" #LOC_KTT_",B290,"_",D290,"_Title = ",$R290,CHAR(10),"@PART[",D290,"]:NEEDS[!002_CommunityPartsTitles]:AFTER[",B290,"] // ",IF(R290="",E290,_xlfn.CONCAT(R290," (",E290,")")),CHAR(10),"{",CHAR(10),"    @",$R$1," = #LOC_KTT_",B290,"_",D290,"_Title // ",$R290,CHAR(10),"}",CHAR(10)),""),"@PART[",D290,"]:AFTER[",B290,"] // ",IF(R290="",E290,_xlfn.CONCAT(R290," (",E290,")")),CHAR(10),"{",CHAR(10),"    techBranch = ",VLOOKUP(O290,TechTree!$G$2:$H$43,2,FALSE),CHAR(10),"    techTier = ",P290,CHAR(10),"    @TechRequired = ",N290,IF($S290&lt;&gt;"",_xlfn.CONCAT(CHAR(10),"    @",$S$1," = ",$S290),""),IF($T290&lt;&gt;"",_xlfn.CONCAT(CHAR(10),"    @",$T$1," = ",$T290),""),IF($U290&lt;&gt;"",_xlfn.CONCAT(CHAR(10),"    @",$U$1," = ",$U290),""),IF(AND(AA290="NA/Balloon",Q290&lt;&gt;"Fuel Tank")=TRUE,_xlfn.CONCAT(CHAR(10),"    KiwiFuelSwitchIgnore = true"),""),IF($V290&lt;&gt;"",_xlfn.CONCAT(CHAR(10),V290),""),IF($AP290&lt;&gt;"",IF(Q290="RTG","",_xlfn.CONCAT(CHAR(10),$AP290)),""),IF(AN290&lt;&gt;"",_xlfn.CONCAT(CHAR(10),AN290),""),CHAR(10),"}",IF(AC290="Yes",_xlfn.CONCAT(CHAR(10),"@PART[",D290,"]:NEEDS[KiwiDeprecate]:AFTER[",B290,"]",CHAR(10),"{",CHAR(10),"    kiwiDeprecate = true",CHAR(10),"}"),""),IF(Q290="RTG",AP290,""))</f>
        <v>@PART[Andromeda_MonoSphere_2]:AFTER[Tantares] // Andromeda Large MonoPropellant Tank
{
    techBranch = monoPropellantTanks
    techTier = 4
    @TechRequired = advFlightControl
    @entryCost = 1200
    spacePlaneSystemUpgradeType = andromeda
}</v>
      </c>
      <c r="N290" s="9" t="str">
        <f>_xlfn.XLOOKUP(_xlfn.CONCAT(O290,P290),TechTree!$C$2:$C$501,TechTree!$D$2:$D$501,"Not Valid Combination",0,1)</f>
        <v>advFlightControl</v>
      </c>
      <c r="O290" s="8" t="s">
        <v>338</v>
      </c>
      <c r="P290" s="8">
        <v>4</v>
      </c>
      <c r="Q290" s="8" t="s">
        <v>289</v>
      </c>
      <c r="S290" s="10">
        <v>1200</v>
      </c>
      <c r="W290" s="10" t="s">
        <v>243</v>
      </c>
      <c r="X290" s="10" t="s">
        <v>254</v>
      </c>
      <c r="Y290" s="10" t="s">
        <v>1396</v>
      </c>
      <c r="Z290" s="10" t="s">
        <v>1397</v>
      </c>
      <c r="AA290" s="10" t="s">
        <v>294</v>
      </c>
      <c r="AB290" s="10" t="s">
        <v>303</v>
      </c>
      <c r="AC290" s="10" t="s">
        <v>329</v>
      </c>
      <c r="AE290" s="12" t="str">
        <f t="shared" si="15"/>
        <v>// Choose the one with the part that you want to represent the system
#LOC_KTT_Tantares_andromeda_SYSTEM_UPGRADE_TITLE = Andromeda System
PARTUPGRADE:NEEDS[Tantares]
{
    name = andromedaUpgrade
    type = system
    systemUpgradeName = #LOC_KTT_Tantares_andromeda_SYSTEM_UPGRADE_TITLE // Andromeda System
    partIcon = Andromeda_MonoSphere_2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@PARTUPGRADE[andromedaUpgrade]:FOR[KiwiTechTree]
{
    @title ^= #:INSERTPARTTITLE:$systemUpgradeName$:
    @description ^= #:INSERTSYSTEM:$systemUpgradeName$:
}
@PART[*]:HAS[#spacePlaneSystemUpgradeType[andromeda],~systemUpgrade[off]]:FOR[zzzKiwiTechTree]
{
    %systemUpgradeName = #LOC_KTT_Tantares_andromeda_SYSTEM_UPGRADE_TITLE // Andromeda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#:INSERTSYSTEMUPGRADENODE:$@PARTUPGRADE[andromedaUpgrade]/techRequired$!
}</v>
      </c>
      <c r="AF290" s="14"/>
      <c r="AG290" s="18" t="s">
        <v>329</v>
      </c>
      <c r="AH290" s="18"/>
      <c r="AI290" s="18"/>
      <c r="AJ290" s="18"/>
      <c r="AK290" s="18"/>
      <c r="AL290" s="18"/>
      <c r="AM290" s="18"/>
      <c r="AN290" s="19" t="str">
        <f t="shared" si="16"/>
        <v/>
      </c>
      <c r="AO290" s="14"/>
      <c r="AP290" s="15" t="str">
        <f>IF(Q290="Structural",_xlfn.CONCAT("    ","structuralUpgradeType = ",IF(P290&lt;3,"0_2",IF(P290&lt;5,"3_4",IF(P290&lt;7,"5_6",IF(P290&lt;9,"7_8","9Plus"))))),IF(Q290="Command Module",_xlfn.CONCAT("    commandUpgradeType = standard",CHAR(10),"    commandUpgradeName = ",W290),IF(Q290="Engine",_xlfn.CONCAT("    engineUpgradeType = ",X290,CHAR(10),Parts!AS290,CHAR(10),"    enginePartUpgradeName = ",Y290),IF(Q290="Parachute","    parachuteUpgradeType = standard",IF(Q290="Solar",_xlfn.CONCAT("    solarPanelUpgradeTier = ",P290),IF(OR(Q290="System",Q290="System and Space Capability")=TRUE,_xlfn.CONCAT("    spacePlaneSystemUpgradeType = ",Y290,IF(Q290="System and Space Capability",_xlfn.CONCAT(CHAR(10),"    spaceplaneUpgradeType = spaceCapable",CHAR(10),"    baseSkinTemp = ",CHAR(10),"    upgradeSkinTemp = "),"")),IF(Q290="Fuel Tank",IF(AA290="NA/Balloon","    KiwiFuelSwitchIgnore = true",IF(AA290="standardLiquidFuel",_xlfn.CONCAT("    fuelTankUpgradeType = ",AA290,CHAR(10),"    fuelTankSizeUpgrade = ",AB290),_xlfn.CONCAT("    fuelTankUpgradeType = ",AA290))),IF(Q290="RCS","    rcsUpgradeType = coldGas",IF(Q290="RTG",_xlfn.CONCAT(CHAR(10),"@PART[",D290,"]:NEEDS[",B290,",NearFutureElectrical,DecayingRTGs,!FeatureRadiation]",CHAR(10),"{",CHAR(10),"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andromeda</v>
      </c>
      <c r="AQ290" s="16" t="str">
        <f>IF(Q290="Engine",VLOOKUP(X290,EngineUpgrades!$A$2:$C$19,2,FALSE),"")</f>
        <v/>
      </c>
      <c r="AR290" s="16" t="str">
        <f>IF(Q290="Engine",VLOOKUP(X290,EngineUpgrades!$A$2:$C$19,3,FALSE),"")</f>
        <v/>
      </c>
      <c r="AS290" s="15" t="str">
        <f>_xlfn.XLOOKUP(AQ290,EngineUpgrades!$D$1:$J$1,EngineUpgrades!$D$17:$J$17,"",0,1)</f>
        <v/>
      </c>
      <c r="AT290" s="17">
        <v>2</v>
      </c>
      <c r="AU290" s="16" t="str">
        <f>IF(Q290="Engine",_xlfn.XLOOKUP(_xlfn.CONCAT(O290,P290+AT290),TechTree!$C$2:$C$501,TechTree!$D$2:$D$501,"Not Valid Combination",0,1),"")</f>
        <v/>
      </c>
    </row>
    <row r="291" spans="1:47" ht="96.5" x14ac:dyDescent="0.35">
      <c r="A291" t="str">
        <f>VLOOKUP(D291,PartsUpdated!$A$2:$A$289,1,FALSE)</f>
        <v>Andromeda_Parachute_1</v>
      </c>
      <c r="B291" t="s">
        <v>417</v>
      </c>
      <c r="C291" t="s">
        <v>1286</v>
      </c>
      <c r="D291" t="s">
        <v>997</v>
      </c>
      <c r="E291" t="s">
        <v>998</v>
      </c>
      <c r="F291" t="s">
        <v>420</v>
      </c>
      <c r="G291" t="s">
        <v>427</v>
      </c>
      <c r="H291">
        <v>0</v>
      </c>
      <c r="I291">
        <v>425</v>
      </c>
      <c r="J291">
        <v>0.1</v>
      </c>
      <c r="K291" t="s">
        <v>77</v>
      </c>
      <c r="M291" s="12" t="str">
        <f>_xlfn.CONCAT(IF($R291&lt;&gt;"",_xlfn.CONCAT(" #LOC_KTT_",B291,"_",D291,"_Title = ",$R291,CHAR(10),"@PART[",D291,"]:NEEDS[!002_CommunityPartsTitles]:AFTER[",B291,"] // ",IF(R291="",E291,_xlfn.CONCAT(R291," (",E291,")")),CHAR(10),"{",CHAR(10),"    @",$R$1," = #LOC_KTT_",B291,"_",D291,"_Title // ",$R291,CHAR(10),"}",CHAR(10)),""),"@PART[",D291,"]:AFTER[",B291,"] // ",IF(R291="",E291,_xlfn.CONCAT(R291," (",E291,")")),CHAR(10),"{",CHAR(10),"    techBranch = ",VLOOKUP(O291,TechTree!$G$2:$H$43,2,FALSE),CHAR(10),"    techTier = ",P291,CHAR(10),"    @TechRequired = ",N291,IF($S291&lt;&gt;"",_xlfn.CONCAT(CHAR(10),"    @",$S$1," = ",$S291),""),IF($T291&lt;&gt;"",_xlfn.CONCAT(CHAR(10),"    @",$T$1," = ",$T291),""),IF($U291&lt;&gt;"",_xlfn.CONCAT(CHAR(10),"    @",$U$1," = ",$U291),""),IF(AND(AA291="NA/Balloon",Q291&lt;&gt;"Fuel Tank")=TRUE,_xlfn.CONCAT(CHAR(10),"    KiwiFuelSwitchIgnore = true"),""),IF($V291&lt;&gt;"",_xlfn.CONCAT(CHAR(10),V291),""),IF($AP291&lt;&gt;"",IF(Q291="RTG","",_xlfn.CONCAT(CHAR(10),$AP291)),""),IF(AN291&lt;&gt;"",_xlfn.CONCAT(CHAR(10),AN291),""),CHAR(10),"}",IF(AC291="Yes",_xlfn.CONCAT(CHAR(10),"@PART[",D291,"]:NEEDS[KiwiDeprecate]:AFTER[",B291,"]",CHAR(10),"{",CHAR(10),"    kiwiDeprecate = true",CHAR(10),"}"),""),IF(Q291="RTG",AP291,""))</f>
        <v>@PART[Andromeda_Parachute_1]:AFTER[Tantares] // Andromeda RP1 Return Parachute
{
    techBranch = parachutes
    techTier = 4
    @TechRequired = spaceExploration
    @entryCost = 1200
    parachuteUpgradeType = standard
}</v>
      </c>
      <c r="N291" s="9" t="str">
        <f>_xlfn.XLOOKUP(_xlfn.CONCAT(O291,P291),TechTree!$C$2:$C$501,TechTree!$D$2:$D$501,"Not Valid Combination",0,1)</f>
        <v>spaceExploration</v>
      </c>
      <c r="O291" s="8" t="s">
        <v>225</v>
      </c>
      <c r="P291" s="8">
        <v>4</v>
      </c>
      <c r="Q291" s="8" t="s">
        <v>290</v>
      </c>
      <c r="S291" s="10">
        <v>1200</v>
      </c>
      <c r="W291" s="10" t="s">
        <v>243</v>
      </c>
      <c r="X291" s="10" t="s">
        <v>259</v>
      </c>
      <c r="Y291" s="10" t="s">
        <v>1396</v>
      </c>
      <c r="Z291" s="10" t="s">
        <v>1397</v>
      </c>
      <c r="AA291" s="10" t="s">
        <v>294</v>
      </c>
      <c r="AB291" s="10" t="s">
        <v>303</v>
      </c>
      <c r="AC291" s="10" t="s">
        <v>329</v>
      </c>
      <c r="AE291" s="12" t="str">
        <f t="shared" si="15"/>
        <v/>
      </c>
      <c r="AF291" s="14"/>
      <c r="AG291" s="18" t="s">
        <v>329</v>
      </c>
      <c r="AH291" s="18"/>
      <c r="AI291" s="18"/>
      <c r="AJ291" s="18"/>
      <c r="AK291" s="18"/>
      <c r="AL291" s="18"/>
      <c r="AM291" s="18"/>
      <c r="AN291" s="19" t="str">
        <f t="shared" si="16"/>
        <v/>
      </c>
      <c r="AO291" s="14"/>
      <c r="AP291" s="15" t="str">
        <f>IF(Q291="Structural",_xlfn.CONCAT("    ","structuralUpgradeType = ",IF(P291&lt;3,"0_2",IF(P291&lt;5,"3_4",IF(P291&lt;7,"5_6",IF(P291&lt;9,"7_8","9Plus"))))),IF(Q291="Command Module",_xlfn.CONCAT("    commandUpgradeType = standard",CHAR(10),"    commandUpgradeName = ",W291),IF(Q291="Engine",_xlfn.CONCAT("    engineUpgradeType = ",X291,CHAR(10),Parts!AS291,CHAR(10),"    enginePartUpgradeName = ",Y291),IF(Q291="Parachute","    parachuteUpgradeType = standard",IF(Q291="Solar",_xlfn.CONCAT("    solarPanelUpgradeTier = ",P291),IF(OR(Q291="System",Q291="System and Space Capability")=TRUE,_xlfn.CONCAT("    spacePlaneSystemUpgradeType = ",Y291,IF(Q291="System and Space Capability",_xlfn.CONCAT(CHAR(10),"    spaceplaneUpgradeType = spaceCapable",CHAR(10),"    baseSkinTemp = ",CHAR(10),"    upgradeSkinTemp = "),"")),IF(Q291="Fuel Tank",IF(AA291="NA/Balloon","    KiwiFuelSwitchIgnore = true",IF(AA291="standardLiquidFuel",_xlfn.CONCAT("    fuelTankUpgradeType = ",AA291,CHAR(10),"    fuelTankSizeUpgrade = ",AB291),_xlfn.CONCAT("    fuelTankUpgradeType = ",AA291))),IF(Q291="RCS","    rcsUpgradeType = coldGas",IF(Q291="RTG",_xlfn.CONCAT(CHAR(10),"@PART[",D291,"]:NEEDS[",B291,",NearFutureElectrical,DecayingRTGs,!FeatureRadiation]",CHAR(10),"{",CHAR(10),"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Q291" s="16" t="str">
        <f>IF(Q291="Engine",VLOOKUP(X291,EngineUpgrades!$A$2:$C$19,2,FALSE),"")</f>
        <v/>
      </c>
      <c r="AR291" s="16" t="str">
        <f>IF(Q291="Engine",VLOOKUP(X291,EngineUpgrades!$A$2:$C$19,3,FALSE),"")</f>
        <v/>
      </c>
      <c r="AS291" s="15" t="str">
        <f>_xlfn.XLOOKUP(AQ291,EngineUpgrades!$D$1:$J$1,EngineUpgrades!$D$17:$J$17,"",0,1)</f>
        <v/>
      </c>
      <c r="AT291" s="17">
        <v>2</v>
      </c>
      <c r="AU291" s="16" t="str">
        <f>IF(Q291="Engine",_xlfn.XLOOKUP(_xlfn.CONCAT(O291,P291+AT291),TechTree!$C$2:$C$501,TechTree!$D$2:$D$501,"Not Valid Combination",0,1),"")</f>
        <v/>
      </c>
    </row>
  </sheetData>
  <autoFilter ref="A1:AU291" xr:uid="{0C61AFA7-BB6E-47B8-B644-B075C9EB35CF}"/>
  <phoneticPr fontId="4" type="noConversion"/>
  <dataValidations count="4">
    <dataValidation type="whole" allowBlank="1" showInputMessage="1" showErrorMessage="1" sqref="P2:P291" xr:uid="{96BB0DB9-B2B7-4C58-8F48-970E70A268C9}">
      <formula1>0</formula1>
      <formula2>12</formula2>
    </dataValidation>
    <dataValidation type="list" allowBlank="1" showInputMessage="1" showErrorMessage="1" sqref="W2:W291" xr:uid="{60517796-EFF1-422E-B157-AD1B67F87809}">
      <formula1>"mk1PodUpgrade,mk2PodUpgrade,mk3PodUpgrade,mk4PodUpgrade"</formula1>
    </dataValidation>
    <dataValidation type="list" allowBlank="1" showInputMessage="1" showErrorMessage="1" sqref="AG2:AG291" xr:uid="{C38C90EA-499B-40A2-9B9C-EB4A90FA38B0}">
      <formula1>"No,Yes"</formula1>
    </dataValidation>
    <dataValidation type="list" allowBlank="1" showInputMessage="1" showErrorMessage="1" sqref="AC2:AC291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Q2:Q291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Q2:Q291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AA2:AA291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AB2:AB291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X2:X291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O2:O291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4743-973D-4A63-A345-F47BB17749F0}">
  <dimension ref="A1:B289"/>
  <sheetViews>
    <sheetView workbookViewId="0">
      <selection activeCell="B43" sqref="B43"/>
    </sheetView>
  </sheetViews>
  <sheetFormatPr defaultRowHeight="14.5" x14ac:dyDescent="0.35"/>
  <sheetData>
    <row r="1" spans="1:2" x14ac:dyDescent="0.35">
      <c r="A1" t="s">
        <v>0</v>
      </c>
      <c r="B1" t="s">
        <v>1854</v>
      </c>
    </row>
    <row r="2" spans="1:2" x14ac:dyDescent="0.35">
      <c r="A2" t="s">
        <v>997</v>
      </c>
      <c r="B2" t="str">
        <f>VLOOKUP(A2,Parts!D$1:D$291,1,FALSE)</f>
        <v>Andromeda_Parachute_1</v>
      </c>
    </row>
    <row r="3" spans="1:2" x14ac:dyDescent="0.35">
      <c r="A3" t="s">
        <v>995</v>
      </c>
      <c r="B3" t="str">
        <f>VLOOKUP(A3,Parts!D$1:D$291,1,FALSE)</f>
        <v>Andromeda_MonoSphere_2</v>
      </c>
    </row>
    <row r="4" spans="1:2" x14ac:dyDescent="0.35">
      <c r="A4" t="s">
        <v>993</v>
      </c>
      <c r="B4" t="str">
        <f>VLOOKUP(A4,Parts!D$1:D$291,1,FALSE)</f>
        <v>Andromeda_MonoSphere_1</v>
      </c>
    </row>
    <row r="5" spans="1:2" x14ac:dyDescent="0.35">
      <c r="A5" t="s">
        <v>991</v>
      </c>
      <c r="B5" t="str">
        <f>VLOOKUP(A5,Parts!D$1:D$291,1,FALSE)</f>
        <v>Andromeda_FuelSphere_2</v>
      </c>
    </row>
    <row r="6" spans="1:2" x14ac:dyDescent="0.35">
      <c r="A6" t="s">
        <v>989</v>
      </c>
      <c r="B6" t="str">
        <f>VLOOKUP(A6,Parts!D$1:D$291,1,FALSE)</f>
        <v>Andromeda_FuelSphere_1</v>
      </c>
    </row>
    <row r="7" spans="1:2" x14ac:dyDescent="0.35">
      <c r="A7" t="s">
        <v>987</v>
      </c>
      <c r="B7" t="str">
        <f>VLOOKUP(A7,Parts!D$1:D$291,1,FALSE)</f>
        <v>Andromeda_Engine_1</v>
      </c>
    </row>
    <row r="8" spans="1:2" x14ac:dyDescent="0.35">
      <c r="A8" t="s">
        <v>985</v>
      </c>
      <c r="B8" t="str">
        <f>VLOOKUP(A8,Parts!D$1:D$291,1,FALSE)</f>
        <v>Andromeda_Decoupler_1</v>
      </c>
    </row>
    <row r="9" spans="1:2" x14ac:dyDescent="0.35">
      <c r="A9" t="s">
        <v>983</v>
      </c>
      <c r="B9" t="str">
        <f>VLOOKUP(A9,Parts!D$1:D$291,1,FALSE)</f>
        <v>Andromeda_Crew_1</v>
      </c>
    </row>
    <row r="10" spans="1:2" x14ac:dyDescent="0.35">
      <c r="A10" t="s">
        <v>981</v>
      </c>
      <c r="B10" t="str">
        <f>VLOOKUP(A10,Parts!D$1:D$291,1,FALSE)</f>
        <v>Andromeda_Avionics_1</v>
      </c>
    </row>
    <row r="11" spans="1:2" x14ac:dyDescent="0.35">
      <c r="A11" t="s">
        <v>979</v>
      </c>
      <c r="B11" t="str">
        <f>VLOOKUP(A11,Parts!D$1:D$291,1,FALSE)</f>
        <v>Andromeda_Antenna_2</v>
      </c>
    </row>
    <row r="12" spans="1:2" x14ac:dyDescent="0.35">
      <c r="A12" t="s">
        <v>977</v>
      </c>
      <c r="B12" t="str">
        <f>VLOOKUP(A12,Parts!D$1:D$291,1,FALSE)</f>
        <v>Andromeda_Antenna_1</v>
      </c>
    </row>
    <row r="13" spans="1:2" x14ac:dyDescent="0.35">
      <c r="A13" t="s">
        <v>975</v>
      </c>
      <c r="B13" t="str">
        <f>VLOOKUP(A13,Parts!D$1:D$291,1,FALSE)</f>
        <v>alnair_parachute_s0p5_1</v>
      </c>
    </row>
    <row r="14" spans="1:2" x14ac:dyDescent="0.35">
      <c r="A14" t="s">
        <v>973</v>
      </c>
      <c r="B14" t="str">
        <f>VLOOKUP(A14,Parts!D$1:D$291,1,FALSE)</f>
        <v>alnair_heatshield_s2_1</v>
      </c>
    </row>
    <row r="15" spans="1:2" x14ac:dyDescent="0.35">
      <c r="A15" t="s">
        <v>971</v>
      </c>
      <c r="B15" t="str">
        <f>VLOOKUP(A15,Parts!D$1:D$291,1,FALSE)</f>
        <v>alnair_heatshield_s1p5_1</v>
      </c>
    </row>
    <row r="16" spans="1:2" x14ac:dyDescent="0.35">
      <c r="A16" t="s">
        <v>969</v>
      </c>
      <c r="B16" t="str">
        <f>VLOOKUP(A16,Parts!D$1:D$291,1,FALSE)</f>
        <v>alnair_engine_s0p5_1</v>
      </c>
    </row>
    <row r="17" spans="1:2" x14ac:dyDescent="0.35">
      <c r="A17" t="s">
        <v>967</v>
      </c>
      <c r="B17" t="str">
        <f>VLOOKUP(A17,Parts!D$1:D$291,1,FALSE)</f>
        <v>alnair_crew_s2_1</v>
      </c>
    </row>
    <row r="18" spans="1:2" x14ac:dyDescent="0.35">
      <c r="A18" t="s">
        <v>965</v>
      </c>
      <c r="B18" t="str">
        <f>VLOOKUP(A18,Parts!D$1:D$291,1,FALSE)</f>
        <v>alnair_crew_s1p5_1</v>
      </c>
    </row>
    <row r="19" spans="1:2" x14ac:dyDescent="0.35">
      <c r="A19" t="s">
        <v>963</v>
      </c>
      <c r="B19" t="str">
        <f>VLOOKUP(A19,Parts!D$1:D$291,1,FALSE)</f>
        <v>alnair_avionics_s0_1</v>
      </c>
    </row>
    <row r="20" spans="1:2" x14ac:dyDescent="0.35">
      <c r="A20" t="s">
        <v>961</v>
      </c>
      <c r="B20" t="str">
        <f>VLOOKUP(A20,Parts!D$1:D$291,1,FALSE)</f>
        <v>tantares_parachute_s0_1</v>
      </c>
    </row>
    <row r="21" spans="1:2" x14ac:dyDescent="0.35">
      <c r="A21" t="s">
        <v>959</v>
      </c>
      <c r="B21" t="str">
        <f>VLOOKUP(A21,Parts!D$1:D$291,1,FALSE)</f>
        <v>tantares_orbital_module_s1_4</v>
      </c>
    </row>
    <row r="22" spans="1:2" x14ac:dyDescent="0.35">
      <c r="A22" t="s">
        <v>957</v>
      </c>
      <c r="B22" t="str">
        <f>VLOOKUP(A22,Parts!D$1:D$291,1,FALSE)</f>
        <v>tantares_orbital_module_s1_3</v>
      </c>
    </row>
    <row r="23" spans="1:2" x14ac:dyDescent="0.35">
      <c r="A23" t="s">
        <v>955</v>
      </c>
      <c r="B23" t="str">
        <f>VLOOKUP(A23,Parts!D$1:D$291,1,FALSE)</f>
        <v>tantares_orbital_module_s1_2</v>
      </c>
    </row>
    <row r="24" spans="1:2" x14ac:dyDescent="0.35">
      <c r="A24" t="s">
        <v>953</v>
      </c>
      <c r="B24" t="str">
        <f>VLOOKUP(A24,Parts!D$1:D$291,1,FALSE)</f>
        <v>tantares_orbital_module_s1_1</v>
      </c>
    </row>
    <row r="25" spans="1:2" x14ac:dyDescent="0.35">
      <c r="A25" t="s">
        <v>951</v>
      </c>
      <c r="B25" t="str">
        <f>VLOOKUP(A25,Parts!D$1:D$291,1,FALSE)</f>
        <v>tantares_heatshield_s1_1</v>
      </c>
    </row>
    <row r="26" spans="1:2" x14ac:dyDescent="0.35">
      <c r="A26" t="s">
        <v>949</v>
      </c>
      <c r="B26" t="str">
        <f>VLOOKUP(A26,Parts!D$1:D$291,1,FALSE)</f>
        <v>tantares_fuel_tank_s1_1</v>
      </c>
    </row>
    <row r="27" spans="1:2" x14ac:dyDescent="0.35">
      <c r="A27" t="s">
        <v>947</v>
      </c>
      <c r="B27" t="str">
        <f>VLOOKUP(A27,Parts!D$1:D$291,1,FALSE)</f>
        <v>tantares_engine_s1_1</v>
      </c>
    </row>
    <row r="28" spans="1:2" x14ac:dyDescent="0.35">
      <c r="A28" t="s">
        <v>945</v>
      </c>
      <c r="B28" t="str">
        <f>VLOOKUP(A28,Parts!D$1:D$291,1,FALSE)</f>
        <v>tantares_decoupler_s1_1</v>
      </c>
    </row>
    <row r="29" spans="1:2" x14ac:dyDescent="0.35">
      <c r="A29" t="s">
        <v>943</v>
      </c>
      <c r="B29" t="str">
        <f>VLOOKUP(A29,Parts!D$1:D$291,1,FALSE)</f>
        <v>tantares_crew_s1_1</v>
      </c>
    </row>
    <row r="30" spans="1:2" x14ac:dyDescent="0.35">
      <c r="A30" t="s">
        <v>941</v>
      </c>
      <c r="B30" t="str">
        <f>VLOOKUP(A30,Parts!D$1:D$291,1,FALSE)</f>
        <v>tantares_basic_fuel_tank_s1_1</v>
      </c>
    </row>
    <row r="31" spans="1:2" x14ac:dyDescent="0.35">
      <c r="A31" t="s">
        <v>939</v>
      </c>
      <c r="B31" t="str">
        <f>VLOOKUP(A31,Parts!D$1:D$291,1,FALSE)</f>
        <v>tantares_basic_engine_s1_1</v>
      </c>
    </row>
    <row r="32" spans="1:2" x14ac:dyDescent="0.35">
      <c r="A32" t="s">
        <v>935</v>
      </c>
      <c r="B32" t="str">
        <f>VLOOKUP(A32,Parts!D$1:D$291,1,FALSE)</f>
        <v>tantares_adapter_s1_s0_1</v>
      </c>
    </row>
    <row r="33" spans="1:2" x14ac:dyDescent="0.35">
      <c r="A33" t="s">
        <v>937</v>
      </c>
      <c r="B33" t="str">
        <f>VLOOKUP(A33,Parts!D$1:D$291,1,FALSE)</f>
        <v>tantares_adapter_s1_s0p5_1</v>
      </c>
    </row>
    <row r="34" spans="1:2" x14ac:dyDescent="0.35">
      <c r="A34" t="s">
        <v>933</v>
      </c>
      <c r="B34" t="str">
        <f>VLOOKUP(A34,Parts!D$1:D$291,1,FALSE)</f>
        <v>tantares_adapter_s0p5_s0_1</v>
      </c>
    </row>
    <row r="35" spans="1:2" x14ac:dyDescent="0.35">
      <c r="A35" t="s">
        <v>931</v>
      </c>
      <c r="B35" t="str">
        <f>VLOOKUP(A35,Parts!D$1:D$291,1,FALSE)</f>
        <v>rana_truss_srf_2</v>
      </c>
    </row>
    <row r="36" spans="1:2" x14ac:dyDescent="0.35">
      <c r="A36" t="s">
        <v>929</v>
      </c>
      <c r="B36" t="str">
        <f>VLOOKUP(A36,Parts!D$1:D$291,1,FALSE)</f>
        <v>rana_truss_srf_1</v>
      </c>
    </row>
    <row r="37" spans="1:2" x14ac:dyDescent="0.35">
      <c r="A37" t="s">
        <v>927</v>
      </c>
      <c r="B37" t="str">
        <f>VLOOKUP(A37,Parts!D$1:D$291,1,FALSE)</f>
        <v>rana_mount_srf_1</v>
      </c>
    </row>
    <row r="38" spans="1:2" x14ac:dyDescent="0.35">
      <c r="A38" t="s">
        <v>925</v>
      </c>
      <c r="B38" t="str">
        <f>VLOOKUP(A38,Parts!D$1:D$291,1,FALSE)</f>
        <v>rana_control_srf_1</v>
      </c>
    </row>
    <row r="39" spans="1:2" x14ac:dyDescent="0.35">
      <c r="A39" t="s">
        <v>923</v>
      </c>
      <c r="B39" t="str">
        <f>VLOOKUP(A39,Parts!D$1:D$291,1,FALSE)</f>
        <v>tucana_crew_s2_2</v>
      </c>
    </row>
    <row r="40" spans="1:2" x14ac:dyDescent="0.35">
      <c r="A40" t="s">
        <v>921</v>
      </c>
      <c r="B40" t="str">
        <f>VLOOKUP(A40,Parts!D$1:D$291,1,FALSE)</f>
        <v>tucana_crew_s2_1</v>
      </c>
    </row>
    <row r="41" spans="1:2" x14ac:dyDescent="0.35">
      <c r="A41" t="s">
        <v>915</v>
      </c>
      <c r="B41" t="str">
        <f>VLOOKUP(A41,Parts!D$1:D$291,1,FALSE)</f>
        <v>tucana_crew_s1_1</v>
      </c>
    </row>
    <row r="42" spans="1:2" x14ac:dyDescent="0.35">
      <c r="A42" t="s">
        <v>919</v>
      </c>
      <c r="B42" t="str">
        <f>VLOOKUP(A42,Parts!D$1:D$291,1,FALSE)</f>
        <v>tucana_crew_s1p5_2</v>
      </c>
    </row>
    <row r="43" spans="1:2" x14ac:dyDescent="0.35">
      <c r="A43" t="s">
        <v>917</v>
      </c>
      <c r="B43" t="str">
        <f>VLOOKUP(A43,Parts!D$1:D$291,1,FALSE)</f>
        <v>tucana_crew_s1p5_1</v>
      </c>
    </row>
    <row r="44" spans="1:2" x14ac:dyDescent="0.35">
      <c r="A44" t="s">
        <v>909</v>
      </c>
      <c r="B44" t="str">
        <f>VLOOKUP(A44,Parts!D$1:D$291,1,FALSE)</f>
        <v>tucana_adapter_s2_s1_2</v>
      </c>
    </row>
    <row r="45" spans="1:2" x14ac:dyDescent="0.35">
      <c r="A45" t="s">
        <v>913</v>
      </c>
      <c r="B45" t="str">
        <f>VLOOKUP(A45,Parts!D$1:D$291,1,FALSE)</f>
        <v>tucana_adapter_s2_s1p5_2</v>
      </c>
    </row>
    <row r="46" spans="1:2" x14ac:dyDescent="0.35">
      <c r="A46" t="s">
        <v>911</v>
      </c>
      <c r="B46" t="str">
        <f>VLOOKUP(A46,Parts!D$1:D$291,1,FALSE)</f>
        <v>tucana_adapter_s2_s1p5_1</v>
      </c>
    </row>
    <row r="47" spans="1:2" x14ac:dyDescent="0.35">
      <c r="A47" t="s">
        <v>907</v>
      </c>
      <c r="B47" t="str">
        <f>VLOOKUP(A47,Parts!D$1:D$291,1,FALSE)</f>
        <v>tucana_adapter_s2_s0p5_2</v>
      </c>
    </row>
    <row r="48" spans="1:2" x14ac:dyDescent="0.35">
      <c r="A48" t="s">
        <v>899</v>
      </c>
      <c r="B48" t="str">
        <f>VLOOKUP(A48,Parts!D$1:D$291,1,FALSE)</f>
        <v>tucana_adapter_s1_s0_1</v>
      </c>
    </row>
    <row r="49" spans="1:2" x14ac:dyDescent="0.35">
      <c r="A49" t="s">
        <v>897</v>
      </c>
      <c r="B49" t="str">
        <f>VLOOKUP(A49,Parts!D$1:D$291,1,FALSE)</f>
        <v>tucana_adapter_s1_s0p5_1</v>
      </c>
    </row>
    <row r="50" spans="1:2" x14ac:dyDescent="0.35">
      <c r="A50" t="s">
        <v>905</v>
      </c>
      <c r="B50" t="str">
        <f>VLOOKUP(A50,Parts!D$1:D$291,1,FALSE)</f>
        <v>tucana_adapter_s1p5_s1_1</v>
      </c>
    </row>
    <row r="51" spans="1:2" x14ac:dyDescent="0.35">
      <c r="A51" t="s">
        <v>901</v>
      </c>
      <c r="B51" t="str">
        <f>VLOOKUP(A51,Parts!D$1:D$291,1,FALSE)</f>
        <v>tucana_adapter_s1p5_s0_1</v>
      </c>
    </row>
    <row r="52" spans="1:2" x14ac:dyDescent="0.35">
      <c r="A52" t="s">
        <v>903</v>
      </c>
      <c r="B52" t="str">
        <f>VLOOKUP(A52,Parts!D$1:D$291,1,FALSE)</f>
        <v>tucana_adapter_s1p5_s0p5_1</v>
      </c>
    </row>
    <row r="53" spans="1:2" x14ac:dyDescent="0.35">
      <c r="A53" t="s">
        <v>895</v>
      </c>
      <c r="B53" t="str">
        <f>VLOOKUP(A53,Parts!D$1:D$291,1,FALSE)</f>
        <v>vega_solar_srf_1_1</v>
      </c>
    </row>
    <row r="54" spans="1:2" x14ac:dyDescent="0.35">
      <c r="A54" t="s">
        <v>893</v>
      </c>
      <c r="B54" t="str">
        <f>VLOOKUP(A54,Parts!D$1:D$291,1,FALSE)</f>
        <v>vega_fuselage_s1p5_2</v>
      </c>
    </row>
    <row r="55" spans="1:2" x14ac:dyDescent="0.35">
      <c r="A55" t="s">
        <v>891</v>
      </c>
      <c r="B55" t="str">
        <f>VLOOKUP(A55,Parts!D$1:D$291,1,FALSE)</f>
        <v>vega_fuselage_s1p5_1</v>
      </c>
    </row>
    <row r="56" spans="1:2" x14ac:dyDescent="0.35">
      <c r="A56" t="s">
        <v>889</v>
      </c>
      <c r="B56" t="str">
        <f>VLOOKUP(A56,Parts!D$1:D$291,1,FALSE)</f>
        <v>vega_fuelsphere_srf_2</v>
      </c>
    </row>
    <row r="57" spans="1:2" x14ac:dyDescent="0.35">
      <c r="A57" t="s">
        <v>887</v>
      </c>
      <c r="B57" t="str">
        <f>VLOOKUP(A57,Parts!D$1:D$291,1,FALSE)</f>
        <v>vega_fuelsphere_srf_1</v>
      </c>
    </row>
    <row r="58" spans="1:2" x14ac:dyDescent="0.35">
      <c r="A58" t="s">
        <v>885</v>
      </c>
      <c r="B58" t="str">
        <f>VLOOKUP(A58,Parts!D$1:D$291,1,FALSE)</f>
        <v>vega_engine_srf_1_2</v>
      </c>
    </row>
    <row r="59" spans="1:2" x14ac:dyDescent="0.35">
      <c r="A59" t="s">
        <v>883</v>
      </c>
      <c r="B59" t="str">
        <f>VLOOKUP(A59,Parts!D$1:D$291,1,FALSE)</f>
        <v>vega_engine_srf_1_1</v>
      </c>
    </row>
    <row r="60" spans="1:2" x14ac:dyDescent="0.35">
      <c r="A60" t="s">
        <v>881</v>
      </c>
      <c r="B60" t="str">
        <f>VLOOKUP(A60,Parts!D$1:D$291,1,FALSE)</f>
        <v>vega_crew_s2_1_1</v>
      </c>
    </row>
    <row r="61" spans="1:2" x14ac:dyDescent="0.35">
      <c r="A61" t="s">
        <v>877</v>
      </c>
      <c r="B61" t="str">
        <f>VLOOKUP(A61,Parts!D$1:D$291,1,FALSE)</f>
        <v>vega_crew_s1_2_1</v>
      </c>
    </row>
    <row r="62" spans="1:2" x14ac:dyDescent="0.35">
      <c r="A62" t="s">
        <v>875</v>
      </c>
      <c r="B62" t="str">
        <f>VLOOKUP(A62,Parts!D$1:D$291,1,FALSE)</f>
        <v>vega_crew_s1_1_2</v>
      </c>
    </row>
    <row r="63" spans="1:2" x14ac:dyDescent="0.35">
      <c r="A63" t="s">
        <v>873</v>
      </c>
      <c r="B63" t="str">
        <f>VLOOKUP(A63,Parts!D$1:D$291,1,FALSE)</f>
        <v>vega_crew_s1_1_1</v>
      </c>
    </row>
    <row r="64" spans="1:2" x14ac:dyDescent="0.35">
      <c r="A64" t="s">
        <v>879</v>
      </c>
      <c r="B64" t="str">
        <f>VLOOKUP(A64,Parts!D$1:D$291,1,FALSE)</f>
        <v>vega_crew_s1p5_1_1</v>
      </c>
    </row>
    <row r="65" spans="1:2" x14ac:dyDescent="0.35">
      <c r="A65" t="s">
        <v>869</v>
      </c>
      <c r="B65" t="str">
        <f>VLOOKUP(A65,Parts!D$1:D$291,1,FALSE)</f>
        <v>vega_adapter_s2_s1_1</v>
      </c>
    </row>
    <row r="66" spans="1:2" x14ac:dyDescent="0.35">
      <c r="A66" t="s">
        <v>871</v>
      </c>
      <c r="B66" t="str">
        <f>VLOOKUP(A66,Parts!D$1:D$291,1,FALSE)</f>
        <v>vega_adapter_s2_s1p5_1</v>
      </c>
    </row>
    <row r="67" spans="1:2" x14ac:dyDescent="0.35">
      <c r="A67" t="s">
        <v>859</v>
      </c>
      <c r="B67" t="str">
        <f>VLOOKUP(A67,Parts!D$1:D$291,1,FALSE)</f>
        <v>vega_adapter_s1_s0_1</v>
      </c>
    </row>
    <row r="68" spans="1:2" x14ac:dyDescent="0.35">
      <c r="A68" t="s">
        <v>861</v>
      </c>
      <c r="B68" t="str">
        <f>VLOOKUP(A68,Parts!D$1:D$291,1,FALSE)</f>
        <v>vega_adapter_s1_s0p5_1</v>
      </c>
    </row>
    <row r="69" spans="1:2" x14ac:dyDescent="0.35">
      <c r="A69" t="s">
        <v>867</v>
      </c>
      <c r="B69" t="str">
        <f>VLOOKUP(A69,Parts!D$1:D$291,1,FALSE)</f>
        <v>vega_adapter_s1p5_s1_1</v>
      </c>
    </row>
    <row r="70" spans="1:2" x14ac:dyDescent="0.35">
      <c r="A70" t="s">
        <v>863</v>
      </c>
      <c r="B70" t="str">
        <f>VLOOKUP(A70,Parts!D$1:D$291,1,FALSE)</f>
        <v>vega_adapter_s1p5_s0_1</v>
      </c>
    </row>
    <row r="71" spans="1:2" x14ac:dyDescent="0.35">
      <c r="A71" t="s">
        <v>865</v>
      </c>
      <c r="B71" t="str">
        <f>VLOOKUP(A71,Parts!D$1:D$291,1,FALSE)</f>
        <v>vega_adapter_s1p5_s0p5_1</v>
      </c>
    </row>
    <row r="72" spans="1:2" x14ac:dyDescent="0.35">
      <c r="A72" t="s">
        <v>857</v>
      </c>
      <c r="B72" t="str">
        <f>VLOOKUP(A72,Parts!D$1:D$291,1,FALSE)</f>
        <v>Hamal_Habitation_1</v>
      </c>
    </row>
    <row r="73" spans="1:2" x14ac:dyDescent="0.35">
      <c r="A73" t="s">
        <v>855</v>
      </c>
      <c r="B73" t="str">
        <f>VLOOKUP(A73,Parts!D$1:D$291,1,FALSE)</f>
        <v>Hamal_Control_2</v>
      </c>
    </row>
    <row r="74" spans="1:2" x14ac:dyDescent="0.35">
      <c r="A74" t="s">
        <v>853</v>
      </c>
      <c r="B74" t="str">
        <f>VLOOKUP(A74,Parts!D$1:D$291,1,FALSE)</f>
        <v>Hamal_Control_1</v>
      </c>
    </row>
    <row r="75" spans="1:2" x14ac:dyDescent="0.35">
      <c r="A75" t="s">
        <v>851</v>
      </c>
      <c r="B75" t="str">
        <f>VLOOKUP(A75,Parts!D$1:D$291,1,FALSE)</f>
        <v>Hamal_Battery_2</v>
      </c>
    </row>
    <row r="76" spans="1:2" x14ac:dyDescent="0.35">
      <c r="A76" t="s">
        <v>849</v>
      </c>
      <c r="B76" t="str">
        <f>VLOOKUP(A76,Parts!D$1:D$291,1,FALSE)</f>
        <v>Hamal_Battery_1</v>
      </c>
    </row>
    <row r="77" spans="1:2" x14ac:dyDescent="0.35">
      <c r="A77" t="s">
        <v>847</v>
      </c>
      <c r="B77" t="str">
        <f>VLOOKUP(A77,Parts!D$1:D$291,1,FALSE)</f>
        <v>Hamal_Avionics_1</v>
      </c>
    </row>
    <row r="78" spans="1:2" x14ac:dyDescent="0.35">
      <c r="A78" t="s">
        <v>845</v>
      </c>
      <c r="B78" t="str">
        <f>VLOOKUP(A78,Parts!D$1:D$291,1,FALSE)</f>
        <v>rotanev_rcs_block_srf_2</v>
      </c>
    </row>
    <row r="79" spans="1:2" x14ac:dyDescent="0.35">
      <c r="A79" t="s">
        <v>843</v>
      </c>
      <c r="B79" t="str">
        <f>VLOOKUP(A79,Parts!D$1:D$291,1,FALSE)</f>
        <v>rotanev_rcs_block_srf_1</v>
      </c>
    </row>
    <row r="80" spans="1:2" x14ac:dyDescent="0.35">
      <c r="A80" t="s">
        <v>841</v>
      </c>
      <c r="B80" t="str">
        <f>VLOOKUP(A80,Parts!D$1:D$291,1,FALSE)</f>
        <v>rotanev_nose_cone_s0p5_2</v>
      </c>
    </row>
    <row r="81" spans="1:2" x14ac:dyDescent="0.35">
      <c r="A81" t="s">
        <v>839</v>
      </c>
      <c r="B81" t="str">
        <f>VLOOKUP(A81,Parts!D$1:D$291,1,FALSE)</f>
        <v>rotanev_nose_cone_s0p5_1</v>
      </c>
    </row>
    <row r="82" spans="1:2" x14ac:dyDescent="0.35">
      <c r="A82" t="s">
        <v>837</v>
      </c>
      <c r="B82" t="str">
        <f>VLOOKUP(A82,Parts!D$1:D$291,1,FALSE)</f>
        <v>rotanev_fuselage_s2_2</v>
      </c>
    </row>
    <row r="83" spans="1:2" x14ac:dyDescent="0.35">
      <c r="A83" t="s">
        <v>835</v>
      </c>
      <c r="B83" t="str">
        <f>VLOOKUP(A83,Parts!D$1:D$291,1,FALSE)</f>
        <v>rotanev_fuselage_s2_1</v>
      </c>
    </row>
    <row r="84" spans="1:2" x14ac:dyDescent="0.35">
      <c r="A84" t="s">
        <v>833</v>
      </c>
      <c r="B84" t="str">
        <f>VLOOKUP(A84,Parts!D$1:D$291,1,FALSE)</f>
        <v>rotanev_fuel_tank_s0p5_2</v>
      </c>
    </row>
    <row r="85" spans="1:2" x14ac:dyDescent="0.35">
      <c r="A85" t="s">
        <v>831</v>
      </c>
      <c r="B85" t="str">
        <f>VLOOKUP(A85,Parts!D$1:D$291,1,FALSE)</f>
        <v>rotanev_fuel_tank_s0p5_1</v>
      </c>
    </row>
    <row r="86" spans="1:2" x14ac:dyDescent="0.35">
      <c r="A86" t="s">
        <v>829</v>
      </c>
      <c r="B86" t="str">
        <f>VLOOKUP(A86,Parts!D$1:D$291,1,FALSE)</f>
        <v>rotanev_crew_s2_1_2</v>
      </c>
    </row>
    <row r="87" spans="1:2" x14ac:dyDescent="0.35">
      <c r="A87" t="s">
        <v>827</v>
      </c>
      <c r="B87" t="str">
        <f>VLOOKUP(A87,Parts!D$1:D$291,1,FALSE)</f>
        <v>rotanev_crew_s2_1_1</v>
      </c>
    </row>
    <row r="88" spans="1:2" x14ac:dyDescent="0.35">
      <c r="A88" t="s">
        <v>825</v>
      </c>
      <c r="B88" t="str">
        <f>VLOOKUP(A88,Parts!D$1:D$291,1,FALSE)</f>
        <v>rotanev_control_s2_1</v>
      </c>
    </row>
    <row r="89" spans="1:2" x14ac:dyDescent="0.35">
      <c r="A89" t="s">
        <v>821</v>
      </c>
      <c r="B89" t="str">
        <f>VLOOKUP(A89,Parts!D$1:D$291,1,FALSE)</f>
        <v>rotanev_cap_s1_1</v>
      </c>
    </row>
    <row r="90" spans="1:2" x14ac:dyDescent="0.35">
      <c r="A90" t="s">
        <v>823</v>
      </c>
      <c r="B90" t="str">
        <f>VLOOKUP(A90,Parts!D$1:D$291,1,FALSE)</f>
        <v>rotanev_cap_s1p5_1</v>
      </c>
    </row>
    <row r="91" spans="1:2" x14ac:dyDescent="0.35">
      <c r="A91" t="s">
        <v>819</v>
      </c>
      <c r="B91" t="str">
        <f>VLOOKUP(A91,Parts!D$1:D$291,1,FALSE)</f>
        <v>rotanev_cap_s0p5_1</v>
      </c>
    </row>
    <row r="92" spans="1:2" x14ac:dyDescent="0.35">
      <c r="A92" t="s">
        <v>817</v>
      </c>
      <c r="B92" t="str">
        <f>VLOOKUP(A92,Parts!D$1:D$291,1,FALSE)</f>
        <v>rotanev_battery_s2_2</v>
      </c>
    </row>
    <row r="93" spans="1:2" x14ac:dyDescent="0.35">
      <c r="A93" t="s">
        <v>815</v>
      </c>
      <c r="B93" t="str">
        <f>VLOOKUP(A93,Parts!D$1:D$291,1,FALSE)</f>
        <v>rotanev_battery_s2_1</v>
      </c>
    </row>
    <row r="94" spans="1:2" x14ac:dyDescent="0.35">
      <c r="A94" t="s">
        <v>813</v>
      </c>
      <c r="B94" t="str">
        <f>VLOOKUP(A94,Parts!D$1:D$291,1,FALSE)</f>
        <v>rotanev_aeroshell_s2_s1p5_2</v>
      </c>
    </row>
    <row r="95" spans="1:2" x14ac:dyDescent="0.35">
      <c r="A95" t="s">
        <v>811</v>
      </c>
      <c r="B95" t="str">
        <f>VLOOKUP(A95,Parts!D$1:D$291,1,FALSE)</f>
        <v>rotanev_aeroshell_s2_s1p5_1</v>
      </c>
    </row>
    <row r="96" spans="1:2" x14ac:dyDescent="0.35">
      <c r="A96" t="s">
        <v>809</v>
      </c>
      <c r="B96" t="str">
        <f>VLOOKUP(A96,Parts!D$1:D$291,1,FALSE)</f>
        <v>mira_crew_s1_1</v>
      </c>
    </row>
    <row r="97" spans="1:2" x14ac:dyDescent="0.35">
      <c r="A97" t="s">
        <v>807</v>
      </c>
      <c r="B97" t="str">
        <f>VLOOKUP(A97,Parts!D$1:D$291,1,FALSE)</f>
        <v>hadar_fuselage_s1_1</v>
      </c>
    </row>
    <row r="98" spans="1:2" x14ac:dyDescent="0.35">
      <c r="A98" t="s">
        <v>805</v>
      </c>
      <c r="B98" t="str">
        <f>VLOOKUP(A98,Parts!D$1:D$291,1,FALSE)</f>
        <v>hadar_crew_s1_2</v>
      </c>
    </row>
    <row r="99" spans="1:2" x14ac:dyDescent="0.35">
      <c r="A99" t="s">
        <v>803</v>
      </c>
      <c r="B99" t="str">
        <f>VLOOKUP(A99,Parts!D$1:D$291,1,FALSE)</f>
        <v>hadar_crew_s1_1</v>
      </c>
    </row>
    <row r="100" spans="1:2" x14ac:dyDescent="0.35">
      <c r="A100" t="s">
        <v>801</v>
      </c>
      <c r="B100" t="str">
        <f>VLOOKUP(A100,Parts!D$1:D$291,1,FALSE)</f>
        <v>hadar_adapter_s1_s0p5_2</v>
      </c>
    </row>
    <row r="101" spans="1:2" x14ac:dyDescent="0.35">
      <c r="A101" t="s">
        <v>799</v>
      </c>
      <c r="B101" t="str">
        <f>VLOOKUP(A101,Parts!D$1:D$291,1,FALSE)</f>
        <v>hadar_adapter_s1_s0p5_1</v>
      </c>
    </row>
    <row r="102" spans="1:2" x14ac:dyDescent="0.35">
      <c r="A102" t="s">
        <v>797</v>
      </c>
      <c r="B102" t="str">
        <f>VLOOKUP(A102,Parts!D$1:D$291,1,FALSE)</f>
        <v>nashira_truss_s1_2</v>
      </c>
    </row>
    <row r="103" spans="1:2" x14ac:dyDescent="0.35">
      <c r="A103" t="s">
        <v>795</v>
      </c>
      <c r="B103" t="str">
        <f>VLOOKUP(A103,Parts!D$1:D$291,1,FALSE)</f>
        <v>nashira_truss_s1_1</v>
      </c>
    </row>
    <row r="104" spans="1:2" x14ac:dyDescent="0.35">
      <c r="A104" t="s">
        <v>793</v>
      </c>
      <c r="B104" t="str">
        <f>VLOOKUP(A104,Parts!D$1:D$291,1,FALSE)</f>
        <v>nashira_crew_s1_2</v>
      </c>
    </row>
    <row r="105" spans="1:2" x14ac:dyDescent="0.35">
      <c r="A105" t="s">
        <v>791</v>
      </c>
      <c r="B105" t="str">
        <f>VLOOKUP(A105,Parts!D$1:D$291,1,FALSE)</f>
        <v>nashira_crew_s1_1</v>
      </c>
    </row>
    <row r="106" spans="1:2" x14ac:dyDescent="0.35">
      <c r="A106" t="s">
        <v>789</v>
      </c>
      <c r="B106" t="str">
        <f>VLOOKUP(A106,Parts!D$1:D$291,1,FALSE)</f>
        <v>acamar_science_processor_s2_1</v>
      </c>
    </row>
    <row r="107" spans="1:2" x14ac:dyDescent="0.35">
      <c r="A107" t="s">
        <v>787</v>
      </c>
      <c r="B107" t="str">
        <f>VLOOKUP(A107,Parts!D$1:D$291,1,FALSE)</f>
        <v>acamar_crew_s2_2</v>
      </c>
    </row>
    <row r="108" spans="1:2" x14ac:dyDescent="0.35">
      <c r="A108" t="s">
        <v>785</v>
      </c>
      <c r="B108" t="str">
        <f>VLOOKUP(A108,Parts!D$1:D$291,1,FALSE)</f>
        <v>acamar_crew_s2_1</v>
      </c>
    </row>
    <row r="109" spans="1:2" x14ac:dyDescent="0.35">
      <c r="A109" t="s">
        <v>779</v>
      </c>
      <c r="B109" t="str">
        <f>VLOOKUP(A109,Parts!D$1:D$291,1,FALSE)</f>
        <v>acamar_adapter_s2_s1_2</v>
      </c>
    </row>
    <row r="110" spans="1:2" x14ac:dyDescent="0.35">
      <c r="A110" t="s">
        <v>777</v>
      </c>
      <c r="B110" t="str">
        <f>VLOOKUP(A110,Parts!D$1:D$291,1,FALSE)</f>
        <v>acamar_adapter_s2_s1_1</v>
      </c>
    </row>
    <row r="111" spans="1:2" x14ac:dyDescent="0.35">
      <c r="A111" t="s">
        <v>783</v>
      </c>
      <c r="B111" t="str">
        <f>VLOOKUP(A111,Parts!D$1:D$291,1,FALSE)</f>
        <v>acamar_adapter_s2_s1p5_2</v>
      </c>
    </row>
    <row r="112" spans="1:2" x14ac:dyDescent="0.35">
      <c r="A112" t="s">
        <v>781</v>
      </c>
      <c r="B112" t="str">
        <f>VLOOKUP(A112,Parts!D$1:D$291,1,FALSE)</f>
        <v>acamar_adapter_s2_s1p5_1</v>
      </c>
    </row>
    <row r="113" spans="1:2" x14ac:dyDescent="0.35">
      <c r="A113" t="s">
        <v>775</v>
      </c>
      <c r="B113" t="str">
        <f>VLOOKUP(A113,Parts!D$1:D$291,1,FALSE)</f>
        <v>acamar_adapter_s2_s0p5_2</v>
      </c>
    </row>
    <row r="114" spans="1:2" x14ac:dyDescent="0.35">
      <c r="A114" t="s">
        <v>773</v>
      </c>
      <c r="B114" t="str">
        <f>VLOOKUP(A114,Parts!D$1:D$291,1,FALSE)</f>
        <v>acamar_adapter_s2_s0p5_1</v>
      </c>
    </row>
    <row r="115" spans="1:2" x14ac:dyDescent="0.35">
      <c r="A115" t="s">
        <v>771</v>
      </c>
      <c r="B115" t="str">
        <f>VLOOKUP(A115,Parts!D$1:D$291,1,FALSE)</f>
        <v>eridani_node_s0p5_1</v>
      </c>
    </row>
    <row r="116" spans="1:2" x14ac:dyDescent="0.35">
      <c r="A116" t="s">
        <v>769</v>
      </c>
      <c r="B116" t="str">
        <f>VLOOKUP(A116,Parts!D$1:D$291,1,FALSE)</f>
        <v>eridani_node_adapter_s1p5_s0p5_1</v>
      </c>
    </row>
    <row r="117" spans="1:2" x14ac:dyDescent="0.35">
      <c r="A117" t="s">
        <v>767</v>
      </c>
      <c r="B117" t="str">
        <f>VLOOKUP(A117,Parts!D$1:D$291,1,FALSE)</f>
        <v>eridani_crew_s2_s1p5_1</v>
      </c>
    </row>
    <row r="118" spans="1:2" x14ac:dyDescent="0.35">
      <c r="A118" t="s">
        <v>765</v>
      </c>
      <c r="B118" t="str">
        <f>VLOOKUP(A118,Parts!D$1:D$291,1,FALSE)</f>
        <v>eridani_crew_s2_1</v>
      </c>
    </row>
    <row r="119" spans="1:2" x14ac:dyDescent="0.35">
      <c r="A119" t="s">
        <v>763</v>
      </c>
      <c r="B119" t="str">
        <f>VLOOKUP(A119,Parts!D$1:D$291,1,FALSE)</f>
        <v>eridani_crew_s1p5_1</v>
      </c>
    </row>
    <row r="120" spans="1:2" x14ac:dyDescent="0.35">
      <c r="A120" t="s">
        <v>761</v>
      </c>
      <c r="B120" t="str">
        <f>VLOOKUP(A120,Parts!D$1:D$291,1,FALSE)</f>
        <v>dalim_solar_srf_1_2</v>
      </c>
    </row>
    <row r="121" spans="1:2" x14ac:dyDescent="0.35">
      <c r="A121" t="s">
        <v>759</v>
      </c>
      <c r="B121" t="str">
        <f>VLOOKUP(A121,Parts!D$1:D$291,1,FALSE)</f>
        <v>dalim_solar_srf_1_1</v>
      </c>
    </row>
    <row r="122" spans="1:2" x14ac:dyDescent="0.35">
      <c r="A122" t="s">
        <v>757</v>
      </c>
      <c r="B122" t="str">
        <f>VLOOKUP(A122,Parts!D$1:D$291,1,FALSE)</f>
        <v>dalim_sensor_radiometer_s0_1</v>
      </c>
    </row>
    <row r="123" spans="1:2" x14ac:dyDescent="0.35">
      <c r="A123" t="s">
        <v>755</v>
      </c>
      <c r="B123" t="str">
        <f>VLOOKUP(A123,Parts!D$1:D$291,1,FALSE)</f>
        <v>dalim_materials_bay_s0p5_1</v>
      </c>
    </row>
    <row r="124" spans="1:2" x14ac:dyDescent="0.35">
      <c r="A124" t="s">
        <v>753</v>
      </c>
      <c r="B124" t="str">
        <f>VLOOKUP(A124,Parts!D$1:D$291,1,FALSE)</f>
        <v>dalim_control_s0p5_1</v>
      </c>
    </row>
    <row r="125" spans="1:2" x14ac:dyDescent="0.35">
      <c r="A125" t="s">
        <v>751</v>
      </c>
      <c r="B125" t="str">
        <f>VLOOKUP(A125,Parts!D$1:D$291,1,FALSE)</f>
        <v>dalim_adapter_s0p5_s0_1</v>
      </c>
    </row>
    <row r="126" spans="1:2" x14ac:dyDescent="0.35">
      <c r="A126" t="s">
        <v>749</v>
      </c>
      <c r="B126" t="str">
        <f>VLOOKUP(A126,Parts!D$1:D$291,1,FALSE)</f>
        <v>virgo_radiator_fuel_tank_s1_2</v>
      </c>
    </row>
    <row r="127" spans="1:2" x14ac:dyDescent="0.35">
      <c r="A127" t="s">
        <v>747</v>
      </c>
      <c r="B127" t="str">
        <f>VLOOKUP(A127,Parts!D$1:D$291,1,FALSE)</f>
        <v>virgo_radiator_fuel_tank_s1_1</v>
      </c>
    </row>
    <row r="128" spans="1:2" x14ac:dyDescent="0.35">
      <c r="A128" t="s">
        <v>745</v>
      </c>
      <c r="B128" t="str">
        <f>VLOOKUP(A128,Parts!D$1:D$291,1,FALSE)</f>
        <v>virgo_orbital_module_s1_1</v>
      </c>
    </row>
    <row r="129" spans="1:2" x14ac:dyDescent="0.35">
      <c r="A129" t="s">
        <v>743</v>
      </c>
      <c r="B129" t="str">
        <f>VLOOKUP(A129,Parts!D$1:D$291,1,FALSE)</f>
        <v>virgo_fuel_tank_s1_2</v>
      </c>
    </row>
    <row r="130" spans="1:2" x14ac:dyDescent="0.35">
      <c r="A130" t="s">
        <v>741</v>
      </c>
      <c r="B130" t="str">
        <f>VLOOKUP(A130,Parts!D$1:D$291,1,FALSE)</f>
        <v>virgo_fuel_tank_s1_1</v>
      </c>
    </row>
    <row r="131" spans="1:2" x14ac:dyDescent="0.35">
      <c r="A131" t="s">
        <v>739</v>
      </c>
      <c r="B131" t="str">
        <f>VLOOKUP(A131,Parts!D$1:D$291,1,FALSE)</f>
        <v>virgo_engine_s1_1</v>
      </c>
    </row>
    <row r="132" spans="1:2" x14ac:dyDescent="0.35">
      <c r="A132" t="s">
        <v>737</v>
      </c>
      <c r="B132" t="str">
        <f>VLOOKUP(A132,Parts!D$1:D$291,1,FALSE)</f>
        <v>virgo_crew_s1_1</v>
      </c>
    </row>
    <row r="133" spans="1:2" x14ac:dyDescent="0.35">
      <c r="A133" t="s">
        <v>735</v>
      </c>
      <c r="B133" t="str">
        <f>VLOOKUP(A133,Parts!D$1:D$291,1,FALSE)</f>
        <v>aquarius_service_module_s1p5_2</v>
      </c>
    </row>
    <row r="134" spans="1:2" x14ac:dyDescent="0.35">
      <c r="A134" t="s">
        <v>733</v>
      </c>
      <c r="B134" t="str">
        <f>VLOOKUP(A134,Parts!D$1:D$291,1,FALSE)</f>
        <v>aquarius_service_module_s1p5_1</v>
      </c>
    </row>
    <row r="135" spans="1:2" x14ac:dyDescent="0.35">
      <c r="A135" t="s">
        <v>731</v>
      </c>
      <c r="B135" t="str">
        <f>VLOOKUP(A135,Parts!D$1:D$291,1,FALSE)</f>
        <v>aquarius_parachute_s0p5_1</v>
      </c>
    </row>
    <row r="136" spans="1:2" x14ac:dyDescent="0.35">
      <c r="A136" t="s">
        <v>729</v>
      </c>
      <c r="B136" t="str">
        <f>VLOOKUP(A136,Parts!D$1:D$291,1,FALSE)</f>
        <v>aquarius_heatshield_s1p5_1</v>
      </c>
    </row>
    <row r="137" spans="1:2" x14ac:dyDescent="0.35">
      <c r="A137" t="s">
        <v>727</v>
      </c>
      <c r="B137" t="str">
        <f>VLOOKUP(A137,Parts!D$1:D$291,1,FALSE)</f>
        <v>aquarius_fuselage_s1p5_2</v>
      </c>
    </row>
    <row r="138" spans="1:2" x14ac:dyDescent="0.35">
      <c r="A138" t="s">
        <v>725</v>
      </c>
      <c r="B138" t="str">
        <f>VLOOKUP(A138,Parts!D$1:D$291,1,FALSE)</f>
        <v>aquarius_fuselage_s1p5_1</v>
      </c>
    </row>
    <row r="139" spans="1:2" x14ac:dyDescent="0.35">
      <c r="A139" t="s">
        <v>723</v>
      </c>
      <c r="B139" t="str">
        <f>VLOOKUP(A139,Parts!D$1:D$291,1,FALSE)</f>
        <v>aquarius_engine_mount_s1p5_1</v>
      </c>
    </row>
    <row r="140" spans="1:2" x14ac:dyDescent="0.35">
      <c r="A140" t="s">
        <v>721</v>
      </c>
      <c r="B140" t="str">
        <f>VLOOKUP(A140,Parts!D$1:D$291,1,FALSE)</f>
        <v>aquarius_drogue_parachute_s0_1</v>
      </c>
    </row>
    <row r="141" spans="1:2" x14ac:dyDescent="0.35">
      <c r="A141" t="s">
        <v>719</v>
      </c>
      <c r="B141" t="str">
        <f>VLOOKUP(A141,Parts!D$1:D$291,1,FALSE)</f>
        <v>aquarius_crew_s1p5_1</v>
      </c>
    </row>
    <row r="142" spans="1:2" x14ac:dyDescent="0.35">
      <c r="A142" t="s">
        <v>717</v>
      </c>
      <c r="B142" t="str">
        <f>VLOOKUP(A142,Parts!D$1:D$291,1,FALSE)</f>
        <v>Auriga_Parachute_1</v>
      </c>
    </row>
    <row r="143" spans="1:2" x14ac:dyDescent="0.35">
      <c r="A143" t="s">
        <v>715</v>
      </c>
      <c r="B143" t="str">
        <f>VLOOKUP(A143,Parts!D$1:D$291,1,FALSE)</f>
        <v>Auriga_Fuselage_1</v>
      </c>
    </row>
    <row r="144" spans="1:2" x14ac:dyDescent="0.35">
      <c r="A144" t="s">
        <v>713</v>
      </c>
      <c r="B144" t="str">
        <f>VLOOKUP(A144,Parts!D$1:D$291,1,FALSE)</f>
        <v>Auriga_Engine_1</v>
      </c>
    </row>
    <row r="145" spans="1:2" x14ac:dyDescent="0.35">
      <c r="A145" t="s">
        <v>711</v>
      </c>
      <c r="B145" t="str">
        <f>VLOOKUP(A145,Parts!D$1:D$291,1,FALSE)</f>
        <v>Auriga_DrogueParachute_1</v>
      </c>
    </row>
    <row r="146" spans="1:2" x14ac:dyDescent="0.35">
      <c r="A146" t="s">
        <v>709</v>
      </c>
      <c r="B146" t="str">
        <f>VLOOKUP(A146,Parts!D$1:D$291,1,FALSE)</f>
        <v>libra_structure_s1_1</v>
      </c>
    </row>
    <row r="147" spans="1:2" x14ac:dyDescent="0.35">
      <c r="A147" t="s">
        <v>707</v>
      </c>
      <c r="B147" t="str">
        <f>VLOOKUP(A147,Parts!D$1:D$291,1,FALSE)</f>
        <v>libra_rcs_srf_2</v>
      </c>
    </row>
    <row r="148" spans="1:2" x14ac:dyDescent="0.35">
      <c r="A148" t="s">
        <v>705</v>
      </c>
      <c r="B148" t="str">
        <f>VLOOKUP(A148,Parts!D$1:D$291,1,FALSE)</f>
        <v>libra_monopropellant_tank_s0_2</v>
      </c>
    </row>
    <row r="149" spans="1:2" x14ac:dyDescent="0.35">
      <c r="A149" t="s">
        <v>703</v>
      </c>
      <c r="B149" t="str">
        <f>VLOOKUP(A149,Parts!D$1:D$291,1,FALSE)</f>
        <v>libra_monopropellant_tank_s0_1</v>
      </c>
    </row>
    <row r="150" spans="1:2" x14ac:dyDescent="0.35">
      <c r="A150" t="s">
        <v>701</v>
      </c>
      <c r="B150" t="str">
        <f>VLOOKUP(A150,Parts!D$1:D$291,1,FALSE)</f>
        <v>libra_fuel_tank_s1_s0p5_2</v>
      </c>
    </row>
    <row r="151" spans="1:2" x14ac:dyDescent="0.35">
      <c r="A151" t="s">
        <v>699</v>
      </c>
      <c r="B151" t="str">
        <f>VLOOKUP(A151,Parts!D$1:D$291,1,FALSE)</f>
        <v>libra_fuel_tank_s1_s0p5_1</v>
      </c>
    </row>
    <row r="152" spans="1:2" x14ac:dyDescent="0.35">
      <c r="A152" t="s">
        <v>697</v>
      </c>
      <c r="B152" t="str">
        <f>VLOOKUP(A152,Parts!D$1:D$291,1,FALSE)</f>
        <v>libra_engine_s1_1</v>
      </c>
    </row>
    <row r="153" spans="1:2" x14ac:dyDescent="0.35">
      <c r="A153" t="s">
        <v>695</v>
      </c>
      <c r="B153" t="str">
        <f>VLOOKUP(A153,Parts!D$1:D$291,1,FALSE)</f>
        <v>libra_crew_s0p5_1</v>
      </c>
    </row>
    <row r="154" spans="1:2" x14ac:dyDescent="0.35">
      <c r="A154" t="s">
        <v>693</v>
      </c>
      <c r="B154" t="str">
        <f>VLOOKUP(A154,Parts!D$1:D$291,1,FALSE)</f>
        <v>Ara_Solar_1</v>
      </c>
    </row>
    <row r="155" spans="1:2" x14ac:dyDescent="0.35">
      <c r="A155" t="s">
        <v>691</v>
      </c>
      <c r="B155" t="str">
        <f>VLOOKUP(A155,Parts!D$1:D$291,1,FALSE)</f>
        <v>Ara_SensorThermometer_1</v>
      </c>
    </row>
    <row r="156" spans="1:2" x14ac:dyDescent="0.35">
      <c r="A156" t="s">
        <v>689</v>
      </c>
      <c r="B156" t="str">
        <f>VLOOKUP(A156,Parts!D$1:D$291,1,FALSE)</f>
        <v>Ara_SensorGravimeter_1</v>
      </c>
    </row>
    <row r="157" spans="1:2" x14ac:dyDescent="0.35">
      <c r="A157" t="s">
        <v>687</v>
      </c>
      <c r="B157" t="str">
        <f>VLOOKUP(A157,Parts!D$1:D$291,1,FALSE)</f>
        <v>Ara_SensorBarometer_1</v>
      </c>
    </row>
    <row r="158" spans="1:2" x14ac:dyDescent="0.35">
      <c r="A158" t="s">
        <v>685</v>
      </c>
      <c r="B158" t="str">
        <f>VLOOKUP(A158,Parts!D$1:D$291,1,FALSE)</f>
        <v>Ara_SensorAccelerometer_1</v>
      </c>
    </row>
    <row r="159" spans="1:2" x14ac:dyDescent="0.35">
      <c r="A159" t="s">
        <v>683</v>
      </c>
      <c r="B159" t="str">
        <f>VLOOKUP(A159,Parts!D$1:D$291,1,FALSE)</f>
        <v>Ara_Mount_1</v>
      </c>
    </row>
    <row r="160" spans="1:2" x14ac:dyDescent="0.35">
      <c r="A160" t="s">
        <v>681</v>
      </c>
      <c r="B160" t="str">
        <f>VLOOKUP(A160,Parts!D$1:D$291,1,FALSE)</f>
        <v>Ara_MaterialsBay_1</v>
      </c>
    </row>
    <row r="161" spans="1:2" x14ac:dyDescent="0.35">
      <c r="A161" t="s">
        <v>679</v>
      </c>
      <c r="B161" t="str">
        <f>VLOOKUP(A161,Parts!D$1:D$291,1,FALSE)</f>
        <v>Ara_GooExperiment_1</v>
      </c>
    </row>
    <row r="162" spans="1:2" x14ac:dyDescent="0.35">
      <c r="A162" t="s">
        <v>677</v>
      </c>
      <c r="B162" t="str">
        <f>VLOOKUP(A162,Parts!D$1:D$291,1,FALSE)</f>
        <v>Ara_Engine_1</v>
      </c>
    </row>
    <row r="163" spans="1:2" x14ac:dyDescent="0.35">
      <c r="A163" t="s">
        <v>675</v>
      </c>
      <c r="B163" t="str">
        <f>VLOOKUP(A163,Parts!D$1:D$291,1,FALSE)</f>
        <v>Ara_Control_1</v>
      </c>
    </row>
    <row r="164" spans="1:2" x14ac:dyDescent="0.35">
      <c r="A164" t="s">
        <v>673</v>
      </c>
      <c r="B164" t="str">
        <f>VLOOKUP(A164,Parts!D$1:D$291,1,FALSE)</f>
        <v>Ara_Avionics_1</v>
      </c>
    </row>
    <row r="165" spans="1:2" x14ac:dyDescent="0.35">
      <c r="A165" t="s">
        <v>670</v>
      </c>
      <c r="B165" t="str">
        <f>VLOOKUP(A165,Parts!D$1:D$291,1,FALSE)</f>
        <v>Ara_Antenna_1</v>
      </c>
    </row>
    <row r="166" spans="1:2" x14ac:dyDescent="0.35">
      <c r="A166" t="s">
        <v>668</v>
      </c>
      <c r="B166" t="str">
        <f>VLOOKUP(A166,Parts!D$1:D$291,1,FALSE)</f>
        <v>sargas_docking_mechanism_s1p5_2</v>
      </c>
    </row>
    <row r="167" spans="1:2" x14ac:dyDescent="0.35">
      <c r="A167" t="s">
        <v>666</v>
      </c>
      <c r="B167" t="str">
        <f>VLOOKUP(A167,Parts!D$1:D$291,1,FALSE)</f>
        <v>sargas_docking_mechanism_s1p5_1</v>
      </c>
    </row>
    <row r="168" spans="1:2" x14ac:dyDescent="0.35">
      <c r="A168" t="s">
        <v>664</v>
      </c>
      <c r="B168" t="str">
        <f>VLOOKUP(A168,Parts!D$1:D$291,1,FALSE)</f>
        <v>sargas_control_s1p5_2</v>
      </c>
    </row>
    <row r="169" spans="1:2" x14ac:dyDescent="0.35">
      <c r="A169" t="s">
        <v>662</v>
      </c>
      <c r="B169" t="str">
        <f>VLOOKUP(A169,Parts!D$1:D$291,1,FALSE)</f>
        <v>sargas_control_s1p5_1</v>
      </c>
    </row>
    <row r="170" spans="1:2" x14ac:dyDescent="0.35">
      <c r="A170" t="s">
        <v>660</v>
      </c>
      <c r="B170" t="str">
        <f>VLOOKUP(A170,Parts!D$1:D$291,1,FALSE)</f>
        <v>aquila_radiator_fuel_tank_single_srf_2</v>
      </c>
    </row>
    <row r="171" spans="1:2" x14ac:dyDescent="0.35">
      <c r="A171" t="s">
        <v>658</v>
      </c>
      <c r="B171" t="str">
        <f>VLOOKUP(A171,Parts!D$1:D$291,1,FALSE)</f>
        <v>aquila_radiator_fuel_tank_double_srf_2</v>
      </c>
    </row>
    <row r="172" spans="1:2" x14ac:dyDescent="0.35">
      <c r="A172" t="s">
        <v>656</v>
      </c>
      <c r="B172" t="str">
        <f>VLOOKUP(A172,Parts!D$1:D$291,1,FALSE)</f>
        <v>aquila_node_s0p5_1</v>
      </c>
    </row>
    <row r="173" spans="1:2" x14ac:dyDescent="0.35">
      <c r="A173" t="s">
        <v>654</v>
      </c>
      <c r="B173" t="str">
        <f>VLOOKUP(A173,Parts!D$1:D$291,1,FALSE)</f>
        <v>aquila_node_cap_s0p5_1</v>
      </c>
    </row>
    <row r="174" spans="1:2" x14ac:dyDescent="0.35">
      <c r="A174" t="s">
        <v>652</v>
      </c>
      <c r="B174" t="str">
        <f>VLOOKUP(A174,Parts!D$1:D$291,1,FALSE)</f>
        <v>aquila_node_adapter_s1_s0p5_1</v>
      </c>
    </row>
    <row r="175" spans="1:2" x14ac:dyDescent="0.35">
      <c r="A175" t="s">
        <v>650</v>
      </c>
      <c r="B175" t="str">
        <f>VLOOKUP(A175,Parts!D$1:D$291,1,FALSE)</f>
        <v>aquila_fuel_tank_single_srf_2</v>
      </c>
    </row>
    <row r="176" spans="1:2" x14ac:dyDescent="0.35">
      <c r="A176" t="s">
        <v>648</v>
      </c>
      <c r="B176" t="str">
        <f>VLOOKUP(A176,Parts!D$1:D$291,1,FALSE)</f>
        <v>aquila_fuel_tank_double_srf_2</v>
      </c>
    </row>
    <row r="177" spans="1:2" x14ac:dyDescent="0.35">
      <c r="A177" t="s">
        <v>646</v>
      </c>
      <c r="B177" t="str">
        <f>VLOOKUP(A177,Parts!D$1:D$291,1,FALSE)</f>
        <v>aquila_crew_s2_s1p5_1</v>
      </c>
    </row>
    <row r="178" spans="1:2" x14ac:dyDescent="0.35">
      <c r="A178" t="s">
        <v>644</v>
      </c>
      <c r="B178" t="str">
        <f>VLOOKUP(A178,Parts!D$1:D$291,1,FALSE)</f>
        <v>aquila_crew_s2_s0p5_1</v>
      </c>
    </row>
    <row r="179" spans="1:2" x14ac:dyDescent="0.35">
      <c r="A179" t="s">
        <v>630</v>
      </c>
      <c r="B179" t="str">
        <f>VLOOKUP(A179,Parts!D$1:D$291,1,FALSE)</f>
        <v>aquila_crew_s1_3_2</v>
      </c>
    </row>
    <row r="180" spans="1:2" x14ac:dyDescent="0.35">
      <c r="A180" t="s">
        <v>628</v>
      </c>
      <c r="B180" t="str">
        <f>VLOOKUP(A180,Parts!D$1:D$291,1,FALSE)</f>
        <v>aquila_crew_s1_3_1</v>
      </c>
    </row>
    <row r="181" spans="1:2" x14ac:dyDescent="0.35">
      <c r="A181" t="s">
        <v>626</v>
      </c>
      <c r="B181" t="str">
        <f>VLOOKUP(A181,Parts!D$1:D$291,1,FALSE)</f>
        <v>aquila_crew_s1_1_2</v>
      </c>
    </row>
    <row r="182" spans="1:2" x14ac:dyDescent="0.35">
      <c r="A182" t="s">
        <v>624</v>
      </c>
      <c r="B182" t="str">
        <f>VLOOKUP(A182,Parts!D$1:D$291,1,FALSE)</f>
        <v>aquila_crew_s1_1_1</v>
      </c>
    </row>
    <row r="183" spans="1:2" x14ac:dyDescent="0.35">
      <c r="A183" t="s">
        <v>642</v>
      </c>
      <c r="B183" t="str">
        <f>VLOOKUP(A183,Parts!D$1:D$291,1,FALSE)</f>
        <v>aquila_crew_s1p5_3_2</v>
      </c>
    </row>
    <row r="184" spans="1:2" x14ac:dyDescent="0.35">
      <c r="A184" t="s">
        <v>640</v>
      </c>
      <c r="B184" t="str">
        <f>VLOOKUP(A184,Parts!D$1:D$291,1,FALSE)</f>
        <v>aquila_crew_s1p5_3_1</v>
      </c>
    </row>
    <row r="185" spans="1:2" x14ac:dyDescent="0.35">
      <c r="A185" t="s">
        <v>638</v>
      </c>
      <c r="B185" t="str">
        <f>VLOOKUP(A185,Parts!D$1:D$291,1,FALSE)</f>
        <v>aquila_crew_s1p5_2_2</v>
      </c>
    </row>
    <row r="186" spans="1:2" x14ac:dyDescent="0.35">
      <c r="A186" t="s">
        <v>636</v>
      </c>
      <c r="B186" t="str">
        <f>VLOOKUP(A186,Parts!D$1:D$291,1,FALSE)</f>
        <v>aquila_crew_s1p5_2_1</v>
      </c>
    </row>
    <row r="187" spans="1:2" x14ac:dyDescent="0.35">
      <c r="A187" t="s">
        <v>634</v>
      </c>
      <c r="B187" t="str">
        <f>VLOOKUP(A187,Parts!D$1:D$291,1,FALSE)</f>
        <v>aquila_crew_s1p5_1_2</v>
      </c>
    </row>
    <row r="188" spans="1:2" x14ac:dyDescent="0.35">
      <c r="A188" t="s">
        <v>632</v>
      </c>
      <c r="B188" t="str">
        <f>VLOOKUP(A188,Parts!D$1:D$291,1,FALSE)</f>
        <v>aquila_crew_s1p5_1_1</v>
      </c>
    </row>
    <row r="189" spans="1:2" x14ac:dyDescent="0.35">
      <c r="A189" t="s">
        <v>622</v>
      </c>
      <c r="B189" t="str">
        <f>VLOOKUP(A189,Parts!D$1:D$291,1,FALSE)</f>
        <v>aquila_control_s2_1</v>
      </c>
    </row>
    <row r="190" spans="1:2" x14ac:dyDescent="0.35">
      <c r="A190" t="s">
        <v>620</v>
      </c>
      <c r="B190" t="str">
        <f>VLOOKUP(A190,Parts!D$1:D$291,1,FALSE)</f>
        <v>aquila_cargo_bay_s1p5_2</v>
      </c>
    </row>
    <row r="191" spans="1:2" x14ac:dyDescent="0.35">
      <c r="A191" t="s">
        <v>618</v>
      </c>
      <c r="B191" t="str">
        <f>VLOOKUP(A191,Parts!D$1:D$291,1,FALSE)</f>
        <v>aquila_adapter_s2_s1p5_1</v>
      </c>
    </row>
    <row r="192" spans="1:2" x14ac:dyDescent="0.35">
      <c r="A192" t="s">
        <v>616</v>
      </c>
      <c r="B192" t="str">
        <f>VLOOKUP(A192,Parts!D$1:D$291,1,FALSE)</f>
        <v>aquila_adapter_s2_s0p5_1</v>
      </c>
    </row>
    <row r="193" spans="1:2" x14ac:dyDescent="0.35">
      <c r="A193" t="s">
        <v>614</v>
      </c>
      <c r="B193" t="str">
        <f>VLOOKUP(A193,Parts!D$1:D$291,1,FALSE)</f>
        <v>aquila_adapter_s1p5_s1_1</v>
      </c>
    </row>
    <row r="194" spans="1:2" x14ac:dyDescent="0.35">
      <c r="A194" t="s">
        <v>610</v>
      </c>
      <c r="B194" t="str">
        <f>VLOOKUP(A194,Parts!D$1:D$291,1,FALSE)</f>
        <v>aquila_adapter_s1p5_s0_1</v>
      </c>
    </row>
    <row r="195" spans="1:2" x14ac:dyDescent="0.35">
      <c r="A195" t="s">
        <v>612</v>
      </c>
      <c r="B195" t="str">
        <f>VLOOKUP(A195,Parts!D$1:D$291,1,FALSE)</f>
        <v>aquila_adapter_s1p5_s0p5_1</v>
      </c>
    </row>
    <row r="196" spans="1:2" x14ac:dyDescent="0.35">
      <c r="A196" t="s">
        <v>608</v>
      </c>
      <c r="B196" t="str">
        <f>VLOOKUP(A196,Parts!D$1:D$291,1,FALSE)</f>
        <v>aquila_active_radiator_srf_2</v>
      </c>
    </row>
    <row r="197" spans="1:2" x14ac:dyDescent="0.35">
      <c r="A197" t="s">
        <v>606</v>
      </c>
      <c r="B197" t="str">
        <f>VLOOKUP(A197,Parts!D$1:D$291,1,FALSE)</f>
        <v>aquila_active_radiator_srf_1</v>
      </c>
    </row>
    <row r="198" spans="1:2" x14ac:dyDescent="0.35">
      <c r="A198" t="s">
        <v>604</v>
      </c>
      <c r="B198" t="str">
        <f>VLOOKUP(A198,Parts!D$1:D$291,1,FALSE)</f>
        <v>pavonis_solar_srf_1_2</v>
      </c>
    </row>
    <row r="199" spans="1:2" x14ac:dyDescent="0.35">
      <c r="A199" t="s">
        <v>602</v>
      </c>
      <c r="B199" t="str">
        <f>VLOOKUP(A199,Parts!D$1:D$291,1,FALSE)</f>
        <v>pavonis_solar_srf_1_1</v>
      </c>
    </row>
    <row r="200" spans="1:2" x14ac:dyDescent="0.35">
      <c r="A200" t="s">
        <v>600</v>
      </c>
      <c r="B200" t="str">
        <f>VLOOKUP(A200,Parts!D$1:D$291,1,FALSE)</f>
        <v>octans_solar_srf_1_2</v>
      </c>
    </row>
    <row r="201" spans="1:2" x14ac:dyDescent="0.35">
      <c r="A201" t="s">
        <v>598</v>
      </c>
      <c r="B201" t="str">
        <f>VLOOKUP(A201,Parts!D$1:D$291,1,FALSE)</f>
        <v>octans_solar_srf_1_1</v>
      </c>
    </row>
    <row r="202" spans="1:2" x14ac:dyDescent="0.35">
      <c r="A202" t="s">
        <v>596</v>
      </c>
      <c r="B202" t="str">
        <f>VLOOKUP(A202,Parts!D$1:D$291,1,FALSE)</f>
        <v>octans_basic_solar_srf_1_2</v>
      </c>
    </row>
    <row r="203" spans="1:2" x14ac:dyDescent="0.35">
      <c r="A203" t="s">
        <v>594</v>
      </c>
      <c r="B203" t="str">
        <f>VLOOKUP(A203,Parts!D$1:D$291,1,FALSE)</f>
        <v>octans_basic_solar_srf_1_1</v>
      </c>
    </row>
    <row r="204" spans="1:2" x14ac:dyDescent="0.35">
      <c r="A204" t="s">
        <v>592</v>
      </c>
      <c r="B204" t="str">
        <f>VLOOKUP(A204,Parts!D$1:D$291,1,FALSE)</f>
        <v>eridani_solar_srf_3_2</v>
      </c>
    </row>
    <row r="205" spans="1:2" x14ac:dyDescent="0.35">
      <c r="A205" t="s">
        <v>590</v>
      </c>
      <c r="B205" t="str">
        <f>VLOOKUP(A205,Parts!D$1:D$291,1,FALSE)</f>
        <v>eridani_solar_srf_3_1</v>
      </c>
    </row>
    <row r="206" spans="1:2" x14ac:dyDescent="0.35">
      <c r="A206" t="s">
        <v>588</v>
      </c>
      <c r="B206" t="str">
        <f>VLOOKUP(A206,Parts!D$1:D$291,1,FALSE)</f>
        <v>eridani_solar_srf_2_2</v>
      </c>
    </row>
    <row r="207" spans="1:2" x14ac:dyDescent="0.35">
      <c r="A207" t="s">
        <v>586</v>
      </c>
      <c r="B207" t="str">
        <f>VLOOKUP(A207,Parts!D$1:D$291,1,FALSE)</f>
        <v>eridani_solar_srf_2_1</v>
      </c>
    </row>
    <row r="208" spans="1:2" x14ac:dyDescent="0.35">
      <c r="A208" t="s">
        <v>584</v>
      </c>
      <c r="B208" t="str">
        <f>VLOOKUP(A208,Parts!D$1:D$291,1,FALSE)</f>
        <v>eridani_solar_srf_1_2</v>
      </c>
    </row>
    <row r="209" spans="1:2" x14ac:dyDescent="0.35">
      <c r="A209" t="s">
        <v>582</v>
      </c>
      <c r="B209" t="str">
        <f>VLOOKUP(A209,Parts!D$1:D$291,1,FALSE)</f>
        <v>eridani_solar_srf_1_1</v>
      </c>
    </row>
    <row r="210" spans="1:2" x14ac:dyDescent="0.35">
      <c r="A210" t="s">
        <v>580</v>
      </c>
      <c r="B210" t="str">
        <f>VLOOKUP(A210,Parts!D$1:D$291,1,FALSE)</f>
        <v>eridani_dorsal_solar_srf_2</v>
      </c>
    </row>
    <row r="211" spans="1:2" x14ac:dyDescent="0.35">
      <c r="A211" t="s">
        <v>578</v>
      </c>
      <c r="B211" t="str">
        <f>VLOOKUP(A211,Parts!D$1:D$291,1,FALSE)</f>
        <v>eridani_dorsal_solar_srf_1</v>
      </c>
    </row>
    <row r="212" spans="1:2" x14ac:dyDescent="0.35">
      <c r="A212" t="s">
        <v>576</v>
      </c>
      <c r="B212" t="str">
        <f>VLOOKUP(A212,Parts!D$1:D$291,1,FALSE)</f>
        <v>acamar_solar_srf_2</v>
      </c>
    </row>
    <row r="213" spans="1:2" x14ac:dyDescent="0.35">
      <c r="A213" t="s">
        <v>574</v>
      </c>
      <c r="B213" t="str">
        <f>VLOOKUP(A213,Parts!D$1:D$291,1,FALSE)</f>
        <v>acamar_solar_srf_1</v>
      </c>
    </row>
    <row r="214" spans="1:2" x14ac:dyDescent="0.35">
      <c r="A214" t="s">
        <v>572</v>
      </c>
      <c r="B214" t="str">
        <f>VLOOKUP(A214,Parts!D$1:D$291,1,FALSE)</f>
        <v>cursa_solar_srf_1_2</v>
      </c>
    </row>
    <row r="215" spans="1:2" x14ac:dyDescent="0.35">
      <c r="A215" t="s">
        <v>570</v>
      </c>
      <c r="B215" t="str">
        <f>VLOOKUP(A215,Parts!D$1:D$291,1,FALSE)</f>
        <v>cursa_solar_srf_1_1</v>
      </c>
    </row>
    <row r="216" spans="1:2" x14ac:dyDescent="0.35">
      <c r="A216" t="s">
        <v>568</v>
      </c>
      <c r="B216" t="str">
        <f>VLOOKUP(A216,Parts!D$1:D$291,1,FALSE)</f>
        <v>alnair_les_s0_2</v>
      </c>
    </row>
    <row r="217" spans="1:2" x14ac:dyDescent="0.35">
      <c r="A217" t="s">
        <v>566</v>
      </c>
      <c r="B217" t="str">
        <f>VLOOKUP(A217,Parts!D$1:D$291,1,FALSE)</f>
        <v>alnair_les_s0_1</v>
      </c>
    </row>
    <row r="218" spans="1:2" x14ac:dyDescent="0.35">
      <c r="A218" t="s">
        <v>564</v>
      </c>
      <c r="B218" t="str">
        <f>VLOOKUP(A218,Parts!D$1:D$291,1,FALSE)</f>
        <v>octans_les_s0_1</v>
      </c>
    </row>
    <row r="219" spans="1:2" x14ac:dyDescent="0.35">
      <c r="A219" t="s">
        <v>562</v>
      </c>
      <c r="B219" t="str">
        <f>VLOOKUP(A219,Parts!D$1:D$291,1,FALSE)</f>
        <v>eridani_engine_s0_1</v>
      </c>
    </row>
    <row r="220" spans="1:2" x14ac:dyDescent="0.35">
      <c r="A220" t="s">
        <v>560</v>
      </c>
      <c r="B220" t="str">
        <f>VLOOKUP(A220,Parts!D$1:D$291,1,FALSE)</f>
        <v>castor_ion_engine_s0_1</v>
      </c>
    </row>
    <row r="221" spans="1:2" x14ac:dyDescent="0.35">
      <c r="A221" t="s">
        <v>558</v>
      </c>
      <c r="B221" t="str">
        <f>VLOOKUP(A221,Parts!D$1:D$291,1,FALSE)</f>
        <v>castor_aerospike_engine_s0_1</v>
      </c>
    </row>
    <row r="222" spans="1:2" x14ac:dyDescent="0.35">
      <c r="A222" t="s">
        <v>556</v>
      </c>
      <c r="B222" t="str">
        <f>VLOOKUP(A222,Parts!D$1:D$291,1,FALSE)</f>
        <v>octans_docking_port_s0p5_2_male</v>
      </c>
    </row>
    <row r="223" spans="1:2" x14ac:dyDescent="0.35">
      <c r="A223" t="s">
        <v>554</v>
      </c>
      <c r="B223" t="str">
        <f>VLOOKUP(A223,Parts!D$1:D$291,1,FALSE)</f>
        <v>octans_docking_port_s0p5_2_female</v>
      </c>
    </row>
    <row r="224" spans="1:2" x14ac:dyDescent="0.35">
      <c r="A224" t="s">
        <v>552</v>
      </c>
      <c r="B224" t="str">
        <f>VLOOKUP(A224,Parts!D$1:D$291,1,FALSE)</f>
        <v>octans_docking_port_s0p5_1_male</v>
      </c>
    </row>
    <row r="225" spans="1:2" x14ac:dyDescent="0.35">
      <c r="A225" t="s">
        <v>550</v>
      </c>
      <c r="B225" t="str">
        <f>VLOOKUP(A225,Parts!D$1:D$291,1,FALSE)</f>
        <v>octans_docking_port_s0p5_1_female</v>
      </c>
    </row>
    <row r="226" spans="1:2" x14ac:dyDescent="0.35">
      <c r="A226" t="s">
        <v>548</v>
      </c>
      <c r="B226" t="str">
        <f>VLOOKUP(A226,Parts!D$1:D$291,1,FALSE)</f>
        <v>octans_basic_docking_port_s0p5_1_male</v>
      </c>
    </row>
    <row r="227" spans="1:2" x14ac:dyDescent="0.35">
      <c r="A227" t="s">
        <v>546</v>
      </c>
      <c r="B227" t="str">
        <f>VLOOKUP(A227,Parts!D$1:D$291,1,FALSE)</f>
        <v>octans_basic_docking_port_s0p5_1_female</v>
      </c>
    </row>
    <row r="228" spans="1:2" x14ac:dyDescent="0.35">
      <c r="A228" t="s">
        <v>544</v>
      </c>
      <c r="B228" t="str">
        <f>VLOOKUP(A228,Parts!D$1:D$291,1,FALSE)</f>
        <v>octans_androgynous_docking_port_s0p5_2</v>
      </c>
    </row>
    <row r="229" spans="1:2" x14ac:dyDescent="0.35">
      <c r="A229" t="s">
        <v>542</v>
      </c>
      <c r="B229" t="str">
        <f>VLOOKUP(A229,Parts!D$1:D$291,1,FALSE)</f>
        <v>octans_androgynous_docking_port_s0p5_1</v>
      </c>
    </row>
    <row r="230" spans="1:2" x14ac:dyDescent="0.35">
      <c r="A230" t="s">
        <v>541</v>
      </c>
      <c r="B230" t="str">
        <f>VLOOKUP(A230,Parts!D$1:D$291,1,FALSE)</f>
        <v>petra_docking_port_s0p5_1_male</v>
      </c>
    </row>
    <row r="231" spans="1:2" x14ac:dyDescent="0.35">
      <c r="A231" t="s">
        <v>539</v>
      </c>
      <c r="B231" t="str">
        <f>VLOOKUP(A231,Parts!D$1:D$291,1,FALSE)</f>
        <v>petra_docking_port_s0p5_1_female</v>
      </c>
    </row>
    <row r="232" spans="1:2" x14ac:dyDescent="0.35">
      <c r="A232" t="s">
        <v>537</v>
      </c>
      <c r="B232" t="str">
        <f>VLOOKUP(A232,Parts!D$1:D$291,1,FALSE)</f>
        <v>octans_whip_antenna_srf_2</v>
      </c>
    </row>
    <row r="233" spans="1:2" x14ac:dyDescent="0.35">
      <c r="A233" t="s">
        <v>535</v>
      </c>
      <c r="B233" t="str">
        <f>VLOOKUP(A233,Parts!D$1:D$291,1,FALSE)</f>
        <v>octans_whip_antenna_srf_1</v>
      </c>
    </row>
    <row r="234" spans="1:2" x14ac:dyDescent="0.35">
      <c r="A234" t="s">
        <v>533</v>
      </c>
      <c r="B234" t="str">
        <f>VLOOKUP(A234,Parts!D$1:D$291,1,FALSE)</f>
        <v>octans_high_gain_antenna_srf_2</v>
      </c>
    </row>
    <row r="235" spans="1:2" x14ac:dyDescent="0.35">
      <c r="A235" t="s">
        <v>531</v>
      </c>
      <c r="B235" t="str">
        <f>VLOOKUP(A235,Parts!D$1:D$291,1,FALSE)</f>
        <v>octans_high_gain_antenna_srf_1</v>
      </c>
    </row>
    <row r="236" spans="1:2" x14ac:dyDescent="0.35">
      <c r="A236" t="s">
        <v>529</v>
      </c>
      <c r="B236" t="str">
        <f>VLOOKUP(A236,Parts!D$1:D$291,1,FALSE)</f>
        <v>octans_basic_high_gain_antenna_srf_2</v>
      </c>
    </row>
    <row r="237" spans="1:2" x14ac:dyDescent="0.35">
      <c r="A237" t="s">
        <v>527</v>
      </c>
      <c r="B237" t="str">
        <f>VLOOKUP(A237,Parts!D$1:D$291,1,FALSE)</f>
        <v>eridani_low_gain_antenna_srf_2</v>
      </c>
    </row>
    <row r="238" spans="1:2" x14ac:dyDescent="0.35">
      <c r="A238" t="s">
        <v>525</v>
      </c>
      <c r="B238" t="str">
        <f>VLOOKUP(A238,Parts!D$1:D$291,1,FALSE)</f>
        <v>eridani_low_gain_antenna_srf_1</v>
      </c>
    </row>
    <row r="239" spans="1:2" x14ac:dyDescent="0.35">
      <c r="A239" t="s">
        <v>523</v>
      </c>
      <c r="B239" t="str">
        <f>VLOOKUP(A239,Parts!D$1:D$291,1,FALSE)</f>
        <v>eridani_high_gain_antenna_srf_1</v>
      </c>
    </row>
    <row r="240" spans="1:2" x14ac:dyDescent="0.35">
      <c r="A240" t="s">
        <v>519</v>
      </c>
      <c r="B240" t="str">
        <f>VLOOKUP(A240,Parts!D$1:D$291,1,FALSE)</f>
        <v>lepus_low_gain_antenna_srf_2</v>
      </c>
    </row>
    <row r="241" spans="1:2" x14ac:dyDescent="0.35">
      <c r="A241" t="s">
        <v>517</v>
      </c>
      <c r="B241" t="str">
        <f>VLOOKUP(A241,Parts!D$1:D$291,1,FALSE)</f>
        <v>lepus_low_gain_antenna_srf_1</v>
      </c>
    </row>
    <row r="242" spans="1:2" x14ac:dyDescent="0.35">
      <c r="A242" t="s">
        <v>515</v>
      </c>
      <c r="B242" t="str">
        <f>VLOOKUP(A242,Parts!D$1:D$291,1,FALSE)</f>
        <v>lepus_high_gain_antenna_srf_2</v>
      </c>
    </row>
    <row r="243" spans="1:2" x14ac:dyDescent="0.35">
      <c r="A243" t="s">
        <v>513</v>
      </c>
      <c r="B243" t="str">
        <f>VLOOKUP(A243,Parts!D$1:D$291,1,FALSE)</f>
        <v>lepus_high_gain_antenna_srf_1</v>
      </c>
    </row>
    <row r="244" spans="1:2" x14ac:dyDescent="0.35">
      <c r="A244" t="s">
        <v>521</v>
      </c>
      <c r="B244" t="str">
        <f>VLOOKUP(A244,Parts!D$1:D$291,1,FALSE)</f>
        <v>vela_high_gain_antenna_srf_1</v>
      </c>
    </row>
    <row r="245" spans="1:2" x14ac:dyDescent="0.35">
      <c r="A245" t="s">
        <v>511</v>
      </c>
      <c r="B245" t="str">
        <f>VLOOKUP(A245,Parts!D$1:D$291,1,FALSE)</f>
        <v>atria_antenna_srf_2_3</v>
      </c>
    </row>
    <row r="246" spans="1:2" x14ac:dyDescent="0.35">
      <c r="A246" t="s">
        <v>509</v>
      </c>
      <c r="B246" t="str">
        <f>VLOOKUP(A246,Parts!D$1:D$291,1,FALSE)</f>
        <v>atria_antenna_srf_2_2</v>
      </c>
    </row>
    <row r="247" spans="1:2" x14ac:dyDescent="0.35">
      <c r="A247" t="s">
        <v>507</v>
      </c>
      <c r="B247" t="str">
        <f>VLOOKUP(A247,Parts!D$1:D$291,1,FALSE)</f>
        <v>atria_antenna_srf_2_1</v>
      </c>
    </row>
    <row r="248" spans="1:2" x14ac:dyDescent="0.35">
      <c r="A248" t="s">
        <v>505</v>
      </c>
      <c r="B248" t="str">
        <f>VLOOKUP(A248,Parts!D$1:D$291,1,FALSE)</f>
        <v>atria_antenna_srf_1_3</v>
      </c>
    </row>
    <row r="249" spans="1:2" x14ac:dyDescent="0.35">
      <c r="A249" t="s">
        <v>503</v>
      </c>
      <c r="B249" t="str">
        <f>VLOOKUP(A249,Parts!D$1:D$291,1,FALSE)</f>
        <v>atria_antenna_srf_1_2</v>
      </c>
    </row>
    <row r="250" spans="1:2" x14ac:dyDescent="0.35">
      <c r="A250" t="s">
        <v>500</v>
      </c>
      <c r="B250" t="str">
        <f>VLOOKUP(A250,Parts!D$1:D$291,1,FALSE)</f>
        <v>atria_antenna_srf_1_1</v>
      </c>
    </row>
    <row r="251" spans="1:2" x14ac:dyDescent="0.35">
      <c r="A251" t="s">
        <v>498</v>
      </c>
      <c r="B251" t="str">
        <f>VLOOKUP(A251,Parts!D$1:D$291,1,FALSE)</f>
        <v>octans_star_tracker_srf_1</v>
      </c>
    </row>
    <row r="252" spans="1:2" x14ac:dyDescent="0.35">
      <c r="A252" t="s">
        <v>496</v>
      </c>
      <c r="B252" t="str">
        <f>VLOOKUP(A252,Parts!D$1:D$291,1,FALSE)</f>
        <v>octans_rcs_srf_4_extended</v>
      </c>
    </row>
    <row r="253" spans="1:2" x14ac:dyDescent="0.35">
      <c r="A253" t="s">
        <v>494</v>
      </c>
      <c r="B253" t="str">
        <f>VLOOKUP(A253,Parts!D$1:D$291,1,FALSE)</f>
        <v>octans_rcs_srf_4</v>
      </c>
    </row>
    <row r="254" spans="1:2" x14ac:dyDescent="0.35">
      <c r="A254" t="s">
        <v>492</v>
      </c>
      <c r="B254" t="str">
        <f>VLOOKUP(A254,Parts!D$1:D$291,1,FALSE)</f>
        <v>octans_rcs_srf_3_extended</v>
      </c>
    </row>
    <row r="255" spans="1:2" x14ac:dyDescent="0.35">
      <c r="A255" t="s">
        <v>490</v>
      </c>
      <c r="B255" t="str">
        <f>VLOOKUP(A255,Parts!D$1:D$291,1,FALSE)</f>
        <v>octans_rcs_srf_3</v>
      </c>
    </row>
    <row r="256" spans="1:2" x14ac:dyDescent="0.35">
      <c r="A256" t="s">
        <v>488</v>
      </c>
      <c r="B256" t="str">
        <f>VLOOKUP(A256,Parts!D$1:D$291,1,FALSE)</f>
        <v>octans_rcs_srf_2_extended</v>
      </c>
    </row>
    <row r="257" spans="1:2" x14ac:dyDescent="0.35">
      <c r="A257" t="s">
        <v>486</v>
      </c>
      <c r="B257" t="str">
        <f>VLOOKUP(A257,Parts!D$1:D$291,1,FALSE)</f>
        <v>octans_rcs_srf_2</v>
      </c>
    </row>
    <row r="258" spans="1:2" x14ac:dyDescent="0.35">
      <c r="A258" t="s">
        <v>484</v>
      </c>
      <c r="B258" t="str">
        <f>VLOOKUP(A258,Parts!D$1:D$291,1,FALSE)</f>
        <v>octans_rcs_srf_1_extended</v>
      </c>
    </row>
    <row r="259" spans="1:2" x14ac:dyDescent="0.35">
      <c r="A259" t="s">
        <v>482</v>
      </c>
      <c r="B259" t="str">
        <f>VLOOKUP(A259,Parts!D$1:D$291,1,FALSE)</f>
        <v>octans_rcs_srf_1</v>
      </c>
    </row>
    <row r="260" spans="1:2" x14ac:dyDescent="0.35">
      <c r="A260" t="s">
        <v>480</v>
      </c>
      <c r="B260" t="str">
        <f>VLOOKUP(A260,Parts!D$1:D$291,1,FALSE)</f>
        <v>octans_rcs_linear_srf_1</v>
      </c>
    </row>
    <row r="261" spans="1:2" x14ac:dyDescent="0.35">
      <c r="A261" t="s">
        <v>478</v>
      </c>
      <c r="B261" t="str">
        <f>VLOOKUP(A261,Parts!D$1:D$291,1,FALSE)</f>
        <v>octans_moe_srf_4_extended</v>
      </c>
    </row>
    <row r="262" spans="1:2" x14ac:dyDescent="0.35">
      <c r="A262" t="s">
        <v>476</v>
      </c>
      <c r="B262" t="str">
        <f>VLOOKUP(A262,Parts!D$1:D$291,1,FALSE)</f>
        <v>octans_moe_srf_4</v>
      </c>
    </row>
    <row r="263" spans="1:2" x14ac:dyDescent="0.35">
      <c r="A263" t="s">
        <v>474</v>
      </c>
      <c r="B263" t="str">
        <f>VLOOKUP(A263,Parts!D$1:D$291,1,FALSE)</f>
        <v>octans_moe_srf_3_extended</v>
      </c>
    </row>
    <row r="264" spans="1:2" x14ac:dyDescent="0.35">
      <c r="A264" t="s">
        <v>472</v>
      </c>
      <c r="B264" t="str">
        <f>VLOOKUP(A264,Parts!D$1:D$291,1,FALSE)</f>
        <v>octans_moe_srf_3</v>
      </c>
    </row>
    <row r="265" spans="1:2" x14ac:dyDescent="0.35">
      <c r="A265" t="s">
        <v>470</v>
      </c>
      <c r="B265" t="str">
        <f>VLOOKUP(A265,Parts!D$1:D$291,1,FALSE)</f>
        <v>octans_moe_srf_2_extended</v>
      </c>
    </row>
    <row r="266" spans="1:2" x14ac:dyDescent="0.35">
      <c r="A266" t="s">
        <v>468</v>
      </c>
      <c r="B266" t="str">
        <f>VLOOKUP(A266,Parts!D$1:D$291,1,FALSE)</f>
        <v>octans_moe_srf_2</v>
      </c>
    </row>
    <row r="267" spans="1:2" x14ac:dyDescent="0.35">
      <c r="A267" t="s">
        <v>466</v>
      </c>
      <c r="B267" t="str">
        <f>VLOOKUP(A267,Parts!D$1:D$291,1,FALSE)</f>
        <v>octans_moe_srf_1_extended</v>
      </c>
    </row>
    <row r="268" spans="1:2" x14ac:dyDescent="0.35">
      <c r="A268" t="s">
        <v>464</v>
      </c>
      <c r="B268" t="str">
        <f>VLOOKUP(A268,Parts!D$1:D$291,1,FALSE)</f>
        <v>octans_moe_srf_1</v>
      </c>
    </row>
    <row r="269" spans="1:2" x14ac:dyDescent="0.35">
      <c r="A269" t="s">
        <v>462</v>
      </c>
      <c r="B269" t="str">
        <f>VLOOKUP(A269,Parts!D$1:D$291,1,FALSE)</f>
        <v>octans_moe_linear_srf_1</v>
      </c>
    </row>
    <row r="270" spans="1:2" x14ac:dyDescent="0.35">
      <c r="A270" t="s">
        <v>460</v>
      </c>
      <c r="B270" t="str">
        <f>VLOOKUP(A270,Parts!D$1:D$291,1,FALSE)</f>
        <v>octans_basic_rcs_srf_4</v>
      </c>
    </row>
    <row r="271" spans="1:2" x14ac:dyDescent="0.35">
      <c r="A271" t="s">
        <v>458</v>
      </c>
      <c r="B271" t="str">
        <f>VLOOKUP(A271,Parts!D$1:D$291,1,FALSE)</f>
        <v>octans_basic_rcs_srf_3</v>
      </c>
    </row>
    <row r="272" spans="1:2" x14ac:dyDescent="0.35">
      <c r="A272" t="s">
        <v>456</v>
      </c>
      <c r="B272" t="str">
        <f>VLOOKUP(A272,Parts!D$1:D$291,1,FALSE)</f>
        <v>octans_basic_rcs_srf_2</v>
      </c>
    </row>
    <row r="273" spans="1:2" x14ac:dyDescent="0.35">
      <c r="A273" t="s">
        <v>454</v>
      </c>
      <c r="B273" t="str">
        <f>VLOOKUP(A273,Parts!D$1:D$291,1,FALSE)</f>
        <v>octans_basic_rcs_srf_1</v>
      </c>
    </row>
    <row r="274" spans="1:2" x14ac:dyDescent="0.35">
      <c r="A274" t="s">
        <v>452</v>
      </c>
      <c r="B274" t="str">
        <f>VLOOKUP(A274,Parts!D$1:D$291,1,FALSE)</f>
        <v>octans_periscope_srf_1</v>
      </c>
    </row>
    <row r="275" spans="1:2" x14ac:dyDescent="0.35">
      <c r="A275" t="s">
        <v>450</v>
      </c>
      <c r="B275" t="str">
        <f>VLOOKUP(A275,Parts!D$1:D$291,1,FALSE)</f>
        <v>octans_light_srf_2</v>
      </c>
    </row>
    <row r="276" spans="1:2" x14ac:dyDescent="0.35">
      <c r="A276" t="s">
        <v>448</v>
      </c>
      <c r="B276" t="str">
        <f>VLOOKUP(A276,Parts!D$1:D$291,1,FALSE)</f>
        <v>octans_light_srf_1</v>
      </c>
    </row>
    <row r="277" spans="1:2" x14ac:dyDescent="0.35">
      <c r="A277" t="s">
        <v>446</v>
      </c>
      <c r="B277" t="str">
        <f>VLOOKUP(A277,Parts!D$1:D$291,1,FALSE)</f>
        <v>eridani_rcs_linear_srf_2</v>
      </c>
    </row>
    <row r="278" spans="1:2" x14ac:dyDescent="0.35">
      <c r="A278" t="s">
        <v>444</v>
      </c>
      <c r="B278" t="str">
        <f>VLOOKUP(A278,Parts!D$1:D$291,1,FALSE)</f>
        <v>eridani_rcs_linear_srf_1</v>
      </c>
    </row>
    <row r="279" spans="1:2" x14ac:dyDescent="0.35">
      <c r="A279" t="s">
        <v>442</v>
      </c>
      <c r="B279" t="str">
        <f>VLOOKUP(A279,Parts!D$1:D$291,1,FALSE)</f>
        <v>cervantes_gyro_srf_2</v>
      </c>
    </row>
    <row r="280" spans="1:2" x14ac:dyDescent="0.35">
      <c r="A280" t="s">
        <v>435</v>
      </c>
      <c r="B280" t="str">
        <f>VLOOKUP(A280,Parts!D$1:D$291,1,FALSE)</f>
        <v>lepus_rocket_motor_srf_2</v>
      </c>
    </row>
    <row r="281" spans="1:2" x14ac:dyDescent="0.35">
      <c r="A281" t="s">
        <v>433</v>
      </c>
      <c r="B281" t="str">
        <f>VLOOKUP(A281,Parts!D$1:D$291,1,FALSE)</f>
        <v>lepus_rocket_motor_srf_1</v>
      </c>
    </row>
    <row r="282" spans="1:2" x14ac:dyDescent="0.35">
      <c r="A282" t="s">
        <v>430</v>
      </c>
      <c r="B282" t="str">
        <f>VLOOKUP(A282,Parts!D$1:D$291,1,FALSE)</f>
        <v>lepus_landing_leg_srf_1</v>
      </c>
    </row>
    <row r="283" spans="1:2" x14ac:dyDescent="0.35">
      <c r="A283" t="s">
        <v>428</v>
      </c>
      <c r="B283" t="str">
        <f>VLOOKUP(A283,Parts!D$1:D$291,1,FALSE)</f>
        <v>lepus_ladder_srf_2</v>
      </c>
    </row>
    <row r="284" spans="1:2" x14ac:dyDescent="0.35">
      <c r="A284" t="s">
        <v>425</v>
      </c>
      <c r="B284" t="str">
        <f>VLOOKUP(A284,Parts!D$1:D$291,1,FALSE)</f>
        <v>lepus_ladder_srf_1</v>
      </c>
    </row>
    <row r="285" spans="1:2" x14ac:dyDescent="0.35">
      <c r="A285" t="s">
        <v>440</v>
      </c>
      <c r="B285" t="str">
        <f>VLOOKUP(A285,Parts!D$1:D$291,1,FALSE)</f>
        <v>vela_landing_leg_srf_2</v>
      </c>
    </row>
    <row r="286" spans="1:2" x14ac:dyDescent="0.35">
      <c r="A286" t="s">
        <v>437</v>
      </c>
      <c r="B286" t="str">
        <f>VLOOKUP(A286,Parts!D$1:D$291,1,FALSE)</f>
        <v>vela_landing_leg_srf_1</v>
      </c>
    </row>
    <row r="287" spans="1:2" x14ac:dyDescent="0.35">
      <c r="A287" t="s">
        <v>423</v>
      </c>
      <c r="B287" t="str">
        <f>VLOOKUP(A287,Parts!D$1:D$291,1,FALSE)</f>
        <v>castor_control_s1_1</v>
      </c>
    </row>
    <row r="288" spans="1:2" x14ac:dyDescent="0.35">
      <c r="A288" t="s">
        <v>418</v>
      </c>
      <c r="B288" t="str">
        <f>VLOOKUP(A288,Parts!D$1:D$291,1,FALSE)</f>
        <v>castor_control_s0_1</v>
      </c>
    </row>
    <row r="289" spans="1:2" x14ac:dyDescent="0.35">
      <c r="A289" t="s">
        <v>421</v>
      </c>
      <c r="B289" t="str">
        <f>VLOOKUP(A289,Parts!D$1:D$291,1,FALSE)</f>
        <v>castor_control_s0p5_1</v>
      </c>
    </row>
  </sheetData>
  <autoFilter ref="A1:B289" xr:uid="{9D12A118-1498-414D-9799-9F3C19C7238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8"/>
  <sheetViews>
    <sheetView showGridLines="0" topLeftCell="A94" zoomScaleNormal="100" workbookViewId="0">
      <selection activeCell="C189" sqref="C189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199</v>
      </c>
      <c r="B1" t="s">
        <v>200</v>
      </c>
      <c r="C1" s="1" t="s">
        <v>228</v>
      </c>
      <c r="D1" t="s">
        <v>13</v>
      </c>
      <c r="E1" t="s">
        <v>416</v>
      </c>
      <c r="G1" s="2" t="s">
        <v>227</v>
      </c>
      <c r="H1" t="s">
        <v>1332</v>
      </c>
    </row>
    <row r="2" spans="1:10" x14ac:dyDescent="0.35">
      <c r="A2" s="5" t="s">
        <v>201</v>
      </c>
      <c r="B2">
        <v>0</v>
      </c>
      <c r="C2" s="1" t="str">
        <f>_xlfn.CONCAT(A2,B2)</f>
        <v>Actuator0</v>
      </c>
      <c r="D2" t="s">
        <v>77</v>
      </c>
      <c r="E2" t="str">
        <f>IFERROR(VLOOKUP(D2,BaseTechNodes!$A$1:$A$238,1,FALSE),"Not Valid")</f>
        <v>start</v>
      </c>
      <c r="G2" s="3" t="s">
        <v>201</v>
      </c>
      <c r="H2" t="s">
        <v>32</v>
      </c>
      <c r="I2" s="23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3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201</v>
      </c>
      <c r="B3">
        <v>1</v>
      </c>
      <c r="C3" s="1" t="str">
        <f t="shared" ref="C3:C66" si="0">_xlfn.CONCAT(A3,B3)</f>
        <v>Actuator1</v>
      </c>
      <c r="D3" t="s">
        <v>21</v>
      </c>
      <c r="E3" t="str">
        <f>IFERROR(VLOOKUP(D3,BaseTechNodes!$A$1:$A$238,1,FALSE),"Not Valid")</f>
        <v>basicRocketry</v>
      </c>
      <c r="G3" s="4" t="s">
        <v>207</v>
      </c>
      <c r="H3" t="s">
        <v>1337</v>
      </c>
      <c r="I3" s="23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3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201</v>
      </c>
      <c r="B4">
        <v>2</v>
      </c>
      <c r="C4" s="1" t="str">
        <f t="shared" si="0"/>
        <v>Actuator2</v>
      </c>
      <c r="D4" t="s">
        <v>20</v>
      </c>
      <c r="E4" t="str">
        <f>IFERROR(VLOOKUP(D4,BaseTechNodes!$A$1:$A$238,1,FALSE),"Not Valid")</f>
        <v>basicConstruction</v>
      </c>
      <c r="G4" s="4" t="s">
        <v>218</v>
      </c>
      <c r="H4" t="s">
        <v>1334</v>
      </c>
      <c r="I4" s="23" t="str">
        <f t="shared" si="1"/>
        <v xml:space="preserve">    ANTENNA
    {
        COST_MULTIPLIER = 1.0
        ENTRYCOST_MULTIPLIER = 1.0
    }</v>
      </c>
      <c r="J4" s="23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201</v>
      </c>
      <c r="B5">
        <v>3</v>
      </c>
      <c r="C5" s="1" t="str">
        <f t="shared" si="0"/>
        <v>Actuator3</v>
      </c>
      <c r="D5" t="s">
        <v>79</v>
      </c>
      <c r="E5" t="str">
        <f>IFERROR(VLOOKUP(D5,BaseTechNodes!$A$1:$A$238,1,FALSE),"Not Valid")</f>
        <v>generalConstruction</v>
      </c>
      <c r="G5" s="4" t="s">
        <v>210</v>
      </c>
      <c r="H5" t="s">
        <v>1335</v>
      </c>
      <c r="I5" s="23" t="str">
        <f t="shared" si="1"/>
        <v xml:space="preserve">    BATTERIES
    {
        COST_MULTIPLIER = 1.0
        ENTRYCOST_MULTIPLIER = 1.0
    }</v>
      </c>
      <c r="J5" s="23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201</v>
      </c>
      <c r="B6">
        <v>4</v>
      </c>
      <c r="C6" s="1" t="str">
        <f t="shared" si="0"/>
        <v>Actuator4</v>
      </c>
      <c r="D6" t="s">
        <v>88</v>
      </c>
      <c r="E6" t="str">
        <f>IFERROR(VLOOKUP(D6,BaseTechNodes!$A$1:$A$238,1,FALSE),"Not Valid")</f>
        <v>advConstruction</v>
      </c>
      <c r="G6" s="4" t="s">
        <v>354</v>
      </c>
      <c r="H6" t="s">
        <v>1336</v>
      </c>
      <c r="I6" s="23" t="str">
        <f t="shared" si="1"/>
        <v xml:space="preserve">    BEAMEDPOWER
    {
        COST_MULTIPLIER = 1.0
        ENTRYCOST_MULTIPLIER = 1.0
    }</v>
      </c>
      <c r="J6" s="23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201</v>
      </c>
      <c r="B7">
        <v>5</v>
      </c>
      <c r="C7" s="1" t="str">
        <f t="shared" si="0"/>
        <v>Actuator5</v>
      </c>
      <c r="D7" t="s">
        <v>32</v>
      </c>
      <c r="E7" t="str">
        <f>IFERROR(VLOOKUP(D7,BaseTechNodes!$A$1:$A$238,1,FALSE),"Not Valid")</f>
        <v>actuators</v>
      </c>
      <c r="G7" s="4" t="s">
        <v>203</v>
      </c>
      <c r="H7" t="s">
        <v>1339</v>
      </c>
      <c r="I7" s="23" t="str">
        <f t="shared" si="1"/>
        <v xml:space="preserve">    COCKPITS
    {
        COST_MULTIPLIER = 1.0
        ENTRYCOST_MULTIPLIER = 1.0
    }</v>
      </c>
      <c r="J7" s="23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201</v>
      </c>
      <c r="B8">
        <v>6</v>
      </c>
      <c r="C8" s="1" t="str">
        <f t="shared" si="0"/>
        <v>Actuator6</v>
      </c>
      <c r="D8" t="s">
        <v>73</v>
      </c>
      <c r="E8" t="str">
        <f>IFERROR(VLOOKUP(D8,BaseTechNodes!$A$1:$A$238,1,FALSE),"Not Valid")</f>
        <v>advActuators</v>
      </c>
      <c r="G8" s="4" t="s">
        <v>205</v>
      </c>
      <c r="H8" t="s">
        <v>25</v>
      </c>
      <c r="I8" s="23" t="str">
        <f t="shared" si="1"/>
        <v xml:space="preserve">    COMMANDMODULES
    {
        COST_MULTIPLIER = 1.0
        ENTRYCOST_MULTIPLIER = 1.0
    }</v>
      </c>
      <c r="J8" s="23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201</v>
      </c>
      <c r="B9">
        <v>7</v>
      </c>
      <c r="C9" s="1" t="str">
        <f t="shared" si="0"/>
        <v>Actuator7</v>
      </c>
      <c r="D9" t="s">
        <v>81</v>
      </c>
      <c r="E9" t="str">
        <f>IFERROR(VLOOKUP(D9,BaseTechNodes!$A$1:$A$238,1,FALSE),"Not Valid")</f>
        <v>experimentalActuators</v>
      </c>
      <c r="G9" s="4" t="s">
        <v>230</v>
      </c>
      <c r="H9" t="s">
        <v>23</v>
      </c>
      <c r="I9" s="23" t="str">
        <f t="shared" si="1"/>
        <v xml:space="preserve">    COMMANDMODULESEXTENSIONS
    {
        COST_MULTIPLIER = 1.0
        ENTRYCOST_MULTIPLIER = 1.0
    }</v>
      </c>
      <c r="J9" s="23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201</v>
      </c>
      <c r="B10">
        <v>8</v>
      </c>
      <c r="C10" s="1" t="str">
        <f t="shared" si="0"/>
        <v>Actuator8</v>
      </c>
      <c r="D10" t="s">
        <v>202</v>
      </c>
      <c r="E10" t="str">
        <f>IFERROR(VLOOKUP(D10,BaseTechNodes!$A$1:$A$238,1,FALSE),"Not Valid")</f>
        <v>offworldManufacturing</v>
      </c>
      <c r="G10" s="4" t="s">
        <v>214</v>
      </c>
      <c r="H10" t="s">
        <v>1349</v>
      </c>
      <c r="I10" s="23" t="str">
        <f t="shared" si="1"/>
        <v xml:space="preserve">    CRYOENGINES
    {
        COST_MULTIPLIER = 1.0
        ENTRYCOST_MULTIPLIER = 1.0
    }</v>
      </c>
      <c r="J10" s="23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207</v>
      </c>
      <c r="B11">
        <v>0</v>
      </c>
      <c r="C11" s="1" t="str">
        <f t="shared" si="0"/>
        <v>Adapters Fairings Nose Cones0</v>
      </c>
      <c r="D11" t="s">
        <v>77</v>
      </c>
      <c r="E11" t="str">
        <f>IFERROR(VLOOKUP(D11,BaseTechNodes!$A$1:$A$238,1,FALSE),"Not Valid")</f>
        <v>start</v>
      </c>
      <c r="G11" s="4" t="s">
        <v>212</v>
      </c>
      <c r="H11" t="s">
        <v>1333</v>
      </c>
      <c r="I11" s="23" t="str">
        <f t="shared" si="1"/>
        <v xml:space="preserve">    DECOUPLERS
    {
        COST_MULTIPLIER = 1.0
        ENTRYCOST_MULTIPLIER = 1.0
    }</v>
      </c>
      <c r="J11" s="23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207</v>
      </c>
      <c r="B12">
        <v>1</v>
      </c>
      <c r="C12" s="1" t="str">
        <f t="shared" si="0"/>
        <v>Adapters Fairings Nose Cones1</v>
      </c>
      <c r="D12" t="s">
        <v>21</v>
      </c>
      <c r="E12" t="str">
        <f>IFERROR(VLOOKUP(D12,BaseTechNodes!$A$1:$A$238,1,FALSE),"Not Valid")</f>
        <v>basicRocketry</v>
      </c>
      <c r="G12" s="4" t="s">
        <v>341</v>
      </c>
      <c r="H12" t="s">
        <v>1344</v>
      </c>
      <c r="I12" s="23" t="str">
        <f t="shared" si="1"/>
        <v xml:space="preserve">    DRONECORE
    {
        COST_MULTIPLIER = 1.0
        ENTRYCOST_MULTIPLIER = 1.0
    }</v>
      </c>
      <c r="J12" s="23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207</v>
      </c>
      <c r="B13">
        <v>2</v>
      </c>
      <c r="C13" s="1" t="str">
        <f t="shared" si="0"/>
        <v>Adapters Fairings Nose Cones2</v>
      </c>
      <c r="D13" t="s">
        <v>20</v>
      </c>
      <c r="E13" t="str">
        <f>IFERROR(VLOOKUP(D13,BaseTechNodes!$A$1:$A$238,1,FALSE),"Not Valid")</f>
        <v>basicConstruction</v>
      </c>
      <c r="G13" s="4" t="s">
        <v>1369</v>
      </c>
      <c r="H13" t="s">
        <v>1370</v>
      </c>
      <c r="I13" s="23" t="str">
        <f t="shared" si="1"/>
        <v xml:space="preserve">    HYPERGOLICENGINES
    {
        COST_MULTIPLIER = 1.0
        ENTRYCOST_MULTIPLIER = 1.0
    }</v>
      </c>
      <c r="J13" s="23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207</v>
      </c>
      <c r="B14">
        <v>3</v>
      </c>
      <c r="C14" s="1" t="str">
        <f t="shared" si="0"/>
        <v>Adapters Fairings Nose Cones3</v>
      </c>
      <c r="D14" t="s">
        <v>79</v>
      </c>
      <c r="E14" t="str">
        <f>IFERROR(VLOOKUP(D14,BaseTechNodes!$A$1:$A$238,1,FALSE),"Not Valid")</f>
        <v>generalConstruction</v>
      </c>
      <c r="G14" s="4" t="s">
        <v>231</v>
      </c>
      <c r="H14" t="s">
        <v>1350</v>
      </c>
      <c r="I14" s="23" t="str">
        <f t="shared" si="1"/>
        <v xml:space="preserve">    IONENGINES
    {
        COST_MULTIPLIER = 1.0
        ENTRYCOST_MULTIPLIER = 1.0
    }</v>
      </c>
      <c r="J14" s="23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207</v>
      </c>
      <c r="B15">
        <v>4</v>
      </c>
      <c r="C15" s="1" t="str">
        <f t="shared" si="0"/>
        <v>Adapters Fairings Nose Cones4</v>
      </c>
      <c r="D15" t="s">
        <v>88</v>
      </c>
      <c r="E15" t="str">
        <f>IFERROR(VLOOKUP(D15,BaseTechNodes!$A$1:$A$238,1,FALSE),"Not Valid")</f>
        <v>advConstruction</v>
      </c>
      <c r="G15" s="4" t="s">
        <v>229</v>
      </c>
      <c r="H15" t="s">
        <v>1351</v>
      </c>
      <c r="I15" s="23" t="str">
        <f t="shared" si="1"/>
        <v xml:space="preserve">    JETENGINES
    {
        COST_MULTIPLIER = 1.0
        ENTRYCOST_MULTIPLIER = 1.0
    }</v>
      </c>
      <c r="J15" s="23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207</v>
      </c>
      <c r="B16">
        <v>5</v>
      </c>
      <c r="C16" s="1" t="str">
        <f t="shared" si="0"/>
        <v>Adapters Fairings Nose Cones5</v>
      </c>
      <c r="D16" t="s">
        <v>71</v>
      </c>
      <c r="E16" t="str">
        <f>IFERROR(VLOOKUP(D16,BaseTechNodes!$A$1:$A$238,1,FALSE),"Not Valid")</f>
        <v>specializedConstruction</v>
      </c>
      <c r="G16" s="4" t="s">
        <v>204</v>
      </c>
      <c r="H16" t="s">
        <v>1352</v>
      </c>
      <c r="I16" s="23" t="str">
        <f t="shared" si="1"/>
        <v xml:space="preserve">    JETPARTS
    {
        COST_MULTIPLIER = 1.0
        ENTRYCOST_MULTIPLIER = 1.0
    }</v>
      </c>
      <c r="J16" s="23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207</v>
      </c>
      <c r="B17">
        <v>6</v>
      </c>
      <c r="C17" s="1" t="str">
        <f t="shared" si="0"/>
        <v>Adapters Fairings Nose Cones6</v>
      </c>
      <c r="D17" t="s">
        <v>69</v>
      </c>
      <c r="E17" t="str">
        <f>IFERROR(VLOOKUP(D17,BaseTechNodes!$A$1:$A$238,1,FALSE),"Not Valid")</f>
        <v>advMetalworks</v>
      </c>
      <c r="G17" s="4" t="s">
        <v>223</v>
      </c>
      <c r="H17" t="s">
        <v>1345</v>
      </c>
      <c r="I17" s="23" t="str">
        <f t="shared" si="1"/>
        <v xml:space="preserve">    LADDERSLIGHTS
    {
        COST_MULTIPLIER = 1.0
        ENTRYCOST_MULTIPLIER = 1.0
    }</v>
      </c>
      <c r="J17" s="23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207</v>
      </c>
      <c r="B18">
        <v>7</v>
      </c>
      <c r="C18" s="1" t="str">
        <f t="shared" si="0"/>
        <v>Adapters Fairings Nose Cones7</v>
      </c>
      <c r="D18" t="s">
        <v>66</v>
      </c>
      <c r="E18" t="str">
        <f>IFERROR(VLOOKUP(D18,BaseTechNodes!$A$1:$A$238,1,FALSE),"Not Valid")</f>
        <v>nanolathing</v>
      </c>
      <c r="G18" s="4" t="s">
        <v>220</v>
      </c>
      <c r="H18" t="s">
        <v>1353</v>
      </c>
      <c r="I18" s="23" t="str">
        <f t="shared" si="1"/>
        <v xml:space="preserve">    LANDINGGEAR
    {
        COST_MULTIPLIER = 1.0
        ENTRYCOST_MULTIPLIER = 1.0
    }</v>
      </c>
      <c r="J18" s="23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207</v>
      </c>
      <c r="B19">
        <v>8</v>
      </c>
      <c r="C19" s="1" t="str">
        <f t="shared" si="0"/>
        <v>Adapters Fairings Nose Cones8</v>
      </c>
      <c r="D19" t="s">
        <v>169</v>
      </c>
      <c r="E19" t="str">
        <f>IFERROR(VLOOKUP(D19,BaseTechNodes!$A$1:$A$238,1,FALSE),"Not Valid")</f>
        <v>exoticAlloys</v>
      </c>
      <c r="G19" s="4" t="s">
        <v>213</v>
      </c>
      <c r="H19" t="s">
        <v>1354</v>
      </c>
      <c r="I19" s="23" t="str">
        <f t="shared" si="1"/>
        <v xml:space="preserve">    KEROLOXENGINES
    {
        COST_MULTIPLIER = 1.0
        ENTRYCOST_MULTIPLIER = 1.0
    }</v>
      </c>
      <c r="J19" s="23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207</v>
      </c>
      <c r="B20">
        <v>9</v>
      </c>
      <c r="C20" s="1" t="str">
        <f t="shared" si="0"/>
        <v>Adapters Fairings Nose Cones9</v>
      </c>
      <c r="D20" t="s">
        <v>197</v>
      </c>
      <c r="E20" t="str">
        <f>IFERROR(VLOOKUP(D20,BaseTechNodes!$A$1:$A$238,1,FALSE),"Not Valid")</f>
        <v>aerographite</v>
      </c>
      <c r="G20" s="4" t="s">
        <v>336</v>
      </c>
      <c r="H20" t="s">
        <v>1355</v>
      </c>
      <c r="I20" s="23" t="str">
        <f t="shared" si="1"/>
        <v xml:space="preserve">    LIQUIDFUELTANKS
    {
        COST_MULTIPLIER = 1.0
        ENTRYCOST_MULTIPLIER = 1.0
    }</v>
      </c>
      <c r="J20" s="23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218</v>
      </c>
      <c r="B21">
        <v>0</v>
      </c>
      <c r="C21" s="1" t="str">
        <f t="shared" si="0"/>
        <v>Antenna0</v>
      </c>
      <c r="D21" t="s">
        <v>77</v>
      </c>
      <c r="E21" t="str">
        <f>IFERROR(VLOOKUP(D21,BaseTechNodes!$A$1:$A$238,1,FALSE),"Not Valid")</f>
        <v>start</v>
      </c>
      <c r="G21" s="4" t="s">
        <v>338</v>
      </c>
      <c r="H21" t="s">
        <v>1356</v>
      </c>
      <c r="I21" s="23" t="str">
        <f t="shared" si="1"/>
        <v xml:space="preserve">    MONOPROPELLANTTANKS
    {
        COST_MULTIPLIER = 1.0
        ENTRYCOST_MULTIPLIER = 1.0
    }</v>
      </c>
      <c r="J21" s="23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218</v>
      </c>
      <c r="B22">
        <v>1</v>
      </c>
      <c r="C22" s="1" t="str">
        <f t="shared" si="0"/>
        <v>Antenna1</v>
      </c>
      <c r="D22" t="s">
        <v>117</v>
      </c>
      <c r="E22" t="str">
        <f>IFERROR(VLOOKUP(D22,BaseTechNodes!$A$1:$A$238,1,FALSE),"Not Valid")</f>
        <v>engineering101</v>
      </c>
      <c r="G22" s="4" t="s">
        <v>337</v>
      </c>
      <c r="H22" t="s">
        <v>1357</v>
      </c>
      <c r="I22" s="23" t="str">
        <f t="shared" si="1"/>
        <v xml:space="preserve">    IONTANKS
    {
        COST_MULTIPLIER = 1.0
        ENTRYCOST_MULTIPLIER = 1.0
    }</v>
      </c>
      <c r="J22" s="23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218</v>
      </c>
      <c r="B23">
        <v>2</v>
      </c>
      <c r="C23" s="1" t="str">
        <f t="shared" si="0"/>
        <v>Antenna2</v>
      </c>
      <c r="D23" t="s">
        <v>45</v>
      </c>
      <c r="E23" t="str">
        <f>IFERROR(VLOOKUP(D23,BaseTechNodes!$A$1:$A$238,1,FALSE),"Not Valid")</f>
        <v>science201</v>
      </c>
      <c r="G23" s="4" t="s">
        <v>335</v>
      </c>
      <c r="H23" t="s">
        <v>1358</v>
      </c>
      <c r="I23" s="23" t="str">
        <f t="shared" si="1"/>
        <v xml:space="preserve">    NUCLEARTANKS
    {
        COST_MULTIPLIER = 1.0
        ENTRYCOST_MULTIPLIER = 1.0
    }</v>
      </c>
      <c r="J23" s="23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218</v>
      </c>
      <c r="B24">
        <v>3</v>
      </c>
      <c r="C24" s="1" t="str">
        <f t="shared" si="0"/>
        <v>Antenna3</v>
      </c>
      <c r="D24" t="s">
        <v>38</v>
      </c>
      <c r="E24" t="str">
        <f>IFERROR(VLOOKUP(D24,BaseTechNodes!$A$1:$A$238,1,FALSE),"Not Valid")</f>
        <v>basicScience</v>
      </c>
      <c r="G24" s="4" t="s">
        <v>360</v>
      </c>
      <c r="H24" t="s">
        <v>361</v>
      </c>
      <c r="I24" s="23" t="str">
        <f t="shared" si="1"/>
        <v xml:space="preserve">    NUCLEARPOWER
    {
        COST_MULTIPLIER = 1.0
        ENTRYCOST_MULTIPLIER = 1.0
    }</v>
      </c>
      <c r="J24" s="23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218</v>
      </c>
      <c r="B25">
        <v>4</v>
      </c>
      <c r="C25" s="1" t="str">
        <f t="shared" si="0"/>
        <v>Antenna4</v>
      </c>
      <c r="D25" t="s">
        <v>53</v>
      </c>
      <c r="E25" t="str">
        <f>IFERROR(VLOOKUP(D25,BaseTechNodes!$A$1:$A$238,1,FALSE),"Not Valid")</f>
        <v>earlyProbes</v>
      </c>
      <c r="G25" s="4" t="s">
        <v>219</v>
      </c>
      <c r="H25" t="s">
        <v>1359</v>
      </c>
      <c r="I25" s="23" t="str">
        <f t="shared" si="1"/>
        <v xml:space="preserve">    NUCLEARENGINES
    {
        COST_MULTIPLIER = 1.0
        ENTRYCOST_MULTIPLIER = 1.0
    }</v>
      </c>
      <c r="J25" s="23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218</v>
      </c>
      <c r="B26">
        <v>5</v>
      </c>
      <c r="C26" s="1" t="str">
        <f t="shared" si="0"/>
        <v>Antenna5</v>
      </c>
      <c r="D26" t="s">
        <v>86</v>
      </c>
      <c r="E26" t="str">
        <f>IFERROR(VLOOKUP(D26,BaseTechNodes!$A$1:$A$238,1,FALSE),"Not Valid")</f>
        <v>communicationSatellites</v>
      </c>
      <c r="G26" s="4" t="s">
        <v>351</v>
      </c>
      <c r="H26" t="s">
        <v>1340</v>
      </c>
      <c r="I26" s="23" t="str">
        <f t="shared" si="1"/>
        <v xml:space="preserve">    OTHER
    {
        COST_MULTIPLIER = 1.0
        ENTRYCOST_MULTIPLIER = 1.0
    }</v>
      </c>
      <c r="J26" s="23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218</v>
      </c>
      <c r="B27">
        <v>6</v>
      </c>
      <c r="C27" s="1" t="str">
        <f t="shared" si="0"/>
        <v>Antenna6</v>
      </c>
      <c r="D27" t="s">
        <v>175</v>
      </c>
      <c r="E27" t="str">
        <f>IFERROR(VLOOKUP(D27,BaseTechNodes!$A$1:$A$238,1,FALSE),"Not Valid")</f>
        <v>highGainCommunications</v>
      </c>
      <c r="G27" s="4" t="s">
        <v>225</v>
      </c>
      <c r="H27" t="s">
        <v>1341</v>
      </c>
      <c r="I27" s="23" t="str">
        <f t="shared" si="1"/>
        <v xml:space="preserve">    PARACHUTES
    {
        COST_MULTIPLIER = 1.0
        ENTRYCOST_MULTIPLIER = 1.0
    }</v>
      </c>
      <c r="J27" s="23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218</v>
      </c>
      <c r="B28">
        <v>7</v>
      </c>
      <c r="C28" s="1" t="str">
        <f t="shared" si="0"/>
        <v>Antenna7</v>
      </c>
      <c r="D28" t="s">
        <v>107</v>
      </c>
      <c r="E28" t="str">
        <f>IFERROR(VLOOKUP(D28,BaseTechNodes!$A$1:$A$238,1,FALSE),"Not Valid")</f>
        <v>signalProcessing</v>
      </c>
      <c r="G28" s="4" t="s">
        <v>333</v>
      </c>
      <c r="H28" t="s">
        <v>1360</v>
      </c>
      <c r="I28" s="23" t="str">
        <f t="shared" si="1"/>
        <v xml:space="preserve">    PLASMAENGINES
    {
        COST_MULTIPLIER = 1.0
        ENTRYCOST_MULTIPLIER = 1.0
    }</v>
      </c>
      <c r="J28" s="23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218</v>
      </c>
      <c r="B29">
        <v>8</v>
      </c>
      <c r="C29" s="1" t="str">
        <f t="shared" si="0"/>
        <v>Antenna8</v>
      </c>
      <c r="D29" t="s">
        <v>106</v>
      </c>
      <c r="E29" t="str">
        <f>IFERROR(VLOOKUP(D29,BaseTechNodes!$A$1:$A$238,1,FALSE),"Not Valid")</f>
        <v>digitalSignalProcessing</v>
      </c>
      <c r="G29" s="4" t="s">
        <v>217</v>
      </c>
      <c r="H29" t="s">
        <v>1342</v>
      </c>
      <c r="I29" s="23" t="str">
        <f t="shared" si="1"/>
        <v xml:space="preserve">    PROBES
    {
        COST_MULTIPLIER = 1.0
        ENTRYCOST_MULTIPLIER = 1.0
    }</v>
      </c>
      <c r="J29" s="23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218</v>
      </c>
      <c r="B30">
        <v>9</v>
      </c>
      <c r="C30" s="1" t="str">
        <f t="shared" si="0"/>
        <v>Antenna9</v>
      </c>
      <c r="D30" t="s">
        <v>108</v>
      </c>
      <c r="E30" t="str">
        <f>IFERROR(VLOOKUP(D30,BaseTechNodes!$A$1:$A$238,1,FALSE),"Not Valid")</f>
        <v>xBandCommunications</v>
      </c>
      <c r="G30" s="4" t="s">
        <v>232</v>
      </c>
      <c r="H30" t="s">
        <v>1346</v>
      </c>
      <c r="I30" s="23" t="str">
        <f t="shared" si="1"/>
        <v xml:space="preserve">    RESOURCEDETECTION
    {
        COST_MULTIPLIER = 1.0
        ENTRYCOST_MULTIPLIER = 1.0
    }</v>
      </c>
      <c r="J30" s="23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218</v>
      </c>
      <c r="B31">
        <v>10</v>
      </c>
      <c r="C31" s="1" t="str">
        <f t="shared" si="0"/>
        <v>Antenna10</v>
      </c>
      <c r="D31" t="s">
        <v>176</v>
      </c>
      <c r="E31" t="str">
        <f>IFERROR(VLOOKUP(D31,BaseTechNodes!$A$1:$A$238,1,FALSE),"Not Valid")</f>
        <v>deepSpaceOpticalCommunications</v>
      </c>
      <c r="G31" s="4" t="s">
        <v>221</v>
      </c>
      <c r="H31" t="s">
        <v>1338</v>
      </c>
      <c r="I31" s="23" t="str">
        <f t="shared" si="1"/>
        <v xml:space="preserve">    RCSETAL
    {
        COST_MULTIPLIER = 1.0
        ENTRYCOST_MULTIPLIER = 1.0
    }</v>
      </c>
      <c r="J31" s="23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218</v>
      </c>
      <c r="B32">
        <v>11</v>
      </c>
      <c r="C32" s="1" t="str">
        <f t="shared" si="0"/>
        <v>Antenna11</v>
      </c>
      <c r="D32" t="s">
        <v>233</v>
      </c>
      <c r="E32" t="str">
        <f>IFERROR(VLOOKUP(D32,BaseTechNodes!$A$1:$A$238,1,FALSE),"Not Valid")</f>
        <v>quantumCommunications</v>
      </c>
      <c r="G32" s="4" t="s">
        <v>206</v>
      </c>
      <c r="H32" t="s">
        <v>1361</v>
      </c>
      <c r="I32" s="23" t="str">
        <f t="shared" si="1"/>
        <v xml:space="preserve">    REENTRYPODS
    {
        COST_MULTIPLIER = 1.0
        ENTRYCOST_MULTIPLIER = 1.0
    }</v>
      </c>
      <c r="J32" s="23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210</v>
      </c>
      <c r="B33">
        <v>0</v>
      </c>
      <c r="C33" s="1" t="str">
        <f t="shared" si="0"/>
        <v>Batteries0</v>
      </c>
      <c r="D33" t="s">
        <v>77</v>
      </c>
      <c r="E33" t="str">
        <f>IFERROR(VLOOKUP(D33,BaseTechNodes!$A$1:$A$238,1,FALSE),"Not Valid")</f>
        <v>start</v>
      </c>
      <c r="G33" s="4" t="s">
        <v>209</v>
      </c>
      <c r="H33" t="s">
        <v>1362</v>
      </c>
      <c r="I33" s="23" t="str">
        <f t="shared" si="1"/>
        <v xml:space="preserve">    ROTORS
    {
        COST_MULTIPLIER = 1.0
        ENTRYCOST_MULTIPLIER = 1.0
    }</v>
      </c>
      <c r="J33" s="23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210</v>
      </c>
      <c r="B34">
        <v>1</v>
      </c>
      <c r="C34" s="1" t="str">
        <f t="shared" si="0"/>
        <v>Batteries1</v>
      </c>
      <c r="D34" t="s">
        <v>117</v>
      </c>
      <c r="E34" t="str">
        <f>IFERROR(VLOOKUP(D34,BaseTechNodes!$A$1:$A$238,1,FALSE),"Not Valid")</f>
        <v>engineering101</v>
      </c>
      <c r="G34" s="4" t="s">
        <v>8</v>
      </c>
      <c r="H34" t="s">
        <v>1343</v>
      </c>
      <c r="I34" s="23" t="str">
        <f t="shared" si="1"/>
        <v xml:space="preserve">    SCIENCE
    {
        COST_MULTIPLIER = 1.0
        ENTRYCOST_MULTIPLIER = 1.0
    }</v>
      </c>
      <c r="J34" s="23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210</v>
      </c>
      <c r="B35">
        <v>2</v>
      </c>
      <c r="C35" s="1" t="str">
        <f t="shared" si="0"/>
        <v>Batteries2</v>
      </c>
      <c r="D35" t="s">
        <v>45</v>
      </c>
      <c r="E35" t="str">
        <f>IFERROR(VLOOKUP(D35,BaseTechNodes!$A$1:$A$238,1,FALSE),"Not Valid")</f>
        <v>science201</v>
      </c>
      <c r="G35" s="4" t="s">
        <v>211</v>
      </c>
      <c r="H35" t="s">
        <v>1363</v>
      </c>
      <c r="I35" s="23" t="str">
        <f t="shared" si="1"/>
        <v xml:space="preserve">    SOLARPLANELS
    {
        COST_MULTIPLIER = 1.0
        ENTRYCOST_MULTIPLIER = 1.0
    }</v>
      </c>
      <c r="J35" s="23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210</v>
      </c>
      <c r="B36">
        <v>3</v>
      </c>
      <c r="C36" s="1" t="str">
        <f t="shared" si="0"/>
        <v>Batteries3</v>
      </c>
      <c r="D36" t="s">
        <v>122</v>
      </c>
      <c r="E36" t="str">
        <f>IFERROR(VLOOKUP(D36,BaseTechNodes!$A$1:$A$238,1,FALSE),"Not Valid")</f>
        <v>batteryTech</v>
      </c>
      <c r="G36" s="4" t="s">
        <v>216</v>
      </c>
      <c r="H36" t="s">
        <v>1364</v>
      </c>
      <c r="I36" s="23" t="str">
        <f t="shared" si="1"/>
        <v xml:space="preserve">    SRBS
    {
        COST_MULTIPLIER = 1.0
        ENTRYCOST_MULTIPLIER = 1.0
    }</v>
      </c>
      <c r="J36" s="23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210</v>
      </c>
      <c r="B37">
        <v>4</v>
      </c>
      <c r="C37" s="1" t="str">
        <f t="shared" si="0"/>
        <v>Batteries4</v>
      </c>
      <c r="D37" t="s">
        <v>47</v>
      </c>
      <c r="E37" t="str">
        <f>IFERROR(VLOOKUP(D37,BaseTechNodes!$A$1:$A$238,1,FALSE),"Not Valid")</f>
        <v>electrics</v>
      </c>
      <c r="G37" s="4" t="s">
        <v>215</v>
      </c>
      <c r="H37" t="s">
        <v>1347</v>
      </c>
      <c r="I37" s="23" t="str">
        <f t="shared" si="1"/>
        <v xml:space="preserve">    SPECIALTYENGINES
    {
        COST_MULTIPLIER = 1.0
        ENTRYCOST_MULTIPLIER = 1.0
    }</v>
      </c>
      <c r="J37" s="23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210</v>
      </c>
      <c r="B38">
        <v>5</v>
      </c>
      <c r="C38" s="1" t="str">
        <f t="shared" si="0"/>
        <v>Batteries5</v>
      </c>
      <c r="D38" t="s">
        <v>46</v>
      </c>
      <c r="E38" t="str">
        <f>IFERROR(VLOOKUP(D38,BaseTechNodes!$A$1:$A$238,1,FALSE),"Not Valid")</f>
        <v>advElectrics</v>
      </c>
      <c r="G38" s="4" t="s">
        <v>350</v>
      </c>
      <c r="H38" t="s">
        <v>1365</v>
      </c>
      <c r="I38" s="23" t="str">
        <f t="shared" si="1"/>
        <v xml:space="preserve">    SPECIALTYFUEL
    {
        COST_MULTIPLIER = 1.0
        ENTRYCOST_MULTIPLIER = 1.0
    }</v>
      </c>
      <c r="J38" s="23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210</v>
      </c>
      <c r="B39">
        <v>6</v>
      </c>
      <c r="C39" s="1" t="str">
        <f t="shared" si="0"/>
        <v>Batteries6</v>
      </c>
      <c r="D39" t="s">
        <v>60</v>
      </c>
      <c r="E39" t="str">
        <f>IFERROR(VLOOKUP(D39,BaseTechNodes!$A$1:$A$238,1,FALSE),"Not Valid")</f>
        <v>largeElectrics</v>
      </c>
      <c r="G39" s="4" t="s">
        <v>208</v>
      </c>
      <c r="H39" t="s">
        <v>1366</v>
      </c>
      <c r="I39" s="23" t="str">
        <f t="shared" si="1"/>
        <v xml:space="preserve">    STATIONPARTS
    {
        COST_MULTIPLIER = 1.0
        ENTRYCOST_MULTIPLIER = 1.0
    }</v>
      </c>
      <c r="J39" s="23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210</v>
      </c>
      <c r="B40">
        <v>7</v>
      </c>
      <c r="C40" s="1" t="str">
        <f t="shared" si="0"/>
        <v>Batteries7</v>
      </c>
      <c r="D40" t="s">
        <v>142</v>
      </c>
      <c r="E40" t="str">
        <f>IFERROR(VLOOKUP(D40,BaseTechNodes!$A$1:$A$238,1,FALSE),"Not Valid")</f>
        <v>specializedElectrics</v>
      </c>
      <c r="G40" s="4" t="s">
        <v>226</v>
      </c>
      <c r="H40" t="s">
        <v>1367</v>
      </c>
      <c r="I40" s="23" t="str">
        <f t="shared" si="1"/>
        <v xml:space="preserve">    STATIONCOLONY
    {
        COST_MULTIPLIER = 1.0
        ENTRYCOST_MULTIPLIER = 1.0
    }</v>
      </c>
      <c r="J40" s="23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210</v>
      </c>
      <c r="B41">
        <v>8</v>
      </c>
      <c r="C41" s="1" t="str">
        <f t="shared" si="0"/>
        <v>Batteries8</v>
      </c>
      <c r="D41" t="s">
        <v>153</v>
      </c>
      <c r="E41" t="str">
        <f>IFERROR(VLOOKUP(D41,BaseTechNodes!$A$1:$A$238,1,FALSE),"Not Valid")</f>
        <v>experimentalElectrics</v>
      </c>
      <c r="G41" s="4" t="s">
        <v>224</v>
      </c>
      <c r="H41" t="s">
        <v>1348</v>
      </c>
      <c r="I41" s="23" t="str">
        <f t="shared" si="1"/>
        <v xml:space="preserve">    STORAGERESOURCES
    {
        COST_MULTIPLIER = 1.0
        ENTRYCOST_MULTIPLIER = 1.0
    }</v>
      </c>
      <c r="J41" s="23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210</v>
      </c>
      <c r="B42">
        <v>9</v>
      </c>
      <c r="C42" s="1" t="str">
        <f t="shared" si="0"/>
        <v>Batteries9</v>
      </c>
      <c r="D42" t="s">
        <v>170</v>
      </c>
      <c r="E42" t="str">
        <f>IFERROR(VLOOKUP(D42,BaseTechNodes!$A$1:$A$238,1,FALSE),"Not Valid")</f>
        <v>highTechElectricalSystems</v>
      </c>
      <c r="G42" s="4" t="s">
        <v>222</v>
      </c>
      <c r="H42" t="s">
        <v>1368</v>
      </c>
      <c r="I42" s="23" t="str">
        <f t="shared" si="1"/>
        <v xml:space="preserve">    THERMALHEATSHIELDS
    {
        COST_MULTIPLIER = 1.0
        ENTRYCOST_MULTIPLIER = 1.0
    }</v>
      </c>
      <c r="J42" s="23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210</v>
      </c>
      <c r="B43">
        <v>10</v>
      </c>
      <c r="C43" s="1" t="str">
        <f t="shared" si="0"/>
        <v>Batteries10</v>
      </c>
      <c r="D43" t="s">
        <v>314</v>
      </c>
      <c r="E43" t="str">
        <f>IFERROR(VLOOKUP(D43,BaseTechNodes!$A$1:$A$238,1,FALSE),"Not Valid")</f>
        <v>highPowerElectricalSystems</v>
      </c>
      <c r="G43" s="20" t="s">
        <v>112</v>
      </c>
      <c r="H43" t="s">
        <v>112</v>
      </c>
      <c r="I43" s="23" t="str">
        <f t="shared" si="1"/>
        <v xml:space="preserve">    UNRESEARCHABLE
    {
        COST_MULTIPLIER = 1.0
        ENTRYCOST_MULTIPLIER = 1.0
    }</v>
      </c>
      <c r="J43" s="23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210</v>
      </c>
      <c r="B44">
        <v>11</v>
      </c>
      <c r="C44" s="1" t="str">
        <f t="shared" si="0"/>
        <v>Batteries11</v>
      </c>
      <c r="D44" t="s">
        <v>315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210</v>
      </c>
      <c r="B45">
        <v>12</v>
      </c>
      <c r="C45" s="1" t="str">
        <f t="shared" si="0"/>
        <v>Batteries12</v>
      </c>
      <c r="D45" t="s">
        <v>316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203</v>
      </c>
      <c r="B46">
        <v>0</v>
      </c>
      <c r="C46" s="1" t="str">
        <f t="shared" si="0"/>
        <v>Cockpits0</v>
      </c>
      <c r="D46" t="s">
        <v>77</v>
      </c>
      <c r="E46" t="str">
        <f>IFERROR(VLOOKUP(D46,BaseTechNodes!$A$1:$A$238,1,FALSE),"Not Valid")</f>
        <v>start</v>
      </c>
    </row>
    <row r="47" spans="1:10" x14ac:dyDescent="0.35">
      <c r="A47" s="6" t="s">
        <v>203</v>
      </c>
      <c r="B47">
        <v>1</v>
      </c>
      <c r="C47" s="1" t="str">
        <f t="shared" si="0"/>
        <v>Cockpits1</v>
      </c>
      <c r="D47" t="s">
        <v>78</v>
      </c>
      <c r="E47" t="str">
        <f>IFERROR(VLOOKUP(D47,BaseTechNodes!$A$1:$A$238,1,FALSE),"Not Valid")</f>
        <v>earlyFlight</v>
      </c>
    </row>
    <row r="48" spans="1:10" x14ac:dyDescent="0.35">
      <c r="A48" s="6" t="s">
        <v>203</v>
      </c>
      <c r="B48">
        <v>2</v>
      </c>
      <c r="C48" s="1" t="str">
        <f t="shared" si="0"/>
        <v>Cockpits2</v>
      </c>
      <c r="D48" t="s">
        <v>80</v>
      </c>
      <c r="E48" t="str">
        <f>IFERROR(VLOOKUP(D48,BaseTechNodes!$A$1:$A$238,1,FALSE),"Not Valid")</f>
        <v>stability</v>
      </c>
    </row>
    <row r="49" spans="1:5" x14ac:dyDescent="0.35">
      <c r="A49" s="6" t="s">
        <v>203</v>
      </c>
      <c r="B49">
        <v>3</v>
      </c>
      <c r="C49" s="1" t="str">
        <f t="shared" si="0"/>
        <v>Cockpits3</v>
      </c>
      <c r="D49" t="s">
        <v>84</v>
      </c>
      <c r="E49" t="str">
        <f>IFERROR(VLOOKUP(D49,BaseTechNodes!$A$1:$A$238,1,FALSE),"Not Valid")</f>
        <v>aviation</v>
      </c>
    </row>
    <row r="50" spans="1:5" x14ac:dyDescent="0.35">
      <c r="A50" s="6" t="s">
        <v>203</v>
      </c>
      <c r="B50">
        <v>4</v>
      </c>
      <c r="C50" s="1" t="str">
        <f t="shared" si="0"/>
        <v>Cockpits4</v>
      </c>
      <c r="D50" t="s">
        <v>116</v>
      </c>
      <c r="E50" t="str">
        <f>IFERROR(VLOOKUP(D50,BaseTechNodes!$A$1:$A$238,1,FALSE),"Not Valid")</f>
        <v>streamlinedFlight</v>
      </c>
    </row>
    <row r="51" spans="1:5" x14ac:dyDescent="0.35">
      <c r="A51" s="6" t="s">
        <v>203</v>
      </c>
      <c r="B51">
        <v>5</v>
      </c>
      <c r="C51" s="1" t="str">
        <f t="shared" si="0"/>
        <v>Cockpits5</v>
      </c>
      <c r="D51" t="s">
        <v>17</v>
      </c>
      <c r="E51" t="str">
        <f>IFERROR(VLOOKUP(D51,BaseTechNodes!$A$1:$A$238,1,FALSE),"Not Valid")</f>
        <v>supersonicFlight</v>
      </c>
    </row>
    <row r="52" spans="1:5" x14ac:dyDescent="0.35">
      <c r="A52" s="6" t="s">
        <v>203</v>
      </c>
      <c r="B52">
        <v>6</v>
      </c>
      <c r="C52" s="1" t="str">
        <f t="shared" si="0"/>
        <v>Cockpits6</v>
      </c>
      <c r="D52" t="s">
        <v>144</v>
      </c>
      <c r="E52" t="str">
        <f>IFERROR(VLOOKUP(D52,BaseTechNodes!$A$1:$A$238,1,FALSE),"Not Valid")</f>
        <v>highAltitudeFlight</v>
      </c>
    </row>
    <row r="53" spans="1:5" x14ac:dyDescent="0.35">
      <c r="A53" s="6" t="s">
        <v>203</v>
      </c>
      <c r="B53">
        <v>7</v>
      </c>
      <c r="C53" s="1" t="str">
        <f t="shared" si="0"/>
        <v>Cockpits7</v>
      </c>
      <c r="D53" t="s">
        <v>31</v>
      </c>
      <c r="E53" t="str">
        <f>IFERROR(VLOOKUP(D53,BaseTechNodes!$A$1:$A$238,1,FALSE),"Not Valid")</f>
        <v>hypersonicFlight</v>
      </c>
    </row>
    <row r="54" spans="1:5" x14ac:dyDescent="0.35">
      <c r="A54" s="6" t="s">
        <v>203</v>
      </c>
      <c r="B54">
        <v>8</v>
      </c>
      <c r="C54" s="1" t="str">
        <f t="shared" si="0"/>
        <v>Cockpits8</v>
      </c>
      <c r="D54" t="s">
        <v>173</v>
      </c>
      <c r="E54" t="str">
        <f>IFERROR(VLOOKUP(D54,BaseTechNodes!$A$1:$A$238,1,FALSE),"Not Valid")</f>
        <v>aerospaceTech</v>
      </c>
    </row>
    <row r="55" spans="1:5" x14ac:dyDescent="0.35">
      <c r="A55" s="6" t="s">
        <v>203</v>
      </c>
      <c r="B55">
        <v>9</v>
      </c>
      <c r="C55" s="1" t="str">
        <f t="shared" si="0"/>
        <v>Cockpits9</v>
      </c>
      <c r="D55" t="s">
        <v>317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205</v>
      </c>
      <c r="B56">
        <v>4</v>
      </c>
      <c r="C56" s="1" t="str">
        <f t="shared" si="0"/>
        <v>Command Modules4</v>
      </c>
      <c r="D56" t="s">
        <v>145</v>
      </c>
      <c r="E56" t="str">
        <f>IFERROR(VLOOKUP(D56,BaseTechNodes!$A$1:$A$238,1,FALSE),"Not Valid")</f>
        <v>simpleCommandModules</v>
      </c>
    </row>
    <row r="57" spans="1:5" x14ac:dyDescent="0.35">
      <c r="A57" s="5" t="s">
        <v>205</v>
      </c>
      <c r="B57">
        <v>5</v>
      </c>
      <c r="C57" s="1" t="str">
        <f t="shared" si="0"/>
        <v>Command Modules5</v>
      </c>
      <c r="D57" t="s">
        <v>25</v>
      </c>
      <c r="E57" t="str">
        <f>IFERROR(VLOOKUP(D57,BaseTechNodes!$A$1:$A$238,1,FALSE),"Not Valid")</f>
        <v>commandModules</v>
      </c>
    </row>
    <row r="58" spans="1:5" x14ac:dyDescent="0.35">
      <c r="A58" s="5" t="s">
        <v>205</v>
      </c>
      <c r="B58">
        <v>6</v>
      </c>
      <c r="C58" s="1" t="str">
        <f t="shared" si="0"/>
        <v>Command Modules6</v>
      </c>
      <c r="D58" t="s">
        <v>146</v>
      </c>
      <c r="E58" t="str">
        <f>IFERROR(VLOOKUP(D58,BaseTechNodes!$A$1:$A$238,1,FALSE),"Not Valid")</f>
        <v>heavyCommandModules</v>
      </c>
    </row>
    <row r="59" spans="1:5" x14ac:dyDescent="0.35">
      <c r="A59" s="5" t="s">
        <v>205</v>
      </c>
      <c r="B59">
        <v>7</v>
      </c>
      <c r="C59" s="1" t="str">
        <f t="shared" si="0"/>
        <v>Command Modules7</v>
      </c>
      <c r="D59" t="s">
        <v>56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205</v>
      </c>
      <c r="B60">
        <v>8</v>
      </c>
      <c r="C60" s="1" t="str">
        <f t="shared" si="0"/>
        <v>Command Modules8</v>
      </c>
      <c r="D60" t="s">
        <v>160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205</v>
      </c>
      <c r="B61">
        <v>9</v>
      </c>
      <c r="C61" s="1" t="str">
        <f t="shared" si="0"/>
        <v>Command Modules9</v>
      </c>
      <c r="D61" t="s">
        <v>162</v>
      </c>
      <c r="E61" t="str">
        <f>IFERROR(VLOOKUP(D61,BaseTechNodes!$A$1:$A$238,1,FALSE),"Not Valid")</f>
        <v>heavyCommandCenters</v>
      </c>
    </row>
    <row r="62" spans="1:5" x14ac:dyDescent="0.35">
      <c r="A62" s="5" t="s">
        <v>230</v>
      </c>
      <c r="B62">
        <v>4</v>
      </c>
      <c r="C62" s="1" t="str">
        <f t="shared" si="0"/>
        <v>Command Module Extensions4</v>
      </c>
      <c r="D62" t="s">
        <v>24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230</v>
      </c>
      <c r="B63">
        <v>5</v>
      </c>
      <c r="C63" s="1" t="str">
        <f t="shared" si="0"/>
        <v>Command Module Extensions5</v>
      </c>
      <c r="D63" t="s">
        <v>23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230</v>
      </c>
      <c r="B64">
        <v>6</v>
      </c>
      <c r="C64" s="1" t="str">
        <f t="shared" si="0"/>
        <v>Command Module Extensions6</v>
      </c>
      <c r="D64" t="s">
        <v>18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230</v>
      </c>
      <c r="B65">
        <v>7</v>
      </c>
      <c r="C65" s="1" t="str">
        <f t="shared" si="0"/>
        <v>Command Module Extensions7</v>
      </c>
      <c r="D65" t="s">
        <v>56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230</v>
      </c>
      <c r="B66">
        <v>8</v>
      </c>
      <c r="C66" s="1" t="str">
        <f t="shared" si="0"/>
        <v>Command Module Extensions8</v>
      </c>
      <c r="D66" t="s">
        <v>331</v>
      </c>
      <c r="E66" t="str">
        <f>IFERROR(VLOOKUP(D66,BaseTechNodes!$A$1:$A$238,1,FALSE),"Not Valid")</f>
        <v>specializedLanders</v>
      </c>
    </row>
    <row r="67" spans="1:5" x14ac:dyDescent="0.35">
      <c r="A67" s="5" t="s">
        <v>230</v>
      </c>
      <c r="B67">
        <v>9</v>
      </c>
      <c r="C67" s="1" t="str">
        <f t="shared" ref="C67:C130" si="3">_xlfn.CONCAT(A67,B67)</f>
        <v>Command Module Extensions9</v>
      </c>
      <c r="D67" t="s">
        <v>161</v>
      </c>
      <c r="E67" t="str">
        <f>IFERROR(VLOOKUP(D67,BaseTechNodes!$A$1:$A$238,1,FALSE),"Not Valid")</f>
        <v>heavyLanders</v>
      </c>
    </row>
    <row r="68" spans="1:5" x14ac:dyDescent="0.35">
      <c r="A68" s="5" t="s">
        <v>214</v>
      </c>
      <c r="B68">
        <v>0</v>
      </c>
      <c r="C68" s="1" t="str">
        <f t="shared" si="3"/>
        <v>Cryogenic Engines0</v>
      </c>
      <c r="D68" t="s">
        <v>77</v>
      </c>
      <c r="E68" t="str">
        <f>IFERROR(VLOOKUP(D68,BaseTechNodes!$A$1:$A$238,1,FALSE),"Not Valid")</f>
        <v>start</v>
      </c>
    </row>
    <row r="69" spans="1:5" x14ac:dyDescent="0.35">
      <c r="A69" s="5" t="s">
        <v>214</v>
      </c>
      <c r="B69">
        <v>1</v>
      </c>
      <c r="C69" s="1" t="str">
        <f t="shared" si="3"/>
        <v>Cryogenic Engines1</v>
      </c>
      <c r="D69" t="s">
        <v>193</v>
      </c>
      <c r="E69" t="str">
        <f>IFERROR(VLOOKUP(D69,BaseTechNodes!$A$1:$A$238,1,FALSE),"Not Valid")</f>
        <v>basicCryoRocketry</v>
      </c>
    </row>
    <row r="70" spans="1:5" x14ac:dyDescent="0.35">
      <c r="A70" s="5" t="s">
        <v>214</v>
      </c>
      <c r="B70">
        <v>2</v>
      </c>
      <c r="C70" s="1" t="str">
        <f t="shared" si="3"/>
        <v>Cryogenic Engines2</v>
      </c>
      <c r="D70" t="s">
        <v>167</v>
      </c>
      <c r="E70" t="str">
        <f>IFERROR(VLOOKUP(D70,BaseTechNodes!$A$1:$A$238,1,FALSE),"Not Valid")</f>
        <v>generalCryoRocketry</v>
      </c>
    </row>
    <row r="71" spans="1:5" x14ac:dyDescent="0.35">
      <c r="A71" s="5" t="s">
        <v>214</v>
      </c>
      <c r="B71">
        <v>3</v>
      </c>
      <c r="C71" s="1" t="str">
        <f t="shared" si="3"/>
        <v>Cryogenic Engines3</v>
      </c>
      <c r="D71" t="s">
        <v>183</v>
      </c>
      <c r="E71" t="str">
        <f>IFERROR(VLOOKUP(D71,BaseTechNodes!$A$1:$A$238,1,FALSE),"Not Valid")</f>
        <v>advancedCryoRocketry</v>
      </c>
    </row>
    <row r="72" spans="1:5" x14ac:dyDescent="0.35">
      <c r="A72" s="5" t="s">
        <v>214</v>
      </c>
      <c r="B72">
        <v>4</v>
      </c>
      <c r="C72" s="1" t="str">
        <f t="shared" si="3"/>
        <v>Cryogenic Engines4</v>
      </c>
      <c r="D72" t="s">
        <v>158</v>
      </c>
      <c r="E72" t="str">
        <f>IFERROR(VLOOKUP(D72,BaseTechNodes!$A$1:$A$238,1,FALSE),"Not Valid")</f>
        <v>heavyCryoRocketry</v>
      </c>
    </row>
    <row r="73" spans="1:5" x14ac:dyDescent="0.35">
      <c r="A73" s="5" t="s">
        <v>214</v>
      </c>
      <c r="B73">
        <v>5</v>
      </c>
      <c r="C73" s="1" t="str">
        <f t="shared" si="3"/>
        <v>Cryogenic Engines5</v>
      </c>
      <c r="D73" t="s">
        <v>152</v>
      </c>
      <c r="E73" t="str">
        <f>IFERROR(VLOOKUP(D73,BaseTechNodes!$A$1:$A$238,1,FALSE),"Not Valid")</f>
        <v>heavierCryoRocketry</v>
      </c>
    </row>
    <row r="74" spans="1:5" x14ac:dyDescent="0.35">
      <c r="A74" s="5" t="s">
        <v>214</v>
      </c>
      <c r="B74">
        <v>6</v>
      </c>
      <c r="C74" s="1" t="str">
        <f t="shared" si="3"/>
        <v>Cryogenic Engines6</v>
      </c>
      <c r="D74" t="s">
        <v>137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214</v>
      </c>
      <c r="B75">
        <v>7</v>
      </c>
      <c r="C75" s="1" t="str">
        <f t="shared" si="3"/>
        <v>Cryogenic Engines7</v>
      </c>
      <c r="D75" t="s">
        <v>133</v>
      </c>
      <c r="E75" t="str">
        <f>IFERROR(VLOOKUP(D75,BaseTechNodes!$A$1:$A$238,1,FALSE),"Not Valid")</f>
        <v>veryHeavyCryoRocketry</v>
      </c>
    </row>
    <row r="76" spans="1:5" x14ac:dyDescent="0.35">
      <c r="A76" s="5" t="s">
        <v>214</v>
      </c>
      <c r="B76">
        <v>8</v>
      </c>
      <c r="C76" s="1" t="str">
        <f t="shared" si="3"/>
        <v>Cryogenic Engines8</v>
      </c>
      <c r="D76" t="s">
        <v>62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214</v>
      </c>
      <c r="B77">
        <v>9</v>
      </c>
      <c r="C77" s="1" t="str">
        <f t="shared" si="3"/>
        <v>Cryogenic Engines9</v>
      </c>
      <c r="D77" t="s">
        <v>100</v>
      </c>
      <c r="E77" t="str">
        <f>IFERROR(VLOOKUP(D77,BaseTechNodes!$A$1:$A$238,1,FALSE),"Not Valid")</f>
        <v>giganticCryoRocketry</v>
      </c>
    </row>
    <row r="78" spans="1:5" x14ac:dyDescent="0.35">
      <c r="A78" s="5" t="s">
        <v>214</v>
      </c>
      <c r="B78">
        <v>10</v>
      </c>
      <c r="C78" s="1" t="str">
        <f t="shared" si="3"/>
        <v>Cryogenic Engines10</v>
      </c>
      <c r="D78" t="s">
        <v>28</v>
      </c>
      <c r="E78" t="str">
        <f>IFERROR(VLOOKUP(D78,BaseTechNodes!$A$1:$A$238,1,FALSE),"Not Valid")</f>
        <v>colossalCryoRocketry</v>
      </c>
    </row>
    <row r="79" spans="1:5" x14ac:dyDescent="0.35">
      <c r="A79" s="5" t="s">
        <v>212</v>
      </c>
      <c r="B79">
        <v>0</v>
      </c>
      <c r="C79" s="1" t="str">
        <f t="shared" si="3"/>
        <v>Decouplers Docking Engine Plates0</v>
      </c>
      <c r="D79" t="s">
        <v>77</v>
      </c>
      <c r="E79" t="str">
        <f>IFERROR(VLOOKUP(D79,BaseTechNodes!$A$1:$A$238,1,FALSE),"Not Valid")</f>
        <v>start</v>
      </c>
    </row>
    <row r="80" spans="1:5" x14ac:dyDescent="0.35">
      <c r="A80" s="5" t="s">
        <v>212</v>
      </c>
      <c r="B80">
        <v>1</v>
      </c>
      <c r="C80" s="1" t="str">
        <f t="shared" si="3"/>
        <v>Decouplers Docking Engine Plates1</v>
      </c>
      <c r="D80" t="s">
        <v>21</v>
      </c>
      <c r="E80" t="str">
        <f>IFERROR(VLOOKUP(D80,BaseTechNodes!$A$1:$A$238,1,FALSE),"Not Valid")</f>
        <v>basicRocketry</v>
      </c>
    </row>
    <row r="81" spans="1:5" x14ac:dyDescent="0.35">
      <c r="A81" s="5" t="s">
        <v>212</v>
      </c>
      <c r="B81">
        <v>2</v>
      </c>
      <c r="C81" s="1" t="str">
        <f t="shared" si="3"/>
        <v>Decouplers Docking Engine Plates2</v>
      </c>
      <c r="D81" t="s">
        <v>20</v>
      </c>
      <c r="E81" t="str">
        <f>IFERROR(VLOOKUP(D81,BaseTechNodes!$A$1:$A$238,1,FALSE),"Not Valid")</f>
        <v>basicConstruction</v>
      </c>
    </row>
    <row r="82" spans="1:5" x14ac:dyDescent="0.35">
      <c r="A82" s="5" t="s">
        <v>212</v>
      </c>
      <c r="B82">
        <v>3</v>
      </c>
      <c r="C82" s="1" t="str">
        <f t="shared" si="3"/>
        <v>Decouplers Docking Engine Plates3</v>
      </c>
      <c r="D82" t="s">
        <v>48</v>
      </c>
      <c r="E82" t="str">
        <f>IFERROR(VLOOKUP(D82,BaseTechNodes!$A$1:$A$238,1,FALSE),"Not Valid")</f>
        <v>decoupling</v>
      </c>
    </row>
    <row r="83" spans="1:5" x14ac:dyDescent="0.35">
      <c r="A83" s="5" t="s">
        <v>212</v>
      </c>
      <c r="B83">
        <v>4</v>
      </c>
      <c r="C83" s="1" t="str">
        <f t="shared" si="3"/>
        <v>Decouplers Docking Engine Plates4</v>
      </c>
      <c r="D83" t="s">
        <v>49</v>
      </c>
      <c r="E83" t="str">
        <f>IFERROR(VLOOKUP(D83,BaseTechNodes!$A$1:$A$238,1,FALSE),"Not Valid")</f>
        <v>docking</v>
      </c>
    </row>
    <row r="84" spans="1:5" x14ac:dyDescent="0.35">
      <c r="A84" s="5" t="s">
        <v>212</v>
      </c>
      <c r="B84">
        <v>5</v>
      </c>
      <c r="C84" s="1" t="str">
        <f t="shared" si="3"/>
        <v>Decouplers Docking Engine Plates5</v>
      </c>
      <c r="D84" t="s">
        <v>50</v>
      </c>
      <c r="E84" t="str">
        <f>IFERROR(VLOOKUP(D84,BaseTechNodes!$A$1:$A$238,1,FALSE),"Not Valid")</f>
        <v>advancedDecoupling</v>
      </c>
    </row>
    <row r="85" spans="1:5" x14ac:dyDescent="0.35">
      <c r="A85" s="5" t="s">
        <v>212</v>
      </c>
      <c r="B85">
        <v>6</v>
      </c>
      <c r="C85" s="1" t="str">
        <f t="shared" si="3"/>
        <v>Decouplers Docking Engine Plates6</v>
      </c>
      <c r="D85" t="s">
        <v>51</v>
      </c>
      <c r="E85" t="str">
        <f>IFERROR(VLOOKUP(D85,BaseTechNodes!$A$1:$A$238,1,FALSE),"Not Valid")</f>
        <v>enginePlates</v>
      </c>
    </row>
    <row r="86" spans="1:5" x14ac:dyDescent="0.35">
      <c r="A86" s="5" t="s">
        <v>212</v>
      </c>
      <c r="B86">
        <v>7</v>
      </c>
      <c r="C86" s="1" t="str">
        <f t="shared" si="3"/>
        <v>Decouplers Docking Engine Plates7</v>
      </c>
      <c r="D86" t="s">
        <v>190</v>
      </c>
      <c r="E86" t="str">
        <f>IFERROR(VLOOKUP(D86,BaseTechNodes!$A$1:$A$238,1,FALSE),"Not Valid")</f>
        <v>advancedDocking</v>
      </c>
    </row>
    <row r="87" spans="1:5" x14ac:dyDescent="0.35">
      <c r="A87" s="5" t="s">
        <v>212</v>
      </c>
      <c r="B87">
        <v>8</v>
      </c>
      <c r="C87" s="1" t="str">
        <f t="shared" si="3"/>
        <v>Decouplers Docking Engine Plates8</v>
      </c>
      <c r="D87" t="s">
        <v>189</v>
      </c>
      <c r="E87" t="str">
        <f>IFERROR(VLOOKUP(D87,BaseTechNodes!$A$1:$A$238,1,FALSE),"Not Valid")</f>
        <v>advancedEnginePlates</v>
      </c>
    </row>
    <row r="88" spans="1:5" x14ac:dyDescent="0.35">
      <c r="A88" s="5" t="s">
        <v>212</v>
      </c>
      <c r="B88">
        <v>9</v>
      </c>
      <c r="C88" s="1" t="str">
        <f t="shared" si="3"/>
        <v>Decouplers Docking Engine Plates9</v>
      </c>
      <c r="D88" t="s">
        <v>198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212</v>
      </c>
      <c r="B89">
        <v>10</v>
      </c>
      <c r="C89" s="1" t="str">
        <f t="shared" si="3"/>
        <v>Decouplers Docking Engine Plates10</v>
      </c>
      <c r="D89" t="s">
        <v>157</v>
      </c>
      <c r="E89" t="str">
        <f>IFERROR(VLOOKUP(D89,BaseTechNodes!$A$1:$A$238,1,FALSE),"Not Valid")</f>
        <v>extremeFuelStorage</v>
      </c>
    </row>
    <row r="90" spans="1:5" x14ac:dyDescent="0.35">
      <c r="A90" s="5" t="s">
        <v>231</v>
      </c>
      <c r="B90">
        <v>2</v>
      </c>
      <c r="C90" s="1" t="str">
        <f t="shared" si="3"/>
        <v>Ion Propulsion2</v>
      </c>
      <c r="D90" t="s">
        <v>147</v>
      </c>
      <c r="E90" t="str">
        <f>IFERROR(VLOOKUP(D90,BaseTechNodes!$A$1:$A$238,1,FALSE),"Not Valid")</f>
        <v>basicFlightControl</v>
      </c>
    </row>
    <row r="91" spans="1:5" x14ac:dyDescent="0.35">
      <c r="A91" s="5" t="s">
        <v>231</v>
      </c>
      <c r="B91">
        <v>3</v>
      </c>
      <c r="C91" s="1" t="str">
        <f t="shared" si="3"/>
        <v>Ion Propulsion3</v>
      </c>
      <c r="D91" t="s">
        <v>44</v>
      </c>
      <c r="E91" t="str">
        <f>IFERROR(VLOOKUP(D91,BaseTechNodes!$A$1:$A$238,1,FALSE),"Not Valid")</f>
        <v>flightControl</v>
      </c>
    </row>
    <row r="92" spans="1:5" x14ac:dyDescent="0.35">
      <c r="A92" s="5" t="s">
        <v>231</v>
      </c>
      <c r="B92">
        <v>4</v>
      </c>
      <c r="C92" s="1" t="str">
        <f t="shared" si="3"/>
        <v>Ion Propulsion4</v>
      </c>
      <c r="D92" t="s">
        <v>187</v>
      </c>
      <c r="E92" t="str">
        <f>IFERROR(VLOOKUP(D92,BaseTechNodes!$A$1:$A$238,1,FALSE),"Not Valid")</f>
        <v>propulsionSystems</v>
      </c>
    </row>
    <row r="93" spans="1:5" x14ac:dyDescent="0.35">
      <c r="A93" s="5" t="s">
        <v>231</v>
      </c>
      <c r="B93">
        <v>5</v>
      </c>
      <c r="C93" s="1" t="str">
        <f t="shared" si="3"/>
        <v>Ion Propulsion5</v>
      </c>
      <c r="D93" t="s">
        <v>185</v>
      </c>
      <c r="E93" t="str">
        <f>IFERROR(VLOOKUP(D93,BaseTechNodes!$A$1:$A$238,1,FALSE),"Not Valid")</f>
        <v>precisionPropulsion</v>
      </c>
    </row>
    <row r="94" spans="1:5" x14ac:dyDescent="0.35">
      <c r="A94" s="5" t="s">
        <v>231</v>
      </c>
      <c r="B94">
        <v>6</v>
      </c>
      <c r="C94" s="1" t="str">
        <f t="shared" si="3"/>
        <v>Ion Propulsion6</v>
      </c>
      <c r="D94" t="s">
        <v>159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231</v>
      </c>
      <c r="B95">
        <v>7</v>
      </c>
      <c r="C95" s="1" t="str">
        <f t="shared" si="3"/>
        <v>Ion Propulsion7</v>
      </c>
      <c r="D95" t="s">
        <v>124</v>
      </c>
      <c r="E95" t="str">
        <f>IFERROR(VLOOKUP(D95,BaseTechNodes!$A$1:$A$238,1,FALSE),"Not Valid")</f>
        <v>ionPropulsion</v>
      </c>
    </row>
    <row r="96" spans="1:5" x14ac:dyDescent="0.35">
      <c r="A96" s="5" t="s">
        <v>231</v>
      </c>
      <c r="B96">
        <v>8</v>
      </c>
      <c r="C96" s="1" t="str">
        <f t="shared" si="3"/>
        <v>Ion Propulsion8</v>
      </c>
      <c r="D96" t="s">
        <v>191</v>
      </c>
      <c r="E96" t="str">
        <f>IFERROR(VLOOKUP(D96,BaseTechNodes!$A$1:$A$238,1,FALSE),"Not Valid")</f>
        <v>advIonPropulsion</v>
      </c>
    </row>
    <row r="97" spans="1:5" x14ac:dyDescent="0.35">
      <c r="A97" s="5" t="s">
        <v>231</v>
      </c>
      <c r="B97">
        <v>9</v>
      </c>
      <c r="C97" s="1" t="str">
        <f t="shared" si="3"/>
        <v>Ion Propulsion9</v>
      </c>
      <c r="D97" t="s">
        <v>186</v>
      </c>
      <c r="E97" t="str">
        <f>IFERROR(VLOOKUP(D97,BaseTechNodes!$A$1:$A$238,1,FALSE),"Not Valid")</f>
        <v>advGriddedThrusters</v>
      </c>
    </row>
    <row r="98" spans="1:5" x14ac:dyDescent="0.35">
      <c r="A98" s="5" t="s">
        <v>231</v>
      </c>
      <c r="B98">
        <v>10</v>
      </c>
      <c r="C98" s="1" t="str">
        <f t="shared" si="3"/>
        <v>Ion Propulsion10</v>
      </c>
      <c r="D98" t="s">
        <v>196</v>
      </c>
      <c r="E98" t="str">
        <f>IFERROR(VLOOKUP(D98,BaseTechNodes!$A$1:$A$238,1,FALSE),"Not Valid")</f>
        <v>expGriddedThrusters</v>
      </c>
    </row>
    <row r="99" spans="1:5" x14ac:dyDescent="0.35">
      <c r="A99" s="5" t="s">
        <v>231</v>
      </c>
      <c r="B99">
        <v>11</v>
      </c>
      <c r="C99" s="1" t="str">
        <f t="shared" si="3"/>
        <v>Ion Propulsion11</v>
      </c>
      <c r="D99" t="s">
        <v>332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229</v>
      </c>
      <c r="B100">
        <v>0</v>
      </c>
      <c r="C100" s="1" t="str">
        <f t="shared" si="3"/>
        <v>Jet Engines Air Intakes0</v>
      </c>
      <c r="D100" t="s">
        <v>77</v>
      </c>
      <c r="E100" t="str">
        <f>IFERROR(VLOOKUP(D100,BaseTechNodes!$A$1:$A$238,1,FALSE),"Not Valid")</f>
        <v>start</v>
      </c>
    </row>
    <row r="101" spans="1:5" x14ac:dyDescent="0.35">
      <c r="A101" s="5" t="s">
        <v>229</v>
      </c>
      <c r="B101">
        <v>1</v>
      </c>
      <c r="C101" s="1" t="str">
        <f t="shared" si="3"/>
        <v>Jet Engines Air Intakes1</v>
      </c>
      <c r="D101" t="s">
        <v>78</v>
      </c>
      <c r="E101" t="str">
        <f>IFERROR(VLOOKUP(D101,BaseTechNodes!$A$1:$A$238,1,FALSE),"Not Valid")</f>
        <v>earlyFlight</v>
      </c>
    </row>
    <row r="102" spans="1:5" x14ac:dyDescent="0.35">
      <c r="A102" s="5" t="s">
        <v>229</v>
      </c>
      <c r="B102">
        <v>2</v>
      </c>
      <c r="C102" s="1" t="str">
        <f t="shared" si="3"/>
        <v>Jet Engines Air Intakes2</v>
      </c>
      <c r="D102" t="s">
        <v>80</v>
      </c>
      <c r="E102" t="str">
        <f>IFERROR(VLOOKUP(D102,BaseTechNodes!$A$1:$A$238,1,FALSE),"Not Valid")</f>
        <v>stability</v>
      </c>
    </row>
    <row r="103" spans="1:5" x14ac:dyDescent="0.35">
      <c r="A103" s="5" t="s">
        <v>229</v>
      </c>
      <c r="B103">
        <v>3</v>
      </c>
      <c r="C103" s="1" t="str">
        <f t="shared" si="3"/>
        <v>Jet Engines Air Intakes3</v>
      </c>
      <c r="D103" t="s">
        <v>84</v>
      </c>
      <c r="E103" t="str">
        <f>IFERROR(VLOOKUP(D103,BaseTechNodes!$A$1:$A$238,1,FALSE),"Not Valid")</f>
        <v>aviation</v>
      </c>
    </row>
    <row r="104" spans="1:5" x14ac:dyDescent="0.35">
      <c r="A104" s="5" t="s">
        <v>229</v>
      </c>
      <c r="B104">
        <v>4</v>
      </c>
      <c r="C104" s="1" t="str">
        <f t="shared" si="3"/>
        <v>Jet Engines Air Intakes4</v>
      </c>
      <c r="D104" t="s">
        <v>116</v>
      </c>
      <c r="E104" t="str">
        <f>IFERROR(VLOOKUP(D104,BaseTechNodes!$A$1:$A$238,1,FALSE),"Not Valid")</f>
        <v>streamlinedFlight</v>
      </c>
    </row>
    <row r="105" spans="1:5" x14ac:dyDescent="0.35">
      <c r="A105" s="5" t="s">
        <v>229</v>
      </c>
      <c r="B105">
        <v>5</v>
      </c>
      <c r="C105" s="1" t="str">
        <f t="shared" si="3"/>
        <v>Jet Engines Air Intakes5</v>
      </c>
      <c r="D105" t="s">
        <v>17</v>
      </c>
      <c r="E105" t="str">
        <f>IFERROR(VLOOKUP(D105,BaseTechNodes!$A$1:$A$238,1,FALSE),"Not Valid")</f>
        <v>supersonicFlight</v>
      </c>
    </row>
    <row r="106" spans="1:5" x14ac:dyDescent="0.35">
      <c r="A106" s="5" t="s">
        <v>229</v>
      </c>
      <c r="B106">
        <v>6</v>
      </c>
      <c r="C106" s="1" t="str">
        <f t="shared" si="3"/>
        <v>Jet Engines Air Intakes6</v>
      </c>
      <c r="D106" t="s">
        <v>144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229</v>
      </c>
      <c r="B107">
        <v>7</v>
      </c>
      <c r="C107" s="1" t="str">
        <f t="shared" si="3"/>
        <v>Jet Engines Air Intakes7</v>
      </c>
      <c r="D107" t="s">
        <v>31</v>
      </c>
      <c r="E107" t="str">
        <f>IFERROR(VLOOKUP(D107,BaseTechNodes!$A$1:$A$238,1,FALSE),"Not Valid")</f>
        <v>hypersonicFlight</v>
      </c>
    </row>
    <row r="108" spans="1:5" x14ac:dyDescent="0.35">
      <c r="A108" s="5" t="s">
        <v>229</v>
      </c>
      <c r="B108">
        <v>8</v>
      </c>
      <c r="C108" s="1" t="str">
        <f t="shared" si="3"/>
        <v>Jet Engines Air Intakes8</v>
      </c>
      <c r="D108" t="s">
        <v>173</v>
      </c>
      <c r="E108" t="str">
        <f>IFERROR(VLOOKUP(D108,BaseTechNodes!$A$1:$A$238,1,FALSE),"Not Valid")</f>
        <v>aerospaceTech</v>
      </c>
    </row>
    <row r="109" spans="1:5" x14ac:dyDescent="0.35">
      <c r="A109" s="5" t="s">
        <v>229</v>
      </c>
      <c r="B109">
        <v>9</v>
      </c>
      <c r="C109" s="1" t="str">
        <f t="shared" si="3"/>
        <v>Jet Engines Air Intakes9</v>
      </c>
      <c r="D109" t="s">
        <v>317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204</v>
      </c>
      <c r="B110">
        <v>0</v>
      </c>
      <c r="C110" s="1" t="str">
        <f t="shared" si="3"/>
        <v>Jet Parts Wings Fuel Tanks0</v>
      </c>
      <c r="D110" t="s">
        <v>77</v>
      </c>
      <c r="E110" t="str">
        <f>IFERROR(VLOOKUP(D110,BaseTechNodes!$A$1:$A$238,1,FALSE),"Not Valid")</f>
        <v>start</v>
      </c>
    </row>
    <row r="111" spans="1:5" x14ac:dyDescent="0.35">
      <c r="A111" s="5" t="s">
        <v>204</v>
      </c>
      <c r="B111">
        <v>1</v>
      </c>
      <c r="C111" s="1" t="str">
        <f t="shared" si="3"/>
        <v>Jet Parts Wings Fuel Tanks1</v>
      </c>
      <c r="D111" t="s">
        <v>78</v>
      </c>
      <c r="E111" t="str">
        <f>IFERROR(VLOOKUP(D111,BaseTechNodes!$A$1:$A$238,1,FALSE),"Not Valid")</f>
        <v>earlyFlight</v>
      </c>
    </row>
    <row r="112" spans="1:5" x14ac:dyDescent="0.35">
      <c r="A112" s="5" t="s">
        <v>204</v>
      </c>
      <c r="B112">
        <v>2</v>
      </c>
      <c r="C112" s="1" t="str">
        <f t="shared" si="3"/>
        <v>Jet Parts Wings Fuel Tanks2</v>
      </c>
      <c r="D112" t="s">
        <v>80</v>
      </c>
      <c r="E112" t="str">
        <f>IFERROR(VLOOKUP(D112,BaseTechNodes!$A$1:$A$238,1,FALSE),"Not Valid")</f>
        <v>stability</v>
      </c>
    </row>
    <row r="113" spans="1:5" x14ac:dyDescent="0.35">
      <c r="A113" s="5" t="s">
        <v>204</v>
      </c>
      <c r="B113">
        <v>3</v>
      </c>
      <c r="C113" s="1" t="str">
        <f t="shared" si="3"/>
        <v>Jet Parts Wings Fuel Tanks3</v>
      </c>
      <c r="D113" t="s">
        <v>84</v>
      </c>
      <c r="E113" t="str">
        <f>IFERROR(VLOOKUP(D113,BaseTechNodes!$A$1:$A$238,1,FALSE),"Not Valid")</f>
        <v>aviation</v>
      </c>
    </row>
    <row r="114" spans="1:5" x14ac:dyDescent="0.35">
      <c r="A114" s="5" t="s">
        <v>204</v>
      </c>
      <c r="B114">
        <v>4</v>
      </c>
      <c r="C114" s="1" t="str">
        <f t="shared" si="3"/>
        <v>Jet Parts Wings Fuel Tanks4</v>
      </c>
      <c r="D114" t="s">
        <v>111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204</v>
      </c>
      <c r="B115">
        <v>5</v>
      </c>
      <c r="C115" s="1" t="str">
        <f t="shared" si="3"/>
        <v>Jet Parts Wings Fuel Tanks5</v>
      </c>
      <c r="D115" t="s">
        <v>14</v>
      </c>
      <c r="E115" t="str">
        <f>IFERROR(VLOOKUP(D115,BaseTechNodes!$A$1:$A$238,1,FALSE),"Not Valid")</f>
        <v>advAerodynamics</v>
      </c>
    </row>
    <row r="116" spans="1:5" x14ac:dyDescent="0.35">
      <c r="A116" s="5" t="s">
        <v>204</v>
      </c>
      <c r="B116">
        <v>6</v>
      </c>
      <c r="C116" s="1" t="str">
        <f t="shared" si="3"/>
        <v>Jet Parts Wings Fuel Tanks6</v>
      </c>
      <c r="D116" t="s">
        <v>110</v>
      </c>
      <c r="E116" t="str">
        <f>IFERROR(VLOOKUP(D116,BaseTechNodes!$A$1:$A$238,1,FALSE),"Not Valid")</f>
        <v>heavyAerodynamics</v>
      </c>
    </row>
    <row r="117" spans="1:5" x14ac:dyDescent="0.35">
      <c r="A117" s="5" t="s">
        <v>204</v>
      </c>
      <c r="B117">
        <v>7</v>
      </c>
      <c r="C117" s="1" t="str">
        <f t="shared" si="3"/>
        <v>Jet Parts Wings Fuel Tanks7</v>
      </c>
      <c r="D117" t="s">
        <v>26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204</v>
      </c>
      <c r="B118">
        <v>8</v>
      </c>
      <c r="C118" s="1" t="str">
        <f t="shared" si="3"/>
        <v>Jet Parts Wings Fuel Tanks8</v>
      </c>
      <c r="D118" t="s">
        <v>172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204</v>
      </c>
      <c r="B119">
        <v>9</v>
      </c>
      <c r="C119" s="1" t="str">
        <f t="shared" si="3"/>
        <v>Jet Parts Wings Fuel Tanks9</v>
      </c>
      <c r="D119" t="s">
        <v>184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223</v>
      </c>
      <c r="B120">
        <v>4</v>
      </c>
      <c r="C120" s="1" t="str">
        <f t="shared" si="3"/>
        <v>Ladders Lights4</v>
      </c>
      <c r="D120" t="s">
        <v>87</v>
      </c>
      <c r="E120" t="str">
        <f>IFERROR(VLOOKUP(D120,BaseTechNodes!$A$1:$A$238,1,FALSE),"Not Valid")</f>
        <v>spaceExploration</v>
      </c>
    </row>
    <row r="121" spans="1:5" x14ac:dyDescent="0.35">
      <c r="A121" s="5" t="s">
        <v>223</v>
      </c>
      <c r="B121">
        <v>5</v>
      </c>
      <c r="C121" s="1" t="str">
        <f t="shared" si="3"/>
        <v>Ladders Lights5</v>
      </c>
      <c r="D121" t="s">
        <v>35</v>
      </c>
      <c r="E121" t="str">
        <f>IFERROR(VLOOKUP(D121,BaseTechNodes!$A$1:$A$238,1,FALSE),"Not Valid")</f>
        <v>advExploration</v>
      </c>
    </row>
    <row r="122" spans="1:5" x14ac:dyDescent="0.35">
      <c r="A122" s="5" t="s">
        <v>220</v>
      </c>
      <c r="B122">
        <v>0</v>
      </c>
      <c r="C122" s="1" t="str">
        <f t="shared" si="3"/>
        <v>Landing Gear Wheels0</v>
      </c>
      <c r="D122" t="s">
        <v>77</v>
      </c>
      <c r="E122" t="str">
        <f>IFERROR(VLOOKUP(D122,BaseTechNodes!$A$1:$A$238,1,FALSE),"Not Valid")</f>
        <v>start</v>
      </c>
    </row>
    <row r="123" spans="1:5" x14ac:dyDescent="0.35">
      <c r="A123" s="5" t="s">
        <v>220</v>
      </c>
      <c r="B123">
        <v>1</v>
      </c>
      <c r="C123" s="1" t="str">
        <f t="shared" si="3"/>
        <v>Landing Gear Wheels1</v>
      </c>
      <c r="D123" t="s">
        <v>78</v>
      </c>
      <c r="E123" t="str">
        <f>IFERROR(VLOOKUP(D123,BaseTechNodes!$A$1:$A$238,1,FALSE),"Not Valid")</f>
        <v>earlyFlight</v>
      </c>
    </row>
    <row r="124" spans="1:5" x14ac:dyDescent="0.35">
      <c r="A124" s="5" t="s">
        <v>220</v>
      </c>
      <c r="B124">
        <v>2</v>
      </c>
      <c r="C124" s="1" t="str">
        <f t="shared" si="3"/>
        <v>Landing Gear Wheels2</v>
      </c>
      <c r="D124" t="s">
        <v>80</v>
      </c>
      <c r="E124" t="str">
        <f>IFERROR(VLOOKUP(D124,BaseTechNodes!$A$1:$A$238,1,FALSE),"Not Valid")</f>
        <v>stability</v>
      </c>
    </row>
    <row r="125" spans="1:5" x14ac:dyDescent="0.35">
      <c r="A125" s="5" t="s">
        <v>220</v>
      </c>
      <c r="B125">
        <v>3</v>
      </c>
      <c r="C125" s="1" t="str">
        <f t="shared" si="3"/>
        <v>Landing Gear Wheels3</v>
      </c>
      <c r="D125" t="s">
        <v>84</v>
      </c>
      <c r="E125" t="str">
        <f>IFERROR(VLOOKUP(D125,BaseTechNodes!$A$1:$A$238,1,FALSE),"Not Valid")</f>
        <v>aviation</v>
      </c>
    </row>
    <row r="126" spans="1:5" x14ac:dyDescent="0.35">
      <c r="A126" s="5" t="s">
        <v>220</v>
      </c>
      <c r="B126">
        <v>4</v>
      </c>
      <c r="C126" s="1" t="str">
        <f t="shared" si="3"/>
        <v>Landing Gear Wheels4</v>
      </c>
      <c r="D126" t="s">
        <v>15</v>
      </c>
      <c r="E126" t="str">
        <f>IFERROR(VLOOKUP(D126,BaseTechNodes!$A$1:$A$238,1,FALSE),"Not Valid")</f>
        <v>landing</v>
      </c>
    </row>
    <row r="127" spans="1:5" x14ac:dyDescent="0.35">
      <c r="A127" s="5" t="s">
        <v>220</v>
      </c>
      <c r="B127">
        <v>5</v>
      </c>
      <c r="C127" s="1" t="str">
        <f t="shared" si="3"/>
        <v>Landing Gear Wheels5</v>
      </c>
      <c r="D127" t="s">
        <v>74</v>
      </c>
      <c r="E127" t="str">
        <f>IFERROR(VLOOKUP(D127,BaseTechNodes!$A$1:$A$238,1,FALSE),"Not Valid")</f>
        <v>fieldScience</v>
      </c>
    </row>
    <row r="128" spans="1:5" x14ac:dyDescent="0.35">
      <c r="A128" s="5" t="s">
        <v>220</v>
      </c>
      <c r="B128">
        <v>6</v>
      </c>
      <c r="C128" s="1" t="str">
        <f t="shared" si="3"/>
        <v>Landing Gear Wheels6</v>
      </c>
      <c r="D128" t="s">
        <v>57</v>
      </c>
      <c r="E128" t="str">
        <f>IFERROR(VLOOKUP(D128,BaseTechNodes!$A$1:$A$238,1,FALSE),"Not Valid")</f>
        <v>advLanding</v>
      </c>
    </row>
    <row r="129" spans="1:5" x14ac:dyDescent="0.35">
      <c r="A129" s="5" t="s">
        <v>220</v>
      </c>
      <c r="B129">
        <v>7</v>
      </c>
      <c r="C129" s="1" t="str">
        <f t="shared" si="3"/>
        <v>Landing Gear Wheels7</v>
      </c>
      <c r="D129" t="s">
        <v>27</v>
      </c>
      <c r="E129" t="str">
        <f>IFERROR(VLOOKUP(D129,BaseTechNodes!$A$1:$A$238,1,FALSE),"Not Valid")</f>
        <v>heavyLanding</v>
      </c>
    </row>
    <row r="130" spans="1:5" x14ac:dyDescent="0.35">
      <c r="A130" s="5" t="s">
        <v>220</v>
      </c>
      <c r="B130">
        <v>8</v>
      </c>
      <c r="C130" s="1" t="str">
        <f t="shared" si="3"/>
        <v>Landing Gear Wheels8</v>
      </c>
      <c r="D130" t="s">
        <v>155</v>
      </c>
      <c r="E130" t="str">
        <f>IFERROR(VLOOKUP(D130,BaseTechNodes!$A$1:$A$238,1,FALSE),"Not Valid")</f>
        <v>advancedMotors</v>
      </c>
    </row>
    <row r="131" spans="1:5" x14ac:dyDescent="0.35">
      <c r="A131" s="5" t="s">
        <v>213</v>
      </c>
      <c r="B131">
        <v>0</v>
      </c>
      <c r="C131" s="1" t="str">
        <f t="shared" ref="C131:C195" si="4">_xlfn.CONCAT(A131,B131)</f>
        <v>Liquid Fuel Engines0</v>
      </c>
      <c r="D131" t="s">
        <v>77</v>
      </c>
      <c r="E131" t="str">
        <f>IFERROR(VLOOKUP(D131,BaseTechNodes!$A$1:$A$238,1,FALSE),"Not Valid")</f>
        <v>start</v>
      </c>
    </row>
    <row r="132" spans="1:5" x14ac:dyDescent="0.35">
      <c r="A132" s="5" t="s">
        <v>213</v>
      </c>
      <c r="B132">
        <v>1</v>
      </c>
      <c r="C132" s="1" t="str">
        <f t="shared" si="4"/>
        <v>Liquid Fuel Engines1</v>
      </c>
      <c r="D132" t="s">
        <v>21</v>
      </c>
      <c r="E132" t="str">
        <f>IFERROR(VLOOKUP(D132,BaseTechNodes!$A$1:$A$238,1,FALSE),"Not Valid")</f>
        <v>basicRocketry</v>
      </c>
    </row>
    <row r="133" spans="1:5" x14ac:dyDescent="0.35">
      <c r="A133" s="5" t="s">
        <v>213</v>
      </c>
      <c r="B133">
        <v>2</v>
      </c>
      <c r="C133" s="1" t="str">
        <f t="shared" si="4"/>
        <v>Liquid Fuel Engines2</v>
      </c>
      <c r="D133" t="s">
        <v>179</v>
      </c>
      <c r="E133" t="str">
        <f>IFERROR(VLOOKUP(D133,BaseTechNodes!$A$1:$A$238,1,FALSE),"Not Valid")</f>
        <v>generalRocketry</v>
      </c>
    </row>
    <row r="134" spans="1:5" x14ac:dyDescent="0.35">
      <c r="A134" s="5" t="s">
        <v>213</v>
      </c>
      <c r="B134">
        <v>3</v>
      </c>
      <c r="C134" s="1" t="str">
        <f t="shared" si="4"/>
        <v>Liquid Fuel Engines3</v>
      </c>
      <c r="D134" t="s">
        <v>150</v>
      </c>
      <c r="E134" t="str">
        <f>IFERROR(VLOOKUP(D134,BaseTechNodes!$A$1:$A$238,1,FALSE),"Not Valid")</f>
        <v>advRocketry</v>
      </c>
    </row>
    <row r="135" spans="1:5" x14ac:dyDescent="0.35">
      <c r="A135" s="5" t="s">
        <v>213</v>
      </c>
      <c r="B135">
        <v>4</v>
      </c>
      <c r="C135" s="1" t="str">
        <f t="shared" si="4"/>
        <v>Liquid Fuel Engines4</v>
      </c>
      <c r="D135" t="s">
        <v>140</v>
      </c>
      <c r="E135" t="str">
        <f>IFERROR(VLOOKUP(D135,BaseTechNodes!$A$1:$A$238,1,FALSE),"Not Valid")</f>
        <v>heavyRocketry</v>
      </c>
    </row>
    <row r="136" spans="1:5" x14ac:dyDescent="0.35">
      <c r="A136" s="5" t="s">
        <v>213</v>
      </c>
      <c r="B136">
        <v>5</v>
      </c>
      <c r="C136" s="1" t="str">
        <f t="shared" si="4"/>
        <v>Liquid Fuel Engines5</v>
      </c>
      <c r="D136" t="s">
        <v>105</v>
      </c>
      <c r="E136" t="str">
        <f>IFERROR(VLOOKUP(D136,BaseTechNodes!$A$1:$A$238,1,FALSE),"Not Valid")</f>
        <v>heavierRocketry</v>
      </c>
    </row>
    <row r="137" spans="1:5" x14ac:dyDescent="0.35">
      <c r="A137" s="5" t="s">
        <v>213</v>
      </c>
      <c r="B137">
        <v>6</v>
      </c>
      <c r="C137" s="1" t="str">
        <f t="shared" si="4"/>
        <v>Liquid Fuel Engines6</v>
      </c>
      <c r="D137" t="s">
        <v>134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213</v>
      </c>
      <c r="B138">
        <v>7</v>
      </c>
      <c r="C138" s="1" t="str">
        <f t="shared" si="4"/>
        <v>Liquid Fuel Engines7</v>
      </c>
      <c r="D138" t="s">
        <v>129</v>
      </c>
      <c r="E138" t="str">
        <f>IFERROR(VLOOKUP(D138,BaseTechNodes!$A$1:$A$238,1,FALSE),"Not Valid")</f>
        <v>veryHeavyRocketry</v>
      </c>
    </row>
    <row r="139" spans="1:5" x14ac:dyDescent="0.35">
      <c r="A139" s="5" t="s">
        <v>213</v>
      </c>
      <c r="B139">
        <v>8</v>
      </c>
      <c r="C139" s="1" t="str">
        <f t="shared" si="4"/>
        <v>Liquid Fuel Engines8</v>
      </c>
      <c r="D139" t="s">
        <v>58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213</v>
      </c>
      <c r="B140">
        <v>9</v>
      </c>
      <c r="C140" s="1" t="str">
        <f t="shared" si="4"/>
        <v>Liquid Fuel Engines9</v>
      </c>
      <c r="D140" t="s">
        <v>104</v>
      </c>
      <c r="E140" t="str">
        <f>IFERROR(VLOOKUP(D140,BaseTechNodes!$A$1:$A$238,1,FALSE),"Not Valid")</f>
        <v>giganticRocketry</v>
      </c>
    </row>
    <row r="141" spans="1:5" x14ac:dyDescent="0.35">
      <c r="A141" s="5" t="s">
        <v>213</v>
      </c>
      <c r="B141">
        <v>10</v>
      </c>
      <c r="C141" s="1" t="str">
        <f t="shared" si="4"/>
        <v>Liquid Fuel Engines10</v>
      </c>
      <c r="D141" t="s">
        <v>334</v>
      </c>
      <c r="E141" t="str">
        <f>IFERROR(VLOOKUP(D141,BaseTechNodes!$A$1:$A$238,1,FALSE),"Not Valid")</f>
        <v>colossalRocketry</v>
      </c>
    </row>
    <row r="142" spans="1:5" x14ac:dyDescent="0.35">
      <c r="A142" s="5" t="s">
        <v>336</v>
      </c>
      <c r="B142">
        <v>0</v>
      </c>
      <c r="C142" s="1" t="str">
        <f t="shared" si="4"/>
        <v>Liquid Fuel Systems0</v>
      </c>
      <c r="D142" t="s">
        <v>77</v>
      </c>
      <c r="E142" t="str">
        <f>IFERROR(VLOOKUP(D142,BaseTechNodes!$A$1:$A$238,1,FALSE),"Not Valid")</f>
        <v>start</v>
      </c>
    </row>
    <row r="143" spans="1:5" x14ac:dyDescent="0.35">
      <c r="A143" s="5" t="s">
        <v>336</v>
      </c>
      <c r="B143">
        <v>1</v>
      </c>
      <c r="C143" s="1" t="str">
        <f t="shared" si="4"/>
        <v>Liquid Fuel Systems1</v>
      </c>
      <c r="D143" t="s">
        <v>21</v>
      </c>
      <c r="E143" t="str">
        <f>IFERROR(VLOOKUP(D143,BaseTechNodes!$A$1:$A$238,1,FALSE),"Not Valid")</f>
        <v>basicRocketry</v>
      </c>
    </row>
    <row r="144" spans="1:5" x14ac:dyDescent="0.35">
      <c r="A144" s="5" t="s">
        <v>336</v>
      </c>
      <c r="B144">
        <v>2</v>
      </c>
      <c r="C144" s="1" t="str">
        <f t="shared" si="4"/>
        <v>Liquid Fuel Systems2</v>
      </c>
      <c r="D144" t="s">
        <v>126</v>
      </c>
      <c r="E144" t="str">
        <f>IFERROR(VLOOKUP(D144,BaseTechNodes!$A$1:$A$238,1,FALSE),"Not Valid")</f>
        <v>earlyFuelSystems</v>
      </c>
    </row>
    <row r="145" spans="1:5" x14ac:dyDescent="0.35">
      <c r="A145" s="5" t="s">
        <v>336</v>
      </c>
      <c r="B145">
        <v>3</v>
      </c>
      <c r="C145" s="1" t="str">
        <f t="shared" si="4"/>
        <v>Liquid Fuel Systems3</v>
      </c>
      <c r="D145" t="s">
        <v>98</v>
      </c>
      <c r="E145" t="str">
        <f>IFERROR(VLOOKUP(D145,BaseTechNodes!$A$1:$A$238,1,FALSE),"Not Valid")</f>
        <v>basicFuelSystems</v>
      </c>
    </row>
    <row r="146" spans="1:5" x14ac:dyDescent="0.35">
      <c r="A146" s="5" t="s">
        <v>336</v>
      </c>
      <c r="B146">
        <v>4</v>
      </c>
      <c r="C146" s="1" t="str">
        <f t="shared" si="4"/>
        <v>Liquid Fuel Systems4</v>
      </c>
      <c r="D146" t="s">
        <v>97</v>
      </c>
      <c r="E146" t="str">
        <f>IFERROR(VLOOKUP(D146,BaseTechNodes!$A$1:$A$238,1,FALSE),"Not Valid")</f>
        <v>fuelSystems</v>
      </c>
    </row>
    <row r="147" spans="1:5" x14ac:dyDescent="0.35">
      <c r="A147" s="5" t="s">
        <v>336</v>
      </c>
      <c r="B147">
        <v>5</v>
      </c>
      <c r="C147" s="1" t="str">
        <f t="shared" si="4"/>
        <v>Liquid Fuel Systems5</v>
      </c>
      <c r="D147" t="s">
        <v>96</v>
      </c>
      <c r="E147" t="str">
        <f>IFERROR(VLOOKUP(D147,BaseTechNodes!$A$1:$A$238,1,FALSE),"Not Valid")</f>
        <v>advFuelSystems</v>
      </c>
    </row>
    <row r="148" spans="1:5" x14ac:dyDescent="0.35">
      <c r="A148" s="5" t="s">
        <v>336</v>
      </c>
      <c r="B148">
        <v>6</v>
      </c>
      <c r="C148" s="1" t="str">
        <f t="shared" si="4"/>
        <v>Liquid Fuel Systems6</v>
      </c>
      <c r="D148" t="s">
        <v>95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336</v>
      </c>
      <c r="B149">
        <v>7</v>
      </c>
      <c r="C149" s="1" t="str">
        <f t="shared" si="4"/>
        <v>Liquid Fuel Systems7</v>
      </c>
      <c r="D149" t="s">
        <v>94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336</v>
      </c>
      <c r="B150">
        <v>8</v>
      </c>
      <c r="C150" s="1" t="str">
        <f t="shared" si="4"/>
        <v>Liquid Fuel Systems8</v>
      </c>
      <c r="D150" t="s">
        <v>93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336</v>
      </c>
      <c r="B151">
        <v>9</v>
      </c>
      <c r="C151" s="1" t="str">
        <f t="shared" si="4"/>
        <v>Liquid Fuel Systems9</v>
      </c>
      <c r="D151" t="s">
        <v>92</v>
      </c>
      <c r="E151" t="str">
        <f>IFERROR(VLOOKUP(D151,BaseTechNodes!$A$1:$A$238,1,FALSE),"Not Valid")</f>
        <v>exoticFuelStorage</v>
      </c>
    </row>
    <row r="152" spans="1:5" x14ac:dyDescent="0.35">
      <c r="A152" s="5" t="s">
        <v>336</v>
      </c>
      <c r="B152">
        <v>10</v>
      </c>
      <c r="C152" s="1" t="str">
        <f t="shared" si="4"/>
        <v>Liquid Fuel Systems10</v>
      </c>
      <c r="D152" t="s">
        <v>157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338</v>
      </c>
      <c r="B153">
        <v>0</v>
      </c>
      <c r="C153" s="1" t="str">
        <f t="shared" si="4"/>
        <v>Monopropellant Fuel Systems0</v>
      </c>
      <c r="D153" t="s">
        <v>77</v>
      </c>
      <c r="E153" t="str">
        <f>IFERROR(VLOOKUP(D153,BaseTechNodes!$A$1:$A$238,1,FALSE),"Not Valid")</f>
        <v>start</v>
      </c>
    </row>
    <row r="154" spans="1:5" x14ac:dyDescent="0.35">
      <c r="A154" s="5" t="s">
        <v>338</v>
      </c>
      <c r="B154">
        <v>1</v>
      </c>
      <c r="C154" s="1" t="str">
        <f t="shared" si="4"/>
        <v>Monopropellant Fuel Systems1</v>
      </c>
      <c r="D154" t="s">
        <v>21</v>
      </c>
      <c r="E154" t="str">
        <f>IFERROR(VLOOKUP(D154,BaseTechNodes!$A$1:$A$238,1,FALSE),"Not Valid")</f>
        <v>basicRocketry</v>
      </c>
    </row>
    <row r="155" spans="1:5" x14ac:dyDescent="0.35">
      <c r="A155" s="5" t="s">
        <v>338</v>
      </c>
      <c r="B155">
        <v>2</v>
      </c>
      <c r="C155" s="1" t="str">
        <f t="shared" si="4"/>
        <v>Monopropellant Fuel Systems2</v>
      </c>
      <c r="D155" t="s">
        <v>147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338</v>
      </c>
      <c r="B156">
        <v>3</v>
      </c>
      <c r="C156" s="1" t="str">
        <f t="shared" si="4"/>
        <v>Monopropellant Fuel Systems3</v>
      </c>
      <c r="D156" t="s">
        <v>44</v>
      </c>
      <c r="E156" t="str">
        <f>IFERROR(VLOOKUP(D156,BaseTechNodes!$A$1:$A$238,1,FALSE),"Not Valid")</f>
        <v>flightControl</v>
      </c>
    </row>
    <row r="157" spans="1:5" x14ac:dyDescent="0.35">
      <c r="A157" s="5" t="s">
        <v>338</v>
      </c>
      <c r="B157">
        <v>4</v>
      </c>
      <c r="C157" s="1" t="str">
        <f t="shared" si="4"/>
        <v>Monopropellant Fuel Systems4</v>
      </c>
      <c r="D157" t="s">
        <v>22</v>
      </c>
      <c r="E157" t="str">
        <f>IFERROR(VLOOKUP(D157,BaseTechNodes!$A$1:$A$238,1,FALSE),"Not Valid")</f>
        <v>advFlightControl</v>
      </c>
    </row>
    <row r="158" spans="1:5" x14ac:dyDescent="0.35">
      <c r="A158" s="5" t="s">
        <v>338</v>
      </c>
      <c r="B158">
        <v>5</v>
      </c>
      <c r="C158" s="1" t="str">
        <f t="shared" si="4"/>
        <v>Monopropellant Fuel Systems5</v>
      </c>
      <c r="D158" t="s">
        <v>99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338</v>
      </c>
      <c r="B159">
        <v>6</v>
      </c>
      <c r="C159" s="1" t="str">
        <f t="shared" si="4"/>
        <v>Monopropellant Fuel Systems6</v>
      </c>
      <c r="D159" t="s">
        <v>154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338</v>
      </c>
      <c r="B160">
        <v>7</v>
      </c>
      <c r="C160" s="1" t="str">
        <f t="shared" si="4"/>
        <v>Monopropellant Fuel Systems7</v>
      </c>
      <c r="D160" t="s">
        <v>29</v>
      </c>
      <c r="E160" t="str">
        <f>IFERROR(VLOOKUP(D160,BaseTechNodes!$A$1:$A$238,1,FALSE),"Not Valid")</f>
        <v>exoticControl</v>
      </c>
    </row>
    <row r="161" spans="1:5" x14ac:dyDescent="0.35">
      <c r="A161" s="5" t="s">
        <v>337</v>
      </c>
      <c r="B161">
        <v>7</v>
      </c>
      <c r="C161" s="1" t="str">
        <f t="shared" si="4"/>
        <v>Noble Gas Lithium Fuel Systems7</v>
      </c>
      <c r="D161" t="s">
        <v>125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337</v>
      </c>
      <c r="B162">
        <v>9</v>
      </c>
      <c r="C162" s="1" t="str">
        <f t="shared" si="4"/>
        <v>Noble Gas Lithium Fuel Systems9</v>
      </c>
      <c r="D162" t="s">
        <v>165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335</v>
      </c>
      <c r="B163">
        <v>7</v>
      </c>
      <c r="C163" s="1" t="str">
        <f t="shared" si="4"/>
        <v>Nuclear Fuel Systems7</v>
      </c>
      <c r="D163" t="s">
        <v>393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219</v>
      </c>
      <c r="B164">
        <v>6</v>
      </c>
      <c r="C164" s="1" t="str">
        <f t="shared" si="4"/>
        <v>Nuclear Propulsion6</v>
      </c>
      <c r="D164" t="s">
        <v>181</v>
      </c>
      <c r="E164" t="str">
        <f>IFERROR(VLOOKUP(D164,BaseTechNodes!$A$1:$A$238,1,FALSE),"Not Valid")</f>
        <v>nuclearPropulsion</v>
      </c>
    </row>
    <row r="165" spans="1:5" x14ac:dyDescent="0.35">
      <c r="A165" s="5" t="s">
        <v>219</v>
      </c>
      <c r="B165">
        <v>7</v>
      </c>
      <c r="C165" s="1" t="str">
        <f t="shared" si="4"/>
        <v>Nuclear Propulsion7</v>
      </c>
      <c r="D165" t="s">
        <v>156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219</v>
      </c>
      <c r="B166">
        <v>8</v>
      </c>
      <c r="C166" s="1" t="str">
        <f t="shared" si="4"/>
        <v>Nuclear Propulsion8</v>
      </c>
      <c r="D166" t="s">
        <v>135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219</v>
      </c>
      <c r="B167">
        <v>9</v>
      </c>
      <c r="C167" s="1" t="str">
        <f t="shared" si="4"/>
        <v>Nuclear Propulsion9</v>
      </c>
      <c r="D167" t="s">
        <v>132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219</v>
      </c>
      <c r="B168">
        <v>10</v>
      </c>
      <c r="C168" s="1" t="str">
        <f t="shared" si="4"/>
        <v>Nuclear Propulsion10</v>
      </c>
      <c r="D168" t="s">
        <v>54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219</v>
      </c>
      <c r="B169">
        <v>11</v>
      </c>
      <c r="C169" s="1" t="str">
        <f t="shared" si="4"/>
        <v>Nuclear Propulsion11</v>
      </c>
      <c r="D169" t="s">
        <v>339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225</v>
      </c>
      <c r="B170">
        <v>2</v>
      </c>
      <c r="C170" s="1" t="str">
        <f t="shared" si="4"/>
        <v>Parachutes2</v>
      </c>
      <c r="D170" t="s">
        <v>113</v>
      </c>
      <c r="E170" t="str">
        <f>IFERROR(VLOOKUP(D170,BaseTechNodes!$A$1:$A$238,1,FALSE),"Not Valid")</f>
        <v>survivability</v>
      </c>
    </row>
    <row r="171" spans="1:5" x14ac:dyDescent="0.35">
      <c r="A171" s="5" t="s">
        <v>225</v>
      </c>
      <c r="B171">
        <v>3</v>
      </c>
      <c r="C171" s="1" t="str">
        <f t="shared" si="4"/>
        <v>Parachutes3</v>
      </c>
      <c r="D171" t="s">
        <v>109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225</v>
      </c>
      <c r="B172">
        <v>4</v>
      </c>
      <c r="C172" s="1" t="str">
        <f t="shared" si="4"/>
        <v>Parachutes4</v>
      </c>
      <c r="D172" t="s">
        <v>87</v>
      </c>
      <c r="E172" t="str">
        <f>IFERROR(VLOOKUP(D172,BaseTechNodes!$A$1:$A$238,1,FALSE),"Not Valid")</f>
        <v>spaceExploration</v>
      </c>
    </row>
    <row r="173" spans="1:5" x14ac:dyDescent="0.35">
      <c r="A173" s="5" t="s">
        <v>225</v>
      </c>
      <c r="B173">
        <v>5</v>
      </c>
      <c r="C173" s="1" t="str">
        <f t="shared" si="4"/>
        <v>Parachutes5</v>
      </c>
      <c r="D173" t="s">
        <v>35</v>
      </c>
      <c r="E173" t="str">
        <f>IFERROR(VLOOKUP(D173,BaseTechNodes!$A$1:$A$238,1,FALSE),"Not Valid")</f>
        <v>advExploration</v>
      </c>
    </row>
    <row r="174" spans="1:5" x14ac:dyDescent="0.35">
      <c r="A174" s="5" t="s">
        <v>333</v>
      </c>
      <c r="B174">
        <v>9</v>
      </c>
      <c r="C174" s="1" t="str">
        <f t="shared" si="4"/>
        <v>Plasma Propulsion9</v>
      </c>
      <c r="D174" t="s">
        <v>180</v>
      </c>
      <c r="E174" t="str">
        <f>IFERROR(VLOOKUP(D174,BaseTechNodes!$A$1:$A$238,1,FALSE),"Not Valid")</f>
        <v>plasmaPropulsion</v>
      </c>
    </row>
    <row r="175" spans="1:5" x14ac:dyDescent="0.35">
      <c r="A175" s="5" t="s">
        <v>333</v>
      </c>
      <c r="B175">
        <v>10</v>
      </c>
      <c r="C175" s="1" t="str">
        <f t="shared" si="4"/>
        <v>Plasma Propulsion10</v>
      </c>
      <c r="D175" t="s">
        <v>166</v>
      </c>
      <c r="E175" t="str">
        <f>IFERROR(VLOOKUP(D175,BaseTechNodes!$A$1:$A$238,1,FALSE),"Not Valid")</f>
        <v>advEMSystems</v>
      </c>
    </row>
    <row r="176" spans="1:5" x14ac:dyDescent="0.35">
      <c r="A176" s="5" t="s">
        <v>333</v>
      </c>
      <c r="B176">
        <v>11</v>
      </c>
      <c r="C176" s="1" t="str">
        <f t="shared" si="4"/>
        <v>Plasma Propulsion11</v>
      </c>
      <c r="D176" t="s">
        <v>178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333</v>
      </c>
      <c r="B177">
        <v>12</v>
      </c>
      <c r="C177" s="1" t="str">
        <f t="shared" si="4"/>
        <v>Plasma Propulsion12</v>
      </c>
      <c r="D177" t="s">
        <v>340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217</v>
      </c>
      <c r="B178">
        <v>0</v>
      </c>
      <c r="C178" s="1" t="str">
        <f t="shared" si="4"/>
        <v>Probes0</v>
      </c>
      <c r="D178" t="s">
        <v>77</v>
      </c>
      <c r="E178" t="str">
        <f>IFERROR(VLOOKUP(D178,BaseTechNodes!$A$1:$A$238,1,FALSE),"Not Valid")</f>
        <v>start</v>
      </c>
    </row>
    <row r="179" spans="1:5" x14ac:dyDescent="0.35">
      <c r="A179" s="5" t="s">
        <v>217</v>
      </c>
      <c r="B179">
        <v>1</v>
      </c>
      <c r="C179" s="1" t="str">
        <f t="shared" si="4"/>
        <v>Probes1</v>
      </c>
      <c r="D179" t="s">
        <v>117</v>
      </c>
      <c r="E179" t="str">
        <f>IFERROR(VLOOKUP(D179,BaseTechNodes!$A$1:$A$238,1,FALSE),"Not Valid")</f>
        <v>engineering101</v>
      </c>
    </row>
    <row r="180" spans="1:5" x14ac:dyDescent="0.35">
      <c r="A180" s="5" t="s">
        <v>217</v>
      </c>
      <c r="B180">
        <v>2</v>
      </c>
      <c r="C180" s="1" t="str">
        <f t="shared" si="4"/>
        <v>Probes2</v>
      </c>
      <c r="D180" t="s">
        <v>45</v>
      </c>
      <c r="E180" t="str">
        <f>IFERROR(VLOOKUP(D180,BaseTechNodes!$A$1:$A$238,1,FALSE),"Not Valid")</f>
        <v>science201</v>
      </c>
    </row>
    <row r="181" spans="1:5" x14ac:dyDescent="0.35">
      <c r="A181" s="5" t="s">
        <v>217</v>
      </c>
      <c r="B181">
        <v>3</v>
      </c>
      <c r="C181" s="1" t="str">
        <f t="shared" si="4"/>
        <v>Probes3</v>
      </c>
      <c r="D181" t="s">
        <v>38</v>
      </c>
      <c r="E181" t="str">
        <f>IFERROR(VLOOKUP(D181,BaseTechNodes!$A$1:$A$238,1,FALSE),"Not Valid")</f>
        <v>basicScience</v>
      </c>
    </row>
    <row r="182" spans="1:5" x14ac:dyDescent="0.35">
      <c r="A182" s="5" t="s">
        <v>217</v>
      </c>
      <c r="B182">
        <v>4</v>
      </c>
      <c r="C182" s="1" t="str">
        <f t="shared" si="4"/>
        <v>Probes4</v>
      </c>
      <c r="D182" t="s">
        <v>53</v>
      </c>
      <c r="E182" t="str">
        <f>IFERROR(VLOOKUP(D182,BaseTechNodes!$A$1:$A$238,1,FALSE),"Not Valid")</f>
        <v>earlyProbes</v>
      </c>
    </row>
    <row r="183" spans="1:5" x14ac:dyDescent="0.35">
      <c r="A183" s="5" t="s">
        <v>217</v>
      </c>
      <c r="B183">
        <v>5</v>
      </c>
      <c r="C183" s="1" t="str">
        <f t="shared" si="4"/>
        <v>Probes5</v>
      </c>
      <c r="D183" t="s">
        <v>86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217</v>
      </c>
      <c r="B184">
        <v>6</v>
      </c>
      <c r="C184" s="1" t="str">
        <f t="shared" si="4"/>
        <v>Probes6</v>
      </c>
      <c r="D184" t="s">
        <v>52</v>
      </c>
      <c r="E184" t="str">
        <f>IFERROR(VLOOKUP(D184,BaseTechNodes!$A$1:$A$238,1,FALSE),"Not Valid")</f>
        <v>unmannedTech</v>
      </c>
    </row>
    <row r="185" spans="1:5" x14ac:dyDescent="0.35">
      <c r="A185" s="5" t="s">
        <v>217</v>
      </c>
      <c r="B185">
        <v>7</v>
      </c>
      <c r="C185" s="1" t="str">
        <f t="shared" si="4"/>
        <v>Probes7</v>
      </c>
      <c r="D185" t="s">
        <v>123</v>
      </c>
      <c r="E185" t="str">
        <f>IFERROR(VLOOKUP(D185,BaseTechNodes!$A$1:$A$238,1,FALSE),"Not Valid")</f>
        <v>advUnmanned</v>
      </c>
    </row>
    <row r="186" spans="1:5" x14ac:dyDescent="0.35">
      <c r="A186" s="5" t="s">
        <v>217</v>
      </c>
      <c r="B186">
        <v>8</v>
      </c>
      <c r="C186" s="1" t="str">
        <f t="shared" si="4"/>
        <v>Probes8</v>
      </c>
      <c r="D186" t="s">
        <v>143</v>
      </c>
      <c r="E186" t="str">
        <f>IFERROR(VLOOKUP(D186,BaseTechNodes!$A$1:$A$238,1,FALSE),"Not Valid")</f>
        <v>largeUnmanned</v>
      </c>
    </row>
    <row r="187" spans="1:5" x14ac:dyDescent="0.35">
      <c r="A187" s="5" t="s">
        <v>217</v>
      </c>
      <c r="B187">
        <v>9</v>
      </c>
      <c r="C187" s="1" t="str">
        <f t="shared" si="4"/>
        <v>Probes9</v>
      </c>
      <c r="D187" t="s">
        <v>171</v>
      </c>
      <c r="E187" t="str">
        <f>IFERROR(VLOOKUP(D187,BaseTechNodes!$A$1:$A$238,1,FALSE),"Not Valid")</f>
        <v>artificialIntelligence</v>
      </c>
    </row>
    <row r="188" spans="1:5" x14ac:dyDescent="0.35">
      <c r="A188" s="6" t="s">
        <v>341</v>
      </c>
      <c r="B188">
        <v>6</v>
      </c>
      <c r="C188" s="1" t="str">
        <f t="shared" si="4"/>
        <v>Drone Core6</v>
      </c>
      <c r="D188" t="s">
        <v>391</v>
      </c>
      <c r="E188" t="str">
        <f>IFERROR(VLOOKUP(D188,BaseTechNodes!$A$1:$A$238,1,FALSE),"Not Valid")</f>
        <v>electronics</v>
      </c>
    </row>
    <row r="189" spans="1:5" x14ac:dyDescent="0.35">
      <c r="A189" s="5" t="s">
        <v>341</v>
      </c>
      <c r="B189">
        <v>7</v>
      </c>
      <c r="C189" s="1" t="str">
        <f t="shared" si="4"/>
        <v>Drone Core7</v>
      </c>
      <c r="D189" t="s">
        <v>30</v>
      </c>
      <c r="E189" t="str">
        <f>IFERROR(VLOOKUP(D189,BaseTechNodes!$A$1:$A$238,1,FALSE),"Not Valid")</f>
        <v>automation</v>
      </c>
    </row>
    <row r="190" spans="1:5" x14ac:dyDescent="0.35">
      <c r="A190" s="5" t="s">
        <v>341</v>
      </c>
      <c r="B190">
        <v>8</v>
      </c>
      <c r="C190" s="1" t="str">
        <f t="shared" si="4"/>
        <v>Drone Core8</v>
      </c>
      <c r="D190" t="s">
        <v>174</v>
      </c>
      <c r="E190" t="str">
        <f>IFERROR(VLOOKUP(D190,BaseTechNodes!$A$1:$A$238,1,FALSE),"Not Valid")</f>
        <v>mechatronics</v>
      </c>
    </row>
    <row r="191" spans="1:5" x14ac:dyDescent="0.35">
      <c r="A191" s="5" t="s">
        <v>232</v>
      </c>
      <c r="B191">
        <v>0</v>
      </c>
      <c r="C191" s="1" t="str">
        <f t="shared" si="4"/>
        <v>Resource Detection0</v>
      </c>
      <c r="D191" t="s">
        <v>77</v>
      </c>
      <c r="E191" t="str">
        <f>IFERROR(VLOOKUP(D191,BaseTechNodes!$A$1:$A$238,1,FALSE),"Not Valid")</f>
        <v>start</v>
      </c>
    </row>
    <row r="192" spans="1:5" x14ac:dyDescent="0.35">
      <c r="A192" s="5" t="s">
        <v>232</v>
      </c>
      <c r="B192">
        <v>1</v>
      </c>
      <c r="C192" s="1" t="str">
        <f t="shared" si="4"/>
        <v>Resource Detection1</v>
      </c>
      <c r="D192" t="s">
        <v>117</v>
      </c>
      <c r="E192" t="str">
        <f>IFERROR(VLOOKUP(D192,BaseTechNodes!$A$1:$A$238,1,FALSE),"Not Valid")</f>
        <v>engineering101</v>
      </c>
    </row>
    <row r="193" spans="1:5" x14ac:dyDescent="0.35">
      <c r="A193" s="5" t="s">
        <v>232</v>
      </c>
      <c r="B193">
        <v>2</v>
      </c>
      <c r="C193" s="1" t="str">
        <f t="shared" si="4"/>
        <v>Resource Detection2</v>
      </c>
      <c r="D193" t="s">
        <v>45</v>
      </c>
      <c r="E193" t="str">
        <f>IFERROR(VLOOKUP(D193,BaseTechNodes!$A$1:$A$238,1,FALSE),"Not Valid")</f>
        <v>science201</v>
      </c>
    </row>
    <row r="194" spans="1:5" x14ac:dyDescent="0.35">
      <c r="A194" s="5" t="s">
        <v>232</v>
      </c>
      <c r="B194">
        <v>3</v>
      </c>
      <c r="C194" s="1" t="str">
        <f t="shared" si="4"/>
        <v>Resource Detection3</v>
      </c>
      <c r="D194" t="s">
        <v>38</v>
      </c>
      <c r="E194" t="str">
        <f>IFERROR(VLOOKUP(D194,BaseTechNodes!$A$1:$A$238,1,FALSE),"Not Valid")</f>
        <v>basicScience</v>
      </c>
    </row>
    <row r="195" spans="1:5" x14ac:dyDescent="0.35">
      <c r="A195" s="5" t="s">
        <v>232</v>
      </c>
      <c r="B195">
        <v>4</v>
      </c>
      <c r="C195" s="1" t="str">
        <f t="shared" si="4"/>
        <v>Resource Detection4</v>
      </c>
      <c r="D195" t="s">
        <v>39</v>
      </c>
      <c r="E195" t="str">
        <f>IFERROR(VLOOKUP(D195,BaseTechNodes!$A$1:$A$238,1,FALSE),"Not Valid")</f>
        <v>appliedScience</v>
      </c>
    </row>
    <row r="196" spans="1:5" x14ac:dyDescent="0.35">
      <c r="A196" s="5" t="s">
        <v>232</v>
      </c>
      <c r="B196">
        <v>5</v>
      </c>
      <c r="C196" s="1" t="str">
        <f t="shared" ref="C196:C258" si="5">_xlfn.CONCAT(A196,B196)</f>
        <v>Resource Detection5</v>
      </c>
      <c r="D196" t="s">
        <v>41</v>
      </c>
      <c r="E196" t="str">
        <f>IFERROR(VLOOKUP(D196,BaseTechNodes!$A$1:$A$238,1,FALSE),"Not Valid")</f>
        <v>exactScience</v>
      </c>
    </row>
    <row r="197" spans="1:5" x14ac:dyDescent="0.35">
      <c r="A197" s="5" t="s">
        <v>232</v>
      </c>
      <c r="B197">
        <v>6</v>
      </c>
      <c r="C197" s="1" t="str">
        <f t="shared" si="5"/>
        <v>Resource Detection6</v>
      </c>
      <c r="D197" t="s">
        <v>40</v>
      </c>
      <c r="E197" t="str">
        <f>IFERROR(VLOOKUP(D197,BaseTechNodes!$A$1:$A$238,1,FALSE),"Not Valid")</f>
        <v>scienceTech</v>
      </c>
    </row>
    <row r="198" spans="1:5" x14ac:dyDescent="0.35">
      <c r="A198" s="5" t="s">
        <v>232</v>
      </c>
      <c r="B198">
        <v>7</v>
      </c>
      <c r="C198" s="1" t="str">
        <f t="shared" si="5"/>
        <v>Resource Detection7</v>
      </c>
      <c r="D198" t="s">
        <v>118</v>
      </c>
      <c r="E198" t="str">
        <f>IFERROR(VLOOKUP(D198,BaseTechNodes!$A$1:$A$238,1,FALSE),"Not Valid")</f>
        <v>advScienceTech</v>
      </c>
    </row>
    <row r="199" spans="1:5" x14ac:dyDescent="0.35">
      <c r="A199" s="5" t="s">
        <v>232</v>
      </c>
      <c r="B199">
        <v>8</v>
      </c>
      <c r="C199" s="1" t="str">
        <f t="shared" si="5"/>
        <v>Resource Detection8</v>
      </c>
      <c r="D199" t="s">
        <v>70</v>
      </c>
      <c r="E199" t="str">
        <f>IFERROR(VLOOKUP(D199,BaseTechNodes!$A$1:$A$238,1,FALSE),"Not Valid")</f>
        <v>experimentalScience</v>
      </c>
    </row>
    <row r="200" spans="1:5" x14ac:dyDescent="0.35">
      <c r="A200" s="5" t="s">
        <v>232</v>
      </c>
      <c r="B200">
        <v>9</v>
      </c>
      <c r="C200" s="1" t="str">
        <f t="shared" si="5"/>
        <v>Resource Detection9</v>
      </c>
      <c r="D200" t="s">
        <v>149</v>
      </c>
      <c r="E200" t="str">
        <f>IFERROR(VLOOKUP(D200,BaseTechNodes!$A$1:$A$238,1,FALSE),"Not Valid")</f>
        <v>metascience</v>
      </c>
    </row>
    <row r="201" spans="1:5" x14ac:dyDescent="0.35">
      <c r="A201" s="5" t="s">
        <v>221</v>
      </c>
      <c r="B201">
        <v>0</v>
      </c>
      <c r="C201" s="1" t="str">
        <f t="shared" si="5"/>
        <v>RCS Thrusters SAS Modules Launch Escape0</v>
      </c>
      <c r="D201" t="s">
        <v>77</v>
      </c>
      <c r="E201" t="str">
        <f>IFERROR(VLOOKUP(D201,BaseTechNodes!$A$1:$A$238,1,FALSE),"Not Valid")</f>
        <v>start</v>
      </c>
    </row>
    <row r="202" spans="1:5" x14ac:dyDescent="0.35">
      <c r="A202" s="5" t="s">
        <v>221</v>
      </c>
      <c r="B202">
        <v>1</v>
      </c>
      <c r="C202" s="1" t="str">
        <f t="shared" si="5"/>
        <v>RCS Thrusters SAS Modules Launch Escape1</v>
      </c>
      <c r="D202" t="s">
        <v>21</v>
      </c>
      <c r="E202" t="str">
        <f>IFERROR(VLOOKUP(D202,BaseTechNodes!$A$1:$A$238,1,FALSE),"Not Valid")</f>
        <v>basicRocketry</v>
      </c>
    </row>
    <row r="203" spans="1:5" x14ac:dyDescent="0.35">
      <c r="A203" s="5" t="s">
        <v>221</v>
      </c>
      <c r="B203">
        <v>2</v>
      </c>
      <c r="C203" s="1" t="str">
        <f t="shared" si="5"/>
        <v>RCS Thrusters SAS Modules Launch Escape2</v>
      </c>
      <c r="D203" t="s">
        <v>147</v>
      </c>
      <c r="E203" t="str">
        <f>IFERROR(VLOOKUP(D203,BaseTechNodes!$A$1:$A$238,1,FALSE),"Not Valid")</f>
        <v>basicFlightControl</v>
      </c>
    </row>
    <row r="204" spans="1:5" x14ac:dyDescent="0.35">
      <c r="A204" s="5" t="s">
        <v>221</v>
      </c>
      <c r="B204">
        <v>3</v>
      </c>
      <c r="C204" s="1" t="str">
        <f t="shared" si="5"/>
        <v>RCS Thrusters SAS Modules Launch Escape3</v>
      </c>
      <c r="D204" t="s">
        <v>44</v>
      </c>
      <c r="E204" t="str">
        <f>IFERROR(VLOOKUP(D204,BaseTechNodes!$A$1:$A$238,1,FALSE),"Not Valid")</f>
        <v>flightControl</v>
      </c>
    </row>
    <row r="205" spans="1:5" x14ac:dyDescent="0.35">
      <c r="A205" s="5" t="s">
        <v>221</v>
      </c>
      <c r="B205">
        <v>4</v>
      </c>
      <c r="C205" s="1" t="str">
        <f t="shared" si="5"/>
        <v>RCS Thrusters SAS Modules Launch Escape4</v>
      </c>
      <c r="D205" t="s">
        <v>22</v>
      </c>
      <c r="E205" t="str">
        <f>IFERROR(VLOOKUP(D205,BaseTechNodes!$A$1:$A$238,1,FALSE),"Not Valid")</f>
        <v>advFlightControl</v>
      </c>
    </row>
    <row r="206" spans="1:5" x14ac:dyDescent="0.35">
      <c r="A206" s="5" t="s">
        <v>221</v>
      </c>
      <c r="B206">
        <v>5</v>
      </c>
      <c r="C206" s="1" t="str">
        <f t="shared" si="5"/>
        <v>RCS Thrusters SAS Modules Launch Escape5</v>
      </c>
      <c r="D206" t="s">
        <v>99</v>
      </c>
      <c r="E206" t="str">
        <f>IFERROR(VLOOKUP(D206,BaseTechNodes!$A$1:$A$238,1,FALSE),"Not Valid")</f>
        <v>specializedControl</v>
      </c>
    </row>
    <row r="207" spans="1:5" x14ac:dyDescent="0.35">
      <c r="A207" s="5" t="s">
        <v>221</v>
      </c>
      <c r="B207">
        <v>6</v>
      </c>
      <c r="C207" s="1" t="str">
        <f t="shared" si="5"/>
        <v>RCS Thrusters SAS Modules Launch Escape6</v>
      </c>
      <c r="D207" t="s">
        <v>154</v>
      </c>
      <c r="E207" t="str">
        <f>IFERROR(VLOOKUP(D207,BaseTechNodes!$A$1:$A$238,1,FALSE),"Not Valid")</f>
        <v>experimentalControl</v>
      </c>
    </row>
    <row r="208" spans="1:5" x14ac:dyDescent="0.35">
      <c r="A208" s="5" t="s">
        <v>221</v>
      </c>
      <c r="B208">
        <v>7</v>
      </c>
      <c r="C208" s="1" t="str">
        <f t="shared" si="5"/>
        <v>RCS Thrusters SAS Modules Launch Escape7</v>
      </c>
      <c r="D208" t="s">
        <v>29</v>
      </c>
      <c r="E208" t="str">
        <f>IFERROR(VLOOKUP(D208,BaseTechNodes!$A$1:$A$238,1,FALSE),"Not Valid")</f>
        <v>exoticControl</v>
      </c>
    </row>
    <row r="209" spans="1:5" x14ac:dyDescent="0.35">
      <c r="A209" s="5" t="s">
        <v>206</v>
      </c>
      <c r="B209">
        <v>3</v>
      </c>
      <c r="C209" s="1" t="str">
        <f t="shared" si="5"/>
        <v>Re-Entry Pods3</v>
      </c>
      <c r="D209" t="s">
        <v>91</v>
      </c>
      <c r="E209" t="str">
        <f>IFERROR(VLOOKUP(D209,BaseTechNodes!$A$1:$A$238,1,FALSE),"Not Valid")</f>
        <v>basicReentryModule</v>
      </c>
    </row>
    <row r="210" spans="1:5" x14ac:dyDescent="0.35">
      <c r="A210" s="5" t="s">
        <v>206</v>
      </c>
      <c r="B210">
        <v>4</v>
      </c>
      <c r="C210" s="1" t="str">
        <f t="shared" si="5"/>
        <v>Re-Entry Pods4</v>
      </c>
      <c r="D210" t="s">
        <v>90</v>
      </c>
      <c r="E210" t="str">
        <f>IFERROR(VLOOKUP(D210,BaseTechNodes!$A$1:$A$238,1,FALSE),"Not Valid")</f>
        <v>reentryModule</v>
      </c>
    </row>
    <row r="211" spans="1:5" x14ac:dyDescent="0.35">
      <c r="A211" s="5" t="s">
        <v>206</v>
      </c>
      <c r="B211">
        <v>5</v>
      </c>
      <c r="C211" s="1" t="str">
        <f t="shared" si="5"/>
        <v>Re-Entry Pods5</v>
      </c>
      <c r="D211" t="s">
        <v>89</v>
      </c>
      <c r="E211" t="str">
        <f>IFERROR(VLOOKUP(D211,BaseTechNodes!$A$1:$A$238,1,FALSE),"Not Valid")</f>
        <v>advancedReentryModule</v>
      </c>
    </row>
    <row r="212" spans="1:5" x14ac:dyDescent="0.35">
      <c r="A212" s="5" t="s">
        <v>209</v>
      </c>
      <c r="B212">
        <v>0</v>
      </c>
      <c r="C212" s="1" t="str">
        <f t="shared" si="5"/>
        <v>Rotors VTOLS0</v>
      </c>
      <c r="D212" t="s">
        <v>77</v>
      </c>
      <c r="E212" t="str">
        <f>IFERROR(VLOOKUP(D212,BaseTechNodes!$A$1:$A$238,1,FALSE),"Not Valid")</f>
        <v>start</v>
      </c>
    </row>
    <row r="213" spans="1:5" x14ac:dyDescent="0.35">
      <c r="A213" s="5" t="s">
        <v>209</v>
      </c>
      <c r="B213">
        <v>1</v>
      </c>
      <c r="C213" s="1" t="str">
        <f t="shared" si="5"/>
        <v>Rotors VTOLS1</v>
      </c>
      <c r="D213" t="s">
        <v>78</v>
      </c>
      <c r="E213" t="str">
        <f>IFERROR(VLOOKUP(D213,BaseTechNodes!$A$1:$A$238,1,FALSE),"Not Valid")</f>
        <v>earlyFlight</v>
      </c>
    </row>
    <row r="214" spans="1:5" x14ac:dyDescent="0.35">
      <c r="A214" s="5" t="s">
        <v>209</v>
      </c>
      <c r="B214">
        <v>2</v>
      </c>
      <c r="C214" s="1" t="str">
        <f t="shared" si="5"/>
        <v>Rotors VTOLS2</v>
      </c>
      <c r="D214" t="s">
        <v>80</v>
      </c>
      <c r="E214" t="str">
        <f>IFERROR(VLOOKUP(D214,BaseTechNodes!$A$1:$A$238,1,FALSE),"Not Valid")</f>
        <v>stability</v>
      </c>
    </row>
    <row r="215" spans="1:5" x14ac:dyDescent="0.35">
      <c r="A215" s="5" t="s">
        <v>209</v>
      </c>
      <c r="B215">
        <v>3</v>
      </c>
      <c r="C215" s="1" t="str">
        <f t="shared" si="5"/>
        <v>Rotors VTOLS3</v>
      </c>
      <c r="D215" t="s">
        <v>84</v>
      </c>
      <c r="E215" t="str">
        <f>IFERROR(VLOOKUP(D215,BaseTechNodes!$A$1:$A$238,1,FALSE),"Not Valid")</f>
        <v>aviation</v>
      </c>
    </row>
    <row r="216" spans="1:5" x14ac:dyDescent="0.35">
      <c r="A216" s="5" t="s">
        <v>209</v>
      </c>
      <c r="B216">
        <v>4</v>
      </c>
      <c r="C216" s="1" t="str">
        <f t="shared" si="5"/>
        <v>Rotors VTOLS4</v>
      </c>
      <c r="D216" t="s">
        <v>85</v>
      </c>
      <c r="E216" t="str">
        <f>IFERROR(VLOOKUP(D216,BaseTechNodes!$A$1:$A$238,1,FALSE),"Not Valid")</f>
        <v>subsonicFlight</v>
      </c>
    </row>
    <row r="217" spans="1:5" x14ac:dyDescent="0.35">
      <c r="A217" s="5" t="s">
        <v>209</v>
      </c>
      <c r="B217">
        <v>5</v>
      </c>
      <c r="C217" s="1" t="str">
        <f t="shared" si="5"/>
        <v>Rotors VTOLS5</v>
      </c>
      <c r="D217" t="s">
        <v>83</v>
      </c>
      <c r="E217" t="str">
        <f>IFERROR(VLOOKUP(D217,BaseTechNodes!$A$1:$A$238,1,FALSE),"Not Valid")</f>
        <v>efficientFlightSystems</v>
      </c>
    </row>
    <row r="218" spans="1:5" x14ac:dyDescent="0.35">
      <c r="A218" s="5" t="s">
        <v>209</v>
      </c>
      <c r="B218">
        <v>6</v>
      </c>
      <c r="C218" s="1" t="str">
        <f t="shared" si="5"/>
        <v>Rotors VTOLS6</v>
      </c>
      <c r="D218" t="s">
        <v>141</v>
      </c>
      <c r="E218" t="str">
        <f>IFERROR(VLOOKUP(D218,BaseTechNodes!$A$1:$A$238,1,FALSE),"Not Valid")</f>
        <v>advancedFlightSystems</v>
      </c>
    </row>
    <row r="219" spans="1:5" x14ac:dyDescent="0.35">
      <c r="A219" s="5" t="s">
        <v>209</v>
      </c>
      <c r="B219">
        <v>7</v>
      </c>
      <c r="C219" s="1" t="str">
        <f t="shared" si="5"/>
        <v>Rotors VTOLS7</v>
      </c>
      <c r="D219" t="s">
        <v>138</v>
      </c>
      <c r="E219" t="str">
        <f>IFERROR(VLOOKUP(D219,BaseTechNodes!$A$1:$A$238,1,FALSE),"Not Valid")</f>
        <v>specializedFlightSystems</v>
      </c>
    </row>
    <row r="220" spans="1:5" x14ac:dyDescent="0.35">
      <c r="A220" s="5" t="s">
        <v>209</v>
      </c>
      <c r="B220">
        <v>8</v>
      </c>
      <c r="C220" s="1" t="str">
        <f t="shared" si="5"/>
        <v>Rotors VTOLS8</v>
      </c>
      <c r="D220" t="s">
        <v>342</v>
      </c>
      <c r="E220" t="str">
        <f>IFERROR(VLOOKUP(D220,BaseTechNodes!$A$1:$A$238,1,FALSE),"Not Valid")</f>
        <v>experimentalFlightSystems</v>
      </c>
    </row>
    <row r="221" spans="1:5" x14ac:dyDescent="0.35">
      <c r="A221" s="6" t="s">
        <v>8</v>
      </c>
      <c r="B221">
        <v>0</v>
      </c>
      <c r="C221" s="1" t="str">
        <f t="shared" si="5"/>
        <v>Science0</v>
      </c>
      <c r="D221" t="s">
        <v>77</v>
      </c>
      <c r="E221" t="str">
        <f>IFERROR(VLOOKUP(D221,BaseTechNodes!$A$1:$A$238,1,FALSE),"Not Valid")</f>
        <v>start</v>
      </c>
    </row>
    <row r="222" spans="1:5" x14ac:dyDescent="0.35">
      <c r="A222" s="6" t="s">
        <v>8</v>
      </c>
      <c r="B222">
        <v>1</v>
      </c>
      <c r="C222" s="1" t="str">
        <f t="shared" si="5"/>
        <v>Science1</v>
      </c>
      <c r="D222" t="s">
        <v>117</v>
      </c>
      <c r="E222" t="str">
        <f>IFERROR(VLOOKUP(D222,BaseTechNodes!$A$1:$A$238,1,FALSE),"Not Valid")</f>
        <v>engineering101</v>
      </c>
    </row>
    <row r="223" spans="1:5" x14ac:dyDescent="0.35">
      <c r="A223" s="6" t="s">
        <v>8</v>
      </c>
      <c r="B223">
        <v>2</v>
      </c>
      <c r="C223" s="1" t="str">
        <f t="shared" si="5"/>
        <v>Science2</v>
      </c>
      <c r="D223" t="s">
        <v>45</v>
      </c>
      <c r="E223" t="str">
        <f>IFERROR(VLOOKUP(D223,BaseTechNodes!$A$1:$A$238,1,FALSE),"Not Valid")</f>
        <v>science201</v>
      </c>
    </row>
    <row r="224" spans="1:5" x14ac:dyDescent="0.35">
      <c r="A224" s="6" t="s">
        <v>8</v>
      </c>
      <c r="B224">
        <v>3</v>
      </c>
      <c r="C224" s="1" t="str">
        <f t="shared" si="5"/>
        <v>Science3</v>
      </c>
      <c r="D224" t="s">
        <v>38</v>
      </c>
      <c r="E224" t="str">
        <f>IFERROR(VLOOKUP(D224,BaseTechNodes!$A$1:$A$238,1,FALSE),"Not Valid")</f>
        <v>basicScience</v>
      </c>
    </row>
    <row r="225" spans="1:5" x14ac:dyDescent="0.35">
      <c r="A225" s="6" t="s">
        <v>8</v>
      </c>
      <c r="B225">
        <v>4</v>
      </c>
      <c r="C225" s="1" t="str">
        <f t="shared" si="5"/>
        <v>Science4</v>
      </c>
      <c r="D225" t="s">
        <v>39</v>
      </c>
      <c r="E225" t="str">
        <f>IFERROR(VLOOKUP(D225,BaseTechNodes!$A$1:$A$238,1,FALSE),"Not Valid")</f>
        <v>appliedScience</v>
      </c>
    </row>
    <row r="226" spans="1:5" x14ac:dyDescent="0.35">
      <c r="A226" s="6" t="s">
        <v>8</v>
      </c>
      <c r="B226">
        <v>5</v>
      </c>
      <c r="C226" s="1" t="str">
        <f t="shared" si="5"/>
        <v>Science5</v>
      </c>
      <c r="D226" t="s">
        <v>41</v>
      </c>
      <c r="E226" t="str">
        <f>IFERROR(VLOOKUP(D226,BaseTechNodes!$A$1:$A$238,1,FALSE),"Not Valid")</f>
        <v>exactScience</v>
      </c>
    </row>
    <row r="227" spans="1:5" x14ac:dyDescent="0.35">
      <c r="A227" s="6" t="s">
        <v>8</v>
      </c>
      <c r="B227">
        <v>6</v>
      </c>
      <c r="C227" s="1" t="str">
        <f t="shared" si="5"/>
        <v>Science6</v>
      </c>
      <c r="D227" t="s">
        <v>40</v>
      </c>
      <c r="E227" t="str">
        <f>IFERROR(VLOOKUP(D227,BaseTechNodes!$A$1:$A$238,1,FALSE),"Not Valid")</f>
        <v>scienceTech</v>
      </c>
    </row>
    <row r="228" spans="1:5" x14ac:dyDescent="0.35">
      <c r="A228" s="6" t="s">
        <v>8</v>
      </c>
      <c r="B228">
        <v>7</v>
      </c>
      <c r="C228" s="1" t="str">
        <f t="shared" si="5"/>
        <v>Science7</v>
      </c>
      <c r="D228" t="s">
        <v>82</v>
      </c>
      <c r="E228" t="str">
        <f>IFERROR(VLOOKUP(D228,BaseTechNodes!$A$1:$A$238,1,FALSE),"Not Valid")</f>
        <v>specializedScienceTech</v>
      </c>
    </row>
    <row r="229" spans="1:5" x14ac:dyDescent="0.35">
      <c r="A229" s="6" t="s">
        <v>8</v>
      </c>
      <c r="B229">
        <v>8</v>
      </c>
      <c r="C229" s="1" t="str">
        <f t="shared" si="5"/>
        <v>Science8</v>
      </c>
      <c r="D229" t="s">
        <v>194</v>
      </c>
      <c r="E229" t="str">
        <f>IFERROR(VLOOKUP(D229,BaseTechNodes!$A$1:$A$238,1,FALSE),"Not Valid")</f>
        <v>longTermScienceTech</v>
      </c>
    </row>
    <row r="230" spans="1:5" x14ac:dyDescent="0.35">
      <c r="A230" s="6" t="s">
        <v>8</v>
      </c>
      <c r="B230">
        <v>9</v>
      </c>
      <c r="C230" s="1" t="str">
        <f t="shared" si="5"/>
        <v>Science9</v>
      </c>
      <c r="D230" t="s">
        <v>195</v>
      </c>
      <c r="E230" t="str">
        <f>IFERROR(VLOOKUP(D230,BaseTechNodes!$A$1:$A$238,1,FALSE),"Not Valid")</f>
        <v>scientificOutposts</v>
      </c>
    </row>
    <row r="231" spans="1:5" x14ac:dyDescent="0.35">
      <c r="A231" s="6" t="s">
        <v>8</v>
      </c>
      <c r="B231">
        <v>10</v>
      </c>
      <c r="C231" s="1" t="str">
        <f t="shared" si="5"/>
        <v>Science10</v>
      </c>
      <c r="D231" t="s">
        <v>343</v>
      </c>
      <c r="E231" t="str">
        <f>IFERROR(VLOOKUP(D231,BaseTechNodes!$A$1:$A$238,1,FALSE),"Not Valid")</f>
        <v>highEnergyScience</v>
      </c>
    </row>
    <row r="232" spans="1:5" x14ac:dyDescent="0.35">
      <c r="A232" s="6" t="s">
        <v>8</v>
      </c>
      <c r="B232">
        <v>11</v>
      </c>
      <c r="C232" s="1" t="str">
        <f t="shared" si="5"/>
        <v>Science11</v>
      </c>
      <c r="D232" t="s">
        <v>344</v>
      </c>
      <c r="E232" t="str">
        <f>IFERROR(VLOOKUP(D232,BaseTechNodes!$A$1:$A$238,1,FALSE),"Not Valid")</f>
        <v>appliedHighEnergyPhysics</v>
      </c>
    </row>
    <row r="233" spans="1:5" x14ac:dyDescent="0.35">
      <c r="A233" s="6" t="s">
        <v>8</v>
      </c>
      <c r="B233">
        <v>12</v>
      </c>
      <c r="C233" s="1" t="str">
        <f t="shared" si="5"/>
        <v>Science12</v>
      </c>
      <c r="D233" t="s">
        <v>345</v>
      </c>
      <c r="E233" t="str">
        <f>IFERROR(VLOOKUP(D233,BaseTechNodes!$A$1:$A$238,1,FALSE),"Not Valid")</f>
        <v>ultraHighEnergyPhysics</v>
      </c>
    </row>
    <row r="234" spans="1:5" x14ac:dyDescent="0.35">
      <c r="A234" s="5" t="s">
        <v>211</v>
      </c>
      <c r="B234">
        <v>0</v>
      </c>
      <c r="C234" s="1" t="str">
        <f t="shared" si="5"/>
        <v>Solar Panels Fuel Cells0</v>
      </c>
      <c r="D234" t="s">
        <v>77</v>
      </c>
      <c r="E234" t="str">
        <f>IFERROR(VLOOKUP(D234,BaseTechNodes!$A$1:$A$238,1,FALSE),"Not Valid")</f>
        <v>start</v>
      </c>
    </row>
    <row r="235" spans="1:5" x14ac:dyDescent="0.35">
      <c r="A235" s="5" t="s">
        <v>211</v>
      </c>
      <c r="B235">
        <v>1</v>
      </c>
      <c r="C235" s="1" t="str">
        <f t="shared" si="5"/>
        <v>Solar Panels Fuel Cells1</v>
      </c>
      <c r="D235" t="s">
        <v>117</v>
      </c>
      <c r="E235" t="str">
        <f>IFERROR(VLOOKUP(D235,BaseTechNodes!$A$1:$A$238,1,FALSE),"Not Valid")</f>
        <v>engineering101</v>
      </c>
    </row>
    <row r="236" spans="1:5" x14ac:dyDescent="0.35">
      <c r="A236" s="5" t="s">
        <v>211</v>
      </c>
      <c r="B236">
        <v>2</v>
      </c>
      <c r="C236" s="1" t="str">
        <f t="shared" si="5"/>
        <v>Solar Panels Fuel Cells2</v>
      </c>
      <c r="D236" t="s">
        <v>45</v>
      </c>
      <c r="E236" t="str">
        <f>IFERROR(VLOOKUP(D236,BaseTechNodes!$A$1:$A$238,1,FALSE),"Not Valid")</f>
        <v>science201</v>
      </c>
    </row>
    <row r="237" spans="1:5" x14ac:dyDescent="0.35">
      <c r="A237" s="5" t="s">
        <v>211</v>
      </c>
      <c r="B237">
        <v>3</v>
      </c>
      <c r="C237" s="1" t="str">
        <f t="shared" si="5"/>
        <v>Solar Panels Fuel Cells3</v>
      </c>
      <c r="D237" t="s">
        <v>122</v>
      </c>
      <c r="E237" t="str">
        <f>IFERROR(VLOOKUP(D237,BaseTechNodes!$A$1:$A$238,1,FALSE),"Not Valid")</f>
        <v>batteryTech</v>
      </c>
    </row>
    <row r="238" spans="1:5" x14ac:dyDescent="0.35">
      <c r="A238" s="5" t="s">
        <v>211</v>
      </c>
      <c r="B238">
        <v>4</v>
      </c>
      <c r="C238" s="1" t="str">
        <f t="shared" si="5"/>
        <v>Solar Panels Fuel Cells4</v>
      </c>
      <c r="D238" t="s">
        <v>47</v>
      </c>
      <c r="E238" t="str">
        <f>IFERROR(VLOOKUP(D238,BaseTechNodes!$A$1:$A$238,1,FALSE),"Not Valid")</f>
        <v>electrics</v>
      </c>
    </row>
    <row r="239" spans="1:5" x14ac:dyDescent="0.35">
      <c r="A239" s="5" t="s">
        <v>211</v>
      </c>
      <c r="B239">
        <v>5</v>
      </c>
      <c r="C239" s="1" t="str">
        <f t="shared" si="5"/>
        <v>Solar Panels Fuel Cells5</v>
      </c>
      <c r="D239" t="s">
        <v>46</v>
      </c>
      <c r="E239" t="str">
        <f>IFERROR(VLOOKUP(D239,BaseTechNodes!$A$1:$A$238,1,FALSE),"Not Valid")</f>
        <v>advElectrics</v>
      </c>
    </row>
    <row r="240" spans="1:5" x14ac:dyDescent="0.35">
      <c r="A240" s="5" t="s">
        <v>211</v>
      </c>
      <c r="B240">
        <v>6</v>
      </c>
      <c r="C240" s="1" t="str">
        <f t="shared" si="5"/>
        <v>Solar Panels Fuel Cells6</v>
      </c>
      <c r="D240" t="s">
        <v>60</v>
      </c>
      <c r="E240" t="str">
        <f>IFERROR(VLOOKUP(D240,BaseTechNodes!$A$1:$A$238,1,FALSE),"Not Valid")</f>
        <v>largeElectrics</v>
      </c>
    </row>
    <row r="241" spans="1:5" x14ac:dyDescent="0.35">
      <c r="A241" s="5" t="s">
        <v>211</v>
      </c>
      <c r="B241">
        <v>7</v>
      </c>
      <c r="C241" s="1" t="str">
        <f t="shared" si="5"/>
        <v>Solar Panels Fuel Cells7</v>
      </c>
      <c r="D241" t="s">
        <v>163</v>
      </c>
      <c r="E241" t="str">
        <f>IFERROR(VLOOKUP(D241,BaseTechNodes!$A$1:$A$238,1,FALSE),"Not Valid")</f>
        <v>advSolarTech</v>
      </c>
    </row>
    <row r="242" spans="1:5" x14ac:dyDescent="0.35">
      <c r="A242" s="5" t="s">
        <v>211</v>
      </c>
      <c r="B242">
        <v>8</v>
      </c>
      <c r="C242" s="1" t="str">
        <f t="shared" si="5"/>
        <v>Solar Panels Fuel Cells8</v>
      </c>
      <c r="D242" t="s">
        <v>164</v>
      </c>
      <c r="E242" t="str">
        <f>IFERROR(VLOOKUP(D242,BaseTechNodes!$A$1:$A$238,1,FALSE),"Not Valid")</f>
        <v>cuttingEdgeSolarTech</v>
      </c>
    </row>
    <row r="243" spans="1:5" x14ac:dyDescent="0.35">
      <c r="A243" s="5" t="s">
        <v>211</v>
      </c>
      <c r="B243">
        <v>9</v>
      </c>
      <c r="C243" s="1" t="str">
        <f t="shared" si="5"/>
        <v>Solar Panels Fuel Cells9</v>
      </c>
      <c r="D243" t="s">
        <v>346</v>
      </c>
      <c r="E243" t="str">
        <f>IFERROR(VLOOKUP(D243,BaseTechNodes!$A$1:$A$238,1,FALSE),"Not Valid")</f>
        <v>exoticSolarTech</v>
      </c>
    </row>
    <row r="244" spans="1:5" x14ac:dyDescent="0.35">
      <c r="A244" s="5" t="s">
        <v>211</v>
      </c>
      <c r="B244">
        <v>10</v>
      </c>
      <c r="C244" s="1" t="str">
        <f t="shared" si="5"/>
        <v>Solar Panels Fuel Cells10</v>
      </c>
      <c r="D244" t="s">
        <v>347</v>
      </c>
      <c r="E244" t="str">
        <f>IFERROR(VLOOKUP(D244,BaseTechNodes!$A$1:$A$238,1,FALSE),"Not Valid")</f>
        <v>omegaSolarTech</v>
      </c>
    </row>
    <row r="245" spans="1:5" x14ac:dyDescent="0.35">
      <c r="A245" s="5" t="s">
        <v>216</v>
      </c>
      <c r="B245">
        <v>0</v>
      </c>
      <c r="C245" s="1" t="str">
        <f>_xlfn.CONCAT(A245,B245)</f>
        <v>Solid Rocket Boosters0</v>
      </c>
      <c r="D245" t="s">
        <v>77</v>
      </c>
      <c r="E245" t="str">
        <f>IFERROR(VLOOKUP(D245,BaseTechNodes!$A$1:$A$238,1,FALSE),"Not Valid")</f>
        <v>start</v>
      </c>
    </row>
    <row r="246" spans="1:5" x14ac:dyDescent="0.35">
      <c r="A246" s="5" t="s">
        <v>216</v>
      </c>
      <c r="B246">
        <v>1</v>
      </c>
      <c r="C246" s="1" t="str">
        <f t="shared" si="5"/>
        <v>Solid Rocket Boosters1</v>
      </c>
      <c r="D246" t="s">
        <v>182</v>
      </c>
      <c r="E246" t="str">
        <f>IFERROR(VLOOKUP(D246,BaseTechNodes!$A$1:$A$238,1,FALSE),"Not Valid")</f>
        <v>soundingRockets</v>
      </c>
    </row>
    <row r="247" spans="1:5" x14ac:dyDescent="0.35">
      <c r="A247" s="5" t="s">
        <v>216</v>
      </c>
      <c r="B247">
        <v>2</v>
      </c>
      <c r="C247" s="1" t="str">
        <f t="shared" si="5"/>
        <v>Solid Rocket Boosters2</v>
      </c>
      <c r="D247" t="s">
        <v>130</v>
      </c>
      <c r="E247" t="str">
        <f>IFERROR(VLOOKUP(D247,BaseTechNodes!$A$1:$A$238,1,FALSE),"Not Valid")</f>
        <v>tinyBoosters</v>
      </c>
    </row>
    <row r="248" spans="1:5" x14ac:dyDescent="0.35">
      <c r="A248" s="5" t="s">
        <v>216</v>
      </c>
      <c r="B248">
        <v>3</v>
      </c>
      <c r="C248" s="1" t="str">
        <f t="shared" si="5"/>
        <v>Solid Rocket Boosters3</v>
      </c>
      <c r="D248" t="s">
        <v>131</v>
      </c>
      <c r="E248" t="str">
        <f>IFERROR(VLOOKUP(D248,BaseTechNodes!$A$1:$A$238,1,FALSE),"Not Valid")</f>
        <v>smallBoosters</v>
      </c>
    </row>
    <row r="249" spans="1:5" x14ac:dyDescent="0.35">
      <c r="A249" s="5" t="s">
        <v>216</v>
      </c>
      <c r="B249">
        <v>4</v>
      </c>
      <c r="C249" s="1" t="str">
        <f t="shared" si="5"/>
        <v>Solid Rocket Boosters4</v>
      </c>
      <c r="D249" t="s">
        <v>136</v>
      </c>
      <c r="E249" t="str">
        <f>IFERROR(VLOOKUP(D249,BaseTechNodes!$A$1:$A$238,1,FALSE),"Not Valid")</f>
        <v>mediumBoosters</v>
      </c>
    </row>
    <row r="250" spans="1:5" x14ac:dyDescent="0.35">
      <c r="A250" s="5" t="s">
        <v>216</v>
      </c>
      <c r="B250">
        <v>5</v>
      </c>
      <c r="C250" s="1" t="str">
        <f t="shared" si="5"/>
        <v>Solid Rocket Boosters5</v>
      </c>
      <c r="D250" t="s">
        <v>103</v>
      </c>
      <c r="E250" t="str">
        <f>IFERROR(VLOOKUP(D250,BaseTechNodes!$A$1:$A$238,1,FALSE),"Not Valid")</f>
        <v>largeBoosters</v>
      </c>
    </row>
    <row r="251" spans="1:5" x14ac:dyDescent="0.35">
      <c r="A251" s="5" t="s">
        <v>216</v>
      </c>
      <c r="B251">
        <v>6</v>
      </c>
      <c r="C251" s="1" t="str">
        <f t="shared" si="5"/>
        <v>Solid Rocket Boosters6</v>
      </c>
      <c r="D251" t="s">
        <v>128</v>
      </c>
      <c r="E251" t="str">
        <f>IFERROR(VLOOKUP(D251,BaseTechNodes!$A$1:$A$238,1,FALSE),"Not Valid")</f>
        <v>largerBoosters</v>
      </c>
    </row>
    <row r="252" spans="1:5" x14ac:dyDescent="0.35">
      <c r="A252" s="5" t="s">
        <v>216</v>
      </c>
      <c r="B252">
        <v>7</v>
      </c>
      <c r="C252" s="1" t="str">
        <f t="shared" si="5"/>
        <v>Solid Rocket Boosters7</v>
      </c>
      <c r="D252" t="s">
        <v>101</v>
      </c>
      <c r="E252" t="str">
        <f>IFERROR(VLOOKUP(D252,BaseTechNodes!$A$1:$A$238,1,FALSE),"Not Valid")</f>
        <v>hugeBoosters</v>
      </c>
    </row>
    <row r="253" spans="1:5" x14ac:dyDescent="0.35">
      <c r="A253" s="5" t="s">
        <v>216</v>
      </c>
      <c r="B253">
        <v>8</v>
      </c>
      <c r="C253" s="1" t="str">
        <f t="shared" si="5"/>
        <v>Solid Rocket Boosters8</v>
      </c>
      <c r="D253" t="s">
        <v>61</v>
      </c>
      <c r="E253" t="str">
        <f>IFERROR(VLOOKUP(D253,BaseTechNodes!$A$1:$A$238,1,FALSE),"Not Valid")</f>
        <v>gargantuanBoosters</v>
      </c>
    </row>
    <row r="254" spans="1:5" x14ac:dyDescent="0.35">
      <c r="A254" s="5" t="s">
        <v>215</v>
      </c>
      <c r="B254">
        <v>2</v>
      </c>
      <c r="C254" s="1" t="str">
        <f t="shared" si="5"/>
        <v>Specialty Engines2</v>
      </c>
      <c r="D254" t="s">
        <v>147</v>
      </c>
      <c r="E254" t="str">
        <f>IFERROR(VLOOKUP(D254,BaseTechNodes!$A$1:$A$238,1,FALSE),"Not Valid")</f>
        <v>basicFlightControl</v>
      </c>
    </row>
    <row r="255" spans="1:5" x14ac:dyDescent="0.35">
      <c r="A255" s="5" t="s">
        <v>215</v>
      </c>
      <c r="B255">
        <v>3</v>
      </c>
      <c r="C255" s="1" t="str">
        <f t="shared" si="5"/>
        <v>Specialty Engines3</v>
      </c>
      <c r="D255" t="s">
        <v>44</v>
      </c>
      <c r="E255" t="str">
        <f>IFERROR(VLOOKUP(D255,BaseTechNodes!$A$1:$A$238,1,FALSE),"Not Valid")</f>
        <v>flightControl</v>
      </c>
    </row>
    <row r="256" spans="1:5" x14ac:dyDescent="0.35">
      <c r="A256" s="5" t="s">
        <v>215</v>
      </c>
      <c r="B256">
        <v>4</v>
      </c>
      <c r="C256" s="1" t="str">
        <f t="shared" si="5"/>
        <v>Specialty Engines4</v>
      </c>
      <c r="D256" t="s">
        <v>187</v>
      </c>
      <c r="E256" t="str">
        <f>IFERROR(VLOOKUP(D256,BaseTechNodes!$A$1:$A$238,1,FALSE),"Not Valid")</f>
        <v>propulsionSystems</v>
      </c>
    </row>
    <row r="257" spans="1:5" x14ac:dyDescent="0.35">
      <c r="A257" s="5" t="s">
        <v>215</v>
      </c>
      <c r="B257">
        <v>5</v>
      </c>
      <c r="C257" s="1" t="str">
        <f t="shared" si="5"/>
        <v>Specialty Engines5</v>
      </c>
      <c r="D257" t="s">
        <v>185</v>
      </c>
      <c r="E257" t="str">
        <f>IFERROR(VLOOKUP(D257,BaseTechNodes!$A$1:$A$238,1,FALSE),"Not Valid")</f>
        <v>precisionPropulsion</v>
      </c>
    </row>
    <row r="258" spans="1:5" x14ac:dyDescent="0.35">
      <c r="A258" s="5" t="s">
        <v>215</v>
      </c>
      <c r="B258">
        <v>6</v>
      </c>
      <c r="C258" s="1" t="str">
        <f t="shared" si="5"/>
        <v>Specialty Engines6</v>
      </c>
      <c r="D258" t="s">
        <v>159</v>
      </c>
      <c r="E258" t="str">
        <f>IFERROR(VLOOKUP(D258,BaseTechNodes!$A$1:$A$238,1,FALSE),"Not Valid")</f>
        <v>experimentalPropulsion</v>
      </c>
    </row>
    <row r="259" spans="1:5" x14ac:dyDescent="0.35">
      <c r="A259" s="5" t="s">
        <v>215</v>
      </c>
      <c r="B259">
        <v>7</v>
      </c>
      <c r="C259" s="1" t="str">
        <f t="shared" ref="C259:C322" si="6">_xlfn.CONCAT(A259,B259)</f>
        <v>Specialty Engines7</v>
      </c>
      <c r="D259" t="s">
        <v>102</v>
      </c>
      <c r="E259" t="str">
        <f>IFERROR(VLOOKUP(D259,BaseTechNodes!$A$1:$A$238,1,FALSE),"Not Valid")</f>
        <v>exoticPropulsion</v>
      </c>
    </row>
    <row r="260" spans="1:5" x14ac:dyDescent="0.35">
      <c r="A260" s="5" t="s">
        <v>215</v>
      </c>
      <c r="B260">
        <v>8</v>
      </c>
      <c r="C260" s="1" t="str">
        <f t="shared" si="6"/>
        <v>Specialty Engines8</v>
      </c>
      <c r="D260" t="s">
        <v>168</v>
      </c>
      <c r="E260" t="str">
        <f>IFERROR(VLOOKUP(D260,BaseTechNodes!$A$1:$A$238,1,FALSE),"Not Valid")</f>
        <v>aBitMoreExoticPropulsion</v>
      </c>
    </row>
    <row r="261" spans="1:5" x14ac:dyDescent="0.35">
      <c r="A261" s="5" t="s">
        <v>215</v>
      </c>
      <c r="B261">
        <v>9</v>
      </c>
      <c r="C261" s="1" t="str">
        <f t="shared" si="6"/>
        <v>Specialty Engines9</v>
      </c>
      <c r="D261" t="s">
        <v>139</v>
      </c>
      <c r="E261" t="str">
        <f>IFERROR(VLOOKUP(D261,BaseTechNodes!$A$1:$A$238,1,FALSE),"Not Valid")</f>
        <v>expAircraftEngines</v>
      </c>
    </row>
    <row r="262" spans="1:5" x14ac:dyDescent="0.35">
      <c r="A262" s="5" t="s">
        <v>215</v>
      </c>
      <c r="B262">
        <v>10</v>
      </c>
      <c r="C262" s="1" t="str">
        <f t="shared" si="6"/>
        <v>Specialty Engines10</v>
      </c>
      <c r="D262" t="s">
        <v>349</v>
      </c>
      <c r="E262" t="str">
        <f>IFERROR(VLOOKUP(D262,BaseTechNodes!$A$1:$A$238,1,FALSE),"Not Valid")</f>
        <v>hybridAircraftEngines</v>
      </c>
    </row>
    <row r="263" spans="1:5" x14ac:dyDescent="0.35">
      <c r="A263" s="5" t="s">
        <v>350</v>
      </c>
      <c r="B263">
        <v>3</v>
      </c>
      <c r="C263" s="1" t="str">
        <f t="shared" si="6"/>
        <v>Specialty Fuel Systems3</v>
      </c>
      <c r="D263" t="s">
        <v>127</v>
      </c>
      <c r="E263" t="str">
        <f>IFERROR(VLOOKUP(D263,BaseTechNodes!$A$1:$A$238,1,FALSE),"Not Valid")</f>
        <v>fuelLines</v>
      </c>
    </row>
    <row r="264" spans="1:5" x14ac:dyDescent="0.35">
      <c r="A264" s="5" t="s">
        <v>350</v>
      </c>
      <c r="B264">
        <v>4</v>
      </c>
      <c r="C264" s="1" t="str">
        <f t="shared" si="6"/>
        <v>Specialty Fuel Systems4</v>
      </c>
      <c r="D264" t="s">
        <v>43</v>
      </c>
      <c r="E264" t="str">
        <f>IFERROR(VLOOKUP(D264,BaseTechNodes!$A$1:$A$238,1,FALSE),"Not Valid")</f>
        <v>flexibleFuelSolutions</v>
      </c>
    </row>
    <row r="265" spans="1:5" x14ac:dyDescent="0.35">
      <c r="A265" s="5" t="s">
        <v>350</v>
      </c>
      <c r="B265">
        <v>5</v>
      </c>
      <c r="C265" s="1" t="str">
        <f t="shared" si="6"/>
        <v>Specialty Fuel Systems5</v>
      </c>
      <c r="D265" t="s">
        <v>151</v>
      </c>
      <c r="E265" t="str">
        <f>IFERROR(VLOOKUP(D265,BaseTechNodes!$A$1:$A$238,1,FALSE),"Not Valid")</f>
        <v>advancedFlexibleFuelSolutions</v>
      </c>
    </row>
    <row r="266" spans="1:5" x14ac:dyDescent="0.35">
      <c r="A266" s="5" t="s">
        <v>208</v>
      </c>
      <c r="B266">
        <v>0</v>
      </c>
      <c r="C266" s="1" t="str">
        <f t="shared" si="6"/>
        <v>Station Structural Parts0</v>
      </c>
      <c r="D266" t="s">
        <v>77</v>
      </c>
      <c r="E266" t="str">
        <f>IFERROR(VLOOKUP(D266,BaseTechNodes!$A$1:$A$238,1,FALSE),"Not Valid")</f>
        <v>start</v>
      </c>
    </row>
    <row r="267" spans="1:5" x14ac:dyDescent="0.35">
      <c r="A267" s="5" t="s">
        <v>208</v>
      </c>
      <c r="B267">
        <v>1</v>
      </c>
      <c r="C267" s="1" t="str">
        <f t="shared" si="6"/>
        <v>Station Structural Parts1</v>
      </c>
      <c r="D267" t="s">
        <v>21</v>
      </c>
      <c r="E267" t="str">
        <f>IFERROR(VLOOKUP(D267,BaseTechNodes!$A$1:$A$238,1,FALSE),"Not Valid")</f>
        <v>basicRocketry</v>
      </c>
    </row>
    <row r="268" spans="1:5" x14ac:dyDescent="0.35">
      <c r="A268" s="5" t="s">
        <v>208</v>
      </c>
      <c r="B268">
        <v>2</v>
      </c>
      <c r="C268" s="1" t="str">
        <f t="shared" si="6"/>
        <v>Station Structural Parts2</v>
      </c>
      <c r="D268" t="s">
        <v>20</v>
      </c>
      <c r="E268" t="str">
        <f>IFERROR(VLOOKUP(D268,BaseTechNodes!$A$1:$A$238,1,FALSE),"Not Valid")</f>
        <v>basicConstruction</v>
      </c>
    </row>
    <row r="269" spans="1:5" x14ac:dyDescent="0.35">
      <c r="A269" s="5" t="s">
        <v>208</v>
      </c>
      <c r="B269">
        <v>3</v>
      </c>
      <c r="C269" s="1" t="str">
        <f t="shared" si="6"/>
        <v>Station Structural Parts3</v>
      </c>
      <c r="D269" t="s">
        <v>79</v>
      </c>
      <c r="E269" t="str">
        <f>IFERROR(VLOOKUP(D269,BaseTechNodes!$A$1:$A$238,1,FALSE),"Not Valid")</f>
        <v>generalConstruction</v>
      </c>
    </row>
    <row r="270" spans="1:5" x14ac:dyDescent="0.35">
      <c r="A270" s="5" t="s">
        <v>208</v>
      </c>
      <c r="B270">
        <v>4</v>
      </c>
      <c r="C270" s="1" t="str">
        <f t="shared" si="6"/>
        <v>Station Structural Parts4</v>
      </c>
      <c r="D270" t="s">
        <v>88</v>
      </c>
      <c r="E270" t="str">
        <f>IFERROR(VLOOKUP(D270,BaseTechNodes!$A$1:$A$238,1,FALSE),"Not Valid")</f>
        <v>advConstruction</v>
      </c>
    </row>
    <row r="271" spans="1:5" x14ac:dyDescent="0.35">
      <c r="A271" s="5" t="s">
        <v>208</v>
      </c>
      <c r="B271">
        <v>5</v>
      </c>
      <c r="C271" s="1" t="str">
        <f t="shared" si="6"/>
        <v>Station Structural Parts5</v>
      </c>
      <c r="D271" t="s">
        <v>71</v>
      </c>
      <c r="E271" t="str">
        <f>IFERROR(VLOOKUP(D271,BaseTechNodes!$A$1:$A$238,1,FALSE),"Not Valid")</f>
        <v>specializedConstruction</v>
      </c>
    </row>
    <row r="272" spans="1:5" x14ac:dyDescent="0.35">
      <c r="A272" s="5" t="s">
        <v>208</v>
      </c>
      <c r="B272">
        <v>6</v>
      </c>
      <c r="C272" s="1" t="str">
        <f t="shared" si="6"/>
        <v>Station Structural Parts6</v>
      </c>
      <c r="D272" t="s">
        <v>59</v>
      </c>
      <c r="E272" t="str">
        <f>IFERROR(VLOOKUP(D272,BaseTechNodes!$A$1:$A$238,1,FALSE),"Not Valid")</f>
        <v>composites</v>
      </c>
    </row>
    <row r="273" spans="1:5" x14ac:dyDescent="0.35">
      <c r="A273" s="5" t="s">
        <v>208</v>
      </c>
      <c r="B273">
        <v>7</v>
      </c>
      <c r="C273" s="1" t="str">
        <f t="shared" si="6"/>
        <v>Station Structural Parts7</v>
      </c>
      <c r="D273" t="s">
        <v>67</v>
      </c>
      <c r="E273" t="str">
        <f>IFERROR(VLOOKUP(D273,BaseTechNodes!$A$1:$A$238,1,FALSE),"Not Valid")</f>
        <v>metaMaterials</v>
      </c>
    </row>
    <row r="274" spans="1:5" x14ac:dyDescent="0.35">
      <c r="A274" s="5" t="s">
        <v>208</v>
      </c>
      <c r="B274">
        <v>8</v>
      </c>
      <c r="C274" s="1" t="str">
        <f t="shared" si="6"/>
        <v>Station Structural Parts8</v>
      </c>
      <c r="D274" t="s">
        <v>63</v>
      </c>
      <c r="E274" t="str">
        <f>IFERROR(VLOOKUP(D274,BaseTechNodes!$A$1:$A$238,1,FALSE),"Not Valid")</f>
        <v>orbitalAssembly</v>
      </c>
    </row>
    <row r="275" spans="1:5" x14ac:dyDescent="0.35">
      <c r="A275" s="5" t="s">
        <v>208</v>
      </c>
      <c r="B275">
        <v>9</v>
      </c>
      <c r="C275" s="1" t="str">
        <f t="shared" si="6"/>
        <v>Station Structural Parts9</v>
      </c>
      <c r="D275" t="s">
        <v>177</v>
      </c>
      <c r="E275" t="str">
        <f>IFERROR(VLOOKUP(D275,BaseTechNodes!$A$1:$A$238,1,FALSE),"Not Valid")</f>
        <v>orbitalMegastructures</v>
      </c>
    </row>
    <row r="276" spans="1:5" x14ac:dyDescent="0.35">
      <c r="A276" s="5" t="s">
        <v>226</v>
      </c>
      <c r="B276">
        <v>0</v>
      </c>
      <c r="C276" s="1" t="str">
        <f t="shared" si="6"/>
        <v>Stations Colony0</v>
      </c>
      <c r="D276" t="s">
        <v>77</v>
      </c>
      <c r="E276" t="str">
        <f>IFERROR(VLOOKUP(D276,BaseTechNodes!$A$1:$A$238,1,FALSE),"Not Valid")</f>
        <v>start</v>
      </c>
    </row>
    <row r="277" spans="1:5" x14ac:dyDescent="0.35">
      <c r="A277" s="5" t="s">
        <v>226</v>
      </c>
      <c r="B277">
        <v>1</v>
      </c>
      <c r="C277" s="1" t="str">
        <f t="shared" si="6"/>
        <v>Stations Colony1</v>
      </c>
      <c r="D277" t="s">
        <v>117</v>
      </c>
      <c r="E277" t="str">
        <f>IFERROR(VLOOKUP(D277,BaseTechNodes!$A$1:$A$238,1,FALSE),"Not Valid")</f>
        <v>engineering101</v>
      </c>
    </row>
    <row r="278" spans="1:5" x14ac:dyDescent="0.35">
      <c r="A278" s="5" t="s">
        <v>226</v>
      </c>
      <c r="B278">
        <v>2</v>
      </c>
      <c r="C278" s="1" t="str">
        <f t="shared" si="6"/>
        <v>Stations Colony2</v>
      </c>
      <c r="D278" t="s">
        <v>19</v>
      </c>
      <c r="E278" t="str">
        <f>IFERROR(VLOOKUP(D278,BaseTechNodes!$A$1:$A$238,1,FALSE),"Not Valid")</f>
        <v>serviceModules</v>
      </c>
    </row>
    <row r="279" spans="1:5" x14ac:dyDescent="0.35">
      <c r="A279" s="5" t="s">
        <v>226</v>
      </c>
      <c r="B279">
        <v>4</v>
      </c>
      <c r="C279" s="1" t="str">
        <f t="shared" si="6"/>
        <v>Stations Colony4</v>
      </c>
      <c r="D279" t="s">
        <v>33</v>
      </c>
      <c r="E279" t="str">
        <f>IFERROR(VLOOKUP(D279,BaseTechNodes!$A$1:$A$238,1,FALSE),"Not Valid")</f>
        <v>recycling</v>
      </c>
    </row>
    <row r="280" spans="1:5" x14ac:dyDescent="0.35">
      <c r="A280" s="5" t="s">
        <v>226</v>
      </c>
      <c r="B280">
        <v>5</v>
      </c>
      <c r="C280" s="1" t="str">
        <f t="shared" si="6"/>
        <v>Stations Colony5</v>
      </c>
      <c r="D280" t="s">
        <v>72</v>
      </c>
      <c r="E280" t="str">
        <f>IFERROR(VLOOKUP(D280,BaseTechNodes!$A$1:$A$238,1,FALSE),"Not Valid")</f>
        <v>hydroponics</v>
      </c>
    </row>
    <row r="281" spans="1:5" x14ac:dyDescent="0.35">
      <c r="A281" s="5" t="s">
        <v>226</v>
      </c>
      <c r="B281">
        <v>6</v>
      </c>
      <c r="C281" s="1" t="str">
        <f t="shared" si="6"/>
        <v>Stations Colony6</v>
      </c>
      <c r="D281" t="s">
        <v>76</v>
      </c>
      <c r="E281" t="str">
        <f>IFERROR(VLOOKUP(D281,BaseTechNodes!$A$1:$A$238,1,FALSE),"Not Valid")</f>
        <v>earlyStations</v>
      </c>
    </row>
    <row r="282" spans="1:5" x14ac:dyDescent="0.35">
      <c r="A282" s="5" t="s">
        <v>226</v>
      </c>
      <c r="B282">
        <v>7</v>
      </c>
      <c r="C282" s="1" t="str">
        <f t="shared" si="6"/>
        <v>Stations Colony7</v>
      </c>
      <c r="D282" t="s">
        <v>68</v>
      </c>
      <c r="E282" t="str">
        <f>IFERROR(VLOOKUP(D282,BaseTechNodes!$A$1:$A$238,1,FALSE),"Not Valid")</f>
        <v>shortTermHabitation</v>
      </c>
    </row>
    <row r="283" spans="1:5" x14ac:dyDescent="0.35">
      <c r="A283" s="5" t="s">
        <v>226</v>
      </c>
      <c r="B283">
        <v>8</v>
      </c>
      <c r="C283" s="1" t="str">
        <f t="shared" si="6"/>
        <v>Stations Colony8</v>
      </c>
      <c r="D283" t="s">
        <v>65</v>
      </c>
      <c r="E283" t="str">
        <f>IFERROR(VLOOKUP(D283,BaseTechNodes!$A$1:$A$238,1,FALSE),"Not Valid")</f>
        <v>longTermHabitation</v>
      </c>
    </row>
    <row r="284" spans="1:5" x14ac:dyDescent="0.35">
      <c r="A284" s="5" t="s">
        <v>226</v>
      </c>
      <c r="B284">
        <v>9</v>
      </c>
      <c r="C284" s="1" t="str">
        <f t="shared" si="6"/>
        <v>Stations Colony9</v>
      </c>
      <c r="D284" t="s">
        <v>64</v>
      </c>
      <c r="E284" t="str">
        <f>IFERROR(VLOOKUP(D284,BaseTechNodes!$A$1:$A$238,1,FALSE),"Not Valid")</f>
        <v>advancedStations</v>
      </c>
    </row>
    <row r="285" spans="1:5" x14ac:dyDescent="0.35">
      <c r="A285" s="5" t="s">
        <v>226</v>
      </c>
      <c r="B285">
        <v>10</v>
      </c>
      <c r="C285" s="1" t="str">
        <f t="shared" si="6"/>
        <v>Stations Colony10</v>
      </c>
      <c r="D285" t="s">
        <v>75</v>
      </c>
      <c r="E285" t="str">
        <f>IFERROR(VLOOKUP(D285,BaseTechNodes!$A$1:$A$238,1,FALSE),"Not Valid")</f>
        <v>colonization</v>
      </c>
    </row>
    <row r="286" spans="1:5" x14ac:dyDescent="0.35">
      <c r="A286" s="5" t="s">
        <v>226</v>
      </c>
      <c r="B286">
        <v>11</v>
      </c>
      <c r="C286" s="1" t="str">
        <f t="shared" si="6"/>
        <v>Stations Colony11</v>
      </c>
      <c r="D286" t="s">
        <v>192</v>
      </c>
      <c r="E286" t="str">
        <f>IFERROR(VLOOKUP(D286,BaseTechNodes!$A$1:$A$238,1,FALSE),"Not Valid")</f>
        <v>advColonization</v>
      </c>
    </row>
    <row r="287" spans="1:5" x14ac:dyDescent="0.35">
      <c r="A287" s="5" t="s">
        <v>224</v>
      </c>
      <c r="B287">
        <v>0</v>
      </c>
      <c r="C287" s="1" t="str">
        <f t="shared" si="6"/>
        <v>Storage Resources0</v>
      </c>
      <c r="D287" t="s">
        <v>77</v>
      </c>
      <c r="E287" t="str">
        <f>IFERROR(VLOOKUP(D287,BaseTechNodes!$A$1:$A$238,1,FALSE),"Not Valid")</f>
        <v>start</v>
      </c>
    </row>
    <row r="288" spans="1:5" x14ac:dyDescent="0.35">
      <c r="A288" s="5" t="s">
        <v>224</v>
      </c>
      <c r="B288">
        <v>1</v>
      </c>
      <c r="C288" s="1" t="str">
        <f t="shared" si="6"/>
        <v>Storage Resources1</v>
      </c>
      <c r="D288" t="s">
        <v>117</v>
      </c>
      <c r="E288" t="str">
        <f>IFERROR(VLOOKUP(D288,BaseTechNodes!$A$1:$A$238,1,FALSE),"Not Valid")</f>
        <v>engineering101</v>
      </c>
    </row>
    <row r="289" spans="1:5" x14ac:dyDescent="0.35">
      <c r="A289" s="5" t="s">
        <v>224</v>
      </c>
      <c r="B289">
        <v>2</v>
      </c>
      <c r="C289" s="1" t="str">
        <f t="shared" si="6"/>
        <v>Storage Resources2</v>
      </c>
      <c r="D289" t="s">
        <v>19</v>
      </c>
      <c r="E289" t="str">
        <f>IFERROR(VLOOKUP(D289,BaseTechNodes!$A$1:$A$238,1,FALSE),"Not Valid")</f>
        <v>serviceModules</v>
      </c>
    </row>
    <row r="290" spans="1:5" x14ac:dyDescent="0.35">
      <c r="A290" s="5" t="s">
        <v>224</v>
      </c>
      <c r="B290">
        <v>4</v>
      </c>
      <c r="C290" s="1" t="str">
        <f t="shared" si="6"/>
        <v>Storage Resources4</v>
      </c>
      <c r="D290" t="s">
        <v>34</v>
      </c>
      <c r="E290" t="str">
        <f>IFERROR(VLOOKUP(D290,BaseTechNodes!$A$1:$A$238,1,FALSE),"Not Valid")</f>
        <v>storageTech</v>
      </c>
    </row>
    <row r="291" spans="1:5" x14ac:dyDescent="0.35">
      <c r="A291" s="5" t="s">
        <v>224</v>
      </c>
      <c r="B291">
        <v>5</v>
      </c>
      <c r="C291" s="1" t="str">
        <f t="shared" si="6"/>
        <v>Storage Resources5</v>
      </c>
      <c r="D291" t="s">
        <v>36</v>
      </c>
      <c r="E291" t="str">
        <f>IFERROR(VLOOKUP(D291,BaseTechNodes!$A$1:$A$238,1,FALSE),"Not Valid")</f>
        <v>earlyLogistics</v>
      </c>
    </row>
    <row r="292" spans="1:5" x14ac:dyDescent="0.35">
      <c r="A292" s="5" t="s">
        <v>224</v>
      </c>
      <c r="B292">
        <v>6</v>
      </c>
      <c r="C292" s="1" t="str">
        <f t="shared" si="6"/>
        <v>Storage Resources6</v>
      </c>
      <c r="D292" t="s">
        <v>37</v>
      </c>
      <c r="E292" t="str">
        <f>IFERROR(VLOOKUP(D292,BaseTechNodes!$A$1:$A$238,1,FALSE),"Not Valid")</f>
        <v>logistics</v>
      </c>
    </row>
    <row r="293" spans="1:5" x14ac:dyDescent="0.35">
      <c r="A293" s="5" t="s">
        <v>224</v>
      </c>
      <c r="B293">
        <v>7</v>
      </c>
      <c r="C293" s="1" t="str">
        <f t="shared" si="6"/>
        <v>Storage Resources7</v>
      </c>
      <c r="D293" t="s">
        <v>119</v>
      </c>
      <c r="E293" t="str">
        <f>IFERROR(VLOOKUP(D293,BaseTechNodes!$A$1:$A$238,1,FALSE),"Not Valid")</f>
        <v>isru</v>
      </c>
    </row>
    <row r="294" spans="1:5" x14ac:dyDescent="0.35">
      <c r="A294" s="5" t="s">
        <v>224</v>
      </c>
      <c r="B294">
        <v>8</v>
      </c>
      <c r="C294" s="1" t="str">
        <f t="shared" si="6"/>
        <v>Storage Resources8</v>
      </c>
      <c r="D294" t="s">
        <v>120</v>
      </c>
      <c r="E294" t="str">
        <f>IFERROR(VLOOKUP(D294,BaseTechNodes!$A$1:$A$238,1,FALSE),"Not Valid")</f>
        <v>advLogistics</v>
      </c>
    </row>
    <row r="295" spans="1:5" x14ac:dyDescent="0.35">
      <c r="A295" s="5" t="s">
        <v>224</v>
      </c>
      <c r="B295">
        <v>9</v>
      </c>
      <c r="C295" s="1" t="str">
        <f t="shared" si="6"/>
        <v>Storage Resources9</v>
      </c>
      <c r="D295" t="s">
        <v>121</v>
      </c>
      <c r="E295" t="str">
        <f>IFERROR(VLOOKUP(D295,BaseTechNodes!$A$1:$A$238,1,FALSE),"Not Valid")</f>
        <v>advOffworldMining</v>
      </c>
    </row>
    <row r="296" spans="1:5" x14ac:dyDescent="0.35">
      <c r="A296" s="5" t="s">
        <v>224</v>
      </c>
      <c r="B296">
        <v>10</v>
      </c>
      <c r="C296" s="1" t="str">
        <f t="shared" si="6"/>
        <v>Storage Resources10</v>
      </c>
      <c r="D296" t="s">
        <v>42</v>
      </c>
      <c r="E296" t="str">
        <f>IFERROR(VLOOKUP(D296,BaseTechNodes!$A$1:$A$238,1,FALSE),"Not Valid")</f>
        <v>resourceExploitation</v>
      </c>
    </row>
    <row r="297" spans="1:5" x14ac:dyDescent="0.35">
      <c r="A297" s="5" t="s">
        <v>222</v>
      </c>
      <c r="B297">
        <v>0</v>
      </c>
      <c r="C297" s="1" t="str">
        <f t="shared" si="6"/>
        <v>Thermal Heat Shields0</v>
      </c>
      <c r="D297" t="s">
        <v>77</v>
      </c>
      <c r="E297" t="str">
        <f>IFERROR(VLOOKUP(D297,BaseTechNodes!$A$1:$A$238,1,FALSE),"Not Valid")</f>
        <v>start</v>
      </c>
    </row>
    <row r="298" spans="1:5" x14ac:dyDescent="0.35">
      <c r="A298" s="5" t="s">
        <v>222</v>
      </c>
      <c r="B298">
        <v>1</v>
      </c>
      <c r="C298" s="1" t="str">
        <f t="shared" si="6"/>
        <v>Thermal Heat Shields1</v>
      </c>
      <c r="D298" t="s">
        <v>117</v>
      </c>
      <c r="E298" t="str">
        <f>IFERROR(VLOOKUP(D298,BaseTechNodes!$A$1:$A$238,1,FALSE),"Not Valid")</f>
        <v>engineering101</v>
      </c>
    </row>
    <row r="299" spans="1:5" x14ac:dyDescent="0.35">
      <c r="A299" s="5" t="s">
        <v>222</v>
      </c>
      <c r="B299">
        <v>2</v>
      </c>
      <c r="C299" s="1" t="str">
        <f t="shared" si="6"/>
        <v>Thermal Heat Shields2</v>
      </c>
      <c r="D299" t="s">
        <v>45</v>
      </c>
      <c r="E299" t="str">
        <f>IFERROR(VLOOKUP(D299,BaseTechNodes!$A$1:$A$238,1,FALSE),"Not Valid")</f>
        <v>science201</v>
      </c>
    </row>
    <row r="300" spans="1:5" x14ac:dyDescent="0.35">
      <c r="A300" s="5" t="s">
        <v>222</v>
      </c>
      <c r="B300">
        <v>3</v>
      </c>
      <c r="C300" s="1" t="str">
        <f t="shared" si="6"/>
        <v>Thermal Heat Shields3</v>
      </c>
      <c r="D300" t="s">
        <v>122</v>
      </c>
      <c r="E300" t="str">
        <f>IFERROR(VLOOKUP(D300,BaseTechNodes!$A$1:$A$238,1,FALSE),"Not Valid")</f>
        <v>batteryTech</v>
      </c>
    </row>
    <row r="301" spans="1:5" x14ac:dyDescent="0.35">
      <c r="A301" s="5" t="s">
        <v>222</v>
      </c>
      <c r="B301">
        <v>4</v>
      </c>
      <c r="C301" s="1" t="str">
        <f t="shared" si="6"/>
        <v>Thermal Heat Shields4</v>
      </c>
      <c r="D301" t="s">
        <v>47</v>
      </c>
      <c r="E301" t="str">
        <f>IFERROR(VLOOKUP(D301,BaseTechNodes!$A$1:$A$238,1,FALSE),"Not Valid")</f>
        <v>electrics</v>
      </c>
    </row>
    <row r="302" spans="1:5" x14ac:dyDescent="0.35">
      <c r="A302" s="5" t="s">
        <v>222</v>
      </c>
      <c r="B302">
        <v>5</v>
      </c>
      <c r="C302" s="1" t="str">
        <f t="shared" si="6"/>
        <v>Thermal Heat Shields5</v>
      </c>
      <c r="D302" t="s">
        <v>16</v>
      </c>
      <c r="E302" t="str">
        <f>IFERROR(VLOOKUP(D302,BaseTechNodes!$A$1:$A$238,1,FALSE),"Not Valid")</f>
        <v>heatManagementSystems</v>
      </c>
    </row>
    <row r="303" spans="1:5" x14ac:dyDescent="0.35">
      <c r="A303" s="5" t="s">
        <v>222</v>
      </c>
      <c r="B303">
        <v>6</v>
      </c>
      <c r="C303" s="1" t="str">
        <f t="shared" si="6"/>
        <v>Thermal Heat Shields6</v>
      </c>
      <c r="D303" t="s">
        <v>114</v>
      </c>
      <c r="E303" t="str">
        <f>IFERROR(VLOOKUP(D303,BaseTechNodes!$A$1:$A$238,1,FALSE),"Not Valid")</f>
        <v>intermediateHeatManagement</v>
      </c>
    </row>
    <row r="304" spans="1:5" x14ac:dyDescent="0.35">
      <c r="A304" s="5" t="s">
        <v>222</v>
      </c>
      <c r="B304">
        <v>7</v>
      </c>
      <c r="C304" s="1" t="str">
        <f t="shared" si="6"/>
        <v>Thermal Heat Shields7</v>
      </c>
      <c r="D304" t="s">
        <v>148</v>
      </c>
      <c r="E304" t="str">
        <f>IFERROR(VLOOKUP(D304,BaseTechNodes!$A$1:$A$238,1,FALSE),"Not Valid")</f>
        <v>advHeatManagement</v>
      </c>
    </row>
    <row r="305" spans="1:5" x14ac:dyDescent="0.35">
      <c r="A305" s="5" t="s">
        <v>222</v>
      </c>
      <c r="B305">
        <v>8</v>
      </c>
      <c r="C305" s="1" t="str">
        <f t="shared" si="6"/>
        <v>Thermal Heat Shields8</v>
      </c>
      <c r="D305" t="s">
        <v>115</v>
      </c>
      <c r="E305" t="str">
        <f>IFERROR(VLOOKUP(D305,BaseTechNodes!$A$1:$A$238,1,FALSE),"Not Valid")</f>
        <v>experimentalHeatManagement</v>
      </c>
    </row>
    <row r="306" spans="1:5" x14ac:dyDescent="0.35">
      <c r="A306" s="5" t="s">
        <v>222</v>
      </c>
      <c r="B306">
        <v>9</v>
      </c>
      <c r="C306" s="1" t="str">
        <f t="shared" si="6"/>
        <v>Thermal Heat Shields9</v>
      </c>
      <c r="D306" t="s">
        <v>55</v>
      </c>
      <c r="E306" t="str">
        <f>IFERROR(VLOOKUP(D306,BaseTechNodes!$A$1:$A$238,1,FALSE),"Not Valid")</f>
        <v>specializedRadiators</v>
      </c>
    </row>
    <row r="307" spans="1:5" x14ac:dyDescent="0.35">
      <c r="A307" s="5" t="s">
        <v>112</v>
      </c>
      <c r="B307">
        <v>0</v>
      </c>
      <c r="C307" s="1" t="str">
        <f t="shared" si="6"/>
        <v>Unresearchable0</v>
      </c>
      <c r="D307" t="s">
        <v>112</v>
      </c>
      <c r="E307" t="str">
        <f>IFERROR(VLOOKUP(D307,BaseTechNodes!$A$1:$A$238,1,FALSE),"Not Valid")</f>
        <v>Not Valid</v>
      </c>
    </row>
    <row r="308" spans="1:5" x14ac:dyDescent="0.35">
      <c r="A308" s="5" t="s">
        <v>112</v>
      </c>
      <c r="B308">
        <v>1</v>
      </c>
      <c r="C308" s="1" t="str">
        <f t="shared" si="6"/>
        <v>Unresearchable1</v>
      </c>
      <c r="D308" t="s">
        <v>112</v>
      </c>
      <c r="E308" t="str">
        <f>IFERROR(VLOOKUP(D308,BaseTechNodes!$A$1:$A$238,1,FALSE),"Not Valid")</f>
        <v>Not Valid</v>
      </c>
    </row>
    <row r="309" spans="1:5" x14ac:dyDescent="0.35">
      <c r="A309" s="5" t="s">
        <v>112</v>
      </c>
      <c r="B309">
        <v>2</v>
      </c>
      <c r="C309" s="1" t="str">
        <f t="shared" si="6"/>
        <v>Unresearchable2</v>
      </c>
      <c r="D309" t="s">
        <v>112</v>
      </c>
      <c r="E309" t="str">
        <f>IFERROR(VLOOKUP(D309,BaseTechNodes!$A$1:$A$238,1,FALSE),"Not Valid")</f>
        <v>Not Valid</v>
      </c>
    </row>
    <row r="310" spans="1:5" x14ac:dyDescent="0.35">
      <c r="A310" s="5" t="s">
        <v>112</v>
      </c>
      <c r="B310">
        <v>3</v>
      </c>
      <c r="C310" s="1" t="str">
        <f t="shared" si="6"/>
        <v>Unresearchable3</v>
      </c>
      <c r="D310" t="s">
        <v>112</v>
      </c>
      <c r="E310" t="str">
        <f>IFERROR(VLOOKUP(D310,BaseTechNodes!$A$1:$A$238,1,FALSE),"Not Valid")</f>
        <v>Not Valid</v>
      </c>
    </row>
    <row r="311" spans="1:5" x14ac:dyDescent="0.35">
      <c r="A311" s="5" t="s">
        <v>112</v>
      </c>
      <c r="B311">
        <v>4</v>
      </c>
      <c r="C311" s="1" t="str">
        <f t="shared" si="6"/>
        <v>Unresearchable4</v>
      </c>
      <c r="D311" t="s">
        <v>112</v>
      </c>
      <c r="E311" t="str">
        <f>IFERROR(VLOOKUP(D311,BaseTechNodes!$A$1:$A$238,1,FALSE),"Not Valid")</f>
        <v>Not Valid</v>
      </c>
    </row>
    <row r="312" spans="1:5" x14ac:dyDescent="0.35">
      <c r="A312" s="5" t="s">
        <v>112</v>
      </c>
      <c r="B312">
        <v>5</v>
      </c>
      <c r="C312" s="1" t="str">
        <f t="shared" si="6"/>
        <v>Unresearchable5</v>
      </c>
      <c r="D312" t="s">
        <v>112</v>
      </c>
      <c r="E312" t="str">
        <f>IFERROR(VLOOKUP(D312,BaseTechNodes!$A$1:$A$238,1,FALSE),"Not Valid")</f>
        <v>Not Valid</v>
      </c>
    </row>
    <row r="313" spans="1:5" x14ac:dyDescent="0.35">
      <c r="A313" s="5" t="s">
        <v>112</v>
      </c>
      <c r="B313">
        <v>6</v>
      </c>
      <c r="C313" s="1" t="str">
        <f t="shared" si="6"/>
        <v>Unresearchable6</v>
      </c>
      <c r="D313" t="s">
        <v>112</v>
      </c>
      <c r="E313" t="str">
        <f>IFERROR(VLOOKUP(D313,BaseTechNodes!$A$1:$A$238,1,FALSE),"Not Valid")</f>
        <v>Not Valid</v>
      </c>
    </row>
    <row r="314" spans="1:5" x14ac:dyDescent="0.35">
      <c r="A314" s="5" t="s">
        <v>112</v>
      </c>
      <c r="B314">
        <v>7</v>
      </c>
      <c r="C314" s="1" t="str">
        <f t="shared" si="6"/>
        <v>Unresearchable7</v>
      </c>
      <c r="D314" t="s">
        <v>112</v>
      </c>
      <c r="E314" t="str">
        <f>IFERROR(VLOOKUP(D314,BaseTechNodes!$A$1:$A$238,1,FALSE),"Not Valid")</f>
        <v>Not Valid</v>
      </c>
    </row>
    <row r="315" spans="1:5" x14ac:dyDescent="0.35">
      <c r="A315" s="5" t="s">
        <v>112</v>
      </c>
      <c r="B315">
        <v>8</v>
      </c>
      <c r="C315" s="1" t="str">
        <f t="shared" si="6"/>
        <v>Unresearchable8</v>
      </c>
      <c r="D315" t="s">
        <v>112</v>
      </c>
      <c r="E315" t="str">
        <f>IFERROR(VLOOKUP(D315,BaseTechNodes!$A$1:$A$238,1,FALSE),"Not Valid")</f>
        <v>Not Valid</v>
      </c>
    </row>
    <row r="316" spans="1:5" x14ac:dyDescent="0.35">
      <c r="A316" s="5" t="s">
        <v>112</v>
      </c>
      <c r="B316">
        <v>9</v>
      </c>
      <c r="C316" s="1" t="str">
        <f t="shared" si="6"/>
        <v>Unresearchable9</v>
      </c>
      <c r="D316" t="s">
        <v>112</v>
      </c>
      <c r="E316" t="str">
        <f>IFERROR(VLOOKUP(D316,BaseTechNodes!$A$1:$A$238,1,FALSE),"Not Valid")</f>
        <v>Not Valid</v>
      </c>
    </row>
    <row r="317" spans="1:5" x14ac:dyDescent="0.35">
      <c r="A317" s="5" t="s">
        <v>112</v>
      </c>
      <c r="B317">
        <v>10</v>
      </c>
      <c r="C317" s="1" t="str">
        <f t="shared" si="6"/>
        <v>Unresearchable10</v>
      </c>
      <c r="D317" t="s">
        <v>112</v>
      </c>
      <c r="E317" t="str">
        <f>IFERROR(VLOOKUP(D317,BaseTechNodes!$A$1:$A$238,1,FALSE),"Not Valid")</f>
        <v>Not Valid</v>
      </c>
    </row>
    <row r="318" spans="1:5" x14ac:dyDescent="0.35">
      <c r="A318" s="5" t="s">
        <v>112</v>
      </c>
      <c r="B318">
        <v>11</v>
      </c>
      <c r="C318" s="1" t="str">
        <f t="shared" si="6"/>
        <v>Unresearchable11</v>
      </c>
      <c r="D318" t="s">
        <v>112</v>
      </c>
      <c r="E318" t="str">
        <f>IFERROR(VLOOKUP(D318,BaseTechNodes!$A$1:$A$238,1,FALSE),"Not Valid")</f>
        <v>Not Valid</v>
      </c>
    </row>
    <row r="319" spans="1:5" x14ac:dyDescent="0.35">
      <c r="A319" s="5" t="s">
        <v>112</v>
      </c>
      <c r="B319">
        <v>12</v>
      </c>
      <c r="C319" s="1" t="str">
        <f t="shared" si="6"/>
        <v>Unresearchable12</v>
      </c>
      <c r="D319" t="s">
        <v>112</v>
      </c>
      <c r="E319" t="str">
        <f>IFERROR(VLOOKUP(D319,BaseTechNodes!$A$1:$A$238,1,FALSE),"Not Valid")</f>
        <v>Not Valid</v>
      </c>
    </row>
    <row r="320" spans="1:5" x14ac:dyDescent="0.35">
      <c r="A320" s="6" t="s">
        <v>351</v>
      </c>
      <c r="B320">
        <v>0</v>
      </c>
      <c r="C320" s="1" t="str">
        <f t="shared" si="6"/>
        <v>Other0</v>
      </c>
      <c r="D320" t="s">
        <v>188</v>
      </c>
      <c r="E320" t="str">
        <f>IFERROR(VLOOKUP(D320,BaseTechNodes!$A$1:$A$238,1,FALSE),"Not Valid")</f>
        <v>otherParts</v>
      </c>
    </row>
    <row r="321" spans="1:5" x14ac:dyDescent="0.35">
      <c r="A321" s="6" t="s">
        <v>351</v>
      </c>
      <c r="B321">
        <v>1</v>
      </c>
      <c r="C321" s="1" t="str">
        <f t="shared" si="6"/>
        <v>Other1</v>
      </c>
      <c r="D321" t="s">
        <v>188</v>
      </c>
      <c r="E321" t="str">
        <f>IFERROR(VLOOKUP(D321,BaseTechNodes!$A$1:$A$238,1,FALSE),"Not Valid")</f>
        <v>otherParts</v>
      </c>
    </row>
    <row r="322" spans="1:5" x14ac:dyDescent="0.35">
      <c r="A322" s="6" t="s">
        <v>351</v>
      </c>
      <c r="B322">
        <v>2</v>
      </c>
      <c r="C322" s="1" t="str">
        <f t="shared" si="6"/>
        <v>Other2</v>
      </c>
      <c r="D322" t="s">
        <v>188</v>
      </c>
      <c r="E322" t="str">
        <f>IFERROR(VLOOKUP(D322,BaseTechNodes!$A$1:$A$238,1,FALSE),"Not Valid")</f>
        <v>otherParts</v>
      </c>
    </row>
    <row r="323" spans="1:5" x14ac:dyDescent="0.35">
      <c r="A323" s="6" t="s">
        <v>351</v>
      </c>
      <c r="B323">
        <v>3</v>
      </c>
      <c r="C323" s="1" t="str">
        <f t="shared" ref="C323:C386" si="7">_xlfn.CONCAT(A323,B323)</f>
        <v>Other3</v>
      </c>
      <c r="D323" t="s">
        <v>188</v>
      </c>
      <c r="E323" t="str">
        <f>IFERROR(VLOOKUP(D323,BaseTechNodes!$A$1:$A$238,1,FALSE),"Not Valid")</f>
        <v>otherParts</v>
      </c>
    </row>
    <row r="324" spans="1:5" x14ac:dyDescent="0.35">
      <c r="A324" s="6" t="s">
        <v>351</v>
      </c>
      <c r="B324">
        <v>4</v>
      </c>
      <c r="C324" s="1" t="str">
        <f t="shared" si="7"/>
        <v>Other4</v>
      </c>
      <c r="D324" t="s">
        <v>188</v>
      </c>
      <c r="E324" t="str">
        <f>IFERROR(VLOOKUP(D324,BaseTechNodes!$A$1:$A$238,1,FALSE),"Not Valid")</f>
        <v>otherParts</v>
      </c>
    </row>
    <row r="325" spans="1:5" x14ac:dyDescent="0.35">
      <c r="A325" s="6" t="s">
        <v>351</v>
      </c>
      <c r="B325">
        <v>5</v>
      </c>
      <c r="C325" s="1" t="str">
        <f t="shared" si="7"/>
        <v>Other5</v>
      </c>
      <c r="D325" t="s">
        <v>188</v>
      </c>
      <c r="E325" t="str">
        <f>IFERROR(VLOOKUP(D325,BaseTechNodes!$A$1:$A$238,1,FALSE),"Not Valid")</f>
        <v>otherParts</v>
      </c>
    </row>
    <row r="326" spans="1:5" x14ac:dyDescent="0.35">
      <c r="A326" s="6" t="s">
        <v>351</v>
      </c>
      <c r="B326">
        <v>6</v>
      </c>
      <c r="C326" s="1" t="str">
        <f t="shared" si="7"/>
        <v>Other6</v>
      </c>
      <c r="D326" t="s">
        <v>188</v>
      </c>
      <c r="E326" t="str">
        <f>IFERROR(VLOOKUP(D326,BaseTechNodes!$A$1:$A$238,1,FALSE),"Not Valid")</f>
        <v>otherParts</v>
      </c>
    </row>
    <row r="327" spans="1:5" x14ac:dyDescent="0.35">
      <c r="A327" s="6" t="s">
        <v>351</v>
      </c>
      <c r="B327">
        <v>7</v>
      </c>
      <c r="C327" s="1" t="str">
        <f t="shared" si="7"/>
        <v>Other7</v>
      </c>
      <c r="D327" t="s">
        <v>188</v>
      </c>
      <c r="E327" t="str">
        <f>IFERROR(VLOOKUP(D327,BaseTechNodes!$A$1:$A$238,1,FALSE),"Not Valid")</f>
        <v>otherParts</v>
      </c>
    </row>
    <row r="328" spans="1:5" x14ac:dyDescent="0.35">
      <c r="A328" s="6" t="s">
        <v>351</v>
      </c>
      <c r="B328">
        <v>8</v>
      </c>
      <c r="C328" s="1" t="str">
        <f t="shared" si="7"/>
        <v>Other8</v>
      </c>
      <c r="D328" t="s">
        <v>188</v>
      </c>
      <c r="E328" t="str">
        <f>IFERROR(VLOOKUP(D328,BaseTechNodes!$A$1:$A$238,1,FALSE),"Not Valid")</f>
        <v>otherParts</v>
      </c>
    </row>
    <row r="329" spans="1:5" x14ac:dyDescent="0.35">
      <c r="A329" s="6" t="s">
        <v>351</v>
      </c>
      <c r="B329">
        <v>9</v>
      </c>
      <c r="C329" s="1" t="str">
        <f t="shared" si="7"/>
        <v>Other9</v>
      </c>
      <c r="D329" t="s">
        <v>188</v>
      </c>
      <c r="E329" t="str">
        <f>IFERROR(VLOOKUP(D329,BaseTechNodes!$A$1:$A$238,1,FALSE),"Not Valid")</f>
        <v>otherParts</v>
      </c>
    </row>
    <row r="330" spans="1:5" x14ac:dyDescent="0.35">
      <c r="A330" s="6" t="s">
        <v>351</v>
      </c>
      <c r="B330">
        <v>10</v>
      </c>
      <c r="C330" s="1" t="str">
        <f t="shared" si="7"/>
        <v>Other10</v>
      </c>
      <c r="D330" t="s">
        <v>188</v>
      </c>
      <c r="E330" t="str">
        <f>IFERROR(VLOOKUP(D330,BaseTechNodes!$A$1:$A$238,1,FALSE),"Not Valid")</f>
        <v>otherParts</v>
      </c>
    </row>
    <row r="331" spans="1:5" x14ac:dyDescent="0.35">
      <c r="A331" s="6" t="s">
        <v>351</v>
      </c>
      <c r="B331">
        <v>11</v>
      </c>
      <c r="C331" s="1" t="str">
        <f t="shared" si="7"/>
        <v>Other11</v>
      </c>
      <c r="D331" t="s">
        <v>188</v>
      </c>
      <c r="E331" t="str">
        <f>IFERROR(VLOOKUP(D331,BaseTechNodes!$A$1:$A$238,1,FALSE),"Not Valid")</f>
        <v>otherParts</v>
      </c>
    </row>
    <row r="332" spans="1:5" x14ac:dyDescent="0.35">
      <c r="A332" s="6" t="s">
        <v>351</v>
      </c>
      <c r="B332">
        <v>12</v>
      </c>
      <c r="C332" s="1" t="str">
        <f t="shared" si="7"/>
        <v>Other12</v>
      </c>
      <c r="D332" t="s">
        <v>188</v>
      </c>
      <c r="E332" t="str">
        <f>IFERROR(VLOOKUP(D332,BaseTechNodes!$A$1:$A$238,1,FALSE),"Not Valid")</f>
        <v>otherParts</v>
      </c>
    </row>
    <row r="333" spans="1:5" x14ac:dyDescent="0.35">
      <c r="A333" s="6" t="s">
        <v>354</v>
      </c>
      <c r="B333">
        <v>8</v>
      </c>
      <c r="C333" s="1" t="str">
        <f t="shared" si="7"/>
        <v>Beamed Power8</v>
      </c>
      <c r="D333" t="s">
        <v>106</v>
      </c>
      <c r="E333" t="str">
        <f>IFERROR(VLOOKUP(D333,BaseTechNodes!$A$1:$A$238,1,FALSE),"Not Valid")</f>
        <v>digitalSignalProcessing</v>
      </c>
    </row>
    <row r="334" spans="1:5" x14ac:dyDescent="0.35">
      <c r="A334" s="6" t="s">
        <v>354</v>
      </c>
      <c r="B334">
        <v>9</v>
      </c>
      <c r="C334" s="1" t="str">
        <f t="shared" si="7"/>
        <v>Beamed Power9</v>
      </c>
      <c r="D334" t="s">
        <v>348</v>
      </c>
      <c r="E334" t="str">
        <f>IFERROR(VLOOKUP(D334,BaseTechNodes!$A$1:$A$238,1,FALSE),"Not Valid")</f>
        <v>microwavePowerTransmission</v>
      </c>
    </row>
    <row r="335" spans="1:5" x14ac:dyDescent="0.35">
      <c r="A335" s="6" t="s">
        <v>354</v>
      </c>
      <c r="B335">
        <v>10</v>
      </c>
      <c r="C335" s="1" t="str">
        <f t="shared" si="7"/>
        <v>Beamed Power10</v>
      </c>
      <c r="D335" t="s">
        <v>355</v>
      </c>
      <c r="E335" t="str">
        <f>IFERROR(VLOOKUP(D335,BaseTechNodes!$A$1:$A$238,1,FALSE),"Not Valid")</f>
        <v>beamedPowerPropulsion</v>
      </c>
    </row>
    <row r="336" spans="1:5" x14ac:dyDescent="0.35">
      <c r="A336" s="6" t="s">
        <v>354</v>
      </c>
      <c r="B336">
        <v>11</v>
      </c>
      <c r="C336" s="1" t="str">
        <f t="shared" si="7"/>
        <v>Beamed Power11</v>
      </c>
      <c r="D336" t="s">
        <v>356</v>
      </c>
      <c r="E336" t="str">
        <f>IFERROR(VLOOKUP(D336,BaseTechNodes!$A$1:$A$238,1,FALSE),"Not Valid")</f>
        <v>experimentalBeamedPowerPropulsion</v>
      </c>
    </row>
    <row r="337" spans="1:5" x14ac:dyDescent="0.35">
      <c r="A337" s="6" t="s">
        <v>354</v>
      </c>
      <c r="B337">
        <v>12</v>
      </c>
      <c r="C337" s="1" t="str">
        <f t="shared" si="7"/>
        <v>Beamed Power12</v>
      </c>
      <c r="D337" t="s">
        <v>357</v>
      </c>
      <c r="E337" t="str">
        <f>IFERROR(VLOOKUP(D337,BaseTechNodes!$A$1:$A$238,1,FALSE),"Not Valid")</f>
        <v>exoticBeamedPowerPropulsion</v>
      </c>
    </row>
    <row r="338" spans="1:5" x14ac:dyDescent="0.35">
      <c r="A338" s="6" t="s">
        <v>360</v>
      </c>
      <c r="B338">
        <v>6</v>
      </c>
      <c r="C338" s="1" t="str">
        <f t="shared" si="7"/>
        <v>Nuclear Power6</v>
      </c>
      <c r="D338" t="s">
        <v>361</v>
      </c>
      <c r="E338" t="str">
        <f>IFERROR(VLOOKUP(D338,BaseTechNodes!$A$1:$A$238,1,FALSE),"Not Valid")</f>
        <v>nuclearPower</v>
      </c>
    </row>
    <row r="339" spans="1:5" x14ac:dyDescent="0.35">
      <c r="A339" s="6" t="s">
        <v>360</v>
      </c>
      <c r="B339">
        <v>7</v>
      </c>
      <c r="C339" s="1" t="str">
        <f t="shared" si="7"/>
        <v>Nuclear Power7</v>
      </c>
      <c r="D339" t="s">
        <v>362</v>
      </c>
      <c r="E339" t="str">
        <f>IFERROR(VLOOKUP(D339,BaseTechNodes!$A$1:$A$238,1,FALSE),"Not Valid")</f>
        <v>largeNuclearPower</v>
      </c>
    </row>
    <row r="340" spans="1:5" x14ac:dyDescent="0.35">
      <c r="A340" s="6" t="s">
        <v>360</v>
      </c>
      <c r="B340">
        <v>8</v>
      </c>
      <c r="C340" s="1" t="str">
        <f t="shared" si="7"/>
        <v>Nuclear Power8</v>
      </c>
      <c r="D340" t="s">
        <v>363</v>
      </c>
      <c r="E340" t="str">
        <f>IFERROR(VLOOKUP(D340,BaseTechNodes!$A$1:$A$238,1,FALSE),"Not Valid")</f>
        <v>advNuclearPower</v>
      </c>
    </row>
    <row r="341" spans="1:5" x14ac:dyDescent="0.35">
      <c r="A341" s="6" t="s">
        <v>360</v>
      </c>
      <c r="B341">
        <v>9</v>
      </c>
      <c r="C341" s="1" t="str">
        <f t="shared" si="7"/>
        <v>Nuclear Power9</v>
      </c>
      <c r="D341" t="s">
        <v>364</v>
      </c>
      <c r="E341" t="str">
        <f>IFERROR(VLOOKUP(D341,BaseTechNodes!$A$1:$A$238,1,FALSE),"Not Valid")</f>
        <v>expNuclearPower</v>
      </c>
    </row>
    <row r="342" spans="1:5" x14ac:dyDescent="0.35">
      <c r="A342" s="6" t="s">
        <v>360</v>
      </c>
      <c r="B342">
        <v>10</v>
      </c>
      <c r="C342" s="1" t="str">
        <f t="shared" si="7"/>
        <v>Nuclear Power10</v>
      </c>
      <c r="D342" t="s">
        <v>365</v>
      </c>
      <c r="E342" t="str">
        <f>IFERROR(VLOOKUP(D342,BaseTechNodes!$A$1:$A$238,1,FALSE),"Not Valid")</f>
        <v>exoticNuclearPower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si="7"/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ref="C387:C438" si="8">_xlfn.CONCAT(A387,B387)</f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  <row r="438" spans="3:5" x14ac:dyDescent="0.35">
      <c r="C438" s="1" t="str">
        <f t="shared" si="8"/>
        <v/>
      </c>
      <c r="E438" t="str">
        <f>IFERROR(VLOOKUP(D438,BaseTechNodes!$A$1:$A$238,1,FALSE),"Not Valid")</f>
        <v>Not Valid</v>
      </c>
    </row>
  </sheetData>
  <autoFilter ref="A1:E438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245</v>
      </c>
    </row>
    <row r="2" spans="1:1" x14ac:dyDescent="0.35">
      <c r="A2" t="s">
        <v>240</v>
      </c>
    </row>
    <row r="3" spans="1:1" x14ac:dyDescent="0.35">
      <c r="A3" t="s">
        <v>10</v>
      </c>
    </row>
    <row r="4" spans="1:1" x14ac:dyDescent="0.35">
      <c r="A4" t="s">
        <v>241</v>
      </c>
    </row>
    <row r="5" spans="1:1" x14ac:dyDescent="0.35">
      <c r="A5" t="s">
        <v>290</v>
      </c>
    </row>
    <row r="6" spans="1:1" x14ac:dyDescent="0.35">
      <c r="A6" t="s">
        <v>359</v>
      </c>
    </row>
    <row r="7" spans="1:1" x14ac:dyDescent="0.35">
      <c r="A7" t="s">
        <v>366</v>
      </c>
    </row>
    <row r="8" spans="1:1" x14ac:dyDescent="0.35">
      <c r="A8" t="s">
        <v>291</v>
      </c>
    </row>
    <row r="9" spans="1:1" x14ac:dyDescent="0.35">
      <c r="A9" t="s">
        <v>6</v>
      </c>
    </row>
    <row r="10" spans="1:1" x14ac:dyDescent="0.35">
      <c r="A10" t="s">
        <v>313</v>
      </c>
    </row>
    <row r="11" spans="1:1" x14ac:dyDescent="0.35">
      <c r="A11" t="s">
        <v>289</v>
      </c>
    </row>
    <row r="12" spans="1:1" x14ac:dyDescent="0.35">
      <c r="A12" t="s">
        <v>242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245</v>
      </c>
      <c r="B1" t="s">
        <v>279</v>
      </c>
      <c r="C1" t="s">
        <v>286</v>
      </c>
      <c r="D1" t="s">
        <v>264</v>
      </c>
      <c r="E1" t="s">
        <v>381</v>
      </c>
      <c r="F1" t="s">
        <v>265</v>
      </c>
      <c r="G1" t="s">
        <v>266</v>
      </c>
      <c r="H1" t="s">
        <v>270</v>
      </c>
      <c r="I1" t="s">
        <v>275</v>
      </c>
      <c r="J1" t="s">
        <v>384</v>
      </c>
    </row>
    <row r="2" spans="1:10" x14ac:dyDescent="0.35">
      <c r="A2" t="s">
        <v>246</v>
      </c>
      <c r="B2" t="s">
        <v>264</v>
      </c>
      <c r="C2" t="s">
        <v>280</v>
      </c>
    </row>
    <row r="3" spans="1:10" x14ac:dyDescent="0.35">
      <c r="A3" t="s">
        <v>247</v>
      </c>
      <c r="B3" t="s">
        <v>264</v>
      </c>
      <c r="C3" t="s">
        <v>281</v>
      </c>
      <c r="D3" t="s">
        <v>260</v>
      </c>
      <c r="E3" t="s">
        <v>260</v>
      </c>
      <c r="F3" t="s">
        <v>260</v>
      </c>
      <c r="G3" t="s">
        <v>260</v>
      </c>
      <c r="H3" t="s">
        <v>260</v>
      </c>
      <c r="I3" t="s">
        <v>260</v>
      </c>
      <c r="J3" t="s">
        <v>260</v>
      </c>
    </row>
    <row r="4" spans="1:10" x14ac:dyDescent="0.35">
      <c r="A4" t="s">
        <v>387</v>
      </c>
      <c r="B4" t="s">
        <v>265</v>
      </c>
      <c r="C4" t="s">
        <v>280</v>
      </c>
      <c r="D4" t="s">
        <v>261</v>
      </c>
      <c r="E4" t="s">
        <v>271</v>
      </c>
      <c r="F4" t="s">
        <v>261</v>
      </c>
      <c r="G4" t="s">
        <v>261</v>
      </c>
      <c r="H4" t="s">
        <v>271</v>
      </c>
      <c r="I4" t="s">
        <v>271</v>
      </c>
      <c r="J4" t="s">
        <v>261</v>
      </c>
    </row>
    <row r="5" spans="1:10" x14ac:dyDescent="0.35">
      <c r="A5" t="s">
        <v>382</v>
      </c>
      <c r="B5" t="s">
        <v>381</v>
      </c>
      <c r="C5" t="s">
        <v>284</v>
      </c>
      <c r="D5" t="s">
        <v>262</v>
      </c>
      <c r="E5" t="s">
        <v>261</v>
      </c>
      <c r="F5" t="s">
        <v>262</v>
      </c>
      <c r="G5" t="s">
        <v>267</v>
      </c>
      <c r="H5" t="s">
        <v>261</v>
      </c>
      <c r="I5" t="s">
        <v>261</v>
      </c>
      <c r="J5" t="s">
        <v>262</v>
      </c>
    </row>
    <row r="6" spans="1:10" x14ac:dyDescent="0.35">
      <c r="A6" t="s">
        <v>248</v>
      </c>
      <c r="B6" t="s">
        <v>265</v>
      </c>
      <c r="C6" t="s">
        <v>280</v>
      </c>
      <c r="D6" t="s">
        <v>263</v>
      </c>
      <c r="E6" t="s">
        <v>272</v>
      </c>
      <c r="F6" t="s">
        <v>263</v>
      </c>
      <c r="G6" t="s">
        <v>262</v>
      </c>
      <c r="H6" t="s">
        <v>272</v>
      </c>
      <c r="I6" t="s">
        <v>272</v>
      </c>
      <c r="J6" t="s">
        <v>263</v>
      </c>
    </row>
    <row r="7" spans="1:10" x14ac:dyDescent="0.35">
      <c r="A7" t="s">
        <v>249</v>
      </c>
      <c r="B7" t="s">
        <v>265</v>
      </c>
      <c r="C7" t="s">
        <v>280</v>
      </c>
      <c r="E7" t="s">
        <v>262</v>
      </c>
      <c r="G7" t="s">
        <v>263</v>
      </c>
      <c r="H7" t="s">
        <v>262</v>
      </c>
      <c r="I7" t="s">
        <v>262</v>
      </c>
    </row>
    <row r="8" spans="1:10" x14ac:dyDescent="0.35">
      <c r="A8" t="s">
        <v>250</v>
      </c>
      <c r="B8" t="s">
        <v>264</v>
      </c>
      <c r="C8" t="s">
        <v>281</v>
      </c>
      <c r="E8" t="s">
        <v>273</v>
      </c>
      <c r="F8" t="s">
        <v>277</v>
      </c>
      <c r="G8" t="s">
        <v>268</v>
      </c>
      <c r="H8" t="s">
        <v>273</v>
      </c>
      <c r="I8" t="s">
        <v>273</v>
      </c>
      <c r="J8" t="s">
        <v>277</v>
      </c>
    </row>
    <row r="9" spans="1:10" x14ac:dyDescent="0.35">
      <c r="A9" t="s">
        <v>251</v>
      </c>
      <c r="B9" t="s">
        <v>264</v>
      </c>
      <c r="C9" t="s">
        <v>281</v>
      </c>
      <c r="E9" t="s">
        <v>263</v>
      </c>
      <c r="F9" t="s">
        <v>278</v>
      </c>
      <c r="H9" t="s">
        <v>263</v>
      </c>
      <c r="I9" t="s">
        <v>263</v>
      </c>
      <c r="J9" t="s">
        <v>278</v>
      </c>
    </row>
    <row r="10" spans="1:10" x14ac:dyDescent="0.35">
      <c r="A10" t="s">
        <v>252</v>
      </c>
      <c r="B10" t="s">
        <v>266</v>
      </c>
      <c r="C10" t="s">
        <v>282</v>
      </c>
      <c r="E10" t="s">
        <v>274</v>
      </c>
      <c r="G10" t="s">
        <v>269</v>
      </c>
      <c r="H10" t="s">
        <v>274</v>
      </c>
      <c r="I10" t="s">
        <v>274</v>
      </c>
      <c r="J10" t="s">
        <v>385</v>
      </c>
    </row>
    <row r="11" spans="1:10" x14ac:dyDescent="0.35">
      <c r="A11" t="s">
        <v>253</v>
      </c>
      <c r="B11" t="s">
        <v>264</v>
      </c>
      <c r="C11" t="s">
        <v>280</v>
      </c>
    </row>
    <row r="12" spans="1:10" x14ac:dyDescent="0.35">
      <c r="A12" t="s">
        <v>254</v>
      </c>
      <c r="B12" t="s">
        <v>264</v>
      </c>
      <c r="C12" t="s">
        <v>280</v>
      </c>
      <c r="E12" t="s">
        <v>277</v>
      </c>
      <c r="I12" t="s">
        <v>276</v>
      </c>
    </row>
    <row r="13" spans="1:10" x14ac:dyDescent="0.35">
      <c r="A13" t="s">
        <v>378</v>
      </c>
      <c r="B13" t="s">
        <v>270</v>
      </c>
      <c r="C13" t="s">
        <v>284</v>
      </c>
      <c r="E13" t="s">
        <v>278</v>
      </c>
    </row>
    <row r="14" spans="1:10" x14ac:dyDescent="0.35">
      <c r="A14" t="s">
        <v>255</v>
      </c>
      <c r="B14" t="s">
        <v>270</v>
      </c>
      <c r="C14" t="s">
        <v>284</v>
      </c>
    </row>
    <row r="15" spans="1:10" x14ac:dyDescent="0.35">
      <c r="A15" t="s">
        <v>256</v>
      </c>
      <c r="B15" t="s">
        <v>275</v>
      </c>
      <c r="C15" t="s">
        <v>284</v>
      </c>
    </row>
    <row r="16" spans="1:10" x14ac:dyDescent="0.35">
      <c r="A16" t="s">
        <v>257</v>
      </c>
      <c r="B16" t="s">
        <v>264</v>
      </c>
      <c r="C16" t="s">
        <v>285</v>
      </c>
    </row>
    <row r="17" spans="1:10" ht="201" customHeight="1" x14ac:dyDescent="0.35">
      <c r="A17" t="s">
        <v>258</v>
      </c>
      <c r="B17" t="s">
        <v>265</v>
      </c>
      <c r="C17" t="s">
        <v>281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259</v>
      </c>
      <c r="B18" t="s">
        <v>264</v>
      </c>
      <c r="C18" t="s">
        <v>283</v>
      </c>
    </row>
    <row r="19" spans="1:10" x14ac:dyDescent="0.35">
      <c r="A19" t="s">
        <v>383</v>
      </c>
      <c r="B19" t="s">
        <v>384</v>
      </c>
      <c r="C19" t="s">
        <v>280</v>
      </c>
    </row>
    <row r="20" spans="1:10" ht="174" customHeigh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292</v>
      </c>
      <c r="C1" t="s">
        <v>300</v>
      </c>
    </row>
    <row r="2" spans="1:3" x14ac:dyDescent="0.35">
      <c r="A2" t="s">
        <v>310</v>
      </c>
      <c r="C2" t="s">
        <v>301</v>
      </c>
    </row>
    <row r="3" spans="1:3" x14ac:dyDescent="0.35">
      <c r="A3" t="s">
        <v>293</v>
      </c>
      <c r="C3" t="s">
        <v>302</v>
      </c>
    </row>
    <row r="4" spans="1:3" x14ac:dyDescent="0.35">
      <c r="A4" t="s">
        <v>294</v>
      </c>
      <c r="C4" t="s">
        <v>306</v>
      </c>
    </row>
    <row r="5" spans="1:3" x14ac:dyDescent="0.35">
      <c r="A5" t="s">
        <v>295</v>
      </c>
      <c r="C5" t="s">
        <v>303</v>
      </c>
    </row>
    <row r="6" spans="1:3" x14ac:dyDescent="0.35">
      <c r="A6" t="s">
        <v>296</v>
      </c>
      <c r="C6" t="s">
        <v>304</v>
      </c>
    </row>
    <row r="7" spans="1:3" x14ac:dyDescent="0.35">
      <c r="A7" t="s">
        <v>297</v>
      </c>
      <c r="C7" t="s">
        <v>305</v>
      </c>
    </row>
    <row r="8" spans="1:3" x14ac:dyDescent="0.35">
      <c r="A8" t="s">
        <v>298</v>
      </c>
      <c r="C8" t="s">
        <v>307</v>
      </c>
    </row>
    <row r="9" spans="1:3" x14ac:dyDescent="0.35">
      <c r="A9" t="s">
        <v>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77</v>
      </c>
    </row>
    <row r="2" spans="1:1" x14ac:dyDescent="0.35">
      <c r="A2" t="s">
        <v>21</v>
      </c>
    </row>
    <row r="3" spans="1:1" x14ac:dyDescent="0.35">
      <c r="A3" t="s">
        <v>117</v>
      </c>
    </row>
    <row r="4" spans="1:1" x14ac:dyDescent="0.35">
      <c r="A4" t="s">
        <v>113</v>
      </c>
    </row>
    <row r="5" spans="1:1" x14ac:dyDescent="0.35">
      <c r="A5" t="s">
        <v>80</v>
      </c>
    </row>
    <row r="6" spans="1:1" x14ac:dyDescent="0.35">
      <c r="A6" t="s">
        <v>179</v>
      </c>
    </row>
    <row r="7" spans="1:1" x14ac:dyDescent="0.35">
      <c r="A7" t="s">
        <v>84</v>
      </c>
    </row>
    <row r="8" spans="1:1" x14ac:dyDescent="0.35">
      <c r="A8" t="s">
        <v>38</v>
      </c>
    </row>
    <row r="9" spans="1:1" x14ac:dyDescent="0.35">
      <c r="A9" t="s">
        <v>44</v>
      </c>
    </row>
    <row r="10" spans="1:1" x14ac:dyDescent="0.35">
      <c r="A10" t="s">
        <v>150</v>
      </c>
    </row>
    <row r="11" spans="1:1" x14ac:dyDescent="0.35">
      <c r="A11" t="s">
        <v>79</v>
      </c>
    </row>
    <row r="12" spans="1:1" x14ac:dyDescent="0.35">
      <c r="A12" t="s">
        <v>187</v>
      </c>
    </row>
    <row r="13" spans="1:1" x14ac:dyDescent="0.35">
      <c r="A13" t="s">
        <v>87</v>
      </c>
    </row>
    <row r="14" spans="1:1" x14ac:dyDescent="0.35">
      <c r="A14" t="s">
        <v>22</v>
      </c>
    </row>
    <row r="15" spans="1:1" x14ac:dyDescent="0.35">
      <c r="A15" t="s">
        <v>15</v>
      </c>
    </row>
    <row r="16" spans="1:1" x14ac:dyDescent="0.35">
      <c r="A16" t="s">
        <v>111</v>
      </c>
    </row>
    <row r="17" spans="1:1" x14ac:dyDescent="0.35">
      <c r="A17" t="s">
        <v>47</v>
      </c>
    </row>
    <row r="18" spans="1:1" x14ac:dyDescent="0.35">
      <c r="A18" t="s">
        <v>140</v>
      </c>
    </row>
    <row r="19" spans="1:1" x14ac:dyDescent="0.35">
      <c r="A19" t="s">
        <v>97</v>
      </c>
    </row>
    <row r="20" spans="1:1" x14ac:dyDescent="0.35">
      <c r="A20" t="s">
        <v>88</v>
      </c>
    </row>
    <row r="21" spans="1:1" x14ac:dyDescent="0.35">
      <c r="A21" t="s">
        <v>389</v>
      </c>
    </row>
    <row r="22" spans="1:1" x14ac:dyDescent="0.35">
      <c r="A22" t="s">
        <v>32</v>
      </c>
    </row>
    <row r="23" spans="1:1" x14ac:dyDescent="0.35">
      <c r="A23" t="s">
        <v>25</v>
      </c>
    </row>
    <row r="24" spans="1:1" x14ac:dyDescent="0.35">
      <c r="A24" t="s">
        <v>105</v>
      </c>
    </row>
    <row r="25" spans="1:1" x14ac:dyDescent="0.35">
      <c r="A25" t="s">
        <v>390</v>
      </c>
    </row>
    <row r="26" spans="1:1" x14ac:dyDescent="0.35">
      <c r="A26" t="s">
        <v>35</v>
      </c>
    </row>
    <row r="27" spans="1:1" x14ac:dyDescent="0.35">
      <c r="A27" t="s">
        <v>99</v>
      </c>
    </row>
    <row r="28" spans="1:1" x14ac:dyDescent="0.35">
      <c r="A28" t="s">
        <v>57</v>
      </c>
    </row>
    <row r="29" spans="1:1" x14ac:dyDescent="0.35">
      <c r="A29" t="s">
        <v>17</v>
      </c>
    </row>
    <row r="30" spans="1:1" x14ac:dyDescent="0.35">
      <c r="A30" t="s">
        <v>96</v>
      </c>
    </row>
    <row r="31" spans="1:1" x14ac:dyDescent="0.35">
      <c r="A31" t="s">
        <v>46</v>
      </c>
    </row>
    <row r="32" spans="1:1" x14ac:dyDescent="0.35">
      <c r="A32" t="s">
        <v>71</v>
      </c>
    </row>
    <row r="33" spans="1:1" x14ac:dyDescent="0.35">
      <c r="A33" t="s">
        <v>185</v>
      </c>
    </row>
    <row r="34" spans="1:1" x14ac:dyDescent="0.35">
      <c r="A34" t="s">
        <v>14</v>
      </c>
    </row>
    <row r="35" spans="1:1" x14ac:dyDescent="0.35">
      <c r="A35" t="s">
        <v>27</v>
      </c>
    </row>
    <row r="36" spans="1:1" x14ac:dyDescent="0.35">
      <c r="A36" t="s">
        <v>40</v>
      </c>
    </row>
    <row r="37" spans="1:1" x14ac:dyDescent="0.35">
      <c r="A37" t="s">
        <v>52</v>
      </c>
    </row>
    <row r="38" spans="1:1" x14ac:dyDescent="0.35">
      <c r="A38" t="s">
        <v>181</v>
      </c>
    </row>
    <row r="39" spans="1:1" x14ac:dyDescent="0.35">
      <c r="A39" t="s">
        <v>69</v>
      </c>
    </row>
    <row r="40" spans="1:1" x14ac:dyDescent="0.35">
      <c r="A40" t="s">
        <v>74</v>
      </c>
    </row>
    <row r="41" spans="1:1" x14ac:dyDescent="0.35">
      <c r="A41" t="s">
        <v>144</v>
      </c>
    </row>
    <row r="42" spans="1:1" x14ac:dyDescent="0.35">
      <c r="A42" t="s">
        <v>95</v>
      </c>
    </row>
    <row r="43" spans="1:1" x14ac:dyDescent="0.35">
      <c r="A43" t="s">
        <v>59</v>
      </c>
    </row>
    <row r="44" spans="1:1" x14ac:dyDescent="0.35">
      <c r="A44" t="s">
        <v>391</v>
      </c>
    </row>
    <row r="45" spans="1:1" x14ac:dyDescent="0.35">
      <c r="A45" t="s">
        <v>60</v>
      </c>
    </row>
    <row r="46" spans="1:1" x14ac:dyDescent="0.35">
      <c r="A46" t="s">
        <v>110</v>
      </c>
    </row>
    <row r="47" spans="1:1" x14ac:dyDescent="0.35">
      <c r="A47" t="s">
        <v>124</v>
      </c>
    </row>
    <row r="48" spans="1:1" x14ac:dyDescent="0.35">
      <c r="A48" t="s">
        <v>31</v>
      </c>
    </row>
    <row r="49" spans="1:1" x14ac:dyDescent="0.35">
      <c r="A49" t="s">
        <v>66</v>
      </c>
    </row>
    <row r="50" spans="1:1" x14ac:dyDescent="0.35">
      <c r="A50" t="s">
        <v>123</v>
      </c>
    </row>
    <row r="51" spans="1:1" x14ac:dyDescent="0.35">
      <c r="A51" t="s">
        <v>67</v>
      </c>
    </row>
    <row r="52" spans="1:1" x14ac:dyDescent="0.35">
      <c r="A52" t="s">
        <v>129</v>
      </c>
    </row>
    <row r="53" spans="1:1" x14ac:dyDescent="0.35">
      <c r="A53" t="s">
        <v>118</v>
      </c>
    </row>
    <row r="54" spans="1:1" x14ac:dyDescent="0.35">
      <c r="A54" t="s">
        <v>155</v>
      </c>
    </row>
    <row r="55" spans="1:1" x14ac:dyDescent="0.35">
      <c r="A55" t="s">
        <v>142</v>
      </c>
    </row>
    <row r="56" spans="1:1" x14ac:dyDescent="0.35">
      <c r="A56" t="s">
        <v>94</v>
      </c>
    </row>
    <row r="57" spans="1:1" x14ac:dyDescent="0.35">
      <c r="A57" t="s">
        <v>26</v>
      </c>
    </row>
    <row r="58" spans="1:1" x14ac:dyDescent="0.35">
      <c r="A58" t="s">
        <v>30</v>
      </c>
    </row>
    <row r="59" spans="1:1" x14ac:dyDescent="0.35">
      <c r="A59" t="s">
        <v>173</v>
      </c>
    </row>
    <row r="60" spans="1:1" x14ac:dyDescent="0.35">
      <c r="A60" t="s">
        <v>143</v>
      </c>
    </row>
    <row r="61" spans="1:1" x14ac:dyDescent="0.35">
      <c r="A61" t="s">
        <v>70</v>
      </c>
    </row>
    <row r="62" spans="1:1" x14ac:dyDescent="0.35">
      <c r="A62" t="s">
        <v>392</v>
      </c>
    </row>
    <row r="63" spans="1:1" x14ac:dyDescent="0.35">
      <c r="A63" t="s">
        <v>153</v>
      </c>
    </row>
    <row r="64" spans="1:1" x14ac:dyDescent="0.35">
      <c r="A64" t="s">
        <v>355</v>
      </c>
    </row>
    <row r="65" spans="1:1" x14ac:dyDescent="0.35">
      <c r="A65" t="s">
        <v>361</v>
      </c>
    </row>
    <row r="66" spans="1:1" x14ac:dyDescent="0.35">
      <c r="A66" t="s">
        <v>393</v>
      </c>
    </row>
    <row r="67" spans="1:1" x14ac:dyDescent="0.35">
      <c r="A67" t="s">
        <v>362</v>
      </c>
    </row>
    <row r="68" spans="1:1" x14ac:dyDescent="0.35">
      <c r="A68" t="s">
        <v>363</v>
      </c>
    </row>
    <row r="69" spans="1:1" x14ac:dyDescent="0.35">
      <c r="A69" t="s">
        <v>364</v>
      </c>
    </row>
    <row r="70" spans="1:1" x14ac:dyDescent="0.35">
      <c r="A70" t="s">
        <v>365</v>
      </c>
    </row>
    <row r="71" spans="1:1" x14ac:dyDescent="0.35">
      <c r="A71" t="s">
        <v>394</v>
      </c>
    </row>
    <row r="72" spans="1:1" x14ac:dyDescent="0.35">
      <c r="A72" t="s">
        <v>395</v>
      </c>
    </row>
    <row r="73" spans="1:1" x14ac:dyDescent="0.35">
      <c r="A73" t="s">
        <v>396</v>
      </c>
    </row>
    <row r="74" spans="1:1" x14ac:dyDescent="0.35">
      <c r="A74" t="s">
        <v>397</v>
      </c>
    </row>
    <row r="75" spans="1:1" x14ac:dyDescent="0.35">
      <c r="A75" t="s">
        <v>398</v>
      </c>
    </row>
    <row r="76" spans="1:1" x14ac:dyDescent="0.35">
      <c r="A76" t="s">
        <v>399</v>
      </c>
    </row>
    <row r="77" spans="1:1" x14ac:dyDescent="0.35">
      <c r="A77" t="s">
        <v>345</v>
      </c>
    </row>
    <row r="78" spans="1:1" x14ac:dyDescent="0.35">
      <c r="A78" t="s">
        <v>156</v>
      </c>
    </row>
    <row r="79" spans="1:1" x14ac:dyDescent="0.35">
      <c r="A79" t="s">
        <v>135</v>
      </c>
    </row>
    <row r="80" spans="1:1" x14ac:dyDescent="0.35">
      <c r="A80" t="s">
        <v>132</v>
      </c>
    </row>
    <row r="81" spans="1:1" x14ac:dyDescent="0.35">
      <c r="A81" t="s">
        <v>54</v>
      </c>
    </row>
    <row r="82" spans="1:1" x14ac:dyDescent="0.35">
      <c r="A82" t="s">
        <v>400</v>
      </c>
    </row>
    <row r="83" spans="1:1" x14ac:dyDescent="0.35">
      <c r="A83" t="s">
        <v>58</v>
      </c>
    </row>
    <row r="84" spans="1:1" x14ac:dyDescent="0.35">
      <c r="A84" t="s">
        <v>104</v>
      </c>
    </row>
    <row r="85" spans="1:1" x14ac:dyDescent="0.35">
      <c r="A85" t="s">
        <v>334</v>
      </c>
    </row>
    <row r="86" spans="1:1" x14ac:dyDescent="0.35">
      <c r="A86" t="s">
        <v>93</v>
      </c>
    </row>
    <row r="87" spans="1:1" x14ac:dyDescent="0.35">
      <c r="A87" t="s">
        <v>92</v>
      </c>
    </row>
    <row r="88" spans="1:1" x14ac:dyDescent="0.35">
      <c r="A88" t="s">
        <v>157</v>
      </c>
    </row>
    <row r="89" spans="1:1" x14ac:dyDescent="0.35">
      <c r="A89" t="s">
        <v>169</v>
      </c>
    </row>
    <row r="90" spans="1:1" x14ac:dyDescent="0.35">
      <c r="A90" t="s">
        <v>202</v>
      </c>
    </row>
    <row r="91" spans="1:1" x14ac:dyDescent="0.35">
      <c r="A91" t="s">
        <v>177</v>
      </c>
    </row>
    <row r="92" spans="1:1" x14ac:dyDescent="0.35">
      <c r="A92" t="s">
        <v>63</v>
      </c>
    </row>
    <row r="93" spans="1:1" x14ac:dyDescent="0.35">
      <c r="A93" t="s">
        <v>73</v>
      </c>
    </row>
    <row r="94" spans="1:1" x14ac:dyDescent="0.35">
      <c r="A94" t="s">
        <v>81</v>
      </c>
    </row>
    <row r="95" spans="1:1" x14ac:dyDescent="0.35">
      <c r="A95" t="s">
        <v>85</v>
      </c>
    </row>
    <row r="96" spans="1:1" x14ac:dyDescent="0.35">
      <c r="A96" t="s">
        <v>83</v>
      </c>
    </row>
    <row r="97" spans="1:1" x14ac:dyDescent="0.35">
      <c r="A97" t="s">
        <v>138</v>
      </c>
    </row>
    <row r="98" spans="1:1" x14ac:dyDescent="0.35">
      <c r="A98" t="s">
        <v>139</v>
      </c>
    </row>
    <row r="99" spans="1:1" x14ac:dyDescent="0.35">
      <c r="A99" t="s">
        <v>172</v>
      </c>
    </row>
    <row r="100" spans="1:1" x14ac:dyDescent="0.35">
      <c r="A100" t="s">
        <v>184</v>
      </c>
    </row>
    <row r="101" spans="1:1" x14ac:dyDescent="0.35">
      <c r="A101" t="s">
        <v>109</v>
      </c>
    </row>
    <row r="102" spans="1:1" x14ac:dyDescent="0.35">
      <c r="A102" t="s">
        <v>145</v>
      </c>
    </row>
    <row r="103" spans="1:1" x14ac:dyDescent="0.35">
      <c r="A103" t="s">
        <v>146</v>
      </c>
    </row>
    <row r="104" spans="1:1" x14ac:dyDescent="0.35">
      <c r="A104" t="s">
        <v>56</v>
      </c>
    </row>
    <row r="105" spans="1:1" x14ac:dyDescent="0.35">
      <c r="A105" t="s">
        <v>331</v>
      </c>
    </row>
    <row r="106" spans="1:1" x14ac:dyDescent="0.35">
      <c r="A106" t="s">
        <v>160</v>
      </c>
    </row>
    <row r="107" spans="1:1" x14ac:dyDescent="0.35">
      <c r="A107" t="s">
        <v>161</v>
      </c>
    </row>
    <row r="108" spans="1:1" x14ac:dyDescent="0.35">
      <c r="A108" t="s">
        <v>162</v>
      </c>
    </row>
    <row r="109" spans="1:1" x14ac:dyDescent="0.35">
      <c r="A109" t="s">
        <v>121</v>
      </c>
    </row>
    <row r="110" spans="1:1" x14ac:dyDescent="0.35">
      <c r="A110" t="s">
        <v>42</v>
      </c>
    </row>
    <row r="111" spans="1:1" x14ac:dyDescent="0.35">
      <c r="A111" t="s">
        <v>82</v>
      </c>
    </row>
    <row r="112" spans="1:1" x14ac:dyDescent="0.35">
      <c r="A112" t="s">
        <v>194</v>
      </c>
    </row>
    <row r="113" spans="1:1" x14ac:dyDescent="0.35">
      <c r="A113" t="s">
        <v>195</v>
      </c>
    </row>
    <row r="114" spans="1:1" x14ac:dyDescent="0.35">
      <c r="A114" t="s">
        <v>343</v>
      </c>
    </row>
    <row r="115" spans="1:1" x14ac:dyDescent="0.35">
      <c r="A115" t="s">
        <v>344</v>
      </c>
    </row>
    <row r="116" spans="1:1" x14ac:dyDescent="0.35">
      <c r="A116" t="s">
        <v>174</v>
      </c>
    </row>
    <row r="117" spans="1:1" x14ac:dyDescent="0.35">
      <c r="A117" t="s">
        <v>171</v>
      </c>
    </row>
    <row r="118" spans="1:1" x14ac:dyDescent="0.35">
      <c r="A118" t="s">
        <v>191</v>
      </c>
    </row>
    <row r="119" spans="1:1" x14ac:dyDescent="0.35">
      <c r="A119" t="s">
        <v>180</v>
      </c>
    </row>
    <row r="120" spans="1:1" x14ac:dyDescent="0.35">
      <c r="A120" t="s">
        <v>166</v>
      </c>
    </row>
    <row r="121" spans="1:1" x14ac:dyDescent="0.35">
      <c r="A121" t="s">
        <v>178</v>
      </c>
    </row>
    <row r="122" spans="1:1" x14ac:dyDescent="0.35">
      <c r="A122" t="s">
        <v>340</v>
      </c>
    </row>
    <row r="123" spans="1:1" x14ac:dyDescent="0.35">
      <c r="A123" t="s">
        <v>186</v>
      </c>
    </row>
    <row r="124" spans="1:1" x14ac:dyDescent="0.35">
      <c r="A124" t="s">
        <v>196</v>
      </c>
    </row>
    <row r="125" spans="1:1" x14ac:dyDescent="0.35">
      <c r="A125" t="s">
        <v>163</v>
      </c>
    </row>
    <row r="126" spans="1:1" x14ac:dyDescent="0.35">
      <c r="A126" t="s">
        <v>401</v>
      </c>
    </row>
    <row r="127" spans="1:1" x14ac:dyDescent="0.35">
      <c r="A127" t="s">
        <v>164</v>
      </c>
    </row>
    <row r="128" spans="1:1" x14ac:dyDescent="0.35">
      <c r="A128" t="s">
        <v>346</v>
      </c>
    </row>
    <row r="129" spans="1:1" x14ac:dyDescent="0.35">
      <c r="A129" t="s">
        <v>170</v>
      </c>
    </row>
    <row r="130" spans="1:1" x14ac:dyDescent="0.35">
      <c r="A130" t="s">
        <v>314</v>
      </c>
    </row>
    <row r="131" spans="1:1" x14ac:dyDescent="0.35">
      <c r="A131" t="s">
        <v>315</v>
      </c>
    </row>
    <row r="132" spans="1:1" x14ac:dyDescent="0.35">
      <c r="A132" t="s">
        <v>316</v>
      </c>
    </row>
    <row r="133" spans="1:1" x14ac:dyDescent="0.35">
      <c r="A133" t="s">
        <v>348</v>
      </c>
    </row>
    <row r="134" spans="1:1" x14ac:dyDescent="0.35">
      <c r="A134" t="s">
        <v>16</v>
      </c>
    </row>
    <row r="135" spans="1:1" x14ac:dyDescent="0.35">
      <c r="A135" t="s">
        <v>148</v>
      </c>
    </row>
    <row r="136" spans="1:1" x14ac:dyDescent="0.35">
      <c r="A136" t="s">
        <v>55</v>
      </c>
    </row>
    <row r="137" spans="1:1" x14ac:dyDescent="0.35">
      <c r="A137" t="s">
        <v>402</v>
      </c>
    </row>
    <row r="138" spans="1:1" x14ac:dyDescent="0.35">
      <c r="A138" t="s">
        <v>33</v>
      </c>
    </row>
    <row r="139" spans="1:1" x14ac:dyDescent="0.35">
      <c r="A139" t="s">
        <v>72</v>
      </c>
    </row>
    <row r="140" spans="1:1" x14ac:dyDescent="0.35">
      <c r="A140" t="s">
        <v>68</v>
      </c>
    </row>
    <row r="141" spans="1:1" x14ac:dyDescent="0.35">
      <c r="A141" t="s">
        <v>65</v>
      </c>
    </row>
    <row r="142" spans="1:1" x14ac:dyDescent="0.35">
      <c r="A142" t="s">
        <v>75</v>
      </c>
    </row>
    <row r="143" spans="1:1" x14ac:dyDescent="0.35">
      <c r="A143" t="s">
        <v>192</v>
      </c>
    </row>
    <row r="144" spans="1:1" x14ac:dyDescent="0.35">
      <c r="A144" t="s">
        <v>34</v>
      </c>
    </row>
    <row r="145" spans="1:1" x14ac:dyDescent="0.35">
      <c r="A145" t="s">
        <v>37</v>
      </c>
    </row>
    <row r="146" spans="1:1" x14ac:dyDescent="0.35">
      <c r="A146" t="s">
        <v>120</v>
      </c>
    </row>
    <row r="147" spans="1:1" x14ac:dyDescent="0.35">
      <c r="A147" t="s">
        <v>356</v>
      </c>
    </row>
    <row r="148" spans="1:1" x14ac:dyDescent="0.35">
      <c r="A148" t="s">
        <v>357</v>
      </c>
    </row>
    <row r="149" spans="1:1" x14ac:dyDescent="0.35">
      <c r="A149" t="s">
        <v>403</v>
      </c>
    </row>
    <row r="150" spans="1:1" x14ac:dyDescent="0.35">
      <c r="A150" t="s">
        <v>404</v>
      </c>
    </row>
    <row r="151" spans="1:1" x14ac:dyDescent="0.35">
      <c r="A151" t="s">
        <v>405</v>
      </c>
    </row>
    <row r="152" spans="1:1" x14ac:dyDescent="0.35">
      <c r="A152" t="s">
        <v>406</v>
      </c>
    </row>
    <row r="153" spans="1:1" x14ac:dyDescent="0.35">
      <c r="A153" t="s">
        <v>407</v>
      </c>
    </row>
    <row r="154" spans="1:1" x14ac:dyDescent="0.35">
      <c r="A154" t="s">
        <v>408</v>
      </c>
    </row>
    <row r="155" spans="1:1" x14ac:dyDescent="0.35">
      <c r="A155" t="s">
        <v>409</v>
      </c>
    </row>
    <row r="156" spans="1:1" x14ac:dyDescent="0.35">
      <c r="A156" t="s">
        <v>410</v>
      </c>
    </row>
    <row r="157" spans="1:1" x14ac:dyDescent="0.35">
      <c r="A157" t="s">
        <v>411</v>
      </c>
    </row>
    <row r="158" spans="1:1" x14ac:dyDescent="0.35">
      <c r="A158" t="s">
        <v>188</v>
      </c>
    </row>
    <row r="159" spans="1:1" x14ac:dyDescent="0.35">
      <c r="A159" t="s">
        <v>182</v>
      </c>
    </row>
    <row r="160" spans="1:1" x14ac:dyDescent="0.35">
      <c r="A160" t="s">
        <v>193</v>
      </c>
    </row>
    <row r="161" spans="1:1" x14ac:dyDescent="0.35">
      <c r="A161" t="s">
        <v>78</v>
      </c>
    </row>
    <row r="162" spans="1:1" x14ac:dyDescent="0.35">
      <c r="A162" t="s">
        <v>147</v>
      </c>
    </row>
    <row r="163" spans="1:1" x14ac:dyDescent="0.35">
      <c r="A163" t="s">
        <v>130</v>
      </c>
    </row>
    <row r="164" spans="1:1" x14ac:dyDescent="0.35">
      <c r="A164" t="s">
        <v>167</v>
      </c>
    </row>
    <row r="165" spans="1:1" x14ac:dyDescent="0.35">
      <c r="A165" t="s">
        <v>126</v>
      </c>
    </row>
    <row r="166" spans="1:1" x14ac:dyDescent="0.35">
      <c r="A166" t="s">
        <v>20</v>
      </c>
    </row>
    <row r="167" spans="1:1" x14ac:dyDescent="0.35">
      <c r="A167" t="s">
        <v>45</v>
      </c>
    </row>
    <row r="168" spans="1:1" x14ac:dyDescent="0.35">
      <c r="A168" t="s">
        <v>19</v>
      </c>
    </row>
    <row r="169" spans="1:1" x14ac:dyDescent="0.35">
      <c r="A169" t="s">
        <v>131</v>
      </c>
    </row>
    <row r="170" spans="1:1" x14ac:dyDescent="0.35">
      <c r="A170" t="s">
        <v>183</v>
      </c>
    </row>
    <row r="171" spans="1:1" x14ac:dyDescent="0.35">
      <c r="A171" t="s">
        <v>98</v>
      </c>
    </row>
    <row r="172" spans="1:1" x14ac:dyDescent="0.35">
      <c r="A172" t="s">
        <v>127</v>
      </c>
    </row>
    <row r="173" spans="1:1" x14ac:dyDescent="0.35">
      <c r="A173" t="s">
        <v>48</v>
      </c>
    </row>
    <row r="174" spans="1:1" x14ac:dyDescent="0.35">
      <c r="A174" t="s">
        <v>412</v>
      </c>
    </row>
    <row r="175" spans="1:1" x14ac:dyDescent="0.35">
      <c r="A175" t="s">
        <v>91</v>
      </c>
    </row>
    <row r="176" spans="1:1" x14ac:dyDescent="0.35">
      <c r="A176" t="s">
        <v>122</v>
      </c>
    </row>
    <row r="177" spans="1:1" x14ac:dyDescent="0.35">
      <c r="A177" t="s">
        <v>136</v>
      </c>
    </row>
    <row r="178" spans="1:1" x14ac:dyDescent="0.35">
      <c r="A178" t="s">
        <v>158</v>
      </c>
    </row>
    <row r="179" spans="1:1" x14ac:dyDescent="0.35">
      <c r="A179" t="s">
        <v>43</v>
      </c>
    </row>
    <row r="180" spans="1:1" x14ac:dyDescent="0.35">
      <c r="A180" t="s">
        <v>49</v>
      </c>
    </row>
    <row r="181" spans="1:1" x14ac:dyDescent="0.35">
      <c r="A181" t="s">
        <v>116</v>
      </c>
    </row>
    <row r="182" spans="1:1" x14ac:dyDescent="0.35">
      <c r="A182" t="s">
        <v>24</v>
      </c>
    </row>
    <row r="183" spans="1:1" x14ac:dyDescent="0.35">
      <c r="A183" t="s">
        <v>90</v>
      </c>
    </row>
    <row r="184" spans="1:1" x14ac:dyDescent="0.35">
      <c r="A184" t="s">
        <v>39</v>
      </c>
    </row>
    <row r="185" spans="1:1" x14ac:dyDescent="0.35">
      <c r="A185" t="s">
        <v>53</v>
      </c>
    </row>
    <row r="186" spans="1:1" x14ac:dyDescent="0.35">
      <c r="A186" t="s">
        <v>103</v>
      </c>
    </row>
    <row r="187" spans="1:1" x14ac:dyDescent="0.35">
      <c r="A187" t="s">
        <v>152</v>
      </c>
    </row>
    <row r="188" spans="1:1" x14ac:dyDescent="0.35">
      <c r="A188" t="s">
        <v>151</v>
      </c>
    </row>
    <row r="189" spans="1:1" x14ac:dyDescent="0.35">
      <c r="A189" t="s">
        <v>50</v>
      </c>
    </row>
    <row r="190" spans="1:1" x14ac:dyDescent="0.35">
      <c r="A190" t="s">
        <v>23</v>
      </c>
    </row>
    <row r="191" spans="1:1" x14ac:dyDescent="0.35">
      <c r="A191" t="s">
        <v>89</v>
      </c>
    </row>
    <row r="192" spans="1:1" x14ac:dyDescent="0.35">
      <c r="A192" t="s">
        <v>41</v>
      </c>
    </row>
    <row r="193" spans="1:1" x14ac:dyDescent="0.35">
      <c r="A193" t="s">
        <v>86</v>
      </c>
    </row>
    <row r="194" spans="1:1" x14ac:dyDescent="0.35">
      <c r="A194" t="s">
        <v>36</v>
      </c>
    </row>
    <row r="195" spans="1:1" x14ac:dyDescent="0.35">
      <c r="A195" t="s">
        <v>154</v>
      </c>
    </row>
    <row r="196" spans="1:1" x14ac:dyDescent="0.35">
      <c r="A196" t="s">
        <v>159</v>
      </c>
    </row>
    <row r="197" spans="1:1" x14ac:dyDescent="0.35">
      <c r="A197" t="s">
        <v>128</v>
      </c>
    </row>
    <row r="198" spans="1:1" x14ac:dyDescent="0.35">
      <c r="A198" t="s">
        <v>137</v>
      </c>
    </row>
    <row r="199" spans="1:1" x14ac:dyDescent="0.35">
      <c r="A199" t="s">
        <v>134</v>
      </c>
    </row>
    <row r="200" spans="1:1" x14ac:dyDescent="0.35">
      <c r="A200" t="s">
        <v>51</v>
      </c>
    </row>
    <row r="201" spans="1:1" x14ac:dyDescent="0.35">
      <c r="A201" t="s">
        <v>141</v>
      </c>
    </row>
    <row r="202" spans="1:1" x14ac:dyDescent="0.35">
      <c r="A202" t="s">
        <v>18</v>
      </c>
    </row>
    <row r="203" spans="1:1" x14ac:dyDescent="0.35">
      <c r="A203" t="s">
        <v>175</v>
      </c>
    </row>
    <row r="204" spans="1:1" x14ac:dyDescent="0.35">
      <c r="A204" t="s">
        <v>114</v>
      </c>
    </row>
    <row r="205" spans="1:1" x14ac:dyDescent="0.35">
      <c r="A205" t="s">
        <v>76</v>
      </c>
    </row>
    <row r="206" spans="1:1" x14ac:dyDescent="0.35">
      <c r="A206" t="s">
        <v>125</v>
      </c>
    </row>
    <row r="207" spans="1:1" x14ac:dyDescent="0.35">
      <c r="A207" t="s">
        <v>29</v>
      </c>
    </row>
    <row r="208" spans="1:1" x14ac:dyDescent="0.35">
      <c r="A208" t="s">
        <v>102</v>
      </c>
    </row>
    <row r="209" spans="1:1" x14ac:dyDescent="0.35">
      <c r="A209" t="s">
        <v>101</v>
      </c>
    </row>
    <row r="210" spans="1:1" x14ac:dyDescent="0.35">
      <c r="A210" t="s">
        <v>133</v>
      </c>
    </row>
    <row r="211" spans="1:1" x14ac:dyDescent="0.35">
      <c r="A211" t="s">
        <v>190</v>
      </c>
    </row>
    <row r="212" spans="1:1" x14ac:dyDescent="0.35">
      <c r="A212" t="s">
        <v>107</v>
      </c>
    </row>
    <row r="213" spans="1:1" x14ac:dyDescent="0.35">
      <c r="A213" t="s">
        <v>119</v>
      </c>
    </row>
    <row r="214" spans="1:1" x14ac:dyDescent="0.35">
      <c r="A214" t="s">
        <v>168</v>
      </c>
    </row>
    <row r="215" spans="1:1" x14ac:dyDescent="0.35">
      <c r="A215" t="s">
        <v>61</v>
      </c>
    </row>
    <row r="216" spans="1:1" x14ac:dyDescent="0.35">
      <c r="A216" t="s">
        <v>62</v>
      </c>
    </row>
    <row r="217" spans="1:1" x14ac:dyDescent="0.35">
      <c r="A217" t="s">
        <v>189</v>
      </c>
    </row>
    <row r="218" spans="1:1" x14ac:dyDescent="0.35">
      <c r="A218" t="s">
        <v>342</v>
      </c>
    </row>
    <row r="219" spans="1:1" x14ac:dyDescent="0.35">
      <c r="A219" t="s">
        <v>106</v>
      </c>
    </row>
    <row r="220" spans="1:1" x14ac:dyDescent="0.35">
      <c r="A220" t="s">
        <v>115</v>
      </c>
    </row>
    <row r="221" spans="1:1" x14ac:dyDescent="0.35">
      <c r="A221" t="s">
        <v>165</v>
      </c>
    </row>
    <row r="222" spans="1:1" x14ac:dyDescent="0.35">
      <c r="A222" t="s">
        <v>100</v>
      </c>
    </row>
    <row r="223" spans="1:1" x14ac:dyDescent="0.35">
      <c r="A223" t="s">
        <v>198</v>
      </c>
    </row>
    <row r="224" spans="1:1" x14ac:dyDescent="0.35">
      <c r="A224" t="s">
        <v>197</v>
      </c>
    </row>
    <row r="225" spans="1:1" x14ac:dyDescent="0.35">
      <c r="A225" t="s">
        <v>317</v>
      </c>
    </row>
    <row r="226" spans="1:1" x14ac:dyDescent="0.35">
      <c r="A226" t="s">
        <v>149</v>
      </c>
    </row>
    <row r="227" spans="1:1" x14ac:dyDescent="0.35">
      <c r="A227" t="s">
        <v>108</v>
      </c>
    </row>
    <row r="228" spans="1:1" x14ac:dyDescent="0.35">
      <c r="A228" t="s">
        <v>64</v>
      </c>
    </row>
    <row r="229" spans="1:1" x14ac:dyDescent="0.35">
      <c r="A229" t="s">
        <v>349</v>
      </c>
    </row>
    <row r="230" spans="1:1" x14ac:dyDescent="0.35">
      <c r="A230" t="s">
        <v>28</v>
      </c>
    </row>
    <row r="231" spans="1:1" x14ac:dyDescent="0.35">
      <c r="A231" t="s">
        <v>176</v>
      </c>
    </row>
    <row r="232" spans="1:1" x14ac:dyDescent="0.35">
      <c r="A232" t="s">
        <v>347</v>
      </c>
    </row>
    <row r="233" spans="1:1" x14ac:dyDescent="0.35">
      <c r="A233" t="s">
        <v>339</v>
      </c>
    </row>
    <row r="234" spans="1:1" x14ac:dyDescent="0.35">
      <c r="A234" t="s">
        <v>332</v>
      </c>
    </row>
    <row r="235" spans="1:1" x14ac:dyDescent="0.35">
      <c r="A235" t="s">
        <v>233</v>
      </c>
    </row>
    <row r="236" spans="1:1" x14ac:dyDescent="0.35">
      <c r="A236" t="s">
        <v>413</v>
      </c>
    </row>
    <row r="237" spans="1:1" x14ac:dyDescent="0.35">
      <c r="A237" t="s">
        <v>414</v>
      </c>
    </row>
    <row r="238" spans="1:1" x14ac:dyDescent="0.35">
      <c r="A238" t="s">
        <v>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7"/>
  <sheetViews>
    <sheetView workbookViewId="0">
      <selection activeCell="A8" sqref="A8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367</v>
      </c>
    </row>
    <row r="2" spans="1:2" x14ac:dyDescent="0.35">
      <c r="A2" s="21">
        <v>44151</v>
      </c>
      <c r="B2" t="s">
        <v>379</v>
      </c>
    </row>
    <row r="3" spans="1:2" x14ac:dyDescent="0.35">
      <c r="A3" t="s">
        <v>386</v>
      </c>
    </row>
    <row r="4" spans="1:2" x14ac:dyDescent="0.35">
      <c r="A4" s="21">
        <v>44158</v>
      </c>
      <c r="B4" t="s">
        <v>1298</v>
      </c>
    </row>
    <row r="5" spans="1:2" x14ac:dyDescent="0.35">
      <c r="A5" s="21">
        <v>44160</v>
      </c>
      <c r="B5" t="s">
        <v>1306</v>
      </c>
    </row>
    <row r="6" spans="1:2" x14ac:dyDescent="0.35">
      <c r="A6" s="21">
        <v>44163</v>
      </c>
      <c r="B6" t="s">
        <v>1371</v>
      </c>
    </row>
    <row r="7" spans="1:2" x14ac:dyDescent="0.35">
      <c r="A7" s="21">
        <v>44164</v>
      </c>
      <c r="B7" t="s">
        <v>1374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dimension ref="A1:R291"/>
  <sheetViews>
    <sheetView zoomScale="80" zoomScaleNormal="80" workbookViewId="0">
      <selection activeCell="C1" sqref="C1"/>
    </sheetView>
  </sheetViews>
  <sheetFormatPr defaultColWidth="8.26953125" defaultRowHeight="14.5" x14ac:dyDescent="0.35"/>
  <cols>
    <col min="1" max="1" width="144" style="7" bestFit="1" customWidth="1"/>
    <col min="3" max="3" width="36.7265625" bestFit="1" customWidth="1"/>
    <col min="13" max="13" width="29.453125" bestFit="1" customWidth="1"/>
    <col min="14" max="14" width="19.7265625" bestFit="1" customWidth="1"/>
    <col min="16" max="16" width="8.26953125" style="7"/>
    <col min="18" max="18" width="136" customWidth="1"/>
  </cols>
  <sheetData>
    <row r="1" spans="1:18" x14ac:dyDescent="0.35">
      <c r="A1" s="7" t="s">
        <v>320</v>
      </c>
      <c r="B1" t="s">
        <v>13</v>
      </c>
      <c r="C1" t="s">
        <v>199</v>
      </c>
      <c r="D1" t="s">
        <v>200</v>
      </c>
      <c r="E1" t="s">
        <v>238</v>
      </c>
      <c r="F1" t="s">
        <v>236</v>
      </c>
      <c r="G1" t="s">
        <v>234</v>
      </c>
      <c r="H1" t="s">
        <v>235</v>
      </c>
      <c r="I1" t="s">
        <v>237</v>
      </c>
      <c r="J1" t="s">
        <v>388</v>
      </c>
      <c r="K1" t="s">
        <v>288</v>
      </c>
      <c r="L1" t="s">
        <v>244</v>
      </c>
      <c r="M1" t="s">
        <v>287</v>
      </c>
      <c r="N1" t="s">
        <v>1300</v>
      </c>
      <c r="O1" t="s">
        <v>309</v>
      </c>
      <c r="P1" s="7" t="s">
        <v>1851</v>
      </c>
      <c r="Q1" t="s">
        <v>1852</v>
      </c>
      <c r="R1" t="s">
        <v>321</v>
      </c>
    </row>
    <row r="2" spans="1:18" ht="101.5" x14ac:dyDescent="0.35">
      <c r="A2" s="7" t="s">
        <v>1629</v>
      </c>
      <c r="B2" t="s">
        <v>20</v>
      </c>
      <c r="C2" t="s">
        <v>207</v>
      </c>
      <c r="D2">
        <v>2</v>
      </c>
      <c r="E2" t="s">
        <v>6</v>
      </c>
      <c r="K2" t="s">
        <v>243</v>
      </c>
      <c r="L2" t="s">
        <v>254</v>
      </c>
      <c r="O2" t="s">
        <v>294</v>
      </c>
      <c r="P2" s="7" t="s">
        <v>303</v>
      </c>
      <c r="Q2" t="s">
        <v>329</v>
      </c>
      <c r="R2" t="s">
        <v>380</v>
      </c>
    </row>
    <row r="3" spans="1:18" ht="101.5" x14ac:dyDescent="0.35">
      <c r="A3" s="7" t="s">
        <v>1695</v>
      </c>
      <c r="B3" t="s">
        <v>20</v>
      </c>
      <c r="C3" t="s">
        <v>207</v>
      </c>
      <c r="D3">
        <v>2</v>
      </c>
      <c r="E3" t="s">
        <v>289</v>
      </c>
      <c r="K3" t="s">
        <v>243</v>
      </c>
      <c r="L3" t="s">
        <v>254</v>
      </c>
      <c r="M3" t="s">
        <v>1330</v>
      </c>
      <c r="N3" t="s">
        <v>1331</v>
      </c>
      <c r="O3" t="s">
        <v>294</v>
      </c>
      <c r="P3" s="7" t="s">
        <v>303</v>
      </c>
      <c r="Q3" t="s">
        <v>329</v>
      </c>
      <c r="R3" t="s">
        <v>1696</v>
      </c>
    </row>
    <row r="4" spans="1:18" ht="101.5" x14ac:dyDescent="0.35">
      <c r="A4" s="7" t="s">
        <v>1697</v>
      </c>
      <c r="B4" t="s">
        <v>20</v>
      </c>
      <c r="C4" t="s">
        <v>207</v>
      </c>
      <c r="D4">
        <v>2</v>
      </c>
      <c r="E4" t="s">
        <v>289</v>
      </c>
      <c r="K4" t="s">
        <v>243</v>
      </c>
      <c r="L4" t="s">
        <v>259</v>
      </c>
      <c r="M4" t="s">
        <v>1330</v>
      </c>
      <c r="N4" t="s">
        <v>1331</v>
      </c>
      <c r="O4" t="s">
        <v>294</v>
      </c>
      <c r="P4" s="7" t="s">
        <v>303</v>
      </c>
      <c r="Q4" t="s">
        <v>329</v>
      </c>
      <c r="R4" t="s">
        <v>1698</v>
      </c>
    </row>
    <row r="5" spans="1:18" ht="101.5" x14ac:dyDescent="0.35">
      <c r="A5" s="7" t="s">
        <v>1713</v>
      </c>
      <c r="B5" t="s">
        <v>20</v>
      </c>
      <c r="C5" t="s">
        <v>207</v>
      </c>
      <c r="D5">
        <v>2</v>
      </c>
      <c r="E5" t="s">
        <v>289</v>
      </c>
      <c r="K5" t="s">
        <v>243</v>
      </c>
      <c r="L5" t="s">
        <v>254</v>
      </c>
      <c r="M5" t="s">
        <v>1375</v>
      </c>
      <c r="N5" t="s">
        <v>1376</v>
      </c>
      <c r="O5" t="s">
        <v>294</v>
      </c>
      <c r="P5" s="7" t="s">
        <v>303</v>
      </c>
      <c r="Q5" t="s">
        <v>329</v>
      </c>
      <c r="R5" t="s">
        <v>1714</v>
      </c>
    </row>
    <row r="6" spans="1:18" ht="101.5" x14ac:dyDescent="0.35">
      <c r="A6" s="7" t="s">
        <v>1715</v>
      </c>
      <c r="B6" t="s">
        <v>20</v>
      </c>
      <c r="C6" t="s">
        <v>207</v>
      </c>
      <c r="D6">
        <v>2</v>
      </c>
      <c r="E6" t="s">
        <v>289</v>
      </c>
      <c r="K6" t="s">
        <v>243</v>
      </c>
      <c r="L6" t="s">
        <v>259</v>
      </c>
      <c r="M6" t="s">
        <v>1375</v>
      </c>
      <c r="N6" t="s">
        <v>1376</v>
      </c>
      <c r="O6" t="s">
        <v>294</v>
      </c>
      <c r="P6" s="7" t="s">
        <v>303</v>
      </c>
      <c r="Q6" t="s">
        <v>329</v>
      </c>
      <c r="R6" t="s">
        <v>1716</v>
      </c>
    </row>
    <row r="7" spans="1:18" ht="101.5" x14ac:dyDescent="0.35">
      <c r="A7" s="7" t="s">
        <v>1746</v>
      </c>
      <c r="B7" t="s">
        <v>20</v>
      </c>
      <c r="C7" t="s">
        <v>207</v>
      </c>
      <c r="D7">
        <v>2</v>
      </c>
      <c r="E7" t="s">
        <v>289</v>
      </c>
      <c r="K7" t="s">
        <v>243</v>
      </c>
      <c r="L7" t="s">
        <v>259</v>
      </c>
      <c r="M7" t="s">
        <v>1382</v>
      </c>
      <c r="N7" t="s">
        <v>1383</v>
      </c>
      <c r="O7" t="s">
        <v>294</v>
      </c>
      <c r="P7" s="7" t="s">
        <v>303</v>
      </c>
      <c r="Q7" t="s">
        <v>329</v>
      </c>
      <c r="R7" t="s">
        <v>1747</v>
      </c>
    </row>
    <row r="8" spans="1:18" ht="101.5" x14ac:dyDescent="0.35">
      <c r="A8" s="7" t="s">
        <v>1748</v>
      </c>
      <c r="B8" t="s">
        <v>20</v>
      </c>
      <c r="C8" t="s">
        <v>207</v>
      </c>
      <c r="D8">
        <v>2</v>
      </c>
      <c r="E8" t="s">
        <v>289</v>
      </c>
      <c r="K8" t="s">
        <v>243</v>
      </c>
      <c r="L8" t="s">
        <v>254</v>
      </c>
      <c r="M8" t="s">
        <v>1382</v>
      </c>
      <c r="N8" t="s">
        <v>1383</v>
      </c>
      <c r="O8" t="s">
        <v>294</v>
      </c>
      <c r="P8" s="7" t="s">
        <v>303</v>
      </c>
      <c r="Q8" t="s">
        <v>329</v>
      </c>
      <c r="R8" t="s">
        <v>1749</v>
      </c>
    </row>
    <row r="9" spans="1:18" ht="101.5" x14ac:dyDescent="0.35">
      <c r="A9" s="7" t="s">
        <v>1529</v>
      </c>
      <c r="B9" t="s">
        <v>79</v>
      </c>
      <c r="C9" t="s">
        <v>207</v>
      </c>
      <c r="D9">
        <v>3</v>
      </c>
      <c r="E9" t="s">
        <v>289</v>
      </c>
      <c r="K9" t="s">
        <v>243</v>
      </c>
      <c r="L9" t="s">
        <v>254</v>
      </c>
      <c r="M9" t="s">
        <v>1304</v>
      </c>
      <c r="N9" t="s">
        <v>1305</v>
      </c>
      <c r="O9" t="s">
        <v>294</v>
      </c>
      <c r="P9" s="7" t="s">
        <v>303</v>
      </c>
      <c r="Q9" t="s">
        <v>329</v>
      </c>
      <c r="R9" t="s">
        <v>1530</v>
      </c>
    </row>
    <row r="10" spans="1:18" ht="101.5" x14ac:dyDescent="0.35">
      <c r="A10" s="7" t="s">
        <v>1531</v>
      </c>
      <c r="B10" t="s">
        <v>79</v>
      </c>
      <c r="C10" t="s">
        <v>207</v>
      </c>
      <c r="D10">
        <v>3</v>
      </c>
      <c r="E10" t="s">
        <v>289</v>
      </c>
      <c r="K10" t="s">
        <v>243</v>
      </c>
      <c r="L10" t="s">
        <v>259</v>
      </c>
      <c r="M10" t="s">
        <v>1304</v>
      </c>
      <c r="N10" t="s">
        <v>1305</v>
      </c>
      <c r="O10" t="s">
        <v>294</v>
      </c>
      <c r="P10" s="7" t="s">
        <v>303</v>
      </c>
      <c r="Q10" t="s">
        <v>329</v>
      </c>
      <c r="R10" t="s">
        <v>1532</v>
      </c>
    </row>
    <row r="11" spans="1:18" ht="101.5" x14ac:dyDescent="0.35">
      <c r="A11" s="7" t="s">
        <v>1533</v>
      </c>
      <c r="B11" t="s">
        <v>79</v>
      </c>
      <c r="C11" t="s">
        <v>207</v>
      </c>
      <c r="D11">
        <v>3</v>
      </c>
      <c r="E11" t="s">
        <v>289</v>
      </c>
      <c r="K11" t="s">
        <v>243</v>
      </c>
      <c r="L11" t="s">
        <v>254</v>
      </c>
      <c r="M11" t="s">
        <v>1304</v>
      </c>
      <c r="N11" t="s">
        <v>1305</v>
      </c>
      <c r="O11" t="s">
        <v>294</v>
      </c>
      <c r="P11" s="7" t="s">
        <v>303</v>
      </c>
      <c r="Q11" t="s">
        <v>329</v>
      </c>
      <c r="R11" t="s">
        <v>1534</v>
      </c>
    </row>
    <row r="12" spans="1:18" ht="101.5" x14ac:dyDescent="0.35">
      <c r="A12" s="7" t="s">
        <v>1663</v>
      </c>
      <c r="B12" t="s">
        <v>79</v>
      </c>
      <c r="C12" t="s">
        <v>207</v>
      </c>
      <c r="D12">
        <v>3</v>
      </c>
      <c r="E12" t="s">
        <v>6</v>
      </c>
      <c r="K12" t="s">
        <v>243</v>
      </c>
      <c r="L12" t="s">
        <v>254</v>
      </c>
      <c r="O12" t="s">
        <v>294</v>
      </c>
      <c r="P12" s="7" t="s">
        <v>303</v>
      </c>
      <c r="Q12" t="s">
        <v>329</v>
      </c>
      <c r="R12" t="s">
        <v>380</v>
      </c>
    </row>
    <row r="13" spans="1:18" ht="101.5" x14ac:dyDescent="0.35">
      <c r="A13" s="7" t="s">
        <v>1664</v>
      </c>
      <c r="B13" t="s">
        <v>79</v>
      </c>
      <c r="C13" t="s">
        <v>207</v>
      </c>
      <c r="D13">
        <v>3</v>
      </c>
      <c r="E13" t="s">
        <v>6</v>
      </c>
      <c r="K13" t="s">
        <v>243</v>
      </c>
      <c r="L13" t="s">
        <v>259</v>
      </c>
      <c r="O13" t="s">
        <v>294</v>
      </c>
      <c r="P13" s="7" t="s">
        <v>303</v>
      </c>
      <c r="Q13" t="s">
        <v>329</v>
      </c>
      <c r="R13" t="s">
        <v>380</v>
      </c>
    </row>
    <row r="14" spans="1:18" ht="101.5" x14ac:dyDescent="0.35">
      <c r="A14" s="7" t="s">
        <v>1717</v>
      </c>
      <c r="B14" t="s">
        <v>79</v>
      </c>
      <c r="C14" t="s">
        <v>207</v>
      </c>
      <c r="D14">
        <v>3</v>
      </c>
      <c r="E14" t="s">
        <v>289</v>
      </c>
      <c r="K14" t="s">
        <v>243</v>
      </c>
      <c r="L14" t="s">
        <v>254</v>
      </c>
      <c r="M14" t="s">
        <v>1375</v>
      </c>
      <c r="N14" t="s">
        <v>1376</v>
      </c>
      <c r="O14" t="s">
        <v>294</v>
      </c>
      <c r="P14" s="7" t="s">
        <v>303</v>
      </c>
      <c r="Q14" t="s">
        <v>329</v>
      </c>
      <c r="R14" t="s">
        <v>1718</v>
      </c>
    </row>
    <row r="15" spans="1:18" ht="101.5" x14ac:dyDescent="0.35">
      <c r="A15" s="7" t="s">
        <v>1719</v>
      </c>
      <c r="B15" t="s">
        <v>79</v>
      </c>
      <c r="C15" t="s">
        <v>207</v>
      </c>
      <c r="D15">
        <v>3</v>
      </c>
      <c r="E15" t="s">
        <v>289</v>
      </c>
      <c r="K15" t="s">
        <v>243</v>
      </c>
      <c r="L15" t="s">
        <v>259</v>
      </c>
      <c r="M15" t="s">
        <v>1375</v>
      </c>
      <c r="N15" t="s">
        <v>1376</v>
      </c>
      <c r="O15" t="s">
        <v>294</v>
      </c>
      <c r="P15" s="7" t="s">
        <v>303</v>
      </c>
      <c r="Q15" t="s">
        <v>329</v>
      </c>
      <c r="R15" t="s">
        <v>1720</v>
      </c>
    </row>
    <row r="16" spans="1:18" ht="101.5" x14ac:dyDescent="0.35">
      <c r="A16" s="7" t="s">
        <v>1721</v>
      </c>
      <c r="B16" t="s">
        <v>79</v>
      </c>
      <c r="C16" t="s">
        <v>207</v>
      </c>
      <c r="D16">
        <v>3</v>
      </c>
      <c r="E16" t="s">
        <v>289</v>
      </c>
      <c r="K16" t="s">
        <v>243</v>
      </c>
      <c r="L16" t="s">
        <v>254</v>
      </c>
      <c r="M16" t="s">
        <v>1375</v>
      </c>
      <c r="N16" t="s">
        <v>1376</v>
      </c>
      <c r="O16" t="s">
        <v>294</v>
      </c>
      <c r="P16" s="7" t="s">
        <v>303</v>
      </c>
      <c r="Q16" t="s">
        <v>329</v>
      </c>
      <c r="R16" t="s">
        <v>1722</v>
      </c>
    </row>
    <row r="17" spans="1:18" ht="101.5" x14ac:dyDescent="0.35">
      <c r="A17" s="7" t="s">
        <v>1750</v>
      </c>
      <c r="B17" t="s">
        <v>79</v>
      </c>
      <c r="C17" t="s">
        <v>207</v>
      </c>
      <c r="D17">
        <v>3</v>
      </c>
      <c r="E17" t="s">
        <v>289</v>
      </c>
      <c r="K17" t="s">
        <v>243</v>
      </c>
      <c r="L17" t="s">
        <v>259</v>
      </c>
      <c r="M17" t="s">
        <v>1382</v>
      </c>
      <c r="N17" t="s">
        <v>1383</v>
      </c>
      <c r="O17" t="s">
        <v>294</v>
      </c>
      <c r="P17" s="7" t="s">
        <v>303</v>
      </c>
      <c r="Q17" t="s">
        <v>329</v>
      </c>
      <c r="R17" t="s">
        <v>1751</v>
      </c>
    </row>
    <row r="18" spans="1:18" ht="101.5" x14ac:dyDescent="0.35">
      <c r="A18" s="7" t="s">
        <v>1752</v>
      </c>
      <c r="B18" t="s">
        <v>79</v>
      </c>
      <c r="C18" t="s">
        <v>207</v>
      </c>
      <c r="D18">
        <v>3</v>
      </c>
      <c r="E18" t="s">
        <v>289</v>
      </c>
      <c r="K18" t="s">
        <v>243</v>
      </c>
      <c r="L18" t="s">
        <v>254</v>
      </c>
      <c r="M18" t="s">
        <v>1382</v>
      </c>
      <c r="N18" t="s">
        <v>1383</v>
      </c>
      <c r="O18" t="s">
        <v>294</v>
      </c>
      <c r="P18" s="7" t="s">
        <v>303</v>
      </c>
      <c r="Q18" t="s">
        <v>329</v>
      </c>
      <c r="R18" t="s">
        <v>1753</v>
      </c>
    </row>
    <row r="19" spans="1:18" ht="101.5" x14ac:dyDescent="0.35">
      <c r="A19" s="7" t="s">
        <v>1754</v>
      </c>
      <c r="B19" t="s">
        <v>79</v>
      </c>
      <c r="C19" t="s">
        <v>207</v>
      </c>
      <c r="D19">
        <v>3</v>
      </c>
      <c r="E19" t="s">
        <v>289</v>
      </c>
      <c r="K19" t="s">
        <v>243</v>
      </c>
      <c r="L19" t="s">
        <v>259</v>
      </c>
      <c r="M19" t="s">
        <v>1382</v>
      </c>
      <c r="N19" t="s">
        <v>1383</v>
      </c>
      <c r="O19" t="s">
        <v>294</v>
      </c>
      <c r="P19" s="7" t="s">
        <v>303</v>
      </c>
      <c r="Q19" t="s">
        <v>329</v>
      </c>
      <c r="R19" t="s">
        <v>1755</v>
      </c>
    </row>
    <row r="20" spans="1:18" ht="101.5" x14ac:dyDescent="0.35">
      <c r="A20" s="7" t="s">
        <v>1776</v>
      </c>
      <c r="B20" t="s">
        <v>79</v>
      </c>
      <c r="C20" t="s">
        <v>207</v>
      </c>
      <c r="D20">
        <v>3</v>
      </c>
      <c r="E20" t="s">
        <v>289</v>
      </c>
      <c r="K20" t="s">
        <v>243</v>
      </c>
      <c r="L20" t="s">
        <v>259</v>
      </c>
      <c r="M20" t="s">
        <v>1384</v>
      </c>
      <c r="N20" t="s">
        <v>1385</v>
      </c>
      <c r="O20" t="s">
        <v>294</v>
      </c>
      <c r="P20" s="7" t="s">
        <v>303</v>
      </c>
      <c r="Q20" t="s">
        <v>329</v>
      </c>
      <c r="R20" t="s">
        <v>1777</v>
      </c>
    </row>
    <row r="21" spans="1:18" ht="101.5" x14ac:dyDescent="0.35">
      <c r="A21" s="7" t="s">
        <v>1778</v>
      </c>
      <c r="B21" t="s">
        <v>79</v>
      </c>
      <c r="C21" t="s">
        <v>207</v>
      </c>
      <c r="D21">
        <v>3</v>
      </c>
      <c r="E21" t="s">
        <v>289</v>
      </c>
      <c r="K21" t="s">
        <v>243</v>
      </c>
      <c r="L21" t="s">
        <v>254</v>
      </c>
      <c r="M21" t="s">
        <v>1384</v>
      </c>
      <c r="N21" t="s">
        <v>1385</v>
      </c>
      <c r="O21" t="s">
        <v>294</v>
      </c>
      <c r="P21" s="7" t="s">
        <v>303</v>
      </c>
      <c r="Q21" t="s">
        <v>329</v>
      </c>
      <c r="R21" t="s">
        <v>1779</v>
      </c>
    </row>
    <row r="22" spans="1:18" ht="101.5" x14ac:dyDescent="0.35">
      <c r="A22" s="7" t="s">
        <v>1780</v>
      </c>
      <c r="B22" t="s">
        <v>79</v>
      </c>
      <c r="C22" t="s">
        <v>207</v>
      </c>
      <c r="D22">
        <v>3</v>
      </c>
      <c r="E22" t="s">
        <v>289</v>
      </c>
      <c r="K22" t="s">
        <v>243</v>
      </c>
      <c r="L22" t="s">
        <v>259</v>
      </c>
      <c r="M22" t="s">
        <v>1384</v>
      </c>
      <c r="N22" t="s">
        <v>1385</v>
      </c>
      <c r="O22" t="s">
        <v>294</v>
      </c>
      <c r="P22" s="7" t="s">
        <v>303</v>
      </c>
      <c r="Q22" t="s">
        <v>329</v>
      </c>
      <c r="R22" t="s">
        <v>1781</v>
      </c>
    </row>
    <row r="23" spans="1:18" ht="101.5" x14ac:dyDescent="0.35">
      <c r="A23" s="7" t="s">
        <v>1535</v>
      </c>
      <c r="B23" t="s">
        <v>88</v>
      </c>
      <c r="C23" t="s">
        <v>207</v>
      </c>
      <c r="D23">
        <v>4</v>
      </c>
      <c r="E23" t="s">
        <v>289</v>
      </c>
      <c r="K23" t="s">
        <v>243</v>
      </c>
      <c r="L23" t="s">
        <v>259</v>
      </c>
      <c r="M23" t="s">
        <v>1304</v>
      </c>
      <c r="N23" t="s">
        <v>1305</v>
      </c>
      <c r="O23" t="s">
        <v>294</v>
      </c>
      <c r="P23" s="7" t="s">
        <v>303</v>
      </c>
      <c r="Q23" t="s">
        <v>329</v>
      </c>
      <c r="R23" t="s">
        <v>1536</v>
      </c>
    </row>
    <row r="24" spans="1:18" ht="101.5" x14ac:dyDescent="0.35">
      <c r="A24" s="7" t="s">
        <v>1537</v>
      </c>
      <c r="B24" t="s">
        <v>88</v>
      </c>
      <c r="C24" t="s">
        <v>207</v>
      </c>
      <c r="D24">
        <v>4</v>
      </c>
      <c r="E24" t="s">
        <v>289</v>
      </c>
      <c r="K24" t="s">
        <v>243</v>
      </c>
      <c r="L24" t="s">
        <v>254</v>
      </c>
      <c r="M24" t="s">
        <v>1304</v>
      </c>
      <c r="N24" t="s">
        <v>1305</v>
      </c>
      <c r="O24" t="s">
        <v>294</v>
      </c>
      <c r="P24" s="7" t="s">
        <v>303</v>
      </c>
      <c r="Q24" t="s">
        <v>329</v>
      </c>
      <c r="R24" t="s">
        <v>1538</v>
      </c>
    </row>
    <row r="25" spans="1:18" ht="101.5" x14ac:dyDescent="0.35">
      <c r="A25" s="7" t="s">
        <v>1723</v>
      </c>
      <c r="B25" t="s">
        <v>88</v>
      </c>
      <c r="C25" t="s">
        <v>207</v>
      </c>
      <c r="D25">
        <v>4</v>
      </c>
      <c r="E25" t="s">
        <v>289</v>
      </c>
      <c r="K25" t="s">
        <v>243</v>
      </c>
      <c r="L25" t="s">
        <v>259</v>
      </c>
      <c r="M25" t="s">
        <v>1375</v>
      </c>
      <c r="N25" t="s">
        <v>1376</v>
      </c>
      <c r="O25" t="s">
        <v>294</v>
      </c>
      <c r="P25" s="7" t="s">
        <v>303</v>
      </c>
      <c r="Q25" t="s">
        <v>329</v>
      </c>
      <c r="R25" t="s">
        <v>1724</v>
      </c>
    </row>
    <row r="26" spans="1:18" ht="101.5" x14ac:dyDescent="0.35">
      <c r="A26" s="7" t="s">
        <v>1725</v>
      </c>
      <c r="B26" t="s">
        <v>88</v>
      </c>
      <c r="C26" t="s">
        <v>207</v>
      </c>
      <c r="D26">
        <v>4</v>
      </c>
      <c r="E26" t="s">
        <v>289</v>
      </c>
      <c r="K26" t="s">
        <v>243</v>
      </c>
      <c r="L26" t="s">
        <v>254</v>
      </c>
      <c r="M26" t="s">
        <v>1375</v>
      </c>
      <c r="N26" t="s">
        <v>1376</v>
      </c>
      <c r="O26" t="s">
        <v>294</v>
      </c>
      <c r="P26" s="7" t="s">
        <v>303</v>
      </c>
      <c r="Q26" t="s">
        <v>329</v>
      </c>
      <c r="R26" t="s">
        <v>1726</v>
      </c>
    </row>
    <row r="27" spans="1:18" ht="101.5" x14ac:dyDescent="0.35">
      <c r="A27" s="7" t="s">
        <v>1756</v>
      </c>
      <c r="B27" t="s">
        <v>88</v>
      </c>
      <c r="C27" t="s">
        <v>207</v>
      </c>
      <c r="D27">
        <v>4</v>
      </c>
      <c r="E27" t="s">
        <v>289</v>
      </c>
      <c r="K27" t="s">
        <v>243</v>
      </c>
      <c r="L27" t="s">
        <v>254</v>
      </c>
      <c r="M27" t="s">
        <v>1382</v>
      </c>
      <c r="N27" t="s">
        <v>1383</v>
      </c>
      <c r="O27" t="s">
        <v>294</v>
      </c>
      <c r="P27" s="7" t="s">
        <v>303</v>
      </c>
      <c r="Q27" t="s">
        <v>329</v>
      </c>
      <c r="R27" t="s">
        <v>1757</v>
      </c>
    </row>
    <row r="28" spans="1:18" ht="116" x14ac:dyDescent="0.35">
      <c r="A28" s="7" t="s">
        <v>1420</v>
      </c>
      <c r="B28" t="s">
        <v>88</v>
      </c>
      <c r="C28" t="s">
        <v>207</v>
      </c>
      <c r="D28">
        <v>4</v>
      </c>
      <c r="E28" t="s">
        <v>289</v>
      </c>
      <c r="G28">
        <v>3500</v>
      </c>
      <c r="K28" t="s">
        <v>243</v>
      </c>
      <c r="L28" t="s">
        <v>259</v>
      </c>
      <c r="M28" t="s">
        <v>1382</v>
      </c>
      <c r="N28" t="s">
        <v>1383</v>
      </c>
      <c r="O28" t="s">
        <v>294</v>
      </c>
      <c r="P28" s="7" t="s">
        <v>303</v>
      </c>
      <c r="Q28" t="s">
        <v>329</v>
      </c>
      <c r="R28" t="s">
        <v>1421</v>
      </c>
    </row>
    <row r="29" spans="1:18" ht="101.5" x14ac:dyDescent="0.35">
      <c r="A29" s="7" t="s">
        <v>1758</v>
      </c>
      <c r="B29" t="s">
        <v>88</v>
      </c>
      <c r="C29" t="s">
        <v>207</v>
      </c>
      <c r="D29">
        <v>4</v>
      </c>
      <c r="E29" t="s">
        <v>289</v>
      </c>
      <c r="K29" t="s">
        <v>243</v>
      </c>
      <c r="L29" t="s">
        <v>254</v>
      </c>
      <c r="M29" t="s">
        <v>1382</v>
      </c>
      <c r="N29" t="s">
        <v>1383</v>
      </c>
      <c r="O29" t="s">
        <v>294</v>
      </c>
      <c r="P29" s="7" t="s">
        <v>303</v>
      </c>
      <c r="Q29" t="s">
        <v>329</v>
      </c>
      <c r="R29" t="s">
        <v>1759</v>
      </c>
    </row>
    <row r="30" spans="1:18" ht="101.5" x14ac:dyDescent="0.35">
      <c r="A30" s="7" t="s">
        <v>1760</v>
      </c>
      <c r="B30" t="s">
        <v>88</v>
      </c>
      <c r="C30" t="s">
        <v>207</v>
      </c>
      <c r="D30">
        <v>4</v>
      </c>
      <c r="E30" t="s">
        <v>289</v>
      </c>
      <c r="K30" t="s">
        <v>243</v>
      </c>
      <c r="L30" t="s">
        <v>259</v>
      </c>
      <c r="M30" t="s">
        <v>1382</v>
      </c>
      <c r="N30" t="s">
        <v>1383</v>
      </c>
      <c r="O30" t="s">
        <v>294</v>
      </c>
      <c r="P30" s="7" t="s">
        <v>303</v>
      </c>
      <c r="Q30" t="s">
        <v>329</v>
      </c>
      <c r="R30" t="s">
        <v>1761</v>
      </c>
    </row>
    <row r="31" spans="1:18" ht="101.5" x14ac:dyDescent="0.35">
      <c r="A31" s="7" t="s">
        <v>1645</v>
      </c>
      <c r="B31" t="s">
        <v>71</v>
      </c>
      <c r="C31" t="s">
        <v>207</v>
      </c>
      <c r="D31">
        <v>5</v>
      </c>
      <c r="E31" t="s">
        <v>289</v>
      </c>
      <c r="K31" t="s">
        <v>243</v>
      </c>
      <c r="L31" t="s">
        <v>259</v>
      </c>
      <c r="M31" t="s">
        <v>1326</v>
      </c>
      <c r="N31" t="s">
        <v>1327</v>
      </c>
      <c r="O31" t="s">
        <v>294</v>
      </c>
      <c r="P31" s="7" t="s">
        <v>303</v>
      </c>
      <c r="Q31" t="s">
        <v>329</v>
      </c>
      <c r="R31" t="s">
        <v>1646</v>
      </c>
    </row>
    <row r="32" spans="1:18" ht="101.5" x14ac:dyDescent="0.35">
      <c r="A32" s="7" t="s">
        <v>1669</v>
      </c>
      <c r="B32" t="s">
        <v>71</v>
      </c>
      <c r="C32" t="s">
        <v>207</v>
      </c>
      <c r="D32">
        <v>5</v>
      </c>
      <c r="E32" t="s">
        <v>289</v>
      </c>
      <c r="K32" t="s">
        <v>243</v>
      </c>
      <c r="L32" t="s">
        <v>254</v>
      </c>
      <c r="M32" t="s">
        <v>1330</v>
      </c>
      <c r="N32" t="s">
        <v>1331</v>
      </c>
      <c r="O32" t="s">
        <v>294</v>
      </c>
      <c r="P32" s="7" t="s">
        <v>303</v>
      </c>
      <c r="Q32" t="s">
        <v>329</v>
      </c>
      <c r="R32" t="s">
        <v>1670</v>
      </c>
    </row>
    <row r="33" spans="1:18" ht="101.5" x14ac:dyDescent="0.35">
      <c r="A33" s="7" t="s">
        <v>1671</v>
      </c>
      <c r="B33" t="s">
        <v>71</v>
      </c>
      <c r="C33" t="s">
        <v>207</v>
      </c>
      <c r="D33">
        <v>5</v>
      </c>
      <c r="E33" t="s">
        <v>289</v>
      </c>
      <c r="K33" t="s">
        <v>243</v>
      </c>
      <c r="L33" t="s">
        <v>259</v>
      </c>
      <c r="M33" t="s">
        <v>1330</v>
      </c>
      <c r="N33" t="s">
        <v>1331</v>
      </c>
      <c r="O33" t="s">
        <v>294</v>
      </c>
      <c r="P33" s="7" t="s">
        <v>303</v>
      </c>
      <c r="Q33" t="s">
        <v>329</v>
      </c>
      <c r="R33" t="s">
        <v>1672</v>
      </c>
    </row>
    <row r="34" spans="1:18" ht="101.5" x14ac:dyDescent="0.35">
      <c r="A34" s="7" t="s">
        <v>1422</v>
      </c>
      <c r="B34" t="s">
        <v>45</v>
      </c>
      <c r="C34" t="s">
        <v>218</v>
      </c>
      <c r="D34">
        <v>2</v>
      </c>
      <c r="E34" t="s">
        <v>242</v>
      </c>
      <c r="G34">
        <v>2000</v>
      </c>
      <c r="K34" t="s">
        <v>243</v>
      </c>
      <c r="L34" t="s">
        <v>259</v>
      </c>
      <c r="O34" t="s">
        <v>294</v>
      </c>
      <c r="P34" s="7" t="s">
        <v>303</v>
      </c>
      <c r="Q34" t="s">
        <v>329</v>
      </c>
      <c r="R34" t="s">
        <v>380</v>
      </c>
    </row>
    <row r="35" spans="1:18" ht="101.5" x14ac:dyDescent="0.35">
      <c r="A35" s="7" t="s">
        <v>1423</v>
      </c>
      <c r="B35" t="s">
        <v>45</v>
      </c>
      <c r="C35" t="s">
        <v>218</v>
      </c>
      <c r="D35">
        <v>2</v>
      </c>
      <c r="E35" t="s">
        <v>242</v>
      </c>
      <c r="G35">
        <v>2000</v>
      </c>
      <c r="K35" t="s">
        <v>243</v>
      </c>
      <c r="L35" t="s">
        <v>254</v>
      </c>
      <c r="O35" t="s">
        <v>294</v>
      </c>
      <c r="P35" s="7" t="s">
        <v>303</v>
      </c>
      <c r="Q35" t="s">
        <v>329</v>
      </c>
      <c r="R35" t="s">
        <v>380</v>
      </c>
    </row>
    <row r="36" spans="1:18" ht="159.5" x14ac:dyDescent="0.35">
      <c r="A36" s="7" t="s">
        <v>1491</v>
      </c>
      <c r="B36" t="s">
        <v>38</v>
      </c>
      <c r="C36" t="s">
        <v>218</v>
      </c>
      <c r="D36">
        <v>3</v>
      </c>
      <c r="E36" t="s">
        <v>242</v>
      </c>
      <c r="J36" t="s">
        <v>1489</v>
      </c>
      <c r="K36" t="s">
        <v>243</v>
      </c>
      <c r="L36" t="s">
        <v>259</v>
      </c>
      <c r="O36" t="s">
        <v>294</v>
      </c>
      <c r="P36" s="7" t="s">
        <v>303</v>
      </c>
      <c r="Q36" t="s">
        <v>329</v>
      </c>
      <c r="R36" t="s">
        <v>380</v>
      </c>
    </row>
    <row r="37" spans="1:18" ht="159.5" x14ac:dyDescent="0.35">
      <c r="A37" s="7" t="s">
        <v>1492</v>
      </c>
      <c r="B37" t="s">
        <v>38</v>
      </c>
      <c r="C37" t="s">
        <v>218</v>
      </c>
      <c r="D37">
        <v>3</v>
      </c>
      <c r="E37" t="s">
        <v>242</v>
      </c>
      <c r="J37" t="s">
        <v>1489</v>
      </c>
      <c r="K37" t="s">
        <v>243</v>
      </c>
      <c r="L37" t="s">
        <v>254</v>
      </c>
      <c r="O37" t="s">
        <v>294</v>
      </c>
      <c r="P37" s="7" t="s">
        <v>303</v>
      </c>
      <c r="Q37" t="s">
        <v>329</v>
      </c>
      <c r="R37" t="s">
        <v>380</v>
      </c>
    </row>
    <row r="38" spans="1:18" ht="87" x14ac:dyDescent="0.35">
      <c r="A38" s="7" t="s">
        <v>1477</v>
      </c>
      <c r="B38" t="s">
        <v>53</v>
      </c>
      <c r="C38" t="s">
        <v>218</v>
      </c>
      <c r="D38">
        <v>4</v>
      </c>
      <c r="E38" t="s">
        <v>242</v>
      </c>
      <c r="K38" t="s">
        <v>243</v>
      </c>
      <c r="L38" t="s">
        <v>259</v>
      </c>
      <c r="O38" t="s">
        <v>294</v>
      </c>
      <c r="P38" s="7" t="s">
        <v>303</v>
      </c>
      <c r="Q38" t="s">
        <v>329</v>
      </c>
      <c r="R38" t="s">
        <v>380</v>
      </c>
    </row>
    <row r="39" spans="1:18" ht="87" x14ac:dyDescent="0.35">
      <c r="A39" s="7" t="s">
        <v>1478</v>
      </c>
      <c r="B39" t="s">
        <v>53</v>
      </c>
      <c r="C39" t="s">
        <v>218</v>
      </c>
      <c r="D39">
        <v>4</v>
      </c>
      <c r="E39" t="s">
        <v>242</v>
      </c>
      <c r="K39" t="s">
        <v>243</v>
      </c>
      <c r="L39" t="s">
        <v>259</v>
      </c>
      <c r="O39" t="s">
        <v>294</v>
      </c>
      <c r="P39" s="7" t="s">
        <v>303</v>
      </c>
      <c r="Q39" t="s">
        <v>329</v>
      </c>
      <c r="R39" t="s">
        <v>380</v>
      </c>
    </row>
    <row r="40" spans="1:18" ht="87" x14ac:dyDescent="0.35">
      <c r="A40" s="7" t="s">
        <v>1479</v>
      </c>
      <c r="B40" t="s">
        <v>53</v>
      </c>
      <c r="C40" t="s">
        <v>218</v>
      </c>
      <c r="D40">
        <v>4</v>
      </c>
      <c r="E40" t="s">
        <v>242</v>
      </c>
      <c r="K40" t="s">
        <v>243</v>
      </c>
      <c r="L40" t="s">
        <v>259</v>
      </c>
      <c r="O40" t="s">
        <v>294</v>
      </c>
      <c r="P40" s="7" t="s">
        <v>303</v>
      </c>
      <c r="Q40" t="s">
        <v>329</v>
      </c>
      <c r="R40" t="s">
        <v>380</v>
      </c>
    </row>
    <row r="41" spans="1:18" ht="87" x14ac:dyDescent="0.35">
      <c r="A41" s="7" t="s">
        <v>1480</v>
      </c>
      <c r="B41" t="s">
        <v>53</v>
      </c>
      <c r="C41" t="s">
        <v>218</v>
      </c>
      <c r="D41">
        <v>4</v>
      </c>
      <c r="E41" t="s">
        <v>242</v>
      </c>
      <c r="K41" t="s">
        <v>243</v>
      </c>
      <c r="L41" t="s">
        <v>259</v>
      </c>
      <c r="O41" t="s">
        <v>294</v>
      </c>
      <c r="P41" s="7" t="s">
        <v>303</v>
      </c>
      <c r="Q41" t="s">
        <v>329</v>
      </c>
      <c r="R41" t="s">
        <v>380</v>
      </c>
    </row>
    <row r="42" spans="1:18" ht="87" x14ac:dyDescent="0.35">
      <c r="A42" s="7" t="s">
        <v>1481</v>
      </c>
      <c r="B42" t="s">
        <v>53</v>
      </c>
      <c r="C42" t="s">
        <v>218</v>
      </c>
      <c r="D42">
        <v>4</v>
      </c>
      <c r="E42" t="s">
        <v>242</v>
      </c>
      <c r="K42" t="s">
        <v>243</v>
      </c>
      <c r="L42" t="s">
        <v>259</v>
      </c>
      <c r="O42" t="s">
        <v>294</v>
      </c>
      <c r="P42" s="7" t="s">
        <v>303</v>
      </c>
      <c r="Q42" t="s">
        <v>329</v>
      </c>
      <c r="R42" t="s">
        <v>380</v>
      </c>
    </row>
    <row r="43" spans="1:18" ht="87" x14ac:dyDescent="0.35">
      <c r="A43" s="7" t="s">
        <v>1482</v>
      </c>
      <c r="B43" t="s">
        <v>53</v>
      </c>
      <c r="C43" t="s">
        <v>218</v>
      </c>
      <c r="D43">
        <v>4</v>
      </c>
      <c r="E43" t="s">
        <v>242</v>
      </c>
      <c r="K43" t="s">
        <v>243</v>
      </c>
      <c r="L43" t="s">
        <v>259</v>
      </c>
      <c r="O43" t="s">
        <v>294</v>
      </c>
      <c r="P43" s="7" t="s">
        <v>303</v>
      </c>
      <c r="Q43" t="s">
        <v>329</v>
      </c>
      <c r="R43" t="s">
        <v>380</v>
      </c>
    </row>
    <row r="44" spans="1:18" ht="87" x14ac:dyDescent="0.35">
      <c r="A44" s="7" t="s">
        <v>1486</v>
      </c>
      <c r="B44" t="s">
        <v>53</v>
      </c>
      <c r="C44" t="s">
        <v>218</v>
      </c>
      <c r="D44">
        <v>4</v>
      </c>
      <c r="E44" t="s">
        <v>242</v>
      </c>
      <c r="K44" t="s">
        <v>243</v>
      </c>
      <c r="L44" t="s">
        <v>259</v>
      </c>
      <c r="O44" t="s">
        <v>294</v>
      </c>
      <c r="P44" s="7" t="s">
        <v>303</v>
      </c>
      <c r="Q44" t="s">
        <v>329</v>
      </c>
      <c r="R44" t="s">
        <v>380</v>
      </c>
    </row>
    <row r="45" spans="1:18" ht="87" x14ac:dyDescent="0.35">
      <c r="A45" s="7" t="s">
        <v>1487</v>
      </c>
      <c r="B45" t="s">
        <v>53</v>
      </c>
      <c r="C45" t="s">
        <v>218</v>
      </c>
      <c r="D45">
        <v>4</v>
      </c>
      <c r="E45" t="s">
        <v>242</v>
      </c>
      <c r="K45" t="s">
        <v>243</v>
      </c>
      <c r="L45" t="s">
        <v>259</v>
      </c>
      <c r="O45" t="s">
        <v>294</v>
      </c>
      <c r="P45" s="7" t="s">
        <v>303</v>
      </c>
      <c r="Q45" t="s">
        <v>329</v>
      </c>
      <c r="R45" t="s">
        <v>380</v>
      </c>
    </row>
    <row r="46" spans="1:18" ht="87" x14ac:dyDescent="0.35">
      <c r="A46" s="7" t="s">
        <v>1493</v>
      </c>
      <c r="B46" t="s">
        <v>53</v>
      </c>
      <c r="C46" t="s">
        <v>218</v>
      </c>
      <c r="D46">
        <v>4</v>
      </c>
      <c r="E46" t="s">
        <v>242</v>
      </c>
      <c r="K46" t="s">
        <v>243</v>
      </c>
      <c r="L46" t="s">
        <v>259</v>
      </c>
      <c r="O46" t="s">
        <v>294</v>
      </c>
      <c r="P46" s="7" t="s">
        <v>303</v>
      </c>
      <c r="Q46" t="s">
        <v>329</v>
      </c>
      <c r="R46" t="s">
        <v>380</v>
      </c>
    </row>
    <row r="47" spans="1:18" ht="87" x14ac:dyDescent="0.35">
      <c r="A47" s="7" t="s">
        <v>1496</v>
      </c>
      <c r="B47" t="s">
        <v>53</v>
      </c>
      <c r="C47" t="s">
        <v>218</v>
      </c>
      <c r="D47">
        <v>4</v>
      </c>
      <c r="E47" t="s">
        <v>242</v>
      </c>
      <c r="K47" t="s">
        <v>243</v>
      </c>
      <c r="L47" t="s">
        <v>259</v>
      </c>
      <c r="O47" t="s">
        <v>294</v>
      </c>
      <c r="P47" s="7" t="s">
        <v>303</v>
      </c>
      <c r="Q47" t="s">
        <v>329</v>
      </c>
      <c r="R47" t="s">
        <v>380</v>
      </c>
    </row>
    <row r="48" spans="1:18" ht="87" x14ac:dyDescent="0.35">
      <c r="A48" s="7" t="s">
        <v>1497</v>
      </c>
      <c r="B48" t="s">
        <v>53</v>
      </c>
      <c r="C48" t="s">
        <v>218</v>
      </c>
      <c r="D48">
        <v>4</v>
      </c>
      <c r="E48" t="s">
        <v>242</v>
      </c>
      <c r="K48" t="s">
        <v>243</v>
      </c>
      <c r="L48" t="s">
        <v>259</v>
      </c>
      <c r="O48" t="s">
        <v>294</v>
      </c>
      <c r="P48" s="7" t="s">
        <v>303</v>
      </c>
      <c r="Q48" t="s">
        <v>329</v>
      </c>
      <c r="R48" t="s">
        <v>380</v>
      </c>
    </row>
    <row r="49" spans="1:18" ht="159.5" x14ac:dyDescent="0.35">
      <c r="A49" s="7" t="s">
        <v>1483</v>
      </c>
      <c r="B49" t="s">
        <v>86</v>
      </c>
      <c r="C49" t="s">
        <v>218</v>
      </c>
      <c r="D49">
        <v>5</v>
      </c>
      <c r="E49" t="s">
        <v>242</v>
      </c>
      <c r="J49" t="s">
        <v>1484</v>
      </c>
      <c r="K49" t="s">
        <v>243</v>
      </c>
      <c r="L49" t="s">
        <v>254</v>
      </c>
      <c r="O49" t="s">
        <v>294</v>
      </c>
      <c r="P49" s="7" t="s">
        <v>303</v>
      </c>
      <c r="Q49" t="s">
        <v>329</v>
      </c>
      <c r="R49" t="s">
        <v>380</v>
      </c>
    </row>
    <row r="50" spans="1:18" ht="159.5" x14ac:dyDescent="0.35">
      <c r="A50" s="7" t="s">
        <v>1485</v>
      </c>
      <c r="B50" t="s">
        <v>86</v>
      </c>
      <c r="C50" t="s">
        <v>218</v>
      </c>
      <c r="D50">
        <v>5</v>
      </c>
      <c r="E50" t="s">
        <v>242</v>
      </c>
      <c r="J50" t="s">
        <v>1484</v>
      </c>
      <c r="K50" t="s">
        <v>243</v>
      </c>
      <c r="L50" t="s">
        <v>259</v>
      </c>
      <c r="O50" t="s">
        <v>294</v>
      </c>
      <c r="P50" s="7" t="s">
        <v>303</v>
      </c>
      <c r="Q50" t="s">
        <v>329</v>
      </c>
      <c r="R50" t="s">
        <v>380</v>
      </c>
    </row>
    <row r="51" spans="1:18" ht="87" x14ac:dyDescent="0.35">
      <c r="A51" s="7" t="s">
        <v>1490</v>
      </c>
      <c r="B51" t="s">
        <v>86</v>
      </c>
      <c r="C51" t="s">
        <v>218</v>
      </c>
      <c r="D51">
        <v>5</v>
      </c>
      <c r="E51" t="s">
        <v>242</v>
      </c>
      <c r="K51" t="s">
        <v>243</v>
      </c>
      <c r="L51" t="s">
        <v>259</v>
      </c>
      <c r="O51" t="s">
        <v>294</v>
      </c>
      <c r="P51" s="7" t="s">
        <v>303</v>
      </c>
      <c r="Q51" t="s">
        <v>329</v>
      </c>
      <c r="R51" t="s">
        <v>380</v>
      </c>
    </row>
    <row r="52" spans="1:18" ht="87" x14ac:dyDescent="0.35">
      <c r="A52" s="7" t="s">
        <v>1494</v>
      </c>
      <c r="B52" t="s">
        <v>86</v>
      </c>
      <c r="C52" t="s">
        <v>218</v>
      </c>
      <c r="D52">
        <v>5</v>
      </c>
      <c r="E52" t="s">
        <v>242</v>
      </c>
      <c r="K52" t="s">
        <v>243</v>
      </c>
      <c r="L52" t="s">
        <v>259</v>
      </c>
      <c r="O52" t="s">
        <v>294</v>
      </c>
      <c r="P52" s="7" t="s">
        <v>303</v>
      </c>
      <c r="Q52" t="s">
        <v>329</v>
      </c>
      <c r="R52" t="s">
        <v>380</v>
      </c>
    </row>
    <row r="53" spans="1:18" ht="87" x14ac:dyDescent="0.35">
      <c r="A53" s="7" t="s">
        <v>1495</v>
      </c>
      <c r="B53" t="s">
        <v>86</v>
      </c>
      <c r="C53" t="s">
        <v>218</v>
      </c>
      <c r="D53">
        <v>5</v>
      </c>
      <c r="E53" t="s">
        <v>242</v>
      </c>
      <c r="K53" t="s">
        <v>243</v>
      </c>
      <c r="L53" t="s">
        <v>259</v>
      </c>
      <c r="O53" t="s">
        <v>294</v>
      </c>
      <c r="P53" s="7" t="s">
        <v>303</v>
      </c>
      <c r="Q53" t="s">
        <v>329</v>
      </c>
      <c r="R53" t="s">
        <v>380</v>
      </c>
    </row>
    <row r="54" spans="1:18" ht="159.5" x14ac:dyDescent="0.35">
      <c r="A54" s="7" t="s">
        <v>1488</v>
      </c>
      <c r="B54" t="s">
        <v>175</v>
      </c>
      <c r="C54" t="s">
        <v>218</v>
      </c>
      <c r="D54">
        <v>6</v>
      </c>
      <c r="E54" t="s">
        <v>242</v>
      </c>
      <c r="J54" t="s">
        <v>1489</v>
      </c>
      <c r="K54" t="s">
        <v>243</v>
      </c>
      <c r="L54" t="s">
        <v>387</v>
      </c>
      <c r="O54" t="s">
        <v>294</v>
      </c>
      <c r="P54" s="7" t="s">
        <v>303</v>
      </c>
      <c r="Q54" t="s">
        <v>329</v>
      </c>
      <c r="R54" t="s">
        <v>380</v>
      </c>
    </row>
    <row r="55" spans="1:18" ht="101.5" x14ac:dyDescent="0.35">
      <c r="A55" s="7" t="s">
        <v>1403</v>
      </c>
      <c r="B55" t="s">
        <v>107</v>
      </c>
      <c r="C55" t="s">
        <v>218</v>
      </c>
      <c r="D55">
        <v>7</v>
      </c>
      <c r="E55" t="s">
        <v>242</v>
      </c>
      <c r="G55">
        <v>1500</v>
      </c>
      <c r="K55" t="s">
        <v>243</v>
      </c>
      <c r="L55" t="s">
        <v>254</v>
      </c>
      <c r="O55" t="s">
        <v>294</v>
      </c>
      <c r="P55" s="7" t="s">
        <v>303</v>
      </c>
      <c r="Q55" t="s">
        <v>329</v>
      </c>
      <c r="R55" t="s">
        <v>380</v>
      </c>
    </row>
    <row r="56" spans="1:18" ht="101.5" x14ac:dyDescent="0.35">
      <c r="A56" s="7" t="s">
        <v>1703</v>
      </c>
      <c r="B56" t="s">
        <v>122</v>
      </c>
      <c r="C56" t="s">
        <v>210</v>
      </c>
      <c r="D56">
        <v>3</v>
      </c>
      <c r="E56" t="s">
        <v>289</v>
      </c>
      <c r="K56" t="s">
        <v>243</v>
      </c>
      <c r="L56" t="s">
        <v>259</v>
      </c>
      <c r="M56" t="s">
        <v>1372</v>
      </c>
      <c r="N56" t="s">
        <v>1373</v>
      </c>
      <c r="O56" t="s">
        <v>294</v>
      </c>
      <c r="P56" s="7" t="s">
        <v>303</v>
      </c>
      <c r="Q56" t="s">
        <v>329</v>
      </c>
      <c r="R56" t="s">
        <v>1704</v>
      </c>
    </row>
    <row r="57" spans="1:18" ht="101.5" x14ac:dyDescent="0.35">
      <c r="A57" s="7" t="s">
        <v>1705</v>
      </c>
      <c r="B57" t="s">
        <v>122</v>
      </c>
      <c r="C57" t="s">
        <v>210</v>
      </c>
      <c r="D57">
        <v>3</v>
      </c>
      <c r="E57" t="s">
        <v>289</v>
      </c>
      <c r="K57" t="s">
        <v>243</v>
      </c>
      <c r="L57" t="s">
        <v>254</v>
      </c>
      <c r="M57" t="s">
        <v>1372</v>
      </c>
      <c r="N57" t="s">
        <v>1373</v>
      </c>
      <c r="O57" t="s">
        <v>294</v>
      </c>
      <c r="P57" s="7" t="s">
        <v>303</v>
      </c>
      <c r="Q57" t="s">
        <v>329</v>
      </c>
      <c r="R57" t="s">
        <v>1706</v>
      </c>
    </row>
    <row r="58" spans="1:18" ht="101.5" x14ac:dyDescent="0.35">
      <c r="A58" s="7" t="s">
        <v>1647</v>
      </c>
      <c r="B58" t="s">
        <v>46</v>
      </c>
      <c r="C58" t="s">
        <v>210</v>
      </c>
      <c r="D58">
        <v>5</v>
      </c>
      <c r="E58" t="s">
        <v>289</v>
      </c>
      <c r="K58" t="s">
        <v>243</v>
      </c>
      <c r="L58" t="s">
        <v>254</v>
      </c>
      <c r="M58" t="s">
        <v>1326</v>
      </c>
      <c r="N58" t="s">
        <v>1327</v>
      </c>
      <c r="O58" t="s">
        <v>294</v>
      </c>
      <c r="P58" s="7" t="s">
        <v>303</v>
      </c>
      <c r="Q58" t="s">
        <v>329</v>
      </c>
      <c r="R58" t="s">
        <v>1648</v>
      </c>
    </row>
    <row r="59" spans="1:18" ht="101.5" x14ac:dyDescent="0.35">
      <c r="A59" s="7" t="s">
        <v>1651</v>
      </c>
      <c r="B59" t="s">
        <v>46</v>
      </c>
      <c r="C59" t="s">
        <v>210</v>
      </c>
      <c r="D59">
        <v>5</v>
      </c>
      <c r="E59" t="s">
        <v>289</v>
      </c>
      <c r="K59" t="s">
        <v>243</v>
      </c>
      <c r="L59" t="s">
        <v>254</v>
      </c>
      <c r="M59" t="s">
        <v>1326</v>
      </c>
      <c r="N59" t="s">
        <v>1327</v>
      </c>
      <c r="O59" t="s">
        <v>294</v>
      </c>
      <c r="P59" s="7" t="s">
        <v>303</v>
      </c>
      <c r="Q59" t="s">
        <v>329</v>
      </c>
      <c r="R59" t="s">
        <v>1652</v>
      </c>
    </row>
    <row r="60" spans="1:18" ht="101.5" x14ac:dyDescent="0.35">
      <c r="A60" s="7" t="s">
        <v>1655</v>
      </c>
      <c r="B60" t="s">
        <v>46</v>
      </c>
      <c r="C60" t="s">
        <v>210</v>
      </c>
      <c r="D60">
        <v>5</v>
      </c>
      <c r="E60" t="s">
        <v>289</v>
      </c>
      <c r="K60" t="s">
        <v>243</v>
      </c>
      <c r="L60" t="s">
        <v>254</v>
      </c>
      <c r="M60" t="s">
        <v>1326</v>
      </c>
      <c r="N60" t="s">
        <v>1327</v>
      </c>
      <c r="O60" t="s">
        <v>294</v>
      </c>
      <c r="P60" s="7" t="s">
        <v>303</v>
      </c>
      <c r="Q60" t="s">
        <v>329</v>
      </c>
      <c r="R60" t="s">
        <v>1656</v>
      </c>
    </row>
    <row r="61" spans="1:18" ht="174" x14ac:dyDescent="0.35">
      <c r="A61" s="7" t="s">
        <v>1673</v>
      </c>
      <c r="B61" t="s">
        <v>46</v>
      </c>
      <c r="C61" t="s">
        <v>210</v>
      </c>
      <c r="D61">
        <v>5</v>
      </c>
      <c r="E61" t="s">
        <v>289</v>
      </c>
      <c r="J61" t="s">
        <v>1674</v>
      </c>
      <c r="K61" t="s">
        <v>243</v>
      </c>
      <c r="L61" t="s">
        <v>254</v>
      </c>
      <c r="M61" t="s">
        <v>1330</v>
      </c>
      <c r="N61" t="s">
        <v>1331</v>
      </c>
      <c r="O61" t="s">
        <v>294</v>
      </c>
      <c r="P61" s="7" t="s">
        <v>303</v>
      </c>
      <c r="Q61" t="s">
        <v>329</v>
      </c>
      <c r="R61" t="s">
        <v>1675</v>
      </c>
    </row>
    <row r="62" spans="1:18" ht="174" x14ac:dyDescent="0.35">
      <c r="A62" s="7" t="s">
        <v>1676</v>
      </c>
      <c r="B62" t="s">
        <v>60</v>
      </c>
      <c r="C62" t="s">
        <v>210</v>
      </c>
      <c r="D62">
        <v>6</v>
      </c>
      <c r="E62" t="s">
        <v>289</v>
      </c>
      <c r="J62" t="s">
        <v>1677</v>
      </c>
      <c r="K62" t="s">
        <v>243</v>
      </c>
      <c r="L62" t="s">
        <v>259</v>
      </c>
      <c r="M62" t="s">
        <v>1330</v>
      </c>
      <c r="N62" t="s">
        <v>1331</v>
      </c>
      <c r="O62" t="s">
        <v>294</v>
      </c>
      <c r="P62" s="7" t="s">
        <v>303</v>
      </c>
      <c r="Q62" t="s">
        <v>329</v>
      </c>
      <c r="R62" t="s">
        <v>1678</v>
      </c>
    </row>
    <row r="63" spans="1:18" ht="159.5" x14ac:dyDescent="0.35">
      <c r="A63" s="7" t="s">
        <v>1582</v>
      </c>
      <c r="B63" t="s">
        <v>24</v>
      </c>
      <c r="C63" t="s">
        <v>230</v>
      </c>
      <c r="D63">
        <v>4</v>
      </c>
      <c r="E63" t="s">
        <v>240</v>
      </c>
      <c r="G63">
        <v>35000</v>
      </c>
      <c r="H63">
        <v>5000</v>
      </c>
      <c r="K63" t="s">
        <v>243</v>
      </c>
      <c r="L63" t="s">
        <v>254</v>
      </c>
      <c r="O63" t="s">
        <v>310</v>
      </c>
      <c r="P63" s="7" t="s">
        <v>303</v>
      </c>
      <c r="Q63" t="s">
        <v>329</v>
      </c>
      <c r="R63" t="s">
        <v>380</v>
      </c>
    </row>
    <row r="64" spans="1:18" ht="246.5" x14ac:dyDescent="0.35">
      <c r="A64" s="7" t="s">
        <v>1583</v>
      </c>
      <c r="B64" t="s">
        <v>24</v>
      </c>
      <c r="C64" t="s">
        <v>230</v>
      </c>
      <c r="D64">
        <v>4</v>
      </c>
      <c r="E64" t="s">
        <v>366</v>
      </c>
      <c r="K64" t="s">
        <v>243</v>
      </c>
      <c r="L64" t="s">
        <v>254</v>
      </c>
      <c r="O64" t="s">
        <v>294</v>
      </c>
      <c r="P64" s="7" t="s">
        <v>303</v>
      </c>
      <c r="Q64" t="s">
        <v>329</v>
      </c>
      <c r="R64" t="s">
        <v>380</v>
      </c>
    </row>
    <row r="65" spans="1:18" ht="101.5" x14ac:dyDescent="0.35">
      <c r="A65" s="7" t="s">
        <v>1808</v>
      </c>
      <c r="B65" t="s">
        <v>18</v>
      </c>
      <c r="C65" t="s">
        <v>230</v>
      </c>
      <c r="D65">
        <v>6</v>
      </c>
      <c r="E65" t="s">
        <v>289</v>
      </c>
      <c r="K65" t="s">
        <v>243</v>
      </c>
      <c r="L65" t="s">
        <v>254</v>
      </c>
      <c r="M65" t="s">
        <v>1393</v>
      </c>
      <c r="N65" t="s">
        <v>1394</v>
      </c>
      <c r="O65" t="s">
        <v>294</v>
      </c>
      <c r="P65" s="7" t="s">
        <v>303</v>
      </c>
      <c r="Q65" t="s">
        <v>329</v>
      </c>
      <c r="R65" t="s">
        <v>1809</v>
      </c>
    </row>
    <row r="66" spans="1:18" ht="101.5" x14ac:dyDescent="0.35">
      <c r="A66" s="7" t="s">
        <v>1613</v>
      </c>
      <c r="B66" t="s">
        <v>25</v>
      </c>
      <c r="C66" t="s">
        <v>205</v>
      </c>
      <c r="D66">
        <v>5</v>
      </c>
      <c r="E66" t="s">
        <v>289</v>
      </c>
      <c r="K66" t="s">
        <v>243</v>
      </c>
      <c r="L66" t="s">
        <v>259</v>
      </c>
      <c r="M66" t="s">
        <v>1319</v>
      </c>
      <c r="N66" t="s">
        <v>1320</v>
      </c>
      <c r="O66" t="s">
        <v>294</v>
      </c>
      <c r="P66" s="7" t="s">
        <v>303</v>
      </c>
      <c r="Q66" t="s">
        <v>329</v>
      </c>
      <c r="R66" t="s">
        <v>1614</v>
      </c>
    </row>
    <row r="67" spans="1:18" ht="101.5" x14ac:dyDescent="0.35">
      <c r="A67" s="7" t="s">
        <v>1786</v>
      </c>
      <c r="B67" t="s">
        <v>25</v>
      </c>
      <c r="C67" t="s">
        <v>205</v>
      </c>
      <c r="D67">
        <v>5</v>
      </c>
      <c r="E67" t="s">
        <v>289</v>
      </c>
      <c r="K67" t="s">
        <v>243</v>
      </c>
      <c r="L67" t="s">
        <v>254</v>
      </c>
      <c r="M67" t="s">
        <v>1384</v>
      </c>
      <c r="N67" t="s">
        <v>1385</v>
      </c>
      <c r="O67" t="s">
        <v>294</v>
      </c>
      <c r="P67" s="7" t="s">
        <v>303</v>
      </c>
      <c r="Q67" t="s">
        <v>329</v>
      </c>
      <c r="R67" t="s">
        <v>1787</v>
      </c>
    </row>
    <row r="68" spans="1:18" ht="116" x14ac:dyDescent="0.35">
      <c r="A68" s="7" t="s">
        <v>1597</v>
      </c>
      <c r="B68" t="s">
        <v>146</v>
      </c>
      <c r="C68" t="s">
        <v>205</v>
      </c>
      <c r="D68">
        <v>6</v>
      </c>
      <c r="E68" t="s">
        <v>289</v>
      </c>
      <c r="K68" t="s">
        <v>1315</v>
      </c>
      <c r="L68" t="s">
        <v>254</v>
      </c>
      <c r="M68" t="s">
        <v>1316</v>
      </c>
      <c r="N68" t="s">
        <v>1317</v>
      </c>
      <c r="O68" t="s">
        <v>310</v>
      </c>
      <c r="P68" s="7" t="s">
        <v>303</v>
      </c>
      <c r="Q68" t="s">
        <v>329</v>
      </c>
      <c r="R68" t="s">
        <v>1598</v>
      </c>
    </row>
    <row r="69" spans="1:18" ht="246.5" x14ac:dyDescent="0.35">
      <c r="A69" s="7" t="s">
        <v>1599</v>
      </c>
      <c r="B69" t="s">
        <v>146</v>
      </c>
      <c r="C69" t="s">
        <v>205</v>
      </c>
      <c r="D69">
        <v>6</v>
      </c>
      <c r="E69" t="s">
        <v>366</v>
      </c>
      <c r="K69" t="s">
        <v>1315</v>
      </c>
      <c r="L69" t="s">
        <v>254</v>
      </c>
      <c r="O69" t="s">
        <v>294</v>
      </c>
      <c r="P69" s="7" t="s">
        <v>303</v>
      </c>
      <c r="Q69" t="s">
        <v>329</v>
      </c>
      <c r="R69" t="s">
        <v>380</v>
      </c>
    </row>
    <row r="70" spans="1:18" ht="101.5" x14ac:dyDescent="0.35">
      <c r="A70" s="7" t="s">
        <v>1806</v>
      </c>
      <c r="B70" t="s">
        <v>146</v>
      </c>
      <c r="C70" t="s">
        <v>205</v>
      </c>
      <c r="D70">
        <v>6</v>
      </c>
      <c r="E70" t="s">
        <v>289</v>
      </c>
      <c r="K70" t="s">
        <v>243</v>
      </c>
      <c r="L70" t="s">
        <v>259</v>
      </c>
      <c r="M70" t="s">
        <v>1393</v>
      </c>
      <c r="N70" t="s">
        <v>1394</v>
      </c>
      <c r="O70" t="s">
        <v>294</v>
      </c>
      <c r="P70" s="7" t="s">
        <v>303</v>
      </c>
      <c r="Q70" t="s">
        <v>329</v>
      </c>
      <c r="R70" t="s">
        <v>1807</v>
      </c>
    </row>
    <row r="71" spans="1:18" ht="116" x14ac:dyDescent="0.35">
      <c r="A71" s="7" t="s">
        <v>1410</v>
      </c>
      <c r="B71" t="s">
        <v>20</v>
      </c>
      <c r="C71" t="s">
        <v>212</v>
      </c>
      <c r="D71">
        <v>2</v>
      </c>
      <c r="E71" t="s">
        <v>6</v>
      </c>
      <c r="G71">
        <v>1500</v>
      </c>
      <c r="K71" t="s">
        <v>243</v>
      </c>
      <c r="L71" t="s">
        <v>254</v>
      </c>
      <c r="O71" t="s">
        <v>294</v>
      </c>
      <c r="P71" s="7" t="s">
        <v>303</v>
      </c>
      <c r="Q71" t="s">
        <v>329</v>
      </c>
      <c r="R71" t="s">
        <v>380</v>
      </c>
    </row>
    <row r="72" spans="1:18" ht="101.5" x14ac:dyDescent="0.35">
      <c r="A72" s="7" t="s">
        <v>1788</v>
      </c>
      <c r="B72" t="s">
        <v>48</v>
      </c>
      <c r="C72" t="s">
        <v>212</v>
      </c>
      <c r="D72">
        <v>3</v>
      </c>
      <c r="E72" t="s">
        <v>289</v>
      </c>
      <c r="K72" t="s">
        <v>243</v>
      </c>
      <c r="L72" t="s">
        <v>259</v>
      </c>
      <c r="M72" t="s">
        <v>1384</v>
      </c>
      <c r="N72" t="s">
        <v>1385</v>
      </c>
      <c r="O72" t="s">
        <v>294</v>
      </c>
      <c r="P72" s="7" t="s">
        <v>303</v>
      </c>
      <c r="Q72" t="s">
        <v>329</v>
      </c>
      <c r="R72" t="s">
        <v>1789</v>
      </c>
    </row>
    <row r="73" spans="1:18" ht="116" x14ac:dyDescent="0.35">
      <c r="A73" s="7" t="s">
        <v>1428</v>
      </c>
      <c r="B73" t="s">
        <v>48</v>
      </c>
      <c r="C73" t="s">
        <v>212</v>
      </c>
      <c r="D73">
        <v>3</v>
      </c>
      <c r="E73" t="s">
        <v>289</v>
      </c>
      <c r="G73">
        <v>2500</v>
      </c>
      <c r="K73" t="s">
        <v>243</v>
      </c>
      <c r="L73" t="s">
        <v>259</v>
      </c>
      <c r="M73" t="s">
        <v>1396</v>
      </c>
      <c r="N73" t="s">
        <v>1397</v>
      </c>
      <c r="O73" t="s">
        <v>294</v>
      </c>
      <c r="P73" s="7" t="s">
        <v>303</v>
      </c>
      <c r="Q73" t="s">
        <v>329</v>
      </c>
      <c r="R73" t="s">
        <v>1429</v>
      </c>
    </row>
    <row r="74" spans="1:18" ht="116" x14ac:dyDescent="0.35">
      <c r="A74" s="7" t="s">
        <v>1401</v>
      </c>
      <c r="B74" t="s">
        <v>49</v>
      </c>
      <c r="C74" t="s">
        <v>212</v>
      </c>
      <c r="D74">
        <v>4</v>
      </c>
      <c r="E74" t="s">
        <v>6</v>
      </c>
      <c r="G74">
        <v>2000</v>
      </c>
      <c r="K74" t="s">
        <v>243</v>
      </c>
      <c r="L74" t="s">
        <v>254</v>
      </c>
      <c r="O74" t="s">
        <v>294</v>
      </c>
      <c r="P74" s="7" t="s">
        <v>303</v>
      </c>
      <c r="Q74" t="s">
        <v>329</v>
      </c>
      <c r="R74" t="s">
        <v>380</v>
      </c>
    </row>
    <row r="75" spans="1:18" ht="116" x14ac:dyDescent="0.35">
      <c r="A75" s="7" t="s">
        <v>1402</v>
      </c>
      <c r="B75" t="s">
        <v>49</v>
      </c>
      <c r="C75" t="s">
        <v>212</v>
      </c>
      <c r="D75">
        <v>4</v>
      </c>
      <c r="E75" t="s">
        <v>6</v>
      </c>
      <c r="G75">
        <v>2000</v>
      </c>
      <c r="K75" t="s">
        <v>243</v>
      </c>
      <c r="L75" t="s">
        <v>259</v>
      </c>
      <c r="O75" t="s">
        <v>294</v>
      </c>
      <c r="P75" s="7" t="s">
        <v>303</v>
      </c>
      <c r="Q75" t="s">
        <v>329</v>
      </c>
      <c r="R75" t="s">
        <v>380</v>
      </c>
    </row>
    <row r="76" spans="1:18" ht="101.5" x14ac:dyDescent="0.35">
      <c r="A76" s="7" t="s">
        <v>1825</v>
      </c>
      <c r="B76" t="s">
        <v>49</v>
      </c>
      <c r="C76" t="s">
        <v>212</v>
      </c>
      <c r="D76">
        <v>4</v>
      </c>
      <c r="E76" t="s">
        <v>289</v>
      </c>
      <c r="K76" t="s">
        <v>243</v>
      </c>
      <c r="L76" t="s">
        <v>259</v>
      </c>
      <c r="M76" t="s">
        <v>1813</v>
      </c>
      <c r="N76" t="s">
        <v>1814</v>
      </c>
      <c r="O76" t="s">
        <v>294</v>
      </c>
      <c r="P76" s="7" t="s">
        <v>303</v>
      </c>
      <c r="Q76" t="s">
        <v>329</v>
      </c>
      <c r="R76" t="s">
        <v>1826</v>
      </c>
    </row>
    <row r="77" spans="1:18" ht="101.5" x14ac:dyDescent="0.35">
      <c r="A77" s="7" t="s">
        <v>1827</v>
      </c>
      <c r="B77" t="s">
        <v>49</v>
      </c>
      <c r="C77" t="s">
        <v>212</v>
      </c>
      <c r="D77">
        <v>4</v>
      </c>
      <c r="E77" t="s">
        <v>289</v>
      </c>
      <c r="K77" t="s">
        <v>243</v>
      </c>
      <c r="L77" t="s">
        <v>259</v>
      </c>
      <c r="M77" t="s">
        <v>1813</v>
      </c>
      <c r="N77" t="s">
        <v>1814</v>
      </c>
      <c r="O77" t="s">
        <v>294</v>
      </c>
      <c r="P77" s="7" t="s">
        <v>303</v>
      </c>
      <c r="Q77" t="s">
        <v>329</v>
      </c>
      <c r="R77" t="s">
        <v>1828</v>
      </c>
    </row>
    <row r="78" spans="1:18" ht="101.5" x14ac:dyDescent="0.35">
      <c r="A78" s="7" t="s">
        <v>1821</v>
      </c>
      <c r="B78" t="s">
        <v>50</v>
      </c>
      <c r="C78" t="s">
        <v>212</v>
      </c>
      <c r="D78">
        <v>5</v>
      </c>
      <c r="E78" t="s">
        <v>289</v>
      </c>
      <c r="K78" t="s">
        <v>243</v>
      </c>
      <c r="L78" t="s">
        <v>254</v>
      </c>
      <c r="M78" t="s">
        <v>1813</v>
      </c>
      <c r="N78" t="s">
        <v>1814</v>
      </c>
      <c r="O78" t="s">
        <v>294</v>
      </c>
      <c r="P78" s="7" t="s">
        <v>303</v>
      </c>
      <c r="Q78" t="s">
        <v>329</v>
      </c>
      <c r="R78" t="s">
        <v>1822</v>
      </c>
    </row>
    <row r="79" spans="1:18" ht="101.5" x14ac:dyDescent="0.35">
      <c r="A79" s="7" t="s">
        <v>1823</v>
      </c>
      <c r="B79" t="s">
        <v>50</v>
      </c>
      <c r="C79" t="s">
        <v>212</v>
      </c>
      <c r="D79">
        <v>5</v>
      </c>
      <c r="E79" t="s">
        <v>289</v>
      </c>
      <c r="K79" t="s">
        <v>243</v>
      </c>
      <c r="L79" t="s">
        <v>259</v>
      </c>
      <c r="M79" t="s">
        <v>1813</v>
      </c>
      <c r="N79" t="s">
        <v>1814</v>
      </c>
      <c r="O79" t="s">
        <v>294</v>
      </c>
      <c r="P79" s="7" t="s">
        <v>303</v>
      </c>
      <c r="Q79" t="s">
        <v>329</v>
      </c>
      <c r="R79" t="s">
        <v>1824</v>
      </c>
    </row>
    <row r="80" spans="1:18" ht="101.5" x14ac:dyDescent="0.35">
      <c r="A80" s="7" t="s">
        <v>1829</v>
      </c>
      <c r="B80" t="s">
        <v>50</v>
      </c>
      <c r="C80" t="s">
        <v>212</v>
      </c>
      <c r="D80">
        <v>5</v>
      </c>
      <c r="E80" t="s">
        <v>289</v>
      </c>
      <c r="K80" t="s">
        <v>243</v>
      </c>
      <c r="L80" t="s">
        <v>254</v>
      </c>
      <c r="M80" t="s">
        <v>1813</v>
      </c>
      <c r="N80" t="s">
        <v>1814</v>
      </c>
      <c r="O80" t="s">
        <v>294</v>
      </c>
      <c r="P80" s="7" t="s">
        <v>303</v>
      </c>
      <c r="Q80" t="s">
        <v>329</v>
      </c>
      <c r="R80" t="s">
        <v>1830</v>
      </c>
    </row>
    <row r="81" spans="1:18" ht="101.5" x14ac:dyDescent="0.35">
      <c r="A81" s="7" t="s">
        <v>1831</v>
      </c>
      <c r="B81" t="s">
        <v>50</v>
      </c>
      <c r="C81" t="s">
        <v>212</v>
      </c>
      <c r="D81">
        <v>5</v>
      </c>
      <c r="E81" t="s">
        <v>289</v>
      </c>
      <c r="K81" t="s">
        <v>243</v>
      </c>
      <c r="L81" t="s">
        <v>259</v>
      </c>
      <c r="M81" t="s">
        <v>1813</v>
      </c>
      <c r="N81" t="s">
        <v>1814</v>
      </c>
      <c r="O81" t="s">
        <v>294</v>
      </c>
      <c r="P81" s="7" t="s">
        <v>303</v>
      </c>
      <c r="Q81" t="s">
        <v>329</v>
      </c>
      <c r="R81" t="s">
        <v>1832</v>
      </c>
    </row>
    <row r="82" spans="1:18" ht="101.5" x14ac:dyDescent="0.35">
      <c r="A82" s="7" t="s">
        <v>1833</v>
      </c>
      <c r="B82" t="s">
        <v>50</v>
      </c>
      <c r="C82" t="s">
        <v>212</v>
      </c>
      <c r="D82">
        <v>5</v>
      </c>
      <c r="E82" t="s">
        <v>289</v>
      </c>
      <c r="K82" t="s">
        <v>243</v>
      </c>
      <c r="L82" t="s">
        <v>254</v>
      </c>
      <c r="M82" t="s">
        <v>1813</v>
      </c>
      <c r="N82" t="s">
        <v>1814</v>
      </c>
      <c r="O82" t="s">
        <v>294</v>
      </c>
      <c r="P82" s="7" t="s">
        <v>303</v>
      </c>
      <c r="Q82" t="s">
        <v>329</v>
      </c>
      <c r="R82" t="s">
        <v>1834</v>
      </c>
    </row>
    <row r="83" spans="1:18" ht="101.5" x14ac:dyDescent="0.35">
      <c r="A83" s="7" t="s">
        <v>1835</v>
      </c>
      <c r="B83" t="s">
        <v>50</v>
      </c>
      <c r="C83" t="s">
        <v>212</v>
      </c>
      <c r="D83">
        <v>5</v>
      </c>
      <c r="E83" t="s">
        <v>289</v>
      </c>
      <c r="K83" t="s">
        <v>243</v>
      </c>
      <c r="L83" t="s">
        <v>259</v>
      </c>
      <c r="M83" t="s">
        <v>1813</v>
      </c>
      <c r="N83" t="s">
        <v>1814</v>
      </c>
      <c r="O83" t="s">
        <v>294</v>
      </c>
      <c r="P83" s="7" t="s">
        <v>303</v>
      </c>
      <c r="Q83" t="s">
        <v>329</v>
      </c>
      <c r="R83" t="s">
        <v>1836</v>
      </c>
    </row>
    <row r="84" spans="1:18" ht="101.5" x14ac:dyDescent="0.35">
      <c r="A84" s="7" t="s">
        <v>1580</v>
      </c>
      <c r="B84" t="s">
        <v>50</v>
      </c>
      <c r="C84" t="s">
        <v>212</v>
      </c>
      <c r="D84">
        <v>5</v>
      </c>
      <c r="E84" t="s">
        <v>6</v>
      </c>
      <c r="K84" t="s">
        <v>243</v>
      </c>
      <c r="L84" t="s">
        <v>254</v>
      </c>
      <c r="O84" t="s">
        <v>294</v>
      </c>
      <c r="P84" s="7" t="s">
        <v>303</v>
      </c>
      <c r="Q84" t="s">
        <v>329</v>
      </c>
      <c r="R84" t="s">
        <v>380</v>
      </c>
    </row>
    <row r="85" spans="1:18" ht="101.5" x14ac:dyDescent="0.35">
      <c r="A85" s="7" t="s">
        <v>1581</v>
      </c>
      <c r="B85" t="s">
        <v>50</v>
      </c>
      <c r="C85" t="s">
        <v>212</v>
      </c>
      <c r="D85">
        <v>5</v>
      </c>
      <c r="E85" t="s">
        <v>6</v>
      </c>
      <c r="K85" t="s">
        <v>243</v>
      </c>
      <c r="L85" t="s">
        <v>259</v>
      </c>
      <c r="O85" t="s">
        <v>294</v>
      </c>
      <c r="P85" s="7" t="s">
        <v>303</v>
      </c>
      <c r="Q85" t="s">
        <v>329</v>
      </c>
      <c r="R85" t="s">
        <v>380</v>
      </c>
    </row>
    <row r="86" spans="1:18" ht="101.5" x14ac:dyDescent="0.35">
      <c r="A86" s="7" t="s">
        <v>1601</v>
      </c>
      <c r="B86" t="s">
        <v>50</v>
      </c>
      <c r="C86" t="s">
        <v>212</v>
      </c>
      <c r="D86">
        <v>5</v>
      </c>
      <c r="E86" t="s">
        <v>289</v>
      </c>
      <c r="K86" t="s">
        <v>243</v>
      </c>
      <c r="L86" t="s">
        <v>254</v>
      </c>
      <c r="M86" t="s">
        <v>1316</v>
      </c>
      <c r="N86" t="s">
        <v>1317</v>
      </c>
      <c r="O86" t="s">
        <v>294</v>
      </c>
      <c r="P86" s="7" t="s">
        <v>303</v>
      </c>
      <c r="Q86" t="s">
        <v>329</v>
      </c>
      <c r="R86" t="s">
        <v>1602</v>
      </c>
    </row>
    <row r="87" spans="1:18" ht="101.5" x14ac:dyDescent="0.35">
      <c r="A87" s="7" t="s">
        <v>1707</v>
      </c>
      <c r="B87" t="s">
        <v>391</v>
      </c>
      <c r="C87" t="s">
        <v>341</v>
      </c>
      <c r="D87">
        <v>6</v>
      </c>
      <c r="E87" t="s">
        <v>289</v>
      </c>
      <c r="K87" t="s">
        <v>243</v>
      </c>
      <c r="L87" t="s">
        <v>259</v>
      </c>
      <c r="M87" t="s">
        <v>1372</v>
      </c>
      <c r="N87" t="s">
        <v>1373</v>
      </c>
      <c r="O87" t="s">
        <v>294</v>
      </c>
      <c r="P87" s="7" t="s">
        <v>303</v>
      </c>
      <c r="Q87" t="s">
        <v>329</v>
      </c>
      <c r="R87" t="s">
        <v>1708</v>
      </c>
    </row>
    <row r="88" spans="1:18" ht="101.5" x14ac:dyDescent="0.35">
      <c r="A88" s="7" t="s">
        <v>1709</v>
      </c>
      <c r="B88" t="s">
        <v>30</v>
      </c>
      <c r="C88" t="s">
        <v>341</v>
      </c>
      <c r="D88">
        <v>7</v>
      </c>
      <c r="E88" t="s">
        <v>289</v>
      </c>
      <c r="K88" t="s">
        <v>243</v>
      </c>
      <c r="L88" t="s">
        <v>254</v>
      </c>
      <c r="M88" t="s">
        <v>1372</v>
      </c>
      <c r="N88" t="s">
        <v>1373</v>
      </c>
      <c r="O88" t="s">
        <v>294</v>
      </c>
      <c r="P88" s="7" t="s">
        <v>303</v>
      </c>
      <c r="Q88" t="s">
        <v>329</v>
      </c>
      <c r="R88" t="s">
        <v>1710</v>
      </c>
    </row>
    <row r="89" spans="1:18" ht="304.5" x14ac:dyDescent="0.35">
      <c r="A89" s="7" t="s">
        <v>1500</v>
      </c>
      <c r="B89" t="s">
        <v>191</v>
      </c>
      <c r="C89" t="s">
        <v>231</v>
      </c>
      <c r="D89">
        <v>8</v>
      </c>
      <c r="E89" t="s">
        <v>10</v>
      </c>
      <c r="F89" t="s">
        <v>1302</v>
      </c>
      <c r="K89" t="s">
        <v>243</v>
      </c>
      <c r="L89" t="s">
        <v>252</v>
      </c>
      <c r="M89" t="s">
        <v>1297</v>
      </c>
      <c r="O89" t="s">
        <v>294</v>
      </c>
      <c r="P89" s="7" t="s">
        <v>303</v>
      </c>
      <c r="Q89" t="s">
        <v>329</v>
      </c>
      <c r="R89" t="s">
        <v>1501</v>
      </c>
    </row>
    <row r="90" spans="1:18" ht="101.5" x14ac:dyDescent="0.35">
      <c r="A90" s="7" t="s">
        <v>1444</v>
      </c>
      <c r="B90" t="s">
        <v>87</v>
      </c>
      <c r="C90" t="s">
        <v>223</v>
      </c>
      <c r="D90">
        <v>4</v>
      </c>
      <c r="E90" t="s">
        <v>6</v>
      </c>
      <c r="K90" t="s">
        <v>243</v>
      </c>
      <c r="L90" t="s">
        <v>257</v>
      </c>
      <c r="O90" t="s">
        <v>294</v>
      </c>
      <c r="P90" s="7" t="s">
        <v>303</v>
      </c>
      <c r="Q90" t="s">
        <v>329</v>
      </c>
      <c r="R90" t="s">
        <v>380</v>
      </c>
    </row>
    <row r="91" spans="1:18" ht="101.5" x14ac:dyDescent="0.35">
      <c r="A91" s="7" t="s">
        <v>1445</v>
      </c>
      <c r="B91" t="s">
        <v>87</v>
      </c>
      <c r="C91" t="s">
        <v>223</v>
      </c>
      <c r="D91">
        <v>4</v>
      </c>
      <c r="E91" t="s">
        <v>6</v>
      </c>
      <c r="K91" t="s">
        <v>243</v>
      </c>
      <c r="L91" t="s">
        <v>259</v>
      </c>
      <c r="O91" t="s">
        <v>294</v>
      </c>
      <c r="P91" s="7" t="s">
        <v>303</v>
      </c>
      <c r="Q91" t="s">
        <v>329</v>
      </c>
      <c r="R91" t="s">
        <v>380</v>
      </c>
    </row>
    <row r="92" spans="1:18" ht="101.5" x14ac:dyDescent="0.35">
      <c r="A92" s="7" t="s">
        <v>1815</v>
      </c>
      <c r="B92" t="s">
        <v>87</v>
      </c>
      <c r="C92" t="s">
        <v>223</v>
      </c>
      <c r="D92">
        <v>4</v>
      </c>
      <c r="E92" t="s">
        <v>289</v>
      </c>
      <c r="K92" t="s">
        <v>243</v>
      </c>
      <c r="L92" t="s">
        <v>259</v>
      </c>
      <c r="M92" t="s">
        <v>1813</v>
      </c>
      <c r="N92" t="s">
        <v>1814</v>
      </c>
      <c r="O92" t="s">
        <v>294</v>
      </c>
      <c r="P92" s="7" t="s">
        <v>303</v>
      </c>
      <c r="Q92" t="s">
        <v>329</v>
      </c>
      <c r="R92" t="s">
        <v>1816</v>
      </c>
    </row>
    <row r="93" spans="1:18" ht="101.5" x14ac:dyDescent="0.35">
      <c r="A93" s="7" t="s">
        <v>1817</v>
      </c>
      <c r="B93" t="s">
        <v>87</v>
      </c>
      <c r="C93" t="s">
        <v>223</v>
      </c>
      <c r="D93">
        <v>4</v>
      </c>
      <c r="E93" t="s">
        <v>289</v>
      </c>
      <c r="K93" t="s">
        <v>243</v>
      </c>
      <c r="L93" t="s">
        <v>259</v>
      </c>
      <c r="M93" t="s">
        <v>1813</v>
      </c>
      <c r="N93" t="s">
        <v>1814</v>
      </c>
      <c r="O93" t="s">
        <v>294</v>
      </c>
      <c r="P93" s="7" t="s">
        <v>303</v>
      </c>
      <c r="Q93" t="s">
        <v>329</v>
      </c>
      <c r="R93" t="s">
        <v>1818</v>
      </c>
    </row>
    <row r="94" spans="1:18" ht="101.5" x14ac:dyDescent="0.35">
      <c r="A94" s="7" t="s">
        <v>1819</v>
      </c>
      <c r="B94" t="s">
        <v>87</v>
      </c>
      <c r="C94" t="s">
        <v>223</v>
      </c>
      <c r="D94">
        <v>4</v>
      </c>
      <c r="E94" t="s">
        <v>289</v>
      </c>
      <c r="K94" t="s">
        <v>243</v>
      </c>
      <c r="L94" t="s">
        <v>259</v>
      </c>
      <c r="M94" t="s">
        <v>1813</v>
      </c>
      <c r="N94" t="s">
        <v>1814</v>
      </c>
      <c r="O94" t="s">
        <v>294</v>
      </c>
      <c r="P94" s="7" t="s">
        <v>303</v>
      </c>
      <c r="Q94" t="s">
        <v>329</v>
      </c>
      <c r="R94" t="s">
        <v>1820</v>
      </c>
    </row>
    <row r="95" spans="1:18" ht="101.5" x14ac:dyDescent="0.35">
      <c r="A95" s="7" t="s">
        <v>1446</v>
      </c>
      <c r="B95" t="s">
        <v>74</v>
      </c>
      <c r="C95" t="s">
        <v>220</v>
      </c>
      <c r="D95">
        <v>5</v>
      </c>
      <c r="E95" t="s">
        <v>6</v>
      </c>
      <c r="K95" t="s">
        <v>243</v>
      </c>
      <c r="L95" t="s">
        <v>378</v>
      </c>
      <c r="O95" t="s">
        <v>294</v>
      </c>
      <c r="P95" s="7" t="s">
        <v>303</v>
      </c>
      <c r="Q95" t="s">
        <v>329</v>
      </c>
      <c r="R95" t="s">
        <v>380</v>
      </c>
    </row>
    <row r="96" spans="1:18" ht="101.5" x14ac:dyDescent="0.35">
      <c r="A96" s="7" t="s">
        <v>1449</v>
      </c>
      <c r="B96" t="s">
        <v>74</v>
      </c>
      <c r="C96" t="s">
        <v>220</v>
      </c>
      <c r="D96">
        <v>5</v>
      </c>
      <c r="E96" t="s">
        <v>6</v>
      </c>
      <c r="K96" t="s">
        <v>243</v>
      </c>
      <c r="L96" t="s">
        <v>259</v>
      </c>
      <c r="O96" t="s">
        <v>294</v>
      </c>
      <c r="P96" s="7" t="s">
        <v>303</v>
      </c>
      <c r="Q96" t="s">
        <v>329</v>
      </c>
      <c r="R96" t="s">
        <v>380</v>
      </c>
    </row>
    <row r="97" spans="1:18" ht="101.5" x14ac:dyDescent="0.35">
      <c r="A97" s="7" t="s">
        <v>1450</v>
      </c>
      <c r="B97" t="s">
        <v>74</v>
      </c>
      <c r="C97" t="s">
        <v>220</v>
      </c>
      <c r="D97">
        <v>5</v>
      </c>
      <c r="E97" t="s">
        <v>6</v>
      </c>
      <c r="K97" t="s">
        <v>243</v>
      </c>
      <c r="L97" t="s">
        <v>259</v>
      </c>
      <c r="O97" t="s">
        <v>294</v>
      </c>
      <c r="P97" s="7" t="s">
        <v>303</v>
      </c>
      <c r="Q97" t="s">
        <v>329</v>
      </c>
      <c r="R97" t="s">
        <v>380</v>
      </c>
    </row>
    <row r="98" spans="1:18" ht="348" x14ac:dyDescent="0.35">
      <c r="A98" s="7" t="s">
        <v>1430</v>
      </c>
      <c r="B98" t="s">
        <v>21</v>
      </c>
      <c r="C98" t="s">
        <v>213</v>
      </c>
      <c r="D98">
        <v>1</v>
      </c>
      <c r="E98" t="s">
        <v>10</v>
      </c>
      <c r="G98">
        <v>1700</v>
      </c>
      <c r="K98" t="s">
        <v>243</v>
      </c>
      <c r="L98" t="s">
        <v>254</v>
      </c>
      <c r="M98" t="s">
        <v>1398</v>
      </c>
      <c r="O98" t="s">
        <v>294</v>
      </c>
      <c r="P98" s="7" t="s">
        <v>303</v>
      </c>
      <c r="Q98" t="s">
        <v>329</v>
      </c>
      <c r="R98" t="s">
        <v>1431</v>
      </c>
    </row>
    <row r="99" spans="1:18" ht="406" x14ac:dyDescent="0.35">
      <c r="A99" s="7" t="s">
        <v>1502</v>
      </c>
      <c r="B99" t="s">
        <v>179</v>
      </c>
      <c r="C99" t="s">
        <v>213</v>
      </c>
      <c r="D99">
        <v>2</v>
      </c>
      <c r="E99" t="s">
        <v>10</v>
      </c>
      <c r="F99" t="s">
        <v>1303</v>
      </c>
      <c r="K99" t="s">
        <v>243</v>
      </c>
      <c r="L99" t="s">
        <v>254</v>
      </c>
      <c r="M99" t="s">
        <v>1295</v>
      </c>
      <c r="O99" t="s">
        <v>294</v>
      </c>
      <c r="P99" s="7" t="s">
        <v>303</v>
      </c>
      <c r="Q99" t="s">
        <v>329</v>
      </c>
      <c r="R99" t="s">
        <v>1503</v>
      </c>
    </row>
    <row r="100" spans="1:18" ht="261" x14ac:dyDescent="0.35">
      <c r="A100" s="7" t="s">
        <v>1584</v>
      </c>
      <c r="B100" t="s">
        <v>179</v>
      </c>
      <c r="C100" t="s">
        <v>213</v>
      </c>
      <c r="D100">
        <v>2</v>
      </c>
      <c r="E100" t="s">
        <v>10</v>
      </c>
      <c r="F100" t="s">
        <v>1309</v>
      </c>
      <c r="K100" t="s">
        <v>243</v>
      </c>
      <c r="L100" t="s">
        <v>254</v>
      </c>
      <c r="M100" t="s">
        <v>1310</v>
      </c>
      <c r="O100" t="s">
        <v>294</v>
      </c>
      <c r="P100" s="7" t="s">
        <v>303</v>
      </c>
      <c r="Q100" t="s">
        <v>329</v>
      </c>
      <c r="R100" t="s">
        <v>1585</v>
      </c>
    </row>
    <row r="101" spans="1:18" ht="409.5" x14ac:dyDescent="0.35">
      <c r="A101" s="7" t="s">
        <v>1593</v>
      </c>
      <c r="B101" t="s">
        <v>150</v>
      </c>
      <c r="C101" t="s">
        <v>213</v>
      </c>
      <c r="D101">
        <v>3</v>
      </c>
      <c r="E101" t="s">
        <v>10</v>
      </c>
      <c r="F101" t="s">
        <v>1311</v>
      </c>
      <c r="G101">
        <v>7500</v>
      </c>
      <c r="K101" t="s">
        <v>243</v>
      </c>
      <c r="L101" t="s">
        <v>254</v>
      </c>
      <c r="M101" t="s">
        <v>1312</v>
      </c>
      <c r="O101" t="s">
        <v>294</v>
      </c>
      <c r="P101" s="7" t="s">
        <v>303</v>
      </c>
      <c r="Q101" t="s">
        <v>329</v>
      </c>
      <c r="R101" t="s">
        <v>1594</v>
      </c>
    </row>
    <row r="102" spans="1:18" ht="101.5" x14ac:dyDescent="0.35">
      <c r="A102" s="7" t="s">
        <v>1845</v>
      </c>
      <c r="B102" t="s">
        <v>126</v>
      </c>
      <c r="C102" t="s">
        <v>336</v>
      </c>
      <c r="D102">
        <v>2</v>
      </c>
      <c r="E102" t="s">
        <v>289</v>
      </c>
      <c r="K102" t="s">
        <v>243</v>
      </c>
      <c r="L102" t="s">
        <v>254</v>
      </c>
      <c r="M102" t="s">
        <v>1330</v>
      </c>
      <c r="N102" t="s">
        <v>1331</v>
      </c>
      <c r="O102" t="s">
        <v>294</v>
      </c>
      <c r="P102" s="7" t="s">
        <v>302</v>
      </c>
      <c r="Q102" t="s">
        <v>329</v>
      </c>
      <c r="R102" t="s">
        <v>1846</v>
      </c>
    </row>
    <row r="103" spans="1:18" ht="101.5" x14ac:dyDescent="0.35">
      <c r="A103" s="7" t="s">
        <v>1784</v>
      </c>
      <c r="B103" t="s">
        <v>126</v>
      </c>
      <c r="C103" t="s">
        <v>336</v>
      </c>
      <c r="D103">
        <v>2</v>
      </c>
      <c r="E103" t="s">
        <v>289</v>
      </c>
      <c r="K103" t="s">
        <v>243</v>
      </c>
      <c r="L103" t="s">
        <v>259</v>
      </c>
      <c r="M103" t="s">
        <v>1384</v>
      </c>
      <c r="N103" t="s">
        <v>1385</v>
      </c>
      <c r="O103" t="s">
        <v>294</v>
      </c>
      <c r="P103" s="7" t="s">
        <v>303</v>
      </c>
      <c r="Q103" t="s">
        <v>329</v>
      </c>
      <c r="R103" t="s">
        <v>1785</v>
      </c>
    </row>
    <row r="104" spans="1:18" ht="101.5" x14ac:dyDescent="0.35">
      <c r="A104" s="7" t="s">
        <v>1792</v>
      </c>
      <c r="B104" t="s">
        <v>126</v>
      </c>
      <c r="C104" t="s">
        <v>336</v>
      </c>
      <c r="D104">
        <v>2</v>
      </c>
      <c r="E104" t="s">
        <v>289</v>
      </c>
      <c r="K104" t="s">
        <v>243</v>
      </c>
      <c r="L104" t="s">
        <v>259</v>
      </c>
      <c r="M104" t="s">
        <v>1384</v>
      </c>
      <c r="N104" t="s">
        <v>1385</v>
      </c>
      <c r="O104" t="s">
        <v>294</v>
      </c>
      <c r="P104" s="7" t="s">
        <v>303</v>
      </c>
      <c r="Q104" t="s">
        <v>329</v>
      </c>
      <c r="R104" t="s">
        <v>1793</v>
      </c>
    </row>
    <row r="105" spans="1:18" ht="116" x14ac:dyDescent="0.35">
      <c r="A105" s="7" t="s">
        <v>1586</v>
      </c>
      <c r="B105" t="s">
        <v>98</v>
      </c>
      <c r="C105" t="s">
        <v>336</v>
      </c>
      <c r="D105">
        <v>3</v>
      </c>
      <c r="E105" t="s">
        <v>241</v>
      </c>
      <c r="K105" t="s">
        <v>243</v>
      </c>
      <c r="L105" t="s">
        <v>254</v>
      </c>
      <c r="O105" t="s">
        <v>294</v>
      </c>
      <c r="P105" s="7" t="s">
        <v>302</v>
      </c>
      <c r="Q105" t="s">
        <v>329</v>
      </c>
      <c r="R105" t="s">
        <v>380</v>
      </c>
    </row>
    <row r="106" spans="1:18" ht="116" x14ac:dyDescent="0.35">
      <c r="A106" s="7" t="s">
        <v>1587</v>
      </c>
      <c r="B106" t="s">
        <v>98</v>
      </c>
      <c r="C106" t="s">
        <v>336</v>
      </c>
      <c r="D106">
        <v>3</v>
      </c>
      <c r="E106" t="s">
        <v>241</v>
      </c>
      <c r="K106" t="s">
        <v>243</v>
      </c>
      <c r="L106" t="s">
        <v>259</v>
      </c>
      <c r="O106" t="s">
        <v>294</v>
      </c>
      <c r="P106" s="7" t="s">
        <v>303</v>
      </c>
      <c r="Q106" t="s">
        <v>329</v>
      </c>
      <c r="R106" t="s">
        <v>380</v>
      </c>
    </row>
    <row r="107" spans="1:18" ht="101.5" x14ac:dyDescent="0.35">
      <c r="A107" s="7" t="s">
        <v>1847</v>
      </c>
      <c r="B107" t="s">
        <v>98</v>
      </c>
      <c r="C107" t="s">
        <v>336</v>
      </c>
      <c r="D107">
        <v>3</v>
      </c>
      <c r="E107" t="s">
        <v>289</v>
      </c>
      <c r="K107" t="s">
        <v>243</v>
      </c>
      <c r="L107" t="s">
        <v>259</v>
      </c>
      <c r="M107" t="s">
        <v>1330</v>
      </c>
      <c r="N107" t="s">
        <v>1331</v>
      </c>
      <c r="O107" t="s">
        <v>294</v>
      </c>
      <c r="P107" s="7" t="s">
        <v>302</v>
      </c>
      <c r="Q107" t="s">
        <v>329</v>
      </c>
      <c r="R107" t="s">
        <v>1848</v>
      </c>
    </row>
    <row r="108" spans="1:18" ht="116" x14ac:dyDescent="0.35">
      <c r="A108" s="7" t="s">
        <v>1437</v>
      </c>
      <c r="B108" t="s">
        <v>22</v>
      </c>
      <c r="C108" t="s">
        <v>338</v>
      </c>
      <c r="D108">
        <v>4</v>
      </c>
      <c r="E108" t="s">
        <v>289</v>
      </c>
      <c r="G108">
        <v>1200</v>
      </c>
      <c r="K108" t="s">
        <v>243</v>
      </c>
      <c r="L108" t="s">
        <v>254</v>
      </c>
      <c r="M108" t="s">
        <v>1396</v>
      </c>
      <c r="N108" t="s">
        <v>1397</v>
      </c>
      <c r="O108" t="s">
        <v>294</v>
      </c>
      <c r="P108" s="7" t="s">
        <v>303</v>
      </c>
      <c r="Q108" t="s">
        <v>329</v>
      </c>
      <c r="R108" t="s">
        <v>1438</v>
      </c>
    </row>
    <row r="109" spans="1:18" ht="116" x14ac:dyDescent="0.35">
      <c r="A109" s="7" t="s">
        <v>1439</v>
      </c>
      <c r="B109" t="s">
        <v>22</v>
      </c>
      <c r="C109" t="s">
        <v>338</v>
      </c>
      <c r="D109">
        <v>4</v>
      </c>
      <c r="E109" t="s">
        <v>289</v>
      </c>
      <c r="G109">
        <v>1200</v>
      </c>
      <c r="K109" t="s">
        <v>243</v>
      </c>
      <c r="L109" t="s">
        <v>259</v>
      </c>
      <c r="M109" t="s">
        <v>1396</v>
      </c>
      <c r="N109" t="s">
        <v>1397</v>
      </c>
      <c r="O109" t="s">
        <v>294</v>
      </c>
      <c r="P109" s="7" t="s">
        <v>303</v>
      </c>
      <c r="Q109" t="s">
        <v>329</v>
      </c>
      <c r="R109" t="s">
        <v>1440</v>
      </c>
    </row>
    <row r="110" spans="1:18" ht="101.5" x14ac:dyDescent="0.35">
      <c r="A110" s="7" t="s">
        <v>1596</v>
      </c>
      <c r="B110" t="s">
        <v>87</v>
      </c>
      <c r="C110" t="s">
        <v>225</v>
      </c>
      <c r="D110">
        <v>4</v>
      </c>
      <c r="E110" t="s">
        <v>290</v>
      </c>
      <c r="K110" t="s">
        <v>243</v>
      </c>
      <c r="L110" t="s">
        <v>259</v>
      </c>
      <c r="O110" t="s">
        <v>294</v>
      </c>
      <c r="P110" s="7" t="s">
        <v>303</v>
      </c>
      <c r="Q110" t="s">
        <v>329</v>
      </c>
      <c r="R110" t="s">
        <v>380</v>
      </c>
    </row>
    <row r="111" spans="1:18" ht="101.5" x14ac:dyDescent="0.35">
      <c r="A111" s="7" t="s">
        <v>1600</v>
      </c>
      <c r="B111" t="s">
        <v>87</v>
      </c>
      <c r="C111" t="s">
        <v>225</v>
      </c>
      <c r="D111">
        <v>4</v>
      </c>
      <c r="E111" t="s">
        <v>290</v>
      </c>
      <c r="K111" t="s">
        <v>243</v>
      </c>
      <c r="L111" t="s">
        <v>259</v>
      </c>
      <c r="O111" t="s">
        <v>294</v>
      </c>
      <c r="P111" s="7" t="s">
        <v>303</v>
      </c>
      <c r="Q111" t="s">
        <v>329</v>
      </c>
      <c r="R111" t="s">
        <v>380</v>
      </c>
    </row>
    <row r="112" spans="1:18" ht="101.5" x14ac:dyDescent="0.35">
      <c r="A112" s="7" t="s">
        <v>1608</v>
      </c>
      <c r="B112" t="s">
        <v>87</v>
      </c>
      <c r="C112" t="s">
        <v>225</v>
      </c>
      <c r="D112">
        <v>4</v>
      </c>
      <c r="E112" t="s">
        <v>290</v>
      </c>
      <c r="K112" t="s">
        <v>243</v>
      </c>
      <c r="L112" t="s">
        <v>254</v>
      </c>
      <c r="O112" t="s">
        <v>294</v>
      </c>
      <c r="P112" s="7" t="s">
        <v>303</v>
      </c>
      <c r="Q112" t="s">
        <v>329</v>
      </c>
      <c r="R112" t="s">
        <v>380</v>
      </c>
    </row>
    <row r="113" spans="1:18" ht="101.5" x14ac:dyDescent="0.35">
      <c r="A113" s="7" t="s">
        <v>1803</v>
      </c>
      <c r="B113" t="s">
        <v>87</v>
      </c>
      <c r="C113" t="s">
        <v>225</v>
      </c>
      <c r="D113">
        <v>4</v>
      </c>
      <c r="E113" t="s">
        <v>290</v>
      </c>
      <c r="K113" t="s">
        <v>243</v>
      </c>
      <c r="L113" t="s">
        <v>259</v>
      </c>
      <c r="O113" t="s">
        <v>294</v>
      </c>
      <c r="P113" s="7" t="s">
        <v>303</v>
      </c>
      <c r="Q113" t="s">
        <v>329</v>
      </c>
      <c r="R113" t="s">
        <v>380</v>
      </c>
    </row>
    <row r="114" spans="1:18" ht="101.5" x14ac:dyDescent="0.35">
      <c r="A114" s="7" t="s">
        <v>1592</v>
      </c>
      <c r="B114" t="s">
        <v>35</v>
      </c>
      <c r="C114" t="s">
        <v>225</v>
      </c>
      <c r="D114">
        <v>5</v>
      </c>
      <c r="E114" t="s">
        <v>290</v>
      </c>
      <c r="K114" t="s">
        <v>243</v>
      </c>
      <c r="L114" t="s">
        <v>254</v>
      </c>
      <c r="O114" t="s">
        <v>294</v>
      </c>
      <c r="P114" s="7" t="s">
        <v>303</v>
      </c>
      <c r="Q114" t="s">
        <v>329</v>
      </c>
      <c r="R114" t="s">
        <v>380</v>
      </c>
    </row>
    <row r="115" spans="1:18" ht="101.5" x14ac:dyDescent="0.35">
      <c r="A115" s="7" t="s">
        <v>1812</v>
      </c>
      <c r="B115" t="s">
        <v>35</v>
      </c>
      <c r="C115" t="s">
        <v>225</v>
      </c>
      <c r="D115">
        <v>5</v>
      </c>
      <c r="E115" t="s">
        <v>290</v>
      </c>
      <c r="K115" t="s">
        <v>243</v>
      </c>
      <c r="L115" t="s">
        <v>254</v>
      </c>
      <c r="O115" t="s">
        <v>294</v>
      </c>
      <c r="P115" s="7" t="s">
        <v>303</v>
      </c>
      <c r="Q115" t="s">
        <v>329</v>
      </c>
      <c r="R115" t="s">
        <v>380</v>
      </c>
    </row>
    <row r="116" spans="1:18" ht="116" x14ac:dyDescent="0.35">
      <c r="A116" s="7" t="s">
        <v>1405</v>
      </c>
      <c r="B116" t="s">
        <v>38</v>
      </c>
      <c r="C116" t="s">
        <v>217</v>
      </c>
      <c r="D116">
        <v>3</v>
      </c>
      <c r="E116" t="s">
        <v>6</v>
      </c>
      <c r="G116">
        <v>2500</v>
      </c>
      <c r="K116" t="s">
        <v>243</v>
      </c>
      <c r="L116" t="s">
        <v>254</v>
      </c>
      <c r="O116" t="s">
        <v>294</v>
      </c>
      <c r="P116" s="7" t="s">
        <v>303</v>
      </c>
      <c r="Q116" t="s">
        <v>329</v>
      </c>
      <c r="R116" t="s">
        <v>380</v>
      </c>
    </row>
    <row r="117" spans="1:18" ht="101.5" x14ac:dyDescent="0.35">
      <c r="A117" s="7" t="s">
        <v>1441</v>
      </c>
      <c r="B117" t="s">
        <v>86</v>
      </c>
      <c r="C117" t="s">
        <v>217</v>
      </c>
      <c r="D117">
        <v>5</v>
      </c>
      <c r="E117" t="s">
        <v>6</v>
      </c>
      <c r="K117" t="s">
        <v>243</v>
      </c>
      <c r="L117" t="s">
        <v>254</v>
      </c>
      <c r="O117" t="s">
        <v>294</v>
      </c>
      <c r="P117" s="7" t="s">
        <v>303</v>
      </c>
      <c r="Q117" t="s">
        <v>329</v>
      </c>
      <c r="R117" t="s">
        <v>380</v>
      </c>
    </row>
    <row r="118" spans="1:18" ht="116" x14ac:dyDescent="0.35">
      <c r="A118" s="7" t="s">
        <v>1424</v>
      </c>
      <c r="B118" t="s">
        <v>86</v>
      </c>
      <c r="C118" t="s">
        <v>217</v>
      </c>
      <c r="D118">
        <v>5</v>
      </c>
      <c r="E118" t="s">
        <v>289</v>
      </c>
      <c r="G118">
        <v>5000</v>
      </c>
      <c r="K118" t="s">
        <v>243</v>
      </c>
      <c r="L118" t="s">
        <v>259</v>
      </c>
      <c r="M118" t="s">
        <v>1396</v>
      </c>
      <c r="N118" t="s">
        <v>1397</v>
      </c>
      <c r="O118" t="s">
        <v>294</v>
      </c>
      <c r="P118" s="7" t="s">
        <v>303</v>
      </c>
      <c r="Q118" t="s">
        <v>329</v>
      </c>
      <c r="R118" t="s">
        <v>1425</v>
      </c>
    </row>
    <row r="119" spans="1:18" ht="101.5" x14ac:dyDescent="0.35">
      <c r="A119" s="7" t="s">
        <v>1442</v>
      </c>
      <c r="B119" t="s">
        <v>52</v>
      </c>
      <c r="C119" t="s">
        <v>217</v>
      </c>
      <c r="D119">
        <v>6</v>
      </c>
      <c r="E119" t="s">
        <v>6</v>
      </c>
      <c r="K119" t="s">
        <v>243</v>
      </c>
      <c r="L119" t="s">
        <v>259</v>
      </c>
      <c r="O119" t="s">
        <v>294</v>
      </c>
      <c r="P119" s="7" t="s">
        <v>303</v>
      </c>
      <c r="Q119" t="s">
        <v>329</v>
      </c>
      <c r="R119" t="s">
        <v>380</v>
      </c>
    </row>
    <row r="120" spans="1:18" ht="101.5" x14ac:dyDescent="0.35">
      <c r="A120" s="7" t="s">
        <v>1443</v>
      </c>
      <c r="B120" t="s">
        <v>52</v>
      </c>
      <c r="C120" t="s">
        <v>217</v>
      </c>
      <c r="D120">
        <v>6</v>
      </c>
      <c r="E120" t="s">
        <v>6</v>
      </c>
      <c r="K120" t="s">
        <v>243</v>
      </c>
      <c r="L120" t="s">
        <v>259</v>
      </c>
      <c r="O120" t="s">
        <v>294</v>
      </c>
      <c r="P120" s="7" t="s">
        <v>303</v>
      </c>
      <c r="Q120" t="s">
        <v>329</v>
      </c>
      <c r="R120" t="s">
        <v>380</v>
      </c>
    </row>
    <row r="121" spans="1:18" ht="101.5" x14ac:dyDescent="0.35">
      <c r="A121" s="7" t="s">
        <v>1541</v>
      </c>
      <c r="B121" t="s">
        <v>52</v>
      </c>
      <c r="C121" t="s">
        <v>217</v>
      </c>
      <c r="D121">
        <v>6</v>
      </c>
      <c r="E121" t="s">
        <v>289</v>
      </c>
      <c r="K121" t="s">
        <v>243</v>
      </c>
      <c r="L121" t="s">
        <v>254</v>
      </c>
      <c r="M121" t="s">
        <v>1304</v>
      </c>
      <c r="N121" t="s">
        <v>1305</v>
      </c>
      <c r="O121" t="s">
        <v>294</v>
      </c>
      <c r="P121" s="7" t="s">
        <v>303</v>
      </c>
      <c r="Q121" t="s">
        <v>329</v>
      </c>
      <c r="R121" t="s">
        <v>1542</v>
      </c>
    </row>
    <row r="122" spans="1:18" ht="101.5" x14ac:dyDescent="0.35">
      <c r="A122" s="7" t="s">
        <v>1578</v>
      </c>
      <c r="B122" t="s">
        <v>52</v>
      </c>
      <c r="C122" t="s">
        <v>217</v>
      </c>
      <c r="D122">
        <v>6</v>
      </c>
      <c r="E122" t="s">
        <v>6</v>
      </c>
      <c r="K122" t="s">
        <v>243</v>
      </c>
      <c r="L122" t="s">
        <v>254</v>
      </c>
      <c r="O122" t="s">
        <v>294</v>
      </c>
      <c r="P122" s="7" t="s">
        <v>303</v>
      </c>
      <c r="Q122" t="s">
        <v>329</v>
      </c>
      <c r="R122" t="s">
        <v>380</v>
      </c>
    </row>
    <row r="123" spans="1:18" ht="101.5" x14ac:dyDescent="0.35">
      <c r="A123" s="7" t="s">
        <v>1579</v>
      </c>
      <c r="B123" t="s">
        <v>52</v>
      </c>
      <c r="C123" t="s">
        <v>217</v>
      </c>
      <c r="D123">
        <v>6</v>
      </c>
      <c r="E123" t="s">
        <v>6</v>
      </c>
      <c r="K123" t="s">
        <v>243</v>
      </c>
      <c r="L123" t="s">
        <v>259</v>
      </c>
      <c r="O123" t="s">
        <v>294</v>
      </c>
      <c r="P123" s="7" t="s">
        <v>303</v>
      </c>
      <c r="Q123" t="s">
        <v>329</v>
      </c>
      <c r="R123" t="s">
        <v>380</v>
      </c>
    </row>
    <row r="124" spans="1:18" ht="130.5" x14ac:dyDescent="0.35">
      <c r="A124" s="7" t="s">
        <v>1404</v>
      </c>
      <c r="B124" t="s">
        <v>52</v>
      </c>
      <c r="C124" t="s">
        <v>217</v>
      </c>
      <c r="D124">
        <v>6</v>
      </c>
      <c r="E124" t="s">
        <v>241</v>
      </c>
      <c r="G124">
        <v>2500</v>
      </c>
      <c r="K124" t="s">
        <v>243</v>
      </c>
      <c r="L124" t="s">
        <v>259</v>
      </c>
      <c r="O124" t="s">
        <v>294</v>
      </c>
      <c r="P124" s="7" t="s">
        <v>302</v>
      </c>
      <c r="Q124" t="s">
        <v>329</v>
      </c>
      <c r="R124" t="s">
        <v>380</v>
      </c>
    </row>
    <row r="125" spans="1:18" ht="101.5" x14ac:dyDescent="0.35">
      <c r="A125" s="7" t="s">
        <v>1630</v>
      </c>
      <c r="B125" t="s">
        <v>52</v>
      </c>
      <c r="C125" t="s">
        <v>217</v>
      </c>
      <c r="D125">
        <v>6</v>
      </c>
      <c r="E125" t="s">
        <v>6</v>
      </c>
      <c r="K125" t="s">
        <v>243</v>
      </c>
      <c r="L125" t="s">
        <v>259</v>
      </c>
      <c r="O125" t="s">
        <v>294</v>
      </c>
      <c r="P125" s="7" t="s">
        <v>303</v>
      </c>
      <c r="Q125" t="s">
        <v>329</v>
      </c>
      <c r="R125" t="s">
        <v>380</v>
      </c>
    </row>
    <row r="126" spans="1:18" ht="101.5" x14ac:dyDescent="0.35">
      <c r="A126" s="7" t="s">
        <v>1701</v>
      </c>
      <c r="B126" t="s">
        <v>52</v>
      </c>
      <c r="C126" t="s">
        <v>217</v>
      </c>
      <c r="D126">
        <v>6</v>
      </c>
      <c r="E126" t="s">
        <v>289</v>
      </c>
      <c r="K126" t="s">
        <v>243</v>
      </c>
      <c r="L126" t="s">
        <v>254</v>
      </c>
      <c r="M126" t="s">
        <v>1372</v>
      </c>
      <c r="N126" t="s">
        <v>1373</v>
      </c>
      <c r="O126" t="s">
        <v>294</v>
      </c>
      <c r="P126" s="7" t="s">
        <v>303</v>
      </c>
      <c r="Q126" t="s">
        <v>329</v>
      </c>
      <c r="R126" t="s">
        <v>1702</v>
      </c>
    </row>
    <row r="127" spans="1:18" ht="87" x14ac:dyDescent="0.35">
      <c r="A127" s="7" t="s">
        <v>1772</v>
      </c>
      <c r="B127" t="s">
        <v>52</v>
      </c>
      <c r="C127" t="s">
        <v>217</v>
      </c>
      <c r="D127">
        <v>6</v>
      </c>
      <c r="E127" t="s">
        <v>242</v>
      </c>
      <c r="K127" t="s">
        <v>243</v>
      </c>
      <c r="L127" t="s">
        <v>259</v>
      </c>
      <c r="O127" t="s">
        <v>294</v>
      </c>
      <c r="P127" s="7" t="s">
        <v>303</v>
      </c>
      <c r="Q127" t="s">
        <v>329</v>
      </c>
      <c r="R127" t="s">
        <v>380</v>
      </c>
    </row>
    <row r="128" spans="1:18" ht="101.5" x14ac:dyDescent="0.35">
      <c r="A128" s="7" t="s">
        <v>1804</v>
      </c>
      <c r="B128" t="s">
        <v>52</v>
      </c>
      <c r="C128" t="s">
        <v>217</v>
      </c>
      <c r="D128">
        <v>6</v>
      </c>
      <c r="E128" t="s">
        <v>289</v>
      </c>
      <c r="K128" t="s">
        <v>243</v>
      </c>
      <c r="L128" t="s">
        <v>254</v>
      </c>
      <c r="M128" t="s">
        <v>1393</v>
      </c>
      <c r="N128" t="s">
        <v>1394</v>
      </c>
      <c r="O128" t="s">
        <v>294</v>
      </c>
      <c r="P128" s="7" t="s">
        <v>303</v>
      </c>
      <c r="Q128" t="s">
        <v>329</v>
      </c>
      <c r="R128" t="s">
        <v>1805</v>
      </c>
    </row>
    <row r="129" spans="1:18" ht="101.5" x14ac:dyDescent="0.35">
      <c r="A129" s="7" t="s">
        <v>1685</v>
      </c>
      <c r="B129" t="s">
        <v>143</v>
      </c>
      <c r="C129" t="s">
        <v>217</v>
      </c>
      <c r="D129">
        <v>8</v>
      </c>
      <c r="E129" t="s">
        <v>289</v>
      </c>
      <c r="K129" t="s">
        <v>243</v>
      </c>
      <c r="L129" t="s">
        <v>259</v>
      </c>
      <c r="M129" t="s">
        <v>1330</v>
      </c>
      <c r="N129" t="s">
        <v>1331</v>
      </c>
      <c r="O129" t="s">
        <v>294</v>
      </c>
      <c r="P129" s="7" t="s">
        <v>303</v>
      </c>
      <c r="Q129" t="s">
        <v>329</v>
      </c>
      <c r="R129" t="s">
        <v>1686</v>
      </c>
    </row>
    <row r="130" spans="1:18" ht="101.5" x14ac:dyDescent="0.35">
      <c r="A130" s="7" t="s">
        <v>1476</v>
      </c>
      <c r="B130" t="s">
        <v>21</v>
      </c>
      <c r="C130" t="s">
        <v>221</v>
      </c>
      <c r="D130">
        <v>1</v>
      </c>
      <c r="E130" t="s">
        <v>242</v>
      </c>
      <c r="J130" t="s">
        <v>1288</v>
      </c>
      <c r="K130" t="s">
        <v>243</v>
      </c>
      <c r="L130" t="s">
        <v>259</v>
      </c>
      <c r="O130" t="s">
        <v>294</v>
      </c>
      <c r="P130" s="7" t="s">
        <v>303</v>
      </c>
      <c r="Q130" t="s">
        <v>329</v>
      </c>
      <c r="R130" t="s">
        <v>380</v>
      </c>
    </row>
    <row r="131" spans="1:18" ht="87" x14ac:dyDescent="0.35">
      <c r="A131" s="7" t="s">
        <v>1451</v>
      </c>
      <c r="B131" t="s">
        <v>147</v>
      </c>
      <c r="C131" t="s">
        <v>221</v>
      </c>
      <c r="D131">
        <v>2</v>
      </c>
      <c r="E131" t="s">
        <v>242</v>
      </c>
      <c r="K131" t="s">
        <v>243</v>
      </c>
      <c r="L131" t="s">
        <v>259</v>
      </c>
      <c r="O131" t="s">
        <v>294</v>
      </c>
      <c r="P131" s="7" t="s">
        <v>303</v>
      </c>
      <c r="Q131" t="s">
        <v>329</v>
      </c>
      <c r="R131" t="s">
        <v>380</v>
      </c>
    </row>
    <row r="132" spans="1:18" ht="101.5" x14ac:dyDescent="0.35">
      <c r="A132" s="7" t="s">
        <v>1588</v>
      </c>
      <c r="B132" t="s">
        <v>44</v>
      </c>
      <c r="C132" t="s">
        <v>221</v>
      </c>
      <c r="D132">
        <v>3</v>
      </c>
      <c r="E132" t="s">
        <v>241</v>
      </c>
      <c r="K132" t="s">
        <v>243</v>
      </c>
      <c r="L132" t="s">
        <v>254</v>
      </c>
      <c r="O132" t="s">
        <v>297</v>
      </c>
      <c r="P132" s="7" t="s">
        <v>303</v>
      </c>
      <c r="Q132" t="s">
        <v>329</v>
      </c>
      <c r="R132" t="s">
        <v>380</v>
      </c>
    </row>
    <row r="133" spans="1:18" ht="87" x14ac:dyDescent="0.35">
      <c r="A133" s="7" t="s">
        <v>1452</v>
      </c>
      <c r="B133" t="s">
        <v>22</v>
      </c>
      <c r="C133" t="s">
        <v>221</v>
      </c>
      <c r="D133">
        <v>4</v>
      </c>
      <c r="E133" t="s">
        <v>242</v>
      </c>
      <c r="K133" t="s">
        <v>243</v>
      </c>
      <c r="L133" t="s">
        <v>259</v>
      </c>
      <c r="O133" t="s">
        <v>294</v>
      </c>
      <c r="P133" s="7" t="s">
        <v>303</v>
      </c>
      <c r="Q133" t="s">
        <v>329</v>
      </c>
      <c r="R133" t="s">
        <v>380</v>
      </c>
    </row>
    <row r="134" spans="1:18" ht="87" x14ac:dyDescent="0.35">
      <c r="A134" s="7" t="s">
        <v>1453</v>
      </c>
      <c r="B134" t="s">
        <v>22</v>
      </c>
      <c r="C134" t="s">
        <v>221</v>
      </c>
      <c r="D134">
        <v>4</v>
      </c>
      <c r="E134" t="s">
        <v>242</v>
      </c>
      <c r="K134" t="s">
        <v>243</v>
      </c>
      <c r="L134" t="s">
        <v>259</v>
      </c>
      <c r="O134" t="s">
        <v>294</v>
      </c>
      <c r="P134" s="7" t="s">
        <v>303</v>
      </c>
      <c r="Q134" t="s">
        <v>329</v>
      </c>
      <c r="R134" t="s">
        <v>380</v>
      </c>
    </row>
    <row r="135" spans="1:18" ht="87" x14ac:dyDescent="0.35">
      <c r="A135" s="7" t="s">
        <v>1504</v>
      </c>
      <c r="B135" t="s">
        <v>22</v>
      </c>
      <c r="C135" t="s">
        <v>221</v>
      </c>
      <c r="D135">
        <v>4</v>
      </c>
      <c r="E135" t="s">
        <v>242</v>
      </c>
      <c r="K135" t="s">
        <v>243</v>
      </c>
      <c r="L135" t="s">
        <v>259</v>
      </c>
      <c r="O135" t="s">
        <v>294</v>
      </c>
      <c r="P135" s="7" t="s">
        <v>303</v>
      </c>
      <c r="Q135" t="s">
        <v>329</v>
      </c>
      <c r="R135" t="s">
        <v>380</v>
      </c>
    </row>
    <row r="136" spans="1:18" ht="87" x14ac:dyDescent="0.35">
      <c r="A136" s="7" t="s">
        <v>1505</v>
      </c>
      <c r="B136" t="s">
        <v>22</v>
      </c>
      <c r="C136" t="s">
        <v>221</v>
      </c>
      <c r="D136">
        <v>4</v>
      </c>
      <c r="E136" t="s">
        <v>242</v>
      </c>
      <c r="K136" t="s">
        <v>243</v>
      </c>
      <c r="L136" t="s">
        <v>254</v>
      </c>
      <c r="O136" t="s">
        <v>294</v>
      </c>
      <c r="P136" s="7" t="s">
        <v>303</v>
      </c>
      <c r="Q136" t="s">
        <v>329</v>
      </c>
      <c r="R136" t="s">
        <v>380</v>
      </c>
    </row>
    <row r="137" spans="1:18" ht="87" x14ac:dyDescent="0.35">
      <c r="A137" s="7" t="s">
        <v>1506</v>
      </c>
      <c r="B137" t="s">
        <v>22</v>
      </c>
      <c r="C137" t="s">
        <v>221</v>
      </c>
      <c r="D137">
        <v>4</v>
      </c>
      <c r="E137" t="s">
        <v>242</v>
      </c>
      <c r="K137" t="s">
        <v>243</v>
      </c>
      <c r="L137" t="s">
        <v>259</v>
      </c>
      <c r="O137" t="s">
        <v>294</v>
      </c>
      <c r="P137" s="7" t="s">
        <v>303</v>
      </c>
      <c r="Q137" t="s">
        <v>329</v>
      </c>
      <c r="R137" t="s">
        <v>380</v>
      </c>
    </row>
    <row r="138" spans="1:18" ht="101.5" x14ac:dyDescent="0.35">
      <c r="A138" s="7" t="s">
        <v>1589</v>
      </c>
      <c r="B138" t="s">
        <v>22</v>
      </c>
      <c r="C138" t="s">
        <v>221</v>
      </c>
      <c r="D138">
        <v>4</v>
      </c>
      <c r="E138" t="s">
        <v>241</v>
      </c>
      <c r="K138" t="s">
        <v>243</v>
      </c>
      <c r="L138" t="s">
        <v>259</v>
      </c>
      <c r="O138" t="s">
        <v>297</v>
      </c>
      <c r="P138" s="7" t="s">
        <v>303</v>
      </c>
      <c r="Q138" t="s">
        <v>329</v>
      </c>
      <c r="R138" t="s">
        <v>380</v>
      </c>
    </row>
    <row r="139" spans="1:18" ht="203" x14ac:dyDescent="0.35">
      <c r="A139" s="7" t="s">
        <v>1617</v>
      </c>
      <c r="B139" t="s">
        <v>22</v>
      </c>
      <c r="C139" t="s">
        <v>221</v>
      </c>
      <c r="D139">
        <v>4</v>
      </c>
      <c r="E139" t="s">
        <v>289</v>
      </c>
      <c r="J139" t="s">
        <v>1618</v>
      </c>
      <c r="K139" t="s">
        <v>243</v>
      </c>
      <c r="L139" t="s">
        <v>259</v>
      </c>
      <c r="M139" t="s">
        <v>1319</v>
      </c>
      <c r="N139" t="s">
        <v>1320</v>
      </c>
      <c r="O139" t="s">
        <v>297</v>
      </c>
      <c r="P139" s="7" t="s">
        <v>303</v>
      </c>
      <c r="Q139" t="s">
        <v>329</v>
      </c>
      <c r="R139" t="s">
        <v>1619</v>
      </c>
    </row>
    <row r="140" spans="1:18" ht="203" x14ac:dyDescent="0.35">
      <c r="A140" s="7" t="s">
        <v>1625</v>
      </c>
      <c r="B140" t="s">
        <v>22</v>
      </c>
      <c r="C140" t="s">
        <v>221</v>
      </c>
      <c r="D140">
        <v>4</v>
      </c>
      <c r="E140" t="s">
        <v>289</v>
      </c>
      <c r="J140" t="s">
        <v>1618</v>
      </c>
      <c r="K140" t="s">
        <v>243</v>
      </c>
      <c r="L140" t="s">
        <v>254</v>
      </c>
      <c r="M140" t="s">
        <v>1319</v>
      </c>
      <c r="N140" t="s">
        <v>1320</v>
      </c>
      <c r="O140" t="s">
        <v>294</v>
      </c>
      <c r="P140" s="7" t="s">
        <v>303</v>
      </c>
      <c r="Q140" t="s">
        <v>329</v>
      </c>
      <c r="R140" t="s">
        <v>1626</v>
      </c>
    </row>
    <row r="141" spans="1:18" ht="87" x14ac:dyDescent="0.35">
      <c r="A141" s="7" t="s">
        <v>1590</v>
      </c>
      <c r="B141" t="s">
        <v>99</v>
      </c>
      <c r="C141" t="s">
        <v>221</v>
      </c>
      <c r="D141">
        <v>5</v>
      </c>
      <c r="E141" t="s">
        <v>242</v>
      </c>
      <c r="K141" t="s">
        <v>243</v>
      </c>
      <c r="L141" t="s">
        <v>254</v>
      </c>
      <c r="O141" t="s">
        <v>294</v>
      </c>
      <c r="P141" s="7" t="s">
        <v>303</v>
      </c>
      <c r="Q141" t="s">
        <v>329</v>
      </c>
      <c r="R141" t="s">
        <v>380</v>
      </c>
    </row>
    <row r="142" spans="1:18" ht="203" x14ac:dyDescent="0.35">
      <c r="A142" s="7" t="s">
        <v>1620</v>
      </c>
      <c r="B142" t="s">
        <v>99</v>
      </c>
      <c r="C142" t="s">
        <v>221</v>
      </c>
      <c r="D142">
        <v>5</v>
      </c>
      <c r="E142" t="s">
        <v>289</v>
      </c>
      <c r="J142" t="s">
        <v>1621</v>
      </c>
      <c r="K142" t="s">
        <v>243</v>
      </c>
      <c r="L142" t="s">
        <v>254</v>
      </c>
      <c r="M142" t="s">
        <v>1319</v>
      </c>
      <c r="N142" t="s">
        <v>1320</v>
      </c>
      <c r="O142" t="s">
        <v>297</v>
      </c>
      <c r="P142" s="7" t="s">
        <v>303</v>
      </c>
      <c r="Q142" t="s">
        <v>329</v>
      </c>
      <c r="R142" t="s">
        <v>1622</v>
      </c>
    </row>
    <row r="143" spans="1:18" ht="203" x14ac:dyDescent="0.35">
      <c r="A143" s="7" t="s">
        <v>1627</v>
      </c>
      <c r="B143" t="s">
        <v>99</v>
      </c>
      <c r="C143" t="s">
        <v>221</v>
      </c>
      <c r="D143">
        <v>5</v>
      </c>
      <c r="E143" t="s">
        <v>289</v>
      </c>
      <c r="J143" t="s">
        <v>1621</v>
      </c>
      <c r="K143" t="s">
        <v>243</v>
      </c>
      <c r="L143" t="s">
        <v>259</v>
      </c>
      <c r="M143" t="s">
        <v>1319</v>
      </c>
      <c r="N143" t="s">
        <v>1320</v>
      </c>
      <c r="O143" t="s">
        <v>294</v>
      </c>
      <c r="P143" s="7" t="s">
        <v>303</v>
      </c>
      <c r="Q143" t="s">
        <v>329</v>
      </c>
      <c r="R143" t="s">
        <v>1628</v>
      </c>
    </row>
    <row r="144" spans="1:18" ht="159.5" x14ac:dyDescent="0.35">
      <c r="A144" s="7" t="s">
        <v>1849</v>
      </c>
      <c r="B144" t="s">
        <v>99</v>
      </c>
      <c r="C144" t="s">
        <v>221</v>
      </c>
      <c r="D144">
        <v>5</v>
      </c>
      <c r="E144" t="s">
        <v>242</v>
      </c>
      <c r="F144" t="s">
        <v>1395</v>
      </c>
      <c r="K144" t="s">
        <v>243</v>
      </c>
      <c r="L144" t="s">
        <v>259</v>
      </c>
      <c r="O144" t="s">
        <v>294</v>
      </c>
      <c r="P144" s="7" t="s">
        <v>303</v>
      </c>
      <c r="Q144" t="s">
        <v>329</v>
      </c>
      <c r="R144" t="s">
        <v>380</v>
      </c>
    </row>
    <row r="145" spans="1:18" ht="87" x14ac:dyDescent="0.35">
      <c r="A145" s="7" t="s">
        <v>1454</v>
      </c>
      <c r="B145" t="s">
        <v>154</v>
      </c>
      <c r="C145" t="s">
        <v>221</v>
      </c>
      <c r="D145">
        <v>6</v>
      </c>
      <c r="E145" t="s">
        <v>242</v>
      </c>
      <c r="K145" t="s">
        <v>243</v>
      </c>
      <c r="L145" t="s">
        <v>259</v>
      </c>
      <c r="O145" t="s">
        <v>294</v>
      </c>
      <c r="P145" s="7" t="s">
        <v>303</v>
      </c>
      <c r="Q145" t="s">
        <v>329</v>
      </c>
      <c r="R145" t="s">
        <v>380</v>
      </c>
    </row>
    <row r="146" spans="1:18" ht="87" x14ac:dyDescent="0.35">
      <c r="A146" s="7" t="s">
        <v>1455</v>
      </c>
      <c r="B146" t="s">
        <v>154</v>
      </c>
      <c r="C146" t="s">
        <v>221</v>
      </c>
      <c r="D146">
        <v>6</v>
      </c>
      <c r="E146" t="s">
        <v>242</v>
      </c>
      <c r="K146" t="s">
        <v>243</v>
      </c>
      <c r="L146" t="s">
        <v>259</v>
      </c>
      <c r="O146" t="s">
        <v>294</v>
      </c>
      <c r="P146" s="7" t="s">
        <v>303</v>
      </c>
      <c r="Q146" t="s">
        <v>329</v>
      </c>
      <c r="R146" t="s">
        <v>380</v>
      </c>
    </row>
    <row r="147" spans="1:18" ht="87" x14ac:dyDescent="0.35">
      <c r="A147" s="7" t="s">
        <v>1456</v>
      </c>
      <c r="B147" t="s">
        <v>154</v>
      </c>
      <c r="C147" t="s">
        <v>221</v>
      </c>
      <c r="D147">
        <v>6</v>
      </c>
      <c r="E147" t="s">
        <v>242</v>
      </c>
      <c r="K147" t="s">
        <v>243</v>
      </c>
      <c r="L147" t="s">
        <v>382</v>
      </c>
      <c r="O147" t="s">
        <v>294</v>
      </c>
      <c r="P147" s="7" t="s">
        <v>303</v>
      </c>
      <c r="Q147" t="s">
        <v>329</v>
      </c>
      <c r="R147" t="s">
        <v>380</v>
      </c>
    </row>
    <row r="148" spans="1:18" ht="87" x14ac:dyDescent="0.35">
      <c r="A148" s="7" t="s">
        <v>1457</v>
      </c>
      <c r="B148" t="s">
        <v>154</v>
      </c>
      <c r="C148" t="s">
        <v>221</v>
      </c>
      <c r="D148">
        <v>6</v>
      </c>
      <c r="E148" t="s">
        <v>242</v>
      </c>
      <c r="K148" t="s">
        <v>243</v>
      </c>
      <c r="L148" t="s">
        <v>378</v>
      </c>
      <c r="O148" t="s">
        <v>294</v>
      </c>
      <c r="P148" s="7" t="s">
        <v>303</v>
      </c>
      <c r="Q148" t="s">
        <v>329</v>
      </c>
      <c r="R148" t="s">
        <v>380</v>
      </c>
    </row>
    <row r="149" spans="1:18" ht="87" x14ac:dyDescent="0.35">
      <c r="A149" s="7" t="s">
        <v>1458</v>
      </c>
      <c r="B149" t="s">
        <v>154</v>
      </c>
      <c r="C149" t="s">
        <v>221</v>
      </c>
      <c r="D149">
        <v>6</v>
      </c>
      <c r="E149" t="s">
        <v>242</v>
      </c>
      <c r="K149" t="s">
        <v>243</v>
      </c>
      <c r="L149" t="s">
        <v>259</v>
      </c>
      <c r="O149" t="s">
        <v>294</v>
      </c>
      <c r="P149" s="7" t="s">
        <v>303</v>
      </c>
      <c r="Q149" t="s">
        <v>329</v>
      </c>
      <c r="R149" t="s">
        <v>380</v>
      </c>
    </row>
    <row r="150" spans="1:18" ht="87" x14ac:dyDescent="0.35">
      <c r="A150" s="7" t="s">
        <v>1459</v>
      </c>
      <c r="B150" t="s">
        <v>154</v>
      </c>
      <c r="C150" t="s">
        <v>221</v>
      </c>
      <c r="D150">
        <v>6</v>
      </c>
      <c r="E150" t="s">
        <v>242</v>
      </c>
      <c r="K150" t="s">
        <v>243</v>
      </c>
      <c r="L150" t="s">
        <v>259</v>
      </c>
      <c r="O150" t="s">
        <v>294</v>
      </c>
      <c r="P150" s="7" t="s">
        <v>303</v>
      </c>
      <c r="Q150" t="s">
        <v>329</v>
      </c>
      <c r="R150" t="s">
        <v>380</v>
      </c>
    </row>
    <row r="151" spans="1:18" ht="87" x14ac:dyDescent="0.35">
      <c r="A151" s="7" t="s">
        <v>1460</v>
      </c>
      <c r="B151" t="s">
        <v>154</v>
      </c>
      <c r="C151" t="s">
        <v>221</v>
      </c>
      <c r="D151">
        <v>6</v>
      </c>
      <c r="E151" t="s">
        <v>242</v>
      </c>
      <c r="K151" t="s">
        <v>243</v>
      </c>
      <c r="L151" t="s">
        <v>259</v>
      </c>
      <c r="O151" t="s">
        <v>294</v>
      </c>
      <c r="P151" s="7" t="s">
        <v>303</v>
      </c>
      <c r="Q151" t="s">
        <v>329</v>
      </c>
      <c r="R151" t="s">
        <v>380</v>
      </c>
    </row>
    <row r="152" spans="1:18" ht="87" x14ac:dyDescent="0.35">
      <c r="A152" s="7" t="s">
        <v>1461</v>
      </c>
      <c r="B152" t="s">
        <v>154</v>
      </c>
      <c r="C152" t="s">
        <v>221</v>
      </c>
      <c r="D152">
        <v>6</v>
      </c>
      <c r="E152" t="s">
        <v>242</v>
      </c>
      <c r="K152" t="s">
        <v>243</v>
      </c>
      <c r="L152" t="s">
        <v>259</v>
      </c>
      <c r="O152" t="s">
        <v>294</v>
      </c>
      <c r="P152" s="7" t="s">
        <v>303</v>
      </c>
      <c r="Q152" t="s">
        <v>329</v>
      </c>
      <c r="R152" t="s">
        <v>380</v>
      </c>
    </row>
    <row r="153" spans="1:18" ht="87" x14ac:dyDescent="0.35">
      <c r="A153" s="7" t="s">
        <v>1462</v>
      </c>
      <c r="B153" t="s">
        <v>154</v>
      </c>
      <c r="C153" t="s">
        <v>221</v>
      </c>
      <c r="D153">
        <v>6</v>
      </c>
      <c r="E153" t="s">
        <v>242</v>
      </c>
      <c r="K153" t="s">
        <v>243</v>
      </c>
      <c r="L153" t="s">
        <v>378</v>
      </c>
      <c r="O153" t="s">
        <v>294</v>
      </c>
      <c r="P153" s="7" t="s">
        <v>303</v>
      </c>
      <c r="Q153" t="s">
        <v>329</v>
      </c>
      <c r="R153" t="s">
        <v>380</v>
      </c>
    </row>
    <row r="154" spans="1:18" ht="87" x14ac:dyDescent="0.35">
      <c r="A154" s="7" t="s">
        <v>1463</v>
      </c>
      <c r="B154" t="s">
        <v>154</v>
      </c>
      <c r="C154" t="s">
        <v>221</v>
      </c>
      <c r="D154">
        <v>6</v>
      </c>
      <c r="E154" t="s">
        <v>242</v>
      </c>
      <c r="K154" t="s">
        <v>243</v>
      </c>
      <c r="L154" t="s">
        <v>259</v>
      </c>
      <c r="O154" t="s">
        <v>294</v>
      </c>
      <c r="P154" s="7" t="s">
        <v>303</v>
      </c>
      <c r="Q154" t="s">
        <v>329</v>
      </c>
      <c r="R154" t="s">
        <v>380</v>
      </c>
    </row>
    <row r="155" spans="1:18" ht="87" x14ac:dyDescent="0.35">
      <c r="A155" s="7" t="s">
        <v>1464</v>
      </c>
      <c r="B155" t="s">
        <v>154</v>
      </c>
      <c r="C155" t="s">
        <v>221</v>
      </c>
      <c r="D155">
        <v>6</v>
      </c>
      <c r="E155" t="s">
        <v>242</v>
      </c>
      <c r="K155" t="s">
        <v>243</v>
      </c>
      <c r="L155" t="s">
        <v>259</v>
      </c>
      <c r="O155" t="s">
        <v>294</v>
      </c>
      <c r="P155" s="7" t="s">
        <v>303</v>
      </c>
      <c r="Q155" t="s">
        <v>329</v>
      </c>
      <c r="R155" t="s">
        <v>380</v>
      </c>
    </row>
    <row r="156" spans="1:18" ht="87" x14ac:dyDescent="0.35">
      <c r="A156" s="7" t="s">
        <v>1465</v>
      </c>
      <c r="B156" t="s">
        <v>154</v>
      </c>
      <c r="C156" t="s">
        <v>221</v>
      </c>
      <c r="D156">
        <v>6</v>
      </c>
      <c r="E156" t="s">
        <v>242</v>
      </c>
      <c r="K156" t="s">
        <v>243</v>
      </c>
      <c r="L156" t="s">
        <v>259</v>
      </c>
      <c r="O156" t="s">
        <v>294</v>
      </c>
      <c r="P156" s="7" t="s">
        <v>303</v>
      </c>
      <c r="Q156" t="s">
        <v>329</v>
      </c>
      <c r="R156" t="s">
        <v>380</v>
      </c>
    </row>
    <row r="157" spans="1:18" ht="87" x14ac:dyDescent="0.35">
      <c r="A157" s="7" t="s">
        <v>1466</v>
      </c>
      <c r="B157" t="s">
        <v>154</v>
      </c>
      <c r="C157" t="s">
        <v>221</v>
      </c>
      <c r="D157">
        <v>6</v>
      </c>
      <c r="E157" t="s">
        <v>242</v>
      </c>
      <c r="K157" t="s">
        <v>243</v>
      </c>
      <c r="L157" t="s">
        <v>259</v>
      </c>
      <c r="O157" t="s">
        <v>294</v>
      </c>
      <c r="P157" s="7" t="s">
        <v>303</v>
      </c>
      <c r="Q157" t="s">
        <v>329</v>
      </c>
      <c r="R157" t="s">
        <v>380</v>
      </c>
    </row>
    <row r="158" spans="1:18" ht="87" x14ac:dyDescent="0.35">
      <c r="A158" s="7" t="s">
        <v>1467</v>
      </c>
      <c r="B158" t="s">
        <v>154</v>
      </c>
      <c r="C158" t="s">
        <v>221</v>
      </c>
      <c r="D158">
        <v>6</v>
      </c>
      <c r="E158" t="s">
        <v>242</v>
      </c>
      <c r="K158" t="s">
        <v>243</v>
      </c>
      <c r="L158" t="s">
        <v>259</v>
      </c>
      <c r="O158" t="s">
        <v>294</v>
      </c>
      <c r="P158" s="7" t="s">
        <v>303</v>
      </c>
      <c r="Q158" t="s">
        <v>329</v>
      </c>
      <c r="R158" t="s">
        <v>380</v>
      </c>
    </row>
    <row r="159" spans="1:18" ht="87" x14ac:dyDescent="0.35">
      <c r="A159" s="7" t="s">
        <v>1468</v>
      </c>
      <c r="B159" t="s">
        <v>154</v>
      </c>
      <c r="C159" t="s">
        <v>221</v>
      </c>
      <c r="D159">
        <v>6</v>
      </c>
      <c r="E159" t="s">
        <v>242</v>
      </c>
      <c r="K159" t="s">
        <v>243</v>
      </c>
      <c r="L159" t="s">
        <v>259</v>
      </c>
      <c r="O159" t="s">
        <v>294</v>
      </c>
      <c r="P159" s="7" t="s">
        <v>303</v>
      </c>
      <c r="Q159" t="s">
        <v>329</v>
      </c>
      <c r="R159" t="s">
        <v>380</v>
      </c>
    </row>
    <row r="160" spans="1:18" ht="87" x14ac:dyDescent="0.35">
      <c r="A160" s="7" t="s">
        <v>1469</v>
      </c>
      <c r="B160" t="s">
        <v>154</v>
      </c>
      <c r="C160" t="s">
        <v>221</v>
      </c>
      <c r="D160">
        <v>6</v>
      </c>
      <c r="E160" t="s">
        <v>242</v>
      </c>
      <c r="K160" t="s">
        <v>243</v>
      </c>
      <c r="L160" t="s">
        <v>259</v>
      </c>
      <c r="O160" t="s">
        <v>294</v>
      </c>
      <c r="P160" s="7" t="s">
        <v>303</v>
      </c>
      <c r="Q160" t="s">
        <v>329</v>
      </c>
      <c r="R160" t="s">
        <v>380</v>
      </c>
    </row>
    <row r="161" spans="1:18" ht="87" x14ac:dyDescent="0.35">
      <c r="A161" s="7" t="s">
        <v>1470</v>
      </c>
      <c r="B161" t="s">
        <v>154</v>
      </c>
      <c r="C161" t="s">
        <v>221</v>
      </c>
      <c r="D161">
        <v>6</v>
      </c>
      <c r="E161" t="s">
        <v>242</v>
      </c>
      <c r="K161" t="s">
        <v>243</v>
      </c>
      <c r="L161" t="s">
        <v>259</v>
      </c>
      <c r="O161" t="s">
        <v>294</v>
      </c>
      <c r="P161" s="7" t="s">
        <v>303</v>
      </c>
      <c r="Q161" t="s">
        <v>329</v>
      </c>
      <c r="R161" t="s">
        <v>380</v>
      </c>
    </row>
    <row r="162" spans="1:18" ht="87" x14ac:dyDescent="0.35">
      <c r="A162" s="7" t="s">
        <v>1471</v>
      </c>
      <c r="B162" t="s">
        <v>154</v>
      </c>
      <c r="C162" t="s">
        <v>221</v>
      </c>
      <c r="D162">
        <v>6</v>
      </c>
      <c r="E162" t="s">
        <v>242</v>
      </c>
      <c r="K162" t="s">
        <v>243</v>
      </c>
      <c r="L162" t="s">
        <v>259</v>
      </c>
      <c r="O162" t="s">
        <v>294</v>
      </c>
      <c r="P162" s="7" t="s">
        <v>303</v>
      </c>
      <c r="Q162" t="s">
        <v>329</v>
      </c>
      <c r="R162" t="s">
        <v>380</v>
      </c>
    </row>
    <row r="163" spans="1:18" ht="87" x14ac:dyDescent="0.35">
      <c r="A163" s="7" t="s">
        <v>1472</v>
      </c>
      <c r="B163" t="s">
        <v>154</v>
      </c>
      <c r="C163" t="s">
        <v>221</v>
      </c>
      <c r="D163">
        <v>6</v>
      </c>
      <c r="E163" t="s">
        <v>242</v>
      </c>
      <c r="K163" t="s">
        <v>243</v>
      </c>
      <c r="L163" t="s">
        <v>382</v>
      </c>
      <c r="O163" t="s">
        <v>294</v>
      </c>
      <c r="P163" s="7" t="s">
        <v>303</v>
      </c>
      <c r="Q163" t="s">
        <v>329</v>
      </c>
      <c r="R163" t="s">
        <v>380</v>
      </c>
    </row>
    <row r="164" spans="1:18" ht="87" x14ac:dyDescent="0.35">
      <c r="A164" s="7" t="s">
        <v>1473</v>
      </c>
      <c r="B164" t="s">
        <v>154</v>
      </c>
      <c r="C164" t="s">
        <v>221</v>
      </c>
      <c r="D164">
        <v>6</v>
      </c>
      <c r="E164" t="s">
        <v>242</v>
      </c>
      <c r="K164" t="s">
        <v>243</v>
      </c>
      <c r="L164" t="s">
        <v>259</v>
      </c>
      <c r="O164" t="s">
        <v>294</v>
      </c>
      <c r="P164" s="7" t="s">
        <v>303</v>
      </c>
      <c r="Q164" t="s">
        <v>329</v>
      </c>
      <c r="R164" t="s">
        <v>380</v>
      </c>
    </row>
    <row r="165" spans="1:18" ht="87" x14ac:dyDescent="0.35">
      <c r="A165" s="7" t="s">
        <v>1474</v>
      </c>
      <c r="B165" t="s">
        <v>154</v>
      </c>
      <c r="C165" t="s">
        <v>221</v>
      </c>
      <c r="D165">
        <v>6</v>
      </c>
      <c r="E165" t="s">
        <v>242</v>
      </c>
      <c r="K165" t="s">
        <v>243</v>
      </c>
      <c r="L165" t="s">
        <v>259</v>
      </c>
      <c r="O165" t="s">
        <v>294</v>
      </c>
      <c r="P165" s="7" t="s">
        <v>303</v>
      </c>
      <c r="Q165" t="s">
        <v>329</v>
      </c>
      <c r="R165" t="s">
        <v>380</v>
      </c>
    </row>
    <row r="166" spans="1:18" ht="87" x14ac:dyDescent="0.35">
      <c r="A166" s="7" t="s">
        <v>1475</v>
      </c>
      <c r="B166" t="s">
        <v>154</v>
      </c>
      <c r="C166" t="s">
        <v>221</v>
      </c>
      <c r="D166">
        <v>6</v>
      </c>
      <c r="E166" t="s">
        <v>242</v>
      </c>
      <c r="K166" t="s">
        <v>243</v>
      </c>
      <c r="L166" t="s">
        <v>259</v>
      </c>
      <c r="O166" t="s">
        <v>294</v>
      </c>
      <c r="P166" s="7" t="s">
        <v>303</v>
      </c>
      <c r="Q166" t="s">
        <v>329</v>
      </c>
      <c r="R166" t="s">
        <v>380</v>
      </c>
    </row>
    <row r="167" spans="1:18" ht="87" x14ac:dyDescent="0.35">
      <c r="A167" s="7" t="s">
        <v>1699</v>
      </c>
      <c r="B167" t="s">
        <v>154</v>
      </c>
      <c r="C167" t="s">
        <v>221</v>
      </c>
      <c r="D167">
        <v>6</v>
      </c>
      <c r="E167" t="s">
        <v>242</v>
      </c>
      <c r="K167" t="s">
        <v>243</v>
      </c>
      <c r="L167" t="s">
        <v>254</v>
      </c>
      <c r="M167" t="s">
        <v>1330</v>
      </c>
      <c r="N167" t="s">
        <v>1331</v>
      </c>
      <c r="O167" t="s">
        <v>294</v>
      </c>
      <c r="P167" s="7" t="s">
        <v>303</v>
      </c>
      <c r="Q167" t="s">
        <v>329</v>
      </c>
      <c r="R167" t="s">
        <v>380</v>
      </c>
    </row>
    <row r="168" spans="1:18" ht="87" x14ac:dyDescent="0.35">
      <c r="A168" s="7" t="s">
        <v>1700</v>
      </c>
      <c r="B168" t="s">
        <v>154</v>
      </c>
      <c r="C168" t="s">
        <v>221</v>
      </c>
      <c r="D168">
        <v>6</v>
      </c>
      <c r="E168" t="s">
        <v>242</v>
      </c>
      <c r="K168" t="s">
        <v>243</v>
      </c>
      <c r="L168" t="s">
        <v>259</v>
      </c>
      <c r="M168" t="s">
        <v>1330</v>
      </c>
      <c r="N168" t="s">
        <v>1331</v>
      </c>
      <c r="O168" t="s">
        <v>294</v>
      </c>
      <c r="P168" s="7" t="s">
        <v>303</v>
      </c>
      <c r="Q168" t="s">
        <v>329</v>
      </c>
      <c r="R168" t="s">
        <v>380</v>
      </c>
    </row>
    <row r="169" spans="1:18" ht="116" x14ac:dyDescent="0.35">
      <c r="A169" s="7" t="s">
        <v>1426</v>
      </c>
      <c r="B169" t="s">
        <v>90</v>
      </c>
      <c r="C169" t="s">
        <v>206</v>
      </c>
      <c r="D169">
        <v>4</v>
      </c>
      <c r="E169" t="s">
        <v>289</v>
      </c>
      <c r="G169">
        <v>5200</v>
      </c>
      <c r="K169" t="s">
        <v>243</v>
      </c>
      <c r="L169" t="s">
        <v>254</v>
      </c>
      <c r="M169" t="s">
        <v>1396</v>
      </c>
      <c r="N169" t="s">
        <v>1397</v>
      </c>
      <c r="O169" t="s">
        <v>294</v>
      </c>
      <c r="P169" s="7" t="s">
        <v>303</v>
      </c>
      <c r="Q169" t="s">
        <v>329</v>
      </c>
      <c r="R169" t="s">
        <v>1427</v>
      </c>
    </row>
    <row r="170" spans="1:18" ht="87" x14ac:dyDescent="0.35">
      <c r="A170" s="7" t="s">
        <v>1412</v>
      </c>
      <c r="B170" t="s">
        <v>77</v>
      </c>
      <c r="C170" t="s">
        <v>8</v>
      </c>
      <c r="D170">
        <v>0</v>
      </c>
      <c r="E170" t="s">
        <v>242</v>
      </c>
      <c r="K170" t="s">
        <v>243</v>
      </c>
      <c r="L170" t="s">
        <v>254</v>
      </c>
      <c r="O170" t="s">
        <v>294</v>
      </c>
      <c r="P170" s="7" t="s">
        <v>303</v>
      </c>
      <c r="Q170" t="s">
        <v>329</v>
      </c>
      <c r="R170" t="s">
        <v>380</v>
      </c>
    </row>
    <row r="171" spans="1:18" ht="87" x14ac:dyDescent="0.35">
      <c r="A171" s="7" t="s">
        <v>1414</v>
      </c>
      <c r="B171" t="s">
        <v>77</v>
      </c>
      <c r="C171" t="s">
        <v>8</v>
      </c>
      <c r="D171">
        <v>0</v>
      </c>
      <c r="E171" t="s">
        <v>242</v>
      </c>
      <c r="K171" t="s">
        <v>243</v>
      </c>
      <c r="L171" t="s">
        <v>254</v>
      </c>
      <c r="O171" t="s">
        <v>294</v>
      </c>
      <c r="P171" s="7" t="s">
        <v>303</v>
      </c>
      <c r="Q171" t="s">
        <v>329</v>
      </c>
      <c r="R171" t="s">
        <v>380</v>
      </c>
    </row>
    <row r="172" spans="1:18" ht="101.5" x14ac:dyDescent="0.35">
      <c r="A172" s="7" t="s">
        <v>1408</v>
      </c>
      <c r="B172" t="s">
        <v>117</v>
      </c>
      <c r="C172" t="s">
        <v>8</v>
      </c>
      <c r="D172">
        <v>1</v>
      </c>
      <c r="E172" t="s">
        <v>242</v>
      </c>
      <c r="G172">
        <v>5000</v>
      </c>
      <c r="K172" t="s">
        <v>243</v>
      </c>
      <c r="L172" t="s">
        <v>254</v>
      </c>
      <c r="O172" t="s">
        <v>294</v>
      </c>
      <c r="P172" s="7" t="s">
        <v>303</v>
      </c>
      <c r="Q172" t="s">
        <v>329</v>
      </c>
      <c r="R172" t="s">
        <v>380</v>
      </c>
    </row>
    <row r="173" spans="1:18" ht="101.5" x14ac:dyDescent="0.35">
      <c r="A173" s="7" t="s">
        <v>1411</v>
      </c>
      <c r="B173" t="s">
        <v>45</v>
      </c>
      <c r="C173" t="s">
        <v>8</v>
      </c>
      <c r="D173">
        <v>2</v>
      </c>
      <c r="E173" t="s">
        <v>242</v>
      </c>
      <c r="G173">
        <v>5000</v>
      </c>
      <c r="K173" t="s">
        <v>243</v>
      </c>
      <c r="L173" t="s">
        <v>259</v>
      </c>
      <c r="O173" t="s">
        <v>294</v>
      </c>
      <c r="P173" s="7" t="s">
        <v>303</v>
      </c>
      <c r="Q173" t="s">
        <v>329</v>
      </c>
      <c r="R173" t="s">
        <v>380</v>
      </c>
    </row>
    <row r="174" spans="1:18" ht="101.5" x14ac:dyDescent="0.35">
      <c r="A174" s="7" t="s">
        <v>1409</v>
      </c>
      <c r="B174" t="s">
        <v>38</v>
      </c>
      <c r="C174" t="s">
        <v>8</v>
      </c>
      <c r="D174">
        <v>3</v>
      </c>
      <c r="E174" t="s">
        <v>242</v>
      </c>
      <c r="G174">
        <v>5000</v>
      </c>
      <c r="K174" t="s">
        <v>243</v>
      </c>
      <c r="L174" t="s">
        <v>259</v>
      </c>
      <c r="O174" t="s">
        <v>294</v>
      </c>
      <c r="P174" s="7" t="s">
        <v>303</v>
      </c>
      <c r="Q174" t="s">
        <v>329</v>
      </c>
      <c r="R174" t="s">
        <v>380</v>
      </c>
    </row>
    <row r="175" spans="1:18" ht="87" x14ac:dyDescent="0.35">
      <c r="A175" s="7" t="s">
        <v>1631</v>
      </c>
      <c r="B175" t="s">
        <v>38</v>
      </c>
      <c r="C175" t="s">
        <v>8</v>
      </c>
      <c r="D175">
        <v>3</v>
      </c>
      <c r="E175" t="s">
        <v>242</v>
      </c>
      <c r="K175" t="s">
        <v>243</v>
      </c>
      <c r="L175" t="s">
        <v>254</v>
      </c>
      <c r="O175" t="s">
        <v>294</v>
      </c>
      <c r="P175" s="7" t="s">
        <v>303</v>
      </c>
      <c r="Q175" t="s">
        <v>329</v>
      </c>
      <c r="R175" t="s">
        <v>380</v>
      </c>
    </row>
    <row r="176" spans="1:18" ht="101.5" x14ac:dyDescent="0.35">
      <c r="A176" s="7" t="s">
        <v>1413</v>
      </c>
      <c r="B176" t="s">
        <v>39</v>
      </c>
      <c r="C176" t="s">
        <v>8</v>
      </c>
      <c r="D176">
        <v>4</v>
      </c>
      <c r="E176" t="s">
        <v>242</v>
      </c>
      <c r="G176">
        <v>5000</v>
      </c>
      <c r="K176" t="s">
        <v>243</v>
      </c>
      <c r="L176" t="s">
        <v>259</v>
      </c>
      <c r="O176" t="s">
        <v>294</v>
      </c>
      <c r="P176" s="7" t="s">
        <v>303</v>
      </c>
      <c r="Q176" t="s">
        <v>329</v>
      </c>
      <c r="R176" t="s">
        <v>380</v>
      </c>
    </row>
    <row r="177" spans="1:18" ht="87" x14ac:dyDescent="0.35">
      <c r="A177" s="7" t="s">
        <v>1632</v>
      </c>
      <c r="B177" t="s">
        <v>40</v>
      </c>
      <c r="C177" t="s">
        <v>8</v>
      </c>
      <c r="D177">
        <v>6</v>
      </c>
      <c r="E177" t="s">
        <v>242</v>
      </c>
      <c r="K177" t="s">
        <v>243</v>
      </c>
      <c r="L177" t="s">
        <v>259</v>
      </c>
      <c r="O177" t="s">
        <v>294</v>
      </c>
      <c r="P177" s="7" t="s">
        <v>303</v>
      </c>
      <c r="Q177" t="s">
        <v>329</v>
      </c>
      <c r="R177" t="s">
        <v>380</v>
      </c>
    </row>
    <row r="178" spans="1:18" ht="101.5" x14ac:dyDescent="0.35">
      <c r="A178" s="7" t="s">
        <v>1507</v>
      </c>
      <c r="B178" t="s">
        <v>47</v>
      </c>
      <c r="C178" t="s">
        <v>211</v>
      </c>
      <c r="D178">
        <v>4</v>
      </c>
      <c r="E178" t="s">
        <v>291</v>
      </c>
      <c r="K178" t="s">
        <v>243</v>
      </c>
      <c r="L178" t="s">
        <v>254</v>
      </c>
      <c r="O178" t="s">
        <v>294</v>
      </c>
      <c r="P178" s="7" t="s">
        <v>303</v>
      </c>
      <c r="Q178" t="s">
        <v>329</v>
      </c>
      <c r="R178" t="s">
        <v>380</v>
      </c>
    </row>
    <row r="179" spans="1:18" ht="101.5" x14ac:dyDescent="0.35">
      <c r="A179" s="7" t="s">
        <v>1508</v>
      </c>
      <c r="B179" t="s">
        <v>47</v>
      </c>
      <c r="C179" t="s">
        <v>211</v>
      </c>
      <c r="D179">
        <v>4</v>
      </c>
      <c r="E179" t="s">
        <v>291</v>
      </c>
      <c r="K179" t="s">
        <v>243</v>
      </c>
      <c r="L179" t="s">
        <v>259</v>
      </c>
      <c r="O179" t="s">
        <v>294</v>
      </c>
      <c r="P179" s="7" t="s">
        <v>303</v>
      </c>
      <c r="Q179" t="s">
        <v>329</v>
      </c>
      <c r="R179" t="s">
        <v>380</v>
      </c>
    </row>
    <row r="180" spans="1:18" ht="101.5" x14ac:dyDescent="0.35">
      <c r="A180" s="7" t="s">
        <v>1519</v>
      </c>
      <c r="B180" t="s">
        <v>47</v>
      </c>
      <c r="C180" t="s">
        <v>211</v>
      </c>
      <c r="D180">
        <v>4</v>
      </c>
      <c r="E180" t="s">
        <v>291</v>
      </c>
      <c r="K180" t="s">
        <v>243</v>
      </c>
      <c r="L180" t="s">
        <v>254</v>
      </c>
      <c r="O180" t="s">
        <v>294</v>
      </c>
      <c r="P180" s="7" t="s">
        <v>303</v>
      </c>
      <c r="Q180" t="s">
        <v>329</v>
      </c>
      <c r="R180" t="s">
        <v>380</v>
      </c>
    </row>
    <row r="181" spans="1:18" ht="101.5" x14ac:dyDescent="0.35">
      <c r="A181" s="7" t="s">
        <v>1520</v>
      </c>
      <c r="B181" t="s">
        <v>47</v>
      </c>
      <c r="C181" t="s">
        <v>211</v>
      </c>
      <c r="D181">
        <v>4</v>
      </c>
      <c r="E181" t="s">
        <v>291</v>
      </c>
      <c r="K181" t="s">
        <v>243</v>
      </c>
      <c r="L181" t="s">
        <v>259</v>
      </c>
      <c r="O181" t="s">
        <v>294</v>
      </c>
      <c r="P181" s="7" t="s">
        <v>303</v>
      </c>
      <c r="Q181" t="s">
        <v>329</v>
      </c>
      <c r="R181" t="s">
        <v>380</v>
      </c>
    </row>
    <row r="182" spans="1:18" ht="101.5" x14ac:dyDescent="0.35">
      <c r="A182" s="7" t="s">
        <v>1523</v>
      </c>
      <c r="B182" t="s">
        <v>47</v>
      </c>
      <c r="C182" t="s">
        <v>211</v>
      </c>
      <c r="D182">
        <v>4</v>
      </c>
      <c r="E182" t="s">
        <v>291</v>
      </c>
      <c r="K182" t="s">
        <v>243</v>
      </c>
      <c r="L182" t="s">
        <v>254</v>
      </c>
      <c r="O182" t="s">
        <v>294</v>
      </c>
      <c r="P182" s="7" t="s">
        <v>303</v>
      </c>
      <c r="Q182" t="s">
        <v>329</v>
      </c>
      <c r="R182" t="s">
        <v>380</v>
      </c>
    </row>
    <row r="183" spans="1:18" ht="101.5" x14ac:dyDescent="0.35">
      <c r="A183" s="7" t="s">
        <v>1524</v>
      </c>
      <c r="B183" t="s">
        <v>47</v>
      </c>
      <c r="C183" t="s">
        <v>211</v>
      </c>
      <c r="D183">
        <v>4</v>
      </c>
      <c r="E183" t="s">
        <v>291</v>
      </c>
      <c r="K183" t="s">
        <v>243</v>
      </c>
      <c r="L183" t="s">
        <v>259</v>
      </c>
      <c r="O183" t="s">
        <v>294</v>
      </c>
      <c r="P183" s="7" t="s">
        <v>303</v>
      </c>
      <c r="Q183" t="s">
        <v>329</v>
      </c>
      <c r="R183" t="s">
        <v>380</v>
      </c>
    </row>
    <row r="184" spans="1:18" ht="116" x14ac:dyDescent="0.35">
      <c r="A184" s="7" t="s">
        <v>1415</v>
      </c>
      <c r="B184" t="s">
        <v>47</v>
      </c>
      <c r="C184" t="s">
        <v>211</v>
      </c>
      <c r="D184">
        <v>4</v>
      </c>
      <c r="E184" t="s">
        <v>291</v>
      </c>
      <c r="G184">
        <v>3500</v>
      </c>
      <c r="K184" t="s">
        <v>243</v>
      </c>
      <c r="L184" t="s">
        <v>259</v>
      </c>
      <c r="O184" t="s">
        <v>294</v>
      </c>
      <c r="P184" s="7" t="s">
        <v>303</v>
      </c>
      <c r="Q184" t="s">
        <v>329</v>
      </c>
      <c r="R184" t="s">
        <v>380</v>
      </c>
    </row>
    <row r="185" spans="1:18" ht="101.5" x14ac:dyDescent="0.35">
      <c r="A185" s="7" t="s">
        <v>1633</v>
      </c>
      <c r="B185" t="s">
        <v>47</v>
      </c>
      <c r="C185" t="s">
        <v>211</v>
      </c>
      <c r="D185">
        <v>4</v>
      </c>
      <c r="E185" t="s">
        <v>291</v>
      </c>
      <c r="K185" t="s">
        <v>243</v>
      </c>
      <c r="L185" t="s">
        <v>254</v>
      </c>
      <c r="O185" t="s">
        <v>294</v>
      </c>
      <c r="P185" s="7" t="s">
        <v>303</v>
      </c>
      <c r="Q185" t="s">
        <v>329</v>
      </c>
      <c r="R185" t="s">
        <v>380</v>
      </c>
    </row>
    <row r="186" spans="1:18" ht="101.5" x14ac:dyDescent="0.35">
      <c r="A186" s="7" t="s">
        <v>1634</v>
      </c>
      <c r="B186" t="s">
        <v>47</v>
      </c>
      <c r="C186" t="s">
        <v>211</v>
      </c>
      <c r="D186">
        <v>4</v>
      </c>
      <c r="E186" t="s">
        <v>291</v>
      </c>
      <c r="K186" t="s">
        <v>243</v>
      </c>
      <c r="L186" t="s">
        <v>259</v>
      </c>
      <c r="O186" t="s">
        <v>294</v>
      </c>
      <c r="P186" s="7" t="s">
        <v>303</v>
      </c>
      <c r="Q186" t="s">
        <v>329</v>
      </c>
      <c r="R186" t="s">
        <v>380</v>
      </c>
    </row>
    <row r="187" spans="1:18" ht="116" x14ac:dyDescent="0.35">
      <c r="A187" s="7" t="s">
        <v>1509</v>
      </c>
      <c r="B187" t="s">
        <v>46</v>
      </c>
      <c r="C187" t="s">
        <v>211</v>
      </c>
      <c r="D187">
        <v>5</v>
      </c>
      <c r="E187" t="s">
        <v>291</v>
      </c>
      <c r="I187">
        <v>0.15</v>
      </c>
      <c r="K187" t="s">
        <v>243</v>
      </c>
      <c r="L187" t="s">
        <v>254</v>
      </c>
      <c r="O187" t="s">
        <v>294</v>
      </c>
      <c r="P187" s="7" t="s">
        <v>303</v>
      </c>
      <c r="Q187" t="s">
        <v>329</v>
      </c>
      <c r="R187" t="s">
        <v>380</v>
      </c>
    </row>
    <row r="188" spans="1:18" ht="116" x14ac:dyDescent="0.35">
      <c r="A188" s="7" t="s">
        <v>1510</v>
      </c>
      <c r="B188" t="s">
        <v>46</v>
      </c>
      <c r="C188" t="s">
        <v>211</v>
      </c>
      <c r="D188">
        <v>5</v>
      </c>
      <c r="E188" t="s">
        <v>291</v>
      </c>
      <c r="I188">
        <v>0.22</v>
      </c>
      <c r="K188" t="s">
        <v>243</v>
      </c>
      <c r="L188" t="s">
        <v>259</v>
      </c>
      <c r="O188" t="s">
        <v>294</v>
      </c>
      <c r="P188" s="7" t="s">
        <v>303</v>
      </c>
      <c r="Q188" t="s">
        <v>329</v>
      </c>
      <c r="R188" t="s">
        <v>380</v>
      </c>
    </row>
    <row r="189" spans="1:18" ht="101.5" x14ac:dyDescent="0.35">
      <c r="A189" s="7" t="s">
        <v>1511</v>
      </c>
      <c r="B189" t="s">
        <v>46</v>
      </c>
      <c r="C189" t="s">
        <v>211</v>
      </c>
      <c r="D189">
        <v>5</v>
      </c>
      <c r="E189" t="s">
        <v>291</v>
      </c>
      <c r="K189" t="s">
        <v>243</v>
      </c>
      <c r="L189" t="s">
        <v>254</v>
      </c>
      <c r="O189" t="s">
        <v>294</v>
      </c>
      <c r="P189" s="7" t="s">
        <v>303</v>
      </c>
      <c r="Q189" t="s">
        <v>329</v>
      </c>
      <c r="R189" t="s">
        <v>380</v>
      </c>
    </row>
    <row r="190" spans="1:18" ht="101.5" x14ac:dyDescent="0.35">
      <c r="A190" s="7" t="s">
        <v>1512</v>
      </c>
      <c r="B190" t="s">
        <v>46</v>
      </c>
      <c r="C190" t="s">
        <v>211</v>
      </c>
      <c r="D190">
        <v>5</v>
      </c>
      <c r="E190" t="s">
        <v>291</v>
      </c>
      <c r="K190" t="s">
        <v>243</v>
      </c>
      <c r="L190" t="s">
        <v>259</v>
      </c>
      <c r="O190" t="s">
        <v>294</v>
      </c>
      <c r="P190" s="7" t="s">
        <v>303</v>
      </c>
      <c r="Q190" t="s">
        <v>329</v>
      </c>
      <c r="R190" t="s">
        <v>380</v>
      </c>
    </row>
    <row r="191" spans="1:18" ht="101.5" x14ac:dyDescent="0.35">
      <c r="A191" s="7" t="s">
        <v>1521</v>
      </c>
      <c r="B191" t="s">
        <v>46</v>
      </c>
      <c r="C191" t="s">
        <v>211</v>
      </c>
      <c r="D191">
        <v>5</v>
      </c>
      <c r="E191" t="s">
        <v>291</v>
      </c>
      <c r="K191" t="s">
        <v>243</v>
      </c>
      <c r="L191" t="s">
        <v>254</v>
      </c>
      <c r="O191" t="s">
        <v>294</v>
      </c>
      <c r="P191" s="7" t="s">
        <v>303</v>
      </c>
      <c r="Q191" t="s">
        <v>329</v>
      </c>
      <c r="R191" t="s">
        <v>380</v>
      </c>
    </row>
    <row r="192" spans="1:18" ht="101.5" x14ac:dyDescent="0.35">
      <c r="A192" s="7" t="s">
        <v>1522</v>
      </c>
      <c r="B192" t="s">
        <v>46</v>
      </c>
      <c r="C192" t="s">
        <v>211</v>
      </c>
      <c r="D192">
        <v>5</v>
      </c>
      <c r="E192" t="s">
        <v>291</v>
      </c>
      <c r="K192" t="s">
        <v>243</v>
      </c>
      <c r="L192" t="s">
        <v>259</v>
      </c>
      <c r="O192" t="s">
        <v>294</v>
      </c>
      <c r="P192" s="7" t="s">
        <v>303</v>
      </c>
      <c r="Q192" t="s">
        <v>329</v>
      </c>
      <c r="R192" t="s">
        <v>380</v>
      </c>
    </row>
    <row r="193" spans="1:18" ht="101.5" x14ac:dyDescent="0.35">
      <c r="A193" s="7" t="s">
        <v>1745</v>
      </c>
      <c r="B193" t="s">
        <v>46</v>
      </c>
      <c r="C193" t="s">
        <v>211</v>
      </c>
      <c r="D193">
        <v>5</v>
      </c>
      <c r="E193" t="s">
        <v>291</v>
      </c>
      <c r="K193" t="s">
        <v>243</v>
      </c>
      <c r="L193" t="s">
        <v>254</v>
      </c>
      <c r="M193" t="s">
        <v>1375</v>
      </c>
      <c r="N193" t="s">
        <v>1376</v>
      </c>
      <c r="O193" t="s">
        <v>294</v>
      </c>
      <c r="P193" s="7" t="s">
        <v>303</v>
      </c>
      <c r="Q193" t="s">
        <v>329</v>
      </c>
      <c r="R193" t="s">
        <v>380</v>
      </c>
    </row>
    <row r="194" spans="1:18" ht="101.5" x14ac:dyDescent="0.35">
      <c r="A194" s="7" t="s">
        <v>1513</v>
      </c>
      <c r="B194" t="s">
        <v>60</v>
      </c>
      <c r="C194" t="s">
        <v>211</v>
      </c>
      <c r="D194">
        <v>6</v>
      </c>
      <c r="E194" t="s">
        <v>291</v>
      </c>
      <c r="K194" t="s">
        <v>243</v>
      </c>
      <c r="L194" t="s">
        <v>254</v>
      </c>
      <c r="O194" t="s">
        <v>294</v>
      </c>
      <c r="P194" s="7" t="s">
        <v>303</v>
      </c>
      <c r="Q194" t="s">
        <v>329</v>
      </c>
      <c r="R194" t="s">
        <v>380</v>
      </c>
    </row>
    <row r="195" spans="1:18" ht="101.5" x14ac:dyDescent="0.35">
      <c r="A195" s="7" t="s">
        <v>1514</v>
      </c>
      <c r="B195" t="s">
        <v>60</v>
      </c>
      <c r="C195" t="s">
        <v>211</v>
      </c>
      <c r="D195">
        <v>6</v>
      </c>
      <c r="E195" t="s">
        <v>291</v>
      </c>
      <c r="K195" t="s">
        <v>243</v>
      </c>
      <c r="L195" t="s">
        <v>259</v>
      </c>
      <c r="O195" t="s">
        <v>294</v>
      </c>
      <c r="P195" s="7" t="s">
        <v>303</v>
      </c>
      <c r="Q195" t="s">
        <v>329</v>
      </c>
      <c r="R195" t="s">
        <v>380</v>
      </c>
    </row>
    <row r="196" spans="1:18" ht="101.5" x14ac:dyDescent="0.35">
      <c r="A196" s="7" t="s">
        <v>1515</v>
      </c>
      <c r="B196" t="s">
        <v>60</v>
      </c>
      <c r="C196" t="s">
        <v>211</v>
      </c>
      <c r="D196">
        <v>6</v>
      </c>
      <c r="E196" t="s">
        <v>291</v>
      </c>
      <c r="K196" t="s">
        <v>243</v>
      </c>
      <c r="L196" t="s">
        <v>254</v>
      </c>
      <c r="O196" t="s">
        <v>294</v>
      </c>
      <c r="P196" s="7" t="s">
        <v>303</v>
      </c>
      <c r="Q196" t="s">
        <v>329</v>
      </c>
      <c r="R196" t="s">
        <v>380</v>
      </c>
    </row>
    <row r="197" spans="1:18" ht="101.5" x14ac:dyDescent="0.35">
      <c r="A197" s="7" t="s">
        <v>1516</v>
      </c>
      <c r="B197" t="s">
        <v>60</v>
      </c>
      <c r="C197" t="s">
        <v>211</v>
      </c>
      <c r="D197">
        <v>6</v>
      </c>
      <c r="E197" t="s">
        <v>291</v>
      </c>
      <c r="K197" t="s">
        <v>243</v>
      </c>
      <c r="L197" t="s">
        <v>259</v>
      </c>
      <c r="O197" t="s">
        <v>294</v>
      </c>
      <c r="P197" s="7" t="s">
        <v>303</v>
      </c>
      <c r="Q197" t="s">
        <v>329</v>
      </c>
      <c r="R197" t="s">
        <v>380</v>
      </c>
    </row>
    <row r="198" spans="1:18" ht="101.5" x14ac:dyDescent="0.35">
      <c r="A198" s="7" t="s">
        <v>1517</v>
      </c>
      <c r="B198" t="s">
        <v>60</v>
      </c>
      <c r="C198" t="s">
        <v>211</v>
      </c>
      <c r="D198">
        <v>6</v>
      </c>
      <c r="E198" t="s">
        <v>291</v>
      </c>
      <c r="K198" t="s">
        <v>243</v>
      </c>
      <c r="L198" t="s">
        <v>254</v>
      </c>
      <c r="O198" t="s">
        <v>294</v>
      </c>
      <c r="P198" s="7" t="s">
        <v>303</v>
      </c>
      <c r="Q198" t="s">
        <v>329</v>
      </c>
      <c r="R198" t="s">
        <v>380</v>
      </c>
    </row>
    <row r="199" spans="1:18" ht="101.5" x14ac:dyDescent="0.35">
      <c r="A199" s="7" t="s">
        <v>1518</v>
      </c>
      <c r="B199" t="s">
        <v>60</v>
      </c>
      <c r="C199" t="s">
        <v>211</v>
      </c>
      <c r="D199">
        <v>6</v>
      </c>
      <c r="E199" t="s">
        <v>291</v>
      </c>
      <c r="K199" t="s">
        <v>243</v>
      </c>
      <c r="L199" t="s">
        <v>259</v>
      </c>
      <c r="O199" t="s">
        <v>294</v>
      </c>
      <c r="P199" s="7" t="s">
        <v>303</v>
      </c>
      <c r="Q199" t="s">
        <v>329</v>
      </c>
      <c r="R199" t="s">
        <v>380</v>
      </c>
    </row>
    <row r="200" spans="1:18" ht="275.5" x14ac:dyDescent="0.35">
      <c r="A200" s="7" t="s">
        <v>1406</v>
      </c>
      <c r="B200" t="s">
        <v>44</v>
      </c>
      <c r="C200" t="s">
        <v>215</v>
      </c>
      <c r="D200">
        <v>3</v>
      </c>
      <c r="E200" t="s">
        <v>10</v>
      </c>
      <c r="F200" t="s">
        <v>1307</v>
      </c>
      <c r="G200">
        <v>1500</v>
      </c>
      <c r="K200" t="s">
        <v>243</v>
      </c>
      <c r="L200" t="s">
        <v>254</v>
      </c>
      <c r="M200" t="s">
        <v>1308</v>
      </c>
      <c r="O200" t="s">
        <v>294</v>
      </c>
      <c r="P200" s="7" t="s">
        <v>303</v>
      </c>
      <c r="Q200" t="s">
        <v>329</v>
      </c>
      <c r="R200" t="s">
        <v>1407</v>
      </c>
    </row>
    <row r="201" spans="1:18" ht="409.5" x14ac:dyDescent="0.35">
      <c r="A201" s="7" t="s">
        <v>1615</v>
      </c>
      <c r="B201" t="s">
        <v>187</v>
      </c>
      <c r="C201" t="s">
        <v>215</v>
      </c>
      <c r="D201">
        <v>4</v>
      </c>
      <c r="E201" t="s">
        <v>10</v>
      </c>
      <c r="F201" t="s">
        <v>1321</v>
      </c>
      <c r="G201">
        <v>1700</v>
      </c>
      <c r="H201">
        <v>400</v>
      </c>
      <c r="K201" t="s">
        <v>243</v>
      </c>
      <c r="L201" t="s">
        <v>257</v>
      </c>
      <c r="M201" t="s">
        <v>1323</v>
      </c>
      <c r="N201" t="s">
        <v>1320</v>
      </c>
      <c r="O201" t="s">
        <v>294</v>
      </c>
      <c r="P201" s="7" t="s">
        <v>303</v>
      </c>
      <c r="Q201" t="s">
        <v>329</v>
      </c>
      <c r="R201" t="s">
        <v>1616</v>
      </c>
    </row>
    <row r="202" spans="1:18" ht="409.5" x14ac:dyDescent="0.35">
      <c r="A202" s="7" t="s">
        <v>1737</v>
      </c>
      <c r="B202" t="s">
        <v>187</v>
      </c>
      <c r="C202" t="s">
        <v>215</v>
      </c>
      <c r="D202">
        <v>4</v>
      </c>
      <c r="E202" t="s">
        <v>10</v>
      </c>
      <c r="F202" t="s">
        <v>1377</v>
      </c>
      <c r="G202">
        <v>1500</v>
      </c>
      <c r="K202" t="s">
        <v>243</v>
      </c>
      <c r="L202" t="s">
        <v>254</v>
      </c>
      <c r="M202" t="s">
        <v>1379</v>
      </c>
      <c r="O202" t="s">
        <v>294</v>
      </c>
      <c r="P202" s="7" t="s">
        <v>303</v>
      </c>
      <c r="Q202" t="s">
        <v>329</v>
      </c>
      <c r="R202" t="s">
        <v>1738</v>
      </c>
    </row>
    <row r="203" spans="1:18" ht="409.5" x14ac:dyDescent="0.35">
      <c r="A203" s="7" t="s">
        <v>1739</v>
      </c>
      <c r="B203" t="s">
        <v>187</v>
      </c>
      <c r="C203" t="s">
        <v>215</v>
      </c>
      <c r="D203">
        <v>4</v>
      </c>
      <c r="E203" t="s">
        <v>10</v>
      </c>
      <c r="F203" t="s">
        <v>1380</v>
      </c>
      <c r="G203">
        <v>1500</v>
      </c>
      <c r="K203" t="s">
        <v>243</v>
      </c>
      <c r="L203" t="s">
        <v>259</v>
      </c>
      <c r="M203" t="s">
        <v>1381</v>
      </c>
      <c r="O203" t="s">
        <v>294</v>
      </c>
      <c r="P203" s="7" t="s">
        <v>303</v>
      </c>
      <c r="Q203" t="s">
        <v>329</v>
      </c>
      <c r="R203" t="s">
        <v>1740</v>
      </c>
    </row>
    <row r="204" spans="1:18" ht="409.5" x14ac:dyDescent="0.35">
      <c r="A204" s="7" t="s">
        <v>1782</v>
      </c>
      <c r="B204" t="s">
        <v>187</v>
      </c>
      <c r="C204" t="s">
        <v>215</v>
      </c>
      <c r="D204">
        <v>4</v>
      </c>
      <c r="E204" t="s">
        <v>10</v>
      </c>
      <c r="F204" t="s">
        <v>1386</v>
      </c>
      <c r="G204">
        <v>3500</v>
      </c>
      <c r="H204">
        <v>450</v>
      </c>
      <c r="K204" t="s">
        <v>243</v>
      </c>
      <c r="L204" t="s">
        <v>254</v>
      </c>
      <c r="M204" t="s">
        <v>1387</v>
      </c>
      <c r="N204" t="s">
        <v>1385</v>
      </c>
      <c r="O204" t="s">
        <v>294</v>
      </c>
      <c r="P204" s="7" t="s">
        <v>303</v>
      </c>
      <c r="Q204" t="s">
        <v>329</v>
      </c>
      <c r="R204" t="s">
        <v>1783</v>
      </c>
    </row>
    <row r="205" spans="1:18" ht="87" x14ac:dyDescent="0.35">
      <c r="A205" s="7" t="s">
        <v>1447</v>
      </c>
      <c r="B205" t="s">
        <v>185</v>
      </c>
      <c r="C205" t="s">
        <v>215</v>
      </c>
      <c r="D205">
        <v>5</v>
      </c>
      <c r="E205" t="s">
        <v>242</v>
      </c>
      <c r="K205" t="s">
        <v>243</v>
      </c>
      <c r="L205" t="s">
        <v>259</v>
      </c>
      <c r="O205" t="s">
        <v>294</v>
      </c>
      <c r="P205" s="7" t="s">
        <v>303</v>
      </c>
      <c r="Q205" t="s">
        <v>329</v>
      </c>
      <c r="R205" t="s">
        <v>380</v>
      </c>
    </row>
    <row r="206" spans="1:18" ht="87" x14ac:dyDescent="0.35">
      <c r="A206" s="7" t="s">
        <v>1448</v>
      </c>
      <c r="B206" t="s">
        <v>185</v>
      </c>
      <c r="C206" t="s">
        <v>215</v>
      </c>
      <c r="D206">
        <v>5</v>
      </c>
      <c r="E206" t="s">
        <v>242</v>
      </c>
      <c r="K206" t="s">
        <v>243</v>
      </c>
      <c r="L206" t="s">
        <v>259</v>
      </c>
      <c r="O206" t="s">
        <v>294</v>
      </c>
      <c r="P206" s="7" t="s">
        <v>303</v>
      </c>
      <c r="Q206" t="s">
        <v>329</v>
      </c>
      <c r="R206" t="s">
        <v>380</v>
      </c>
    </row>
    <row r="207" spans="1:18" ht="409.5" x14ac:dyDescent="0.35">
      <c r="A207" s="7" t="s">
        <v>1498</v>
      </c>
      <c r="B207" t="s">
        <v>185</v>
      </c>
      <c r="C207" t="s">
        <v>215</v>
      </c>
      <c r="D207">
        <v>5</v>
      </c>
      <c r="E207" t="s">
        <v>10</v>
      </c>
      <c r="F207" t="s">
        <v>1299</v>
      </c>
      <c r="G207">
        <v>18000</v>
      </c>
      <c r="H207">
        <v>2400</v>
      </c>
      <c r="K207" t="s">
        <v>243</v>
      </c>
      <c r="L207" t="s">
        <v>246</v>
      </c>
      <c r="M207" t="s">
        <v>1294</v>
      </c>
      <c r="O207" t="s">
        <v>294</v>
      </c>
      <c r="P207" s="7" t="s">
        <v>303</v>
      </c>
      <c r="Q207" t="s">
        <v>329</v>
      </c>
      <c r="R207" t="s">
        <v>1499</v>
      </c>
    </row>
    <row r="208" spans="1:18" ht="409.5" x14ac:dyDescent="0.35">
      <c r="A208" s="7" t="s">
        <v>1790</v>
      </c>
      <c r="B208" t="s">
        <v>185</v>
      </c>
      <c r="C208" t="s">
        <v>215</v>
      </c>
      <c r="D208">
        <v>5</v>
      </c>
      <c r="E208" t="s">
        <v>10</v>
      </c>
      <c r="F208" t="s">
        <v>1390</v>
      </c>
      <c r="G208">
        <v>3500</v>
      </c>
      <c r="H208">
        <v>450</v>
      </c>
      <c r="K208" t="s">
        <v>243</v>
      </c>
      <c r="L208" t="s">
        <v>254</v>
      </c>
      <c r="M208" t="s">
        <v>1392</v>
      </c>
      <c r="N208" t="s">
        <v>1385</v>
      </c>
      <c r="O208" t="s">
        <v>294</v>
      </c>
      <c r="P208" s="7" t="s">
        <v>303</v>
      </c>
      <c r="Q208" t="s">
        <v>329</v>
      </c>
      <c r="R208" t="s">
        <v>1791</v>
      </c>
    </row>
    <row r="209" spans="1:18" ht="101.5" x14ac:dyDescent="0.35">
      <c r="A209" s="7" t="s">
        <v>1567</v>
      </c>
      <c r="B209" t="s">
        <v>43</v>
      </c>
      <c r="C209" t="s">
        <v>350</v>
      </c>
      <c r="D209">
        <v>4</v>
      </c>
      <c r="E209" t="s">
        <v>289</v>
      </c>
      <c r="K209" t="s">
        <v>243</v>
      </c>
      <c r="L209" t="s">
        <v>259</v>
      </c>
      <c r="M209" t="s">
        <v>1304</v>
      </c>
      <c r="N209" t="s">
        <v>1305</v>
      </c>
      <c r="O209" t="s">
        <v>294</v>
      </c>
      <c r="P209" s="7" t="s">
        <v>303</v>
      </c>
      <c r="Q209" t="s">
        <v>329</v>
      </c>
      <c r="R209" t="s">
        <v>1568</v>
      </c>
    </row>
    <row r="210" spans="1:18" ht="101.5" x14ac:dyDescent="0.35">
      <c r="A210" s="7" t="s">
        <v>1569</v>
      </c>
      <c r="B210" t="s">
        <v>43</v>
      </c>
      <c r="C210" t="s">
        <v>350</v>
      </c>
      <c r="D210">
        <v>4</v>
      </c>
      <c r="E210" t="s">
        <v>289</v>
      </c>
      <c r="K210" t="s">
        <v>243</v>
      </c>
      <c r="L210" t="s">
        <v>254</v>
      </c>
      <c r="M210" t="s">
        <v>1304</v>
      </c>
      <c r="N210" t="s">
        <v>1305</v>
      </c>
      <c r="O210" t="s">
        <v>294</v>
      </c>
      <c r="P210" s="7" t="s">
        <v>303</v>
      </c>
      <c r="Q210" t="s">
        <v>329</v>
      </c>
      <c r="R210" t="s">
        <v>1570</v>
      </c>
    </row>
    <row r="211" spans="1:18" ht="101.5" x14ac:dyDescent="0.35">
      <c r="A211" s="7" t="s">
        <v>1574</v>
      </c>
      <c r="B211" t="s">
        <v>43</v>
      </c>
      <c r="C211" t="s">
        <v>350</v>
      </c>
      <c r="D211">
        <v>4</v>
      </c>
      <c r="E211" t="s">
        <v>289</v>
      </c>
      <c r="K211" t="s">
        <v>243</v>
      </c>
      <c r="L211" t="s">
        <v>254</v>
      </c>
      <c r="M211" t="s">
        <v>1304</v>
      </c>
      <c r="N211" t="s">
        <v>1305</v>
      </c>
      <c r="O211" t="s">
        <v>294</v>
      </c>
      <c r="P211" s="7" t="s">
        <v>303</v>
      </c>
      <c r="Q211" t="s">
        <v>329</v>
      </c>
      <c r="R211" t="s">
        <v>1575</v>
      </c>
    </row>
    <row r="212" spans="1:18" ht="101.5" x14ac:dyDescent="0.35">
      <c r="A212" s="7" t="s">
        <v>1576</v>
      </c>
      <c r="B212" t="s">
        <v>43</v>
      </c>
      <c r="C212" t="s">
        <v>350</v>
      </c>
      <c r="D212">
        <v>4</v>
      </c>
      <c r="E212" t="s">
        <v>289</v>
      </c>
      <c r="K212" t="s">
        <v>243</v>
      </c>
      <c r="L212" t="s">
        <v>259</v>
      </c>
      <c r="M212" t="s">
        <v>1304</v>
      </c>
      <c r="N212" t="s">
        <v>1305</v>
      </c>
      <c r="O212" t="s">
        <v>294</v>
      </c>
      <c r="P212" s="7" t="s">
        <v>303</v>
      </c>
      <c r="Q212" t="s">
        <v>329</v>
      </c>
      <c r="R212" t="s">
        <v>1577</v>
      </c>
    </row>
    <row r="213" spans="1:18" ht="116" x14ac:dyDescent="0.35">
      <c r="A213" s="7" t="s">
        <v>1416</v>
      </c>
      <c r="B213" t="s">
        <v>43</v>
      </c>
      <c r="C213" t="s">
        <v>350</v>
      </c>
      <c r="D213">
        <v>4</v>
      </c>
      <c r="E213" t="s">
        <v>289</v>
      </c>
      <c r="G213">
        <v>1500</v>
      </c>
      <c r="K213" t="s">
        <v>243</v>
      </c>
      <c r="L213" t="s">
        <v>254</v>
      </c>
      <c r="M213" t="s">
        <v>1375</v>
      </c>
      <c r="N213" t="s">
        <v>1376</v>
      </c>
      <c r="O213" t="s">
        <v>294</v>
      </c>
      <c r="P213" s="7" t="s">
        <v>303</v>
      </c>
      <c r="Q213" t="s">
        <v>329</v>
      </c>
      <c r="R213" t="s">
        <v>1417</v>
      </c>
    </row>
    <row r="214" spans="1:18" ht="116" x14ac:dyDescent="0.35">
      <c r="A214" s="7" t="s">
        <v>1418</v>
      </c>
      <c r="B214" t="s">
        <v>43</v>
      </c>
      <c r="C214" t="s">
        <v>350</v>
      </c>
      <c r="D214">
        <v>4</v>
      </c>
      <c r="E214" t="s">
        <v>289</v>
      </c>
      <c r="G214">
        <v>1500</v>
      </c>
      <c r="K214" t="s">
        <v>243</v>
      </c>
      <c r="L214" t="s">
        <v>259</v>
      </c>
      <c r="M214" t="s">
        <v>1375</v>
      </c>
      <c r="N214" t="s">
        <v>1376</v>
      </c>
      <c r="O214" t="s">
        <v>294</v>
      </c>
      <c r="P214" s="7" t="s">
        <v>303</v>
      </c>
      <c r="Q214" t="s">
        <v>329</v>
      </c>
      <c r="R214" t="s">
        <v>1419</v>
      </c>
    </row>
    <row r="215" spans="1:18" ht="116" x14ac:dyDescent="0.35">
      <c r="A215" s="7" t="s">
        <v>1850</v>
      </c>
      <c r="B215" t="s">
        <v>43</v>
      </c>
      <c r="C215" t="s">
        <v>350</v>
      </c>
      <c r="D215">
        <v>4</v>
      </c>
      <c r="E215" t="s">
        <v>289</v>
      </c>
      <c r="G215">
        <v>1200</v>
      </c>
      <c r="K215" t="s">
        <v>243</v>
      </c>
      <c r="L215" t="s">
        <v>259</v>
      </c>
      <c r="M215" t="s">
        <v>1396</v>
      </c>
      <c r="N215" t="s">
        <v>1397</v>
      </c>
      <c r="O215" t="s">
        <v>294</v>
      </c>
      <c r="P215" s="7" t="s">
        <v>303</v>
      </c>
      <c r="Q215" t="s">
        <v>329</v>
      </c>
      <c r="R215" t="s">
        <v>1432</v>
      </c>
    </row>
    <row r="216" spans="1:18" ht="116" x14ac:dyDescent="0.35">
      <c r="A216" s="7" t="s">
        <v>1433</v>
      </c>
      <c r="B216" t="s">
        <v>43</v>
      </c>
      <c r="C216" t="s">
        <v>350</v>
      </c>
      <c r="D216">
        <v>4</v>
      </c>
      <c r="E216" t="s">
        <v>289</v>
      </c>
      <c r="G216">
        <v>1200</v>
      </c>
      <c r="K216" t="s">
        <v>243</v>
      </c>
      <c r="L216" t="s">
        <v>254</v>
      </c>
      <c r="M216" t="s">
        <v>1396</v>
      </c>
      <c r="N216" t="s">
        <v>1397</v>
      </c>
      <c r="O216" t="s">
        <v>294</v>
      </c>
      <c r="P216" s="7" t="s">
        <v>303</v>
      </c>
      <c r="Q216" t="s">
        <v>329</v>
      </c>
      <c r="R216" t="s">
        <v>1434</v>
      </c>
    </row>
    <row r="217" spans="1:18" ht="116" x14ac:dyDescent="0.35">
      <c r="A217" s="7" t="s">
        <v>1435</v>
      </c>
      <c r="B217" t="s">
        <v>43</v>
      </c>
      <c r="C217" t="s">
        <v>350</v>
      </c>
      <c r="D217">
        <v>4</v>
      </c>
      <c r="E217" t="s">
        <v>289</v>
      </c>
      <c r="G217">
        <v>1200</v>
      </c>
      <c r="K217" t="s">
        <v>243</v>
      </c>
      <c r="L217" t="s">
        <v>259</v>
      </c>
      <c r="M217" t="s">
        <v>1396</v>
      </c>
      <c r="N217" t="s">
        <v>1397</v>
      </c>
      <c r="O217" t="s">
        <v>294</v>
      </c>
      <c r="P217" s="7" t="s">
        <v>303</v>
      </c>
      <c r="Q217" t="s">
        <v>329</v>
      </c>
      <c r="R217" t="s">
        <v>1436</v>
      </c>
    </row>
    <row r="218" spans="1:18" ht="101.5" x14ac:dyDescent="0.35">
      <c r="A218" s="7" t="s">
        <v>1679</v>
      </c>
      <c r="B218" t="s">
        <v>20</v>
      </c>
      <c r="C218" t="s">
        <v>208</v>
      </c>
      <c r="D218">
        <v>2</v>
      </c>
      <c r="E218" t="s">
        <v>289</v>
      </c>
      <c r="K218" t="s">
        <v>243</v>
      </c>
      <c r="L218" t="s">
        <v>254</v>
      </c>
      <c r="M218" t="s">
        <v>1330</v>
      </c>
      <c r="N218" t="s">
        <v>1331</v>
      </c>
      <c r="O218" t="s">
        <v>294</v>
      </c>
      <c r="P218" s="7" t="s">
        <v>303</v>
      </c>
      <c r="Q218" t="s">
        <v>329</v>
      </c>
      <c r="R218" t="s">
        <v>1680</v>
      </c>
    </row>
    <row r="219" spans="1:18" ht="101.5" x14ac:dyDescent="0.35">
      <c r="A219" s="7" t="s">
        <v>1681</v>
      </c>
      <c r="B219" t="s">
        <v>20</v>
      </c>
      <c r="C219" t="s">
        <v>208</v>
      </c>
      <c r="D219">
        <v>2</v>
      </c>
      <c r="E219" t="s">
        <v>289</v>
      </c>
      <c r="K219" t="s">
        <v>243</v>
      </c>
      <c r="L219" t="s">
        <v>259</v>
      </c>
      <c r="M219" t="s">
        <v>1330</v>
      </c>
      <c r="N219" t="s">
        <v>1331</v>
      </c>
      <c r="O219" t="s">
        <v>294</v>
      </c>
      <c r="P219" s="7" t="s">
        <v>303</v>
      </c>
      <c r="Q219" t="s">
        <v>329</v>
      </c>
      <c r="R219" t="s">
        <v>1682</v>
      </c>
    </row>
    <row r="220" spans="1:18" ht="101.5" x14ac:dyDescent="0.35">
      <c r="A220" s="7" t="s">
        <v>1591</v>
      </c>
      <c r="B220" t="s">
        <v>79</v>
      </c>
      <c r="C220" t="s">
        <v>208</v>
      </c>
      <c r="D220">
        <v>3</v>
      </c>
      <c r="E220" t="s">
        <v>6</v>
      </c>
      <c r="K220" t="s">
        <v>243</v>
      </c>
      <c r="L220" t="s">
        <v>259</v>
      </c>
      <c r="O220" t="s">
        <v>294</v>
      </c>
      <c r="P220" s="7" t="s">
        <v>303</v>
      </c>
      <c r="Q220" t="s">
        <v>329</v>
      </c>
      <c r="R220" t="s">
        <v>380</v>
      </c>
    </row>
    <row r="221" spans="1:18" ht="101.5" x14ac:dyDescent="0.35">
      <c r="A221" s="7" t="s">
        <v>1683</v>
      </c>
      <c r="B221" t="s">
        <v>79</v>
      </c>
      <c r="C221" t="s">
        <v>208</v>
      </c>
      <c r="D221">
        <v>3</v>
      </c>
      <c r="E221" t="s">
        <v>289</v>
      </c>
      <c r="K221" t="s">
        <v>243</v>
      </c>
      <c r="L221" t="s">
        <v>254</v>
      </c>
      <c r="M221" t="s">
        <v>1330</v>
      </c>
      <c r="N221" t="s">
        <v>1331</v>
      </c>
      <c r="O221" t="s">
        <v>294</v>
      </c>
      <c r="P221" s="7" t="s">
        <v>303</v>
      </c>
      <c r="Q221" t="s">
        <v>329</v>
      </c>
      <c r="R221" t="s">
        <v>1684</v>
      </c>
    </row>
    <row r="222" spans="1:18" ht="116" x14ac:dyDescent="0.35">
      <c r="A222" s="7" t="s">
        <v>1773</v>
      </c>
      <c r="B222" t="s">
        <v>79</v>
      </c>
      <c r="C222" t="s">
        <v>208</v>
      </c>
      <c r="D222">
        <v>3</v>
      </c>
      <c r="E222" t="s">
        <v>6</v>
      </c>
      <c r="G222">
        <v>500</v>
      </c>
      <c r="K222" t="s">
        <v>243</v>
      </c>
      <c r="L222" t="s">
        <v>254</v>
      </c>
      <c r="O222" t="s">
        <v>294</v>
      </c>
      <c r="P222" s="7" t="s">
        <v>303</v>
      </c>
      <c r="Q222" t="s">
        <v>329</v>
      </c>
      <c r="R222" t="s">
        <v>380</v>
      </c>
    </row>
    <row r="223" spans="1:18" ht="116" x14ac:dyDescent="0.35">
      <c r="A223" s="7" t="s">
        <v>1774</v>
      </c>
      <c r="B223" t="s">
        <v>79</v>
      </c>
      <c r="C223" t="s">
        <v>208</v>
      </c>
      <c r="D223">
        <v>3</v>
      </c>
      <c r="E223" t="s">
        <v>6</v>
      </c>
      <c r="G223">
        <v>1000</v>
      </c>
      <c r="K223" t="s">
        <v>243</v>
      </c>
      <c r="L223" t="s">
        <v>259</v>
      </c>
      <c r="O223" t="s">
        <v>294</v>
      </c>
      <c r="P223" s="7" t="s">
        <v>303</v>
      </c>
      <c r="Q223" t="s">
        <v>329</v>
      </c>
      <c r="R223" t="s">
        <v>380</v>
      </c>
    </row>
    <row r="224" spans="1:18" ht="116" x14ac:dyDescent="0.35">
      <c r="A224" s="7" t="s">
        <v>1775</v>
      </c>
      <c r="B224" t="s">
        <v>79</v>
      </c>
      <c r="C224" t="s">
        <v>208</v>
      </c>
      <c r="D224">
        <v>3</v>
      </c>
      <c r="E224" t="s">
        <v>6</v>
      </c>
      <c r="G224">
        <v>1500</v>
      </c>
      <c r="K224" t="s">
        <v>243</v>
      </c>
      <c r="L224" t="s">
        <v>254</v>
      </c>
      <c r="O224" t="s">
        <v>294</v>
      </c>
      <c r="P224" s="7" t="s">
        <v>303</v>
      </c>
      <c r="Q224" t="s">
        <v>329</v>
      </c>
      <c r="R224" t="s">
        <v>380</v>
      </c>
    </row>
    <row r="225" spans="1:18" ht="101.5" x14ac:dyDescent="0.35">
      <c r="A225" s="7" t="s">
        <v>1595</v>
      </c>
      <c r="B225" t="s">
        <v>88</v>
      </c>
      <c r="C225" t="s">
        <v>208</v>
      </c>
      <c r="D225">
        <v>4</v>
      </c>
      <c r="E225" t="s">
        <v>6</v>
      </c>
      <c r="K225" t="s">
        <v>243</v>
      </c>
      <c r="L225" t="s">
        <v>254</v>
      </c>
      <c r="O225" t="s">
        <v>294</v>
      </c>
      <c r="P225" s="7" t="s">
        <v>303</v>
      </c>
      <c r="Q225" t="s">
        <v>329</v>
      </c>
      <c r="R225" t="s">
        <v>380</v>
      </c>
    </row>
    <row r="226" spans="1:18" ht="101.5" x14ac:dyDescent="0.35">
      <c r="A226" s="7" t="s">
        <v>1667</v>
      </c>
      <c r="B226" t="s">
        <v>88</v>
      </c>
      <c r="C226" t="s">
        <v>208</v>
      </c>
      <c r="D226">
        <v>4</v>
      </c>
      <c r="E226" t="s">
        <v>6</v>
      </c>
      <c r="K226" t="s">
        <v>243</v>
      </c>
      <c r="L226" t="s">
        <v>254</v>
      </c>
      <c r="O226" t="s">
        <v>294</v>
      </c>
      <c r="P226" s="7" t="s">
        <v>303</v>
      </c>
      <c r="Q226" t="s">
        <v>329</v>
      </c>
      <c r="R226" t="s">
        <v>380</v>
      </c>
    </row>
    <row r="227" spans="1:18" ht="101.5" x14ac:dyDescent="0.35">
      <c r="A227" s="7" t="s">
        <v>1603</v>
      </c>
      <c r="B227" t="s">
        <v>71</v>
      </c>
      <c r="C227" t="s">
        <v>208</v>
      </c>
      <c r="D227">
        <v>5</v>
      </c>
      <c r="E227" t="s">
        <v>289</v>
      </c>
      <c r="K227" t="s">
        <v>243</v>
      </c>
      <c r="L227" t="s">
        <v>259</v>
      </c>
      <c r="M227" t="s">
        <v>1316</v>
      </c>
      <c r="N227" t="s">
        <v>1317</v>
      </c>
      <c r="O227" t="s">
        <v>294</v>
      </c>
      <c r="P227" s="7" t="s">
        <v>303</v>
      </c>
      <c r="Q227" t="s">
        <v>329</v>
      </c>
      <c r="R227" t="s">
        <v>1604</v>
      </c>
    </row>
    <row r="228" spans="1:18" ht="101.5" x14ac:dyDescent="0.35">
      <c r="A228" s="7" t="s">
        <v>1605</v>
      </c>
      <c r="B228" t="s">
        <v>71</v>
      </c>
      <c r="C228" t="s">
        <v>208</v>
      </c>
      <c r="D228">
        <v>5</v>
      </c>
      <c r="E228" t="s">
        <v>289</v>
      </c>
      <c r="K228" t="s">
        <v>243</v>
      </c>
      <c r="L228" t="s">
        <v>254</v>
      </c>
      <c r="M228" t="s">
        <v>1316</v>
      </c>
      <c r="N228" t="s">
        <v>1317</v>
      </c>
      <c r="O228" t="s">
        <v>294</v>
      </c>
      <c r="P228" s="7" t="s">
        <v>303</v>
      </c>
      <c r="Q228" t="s">
        <v>329</v>
      </c>
      <c r="R228" t="s">
        <v>1606</v>
      </c>
    </row>
    <row r="229" spans="1:18" ht="101.5" x14ac:dyDescent="0.35">
      <c r="A229" s="7" t="s">
        <v>1643</v>
      </c>
      <c r="B229" t="s">
        <v>71</v>
      </c>
      <c r="C229" t="s">
        <v>208</v>
      </c>
      <c r="D229">
        <v>5</v>
      </c>
      <c r="E229" t="s">
        <v>289</v>
      </c>
      <c r="K229" t="s">
        <v>243</v>
      </c>
      <c r="L229" t="s">
        <v>254</v>
      </c>
      <c r="M229" t="s">
        <v>1324</v>
      </c>
      <c r="N229" t="s">
        <v>1325</v>
      </c>
      <c r="O229" t="s">
        <v>294</v>
      </c>
      <c r="P229" s="7" t="s">
        <v>303</v>
      </c>
      <c r="Q229" t="s">
        <v>329</v>
      </c>
      <c r="R229" t="s">
        <v>1644</v>
      </c>
    </row>
    <row r="230" spans="1:18" ht="101.5" x14ac:dyDescent="0.35">
      <c r="A230" s="7" t="s">
        <v>1649</v>
      </c>
      <c r="B230" t="s">
        <v>71</v>
      </c>
      <c r="C230" t="s">
        <v>208</v>
      </c>
      <c r="D230">
        <v>5</v>
      </c>
      <c r="E230" t="s">
        <v>289</v>
      </c>
      <c r="K230" t="s">
        <v>243</v>
      </c>
      <c r="L230" t="s">
        <v>259</v>
      </c>
      <c r="M230" t="s">
        <v>1326</v>
      </c>
      <c r="N230" t="s">
        <v>1327</v>
      </c>
      <c r="O230" t="s">
        <v>294</v>
      </c>
      <c r="P230" s="7" t="s">
        <v>303</v>
      </c>
      <c r="Q230" t="s">
        <v>329</v>
      </c>
      <c r="R230" t="s">
        <v>1650</v>
      </c>
    </row>
    <row r="231" spans="1:18" ht="101.5" x14ac:dyDescent="0.35">
      <c r="A231" s="7" t="s">
        <v>1653</v>
      </c>
      <c r="B231" t="s">
        <v>71</v>
      </c>
      <c r="C231" t="s">
        <v>208</v>
      </c>
      <c r="D231">
        <v>5</v>
      </c>
      <c r="E231" t="s">
        <v>289</v>
      </c>
      <c r="K231" t="s">
        <v>243</v>
      </c>
      <c r="L231" t="s">
        <v>259</v>
      </c>
      <c r="M231" t="s">
        <v>1326</v>
      </c>
      <c r="N231" t="s">
        <v>1327</v>
      </c>
      <c r="O231" t="s">
        <v>294</v>
      </c>
      <c r="P231" s="7" t="s">
        <v>303</v>
      </c>
      <c r="Q231" t="s">
        <v>329</v>
      </c>
      <c r="R231" t="s">
        <v>1654</v>
      </c>
    </row>
    <row r="232" spans="1:18" ht="101.5" x14ac:dyDescent="0.35">
      <c r="A232" s="7" t="s">
        <v>1841</v>
      </c>
      <c r="B232" t="s">
        <v>71</v>
      </c>
      <c r="C232" t="s">
        <v>208</v>
      </c>
      <c r="D232">
        <v>5</v>
      </c>
      <c r="E232" t="s">
        <v>289</v>
      </c>
      <c r="K232" t="s">
        <v>243</v>
      </c>
      <c r="L232" t="s">
        <v>254</v>
      </c>
      <c r="M232" t="s">
        <v>1328</v>
      </c>
      <c r="N232" t="s">
        <v>1329</v>
      </c>
      <c r="O232" t="s">
        <v>294</v>
      </c>
      <c r="P232" s="7" t="s">
        <v>303</v>
      </c>
      <c r="Q232" t="s">
        <v>329</v>
      </c>
      <c r="R232" t="s">
        <v>1842</v>
      </c>
    </row>
    <row r="233" spans="1:18" ht="101.5" x14ac:dyDescent="0.35">
      <c r="A233" s="7" t="s">
        <v>1843</v>
      </c>
      <c r="B233" t="s">
        <v>71</v>
      </c>
      <c r="C233" t="s">
        <v>208</v>
      </c>
      <c r="D233">
        <v>5</v>
      </c>
      <c r="E233" t="s">
        <v>289</v>
      </c>
      <c r="K233" t="s">
        <v>243</v>
      </c>
      <c r="L233" t="s">
        <v>259</v>
      </c>
      <c r="M233" t="s">
        <v>1328</v>
      </c>
      <c r="N233" t="s">
        <v>1329</v>
      </c>
      <c r="O233" t="s">
        <v>294</v>
      </c>
      <c r="P233" s="7" t="s">
        <v>303</v>
      </c>
      <c r="Q233" t="s">
        <v>329</v>
      </c>
      <c r="R233" t="s">
        <v>1844</v>
      </c>
    </row>
    <row r="234" spans="1:18" ht="101.5" x14ac:dyDescent="0.35">
      <c r="A234" s="7" t="s">
        <v>1855</v>
      </c>
      <c r="B234" t="s">
        <v>59</v>
      </c>
      <c r="C234" t="s">
        <v>208</v>
      </c>
      <c r="D234">
        <v>5</v>
      </c>
      <c r="E234" t="s">
        <v>289</v>
      </c>
      <c r="K234" t="s">
        <v>243</v>
      </c>
      <c r="L234" t="s">
        <v>259</v>
      </c>
      <c r="M234" t="s">
        <v>1304</v>
      </c>
      <c r="N234" t="s">
        <v>1305</v>
      </c>
      <c r="O234" t="s">
        <v>294</v>
      </c>
      <c r="P234" s="7" t="s">
        <v>303</v>
      </c>
      <c r="Q234" t="s">
        <v>329</v>
      </c>
      <c r="R234" t="s">
        <v>1571</v>
      </c>
    </row>
    <row r="235" spans="1:18" ht="101.5" x14ac:dyDescent="0.35">
      <c r="A235" s="7" t="s">
        <v>1856</v>
      </c>
      <c r="B235" t="s">
        <v>59</v>
      </c>
      <c r="C235" t="s">
        <v>208</v>
      </c>
      <c r="D235">
        <v>5</v>
      </c>
      <c r="E235" t="s">
        <v>289</v>
      </c>
      <c r="K235" t="s">
        <v>243</v>
      </c>
      <c r="L235" t="s">
        <v>254</v>
      </c>
      <c r="M235" t="s">
        <v>1304</v>
      </c>
      <c r="N235" t="s">
        <v>1305</v>
      </c>
      <c r="O235" t="s">
        <v>294</v>
      </c>
      <c r="P235" s="7" t="s">
        <v>303</v>
      </c>
      <c r="Q235" t="s">
        <v>329</v>
      </c>
      <c r="R235" t="s">
        <v>1572</v>
      </c>
    </row>
    <row r="236" spans="1:18" ht="101.5" x14ac:dyDescent="0.35">
      <c r="A236" s="7" t="s">
        <v>1857</v>
      </c>
      <c r="B236" t="s">
        <v>59</v>
      </c>
      <c r="C236" t="s">
        <v>208</v>
      </c>
      <c r="D236">
        <v>5</v>
      </c>
      <c r="E236" t="s">
        <v>289</v>
      </c>
      <c r="K236" t="s">
        <v>243</v>
      </c>
      <c r="L236" t="s">
        <v>259</v>
      </c>
      <c r="M236" t="s">
        <v>1304</v>
      </c>
      <c r="N236" t="s">
        <v>1305</v>
      </c>
      <c r="O236" t="s">
        <v>294</v>
      </c>
      <c r="P236" s="7" t="s">
        <v>303</v>
      </c>
      <c r="Q236" t="s">
        <v>329</v>
      </c>
      <c r="R236" t="s">
        <v>1573</v>
      </c>
    </row>
    <row r="237" spans="1:18" ht="101.5" x14ac:dyDescent="0.35">
      <c r="A237" s="7" t="s">
        <v>1741</v>
      </c>
      <c r="B237" t="s">
        <v>59</v>
      </c>
      <c r="C237" t="s">
        <v>208</v>
      </c>
      <c r="D237">
        <v>6</v>
      </c>
      <c r="E237" t="s">
        <v>289</v>
      </c>
      <c r="K237" t="s">
        <v>243</v>
      </c>
      <c r="L237" t="s">
        <v>254</v>
      </c>
      <c r="M237" t="s">
        <v>1375</v>
      </c>
      <c r="N237" t="s">
        <v>1376</v>
      </c>
      <c r="O237" t="s">
        <v>294</v>
      </c>
      <c r="P237" s="7" t="s">
        <v>303</v>
      </c>
      <c r="Q237" t="s">
        <v>329</v>
      </c>
      <c r="R237" t="s">
        <v>1742</v>
      </c>
    </row>
    <row r="238" spans="1:18" ht="101.5" x14ac:dyDescent="0.35">
      <c r="A238" s="7" t="s">
        <v>1743</v>
      </c>
      <c r="B238" t="s">
        <v>59</v>
      </c>
      <c r="C238" t="s">
        <v>208</v>
      </c>
      <c r="D238">
        <v>6</v>
      </c>
      <c r="E238" t="s">
        <v>289</v>
      </c>
      <c r="K238" t="s">
        <v>243</v>
      </c>
      <c r="L238" t="s">
        <v>259</v>
      </c>
      <c r="M238" t="s">
        <v>1375</v>
      </c>
      <c r="N238" t="s">
        <v>1376</v>
      </c>
      <c r="O238" t="s">
        <v>294</v>
      </c>
      <c r="P238" s="7" t="s">
        <v>303</v>
      </c>
      <c r="Q238" t="s">
        <v>329</v>
      </c>
      <c r="R238" t="s">
        <v>1744</v>
      </c>
    </row>
    <row r="239" spans="1:18" ht="101.5" x14ac:dyDescent="0.35">
      <c r="A239" s="7" t="s">
        <v>1691</v>
      </c>
      <c r="B239" t="s">
        <v>67</v>
      </c>
      <c r="C239" t="s">
        <v>208</v>
      </c>
      <c r="D239">
        <v>7</v>
      </c>
      <c r="E239" t="s">
        <v>289</v>
      </c>
      <c r="K239" t="s">
        <v>243</v>
      </c>
      <c r="L239" t="s">
        <v>254</v>
      </c>
      <c r="M239" t="s">
        <v>1330</v>
      </c>
      <c r="N239" t="s">
        <v>1331</v>
      </c>
      <c r="O239" t="s">
        <v>294</v>
      </c>
      <c r="P239" s="7" t="s">
        <v>303</v>
      </c>
      <c r="Q239" t="s">
        <v>329</v>
      </c>
      <c r="R239" t="s">
        <v>1692</v>
      </c>
    </row>
    <row r="240" spans="1:18" ht="101.5" x14ac:dyDescent="0.35">
      <c r="A240" s="7" t="s">
        <v>1693</v>
      </c>
      <c r="B240" t="s">
        <v>67</v>
      </c>
      <c r="C240" t="s">
        <v>208</v>
      </c>
      <c r="D240">
        <v>7</v>
      </c>
      <c r="E240" t="s">
        <v>289</v>
      </c>
      <c r="K240" t="s">
        <v>243</v>
      </c>
      <c r="L240" t="s">
        <v>259</v>
      </c>
      <c r="M240" t="s">
        <v>1330</v>
      </c>
      <c r="N240" t="s">
        <v>1331</v>
      </c>
      <c r="O240" t="s">
        <v>294</v>
      </c>
      <c r="P240" s="7" t="s">
        <v>303</v>
      </c>
      <c r="Q240" t="s">
        <v>329</v>
      </c>
      <c r="R240" t="s">
        <v>1694</v>
      </c>
    </row>
    <row r="241" spans="1:18" ht="101.5" x14ac:dyDescent="0.35">
      <c r="A241" s="7" t="s">
        <v>1623</v>
      </c>
      <c r="B241" t="s">
        <v>72</v>
      </c>
      <c r="C241" t="s">
        <v>226</v>
      </c>
      <c r="D241">
        <v>5</v>
      </c>
      <c r="E241" t="s">
        <v>289</v>
      </c>
      <c r="K241" t="s">
        <v>243</v>
      </c>
      <c r="L241" t="s">
        <v>259</v>
      </c>
      <c r="M241" t="s">
        <v>1319</v>
      </c>
      <c r="N241" t="s">
        <v>1320</v>
      </c>
      <c r="O241" t="s">
        <v>294</v>
      </c>
      <c r="P241" s="7" t="s">
        <v>303</v>
      </c>
      <c r="Q241" t="s">
        <v>329</v>
      </c>
      <c r="R241" t="s">
        <v>1624</v>
      </c>
    </row>
    <row r="242" spans="1:18" ht="101.5" x14ac:dyDescent="0.35">
      <c r="A242" s="7" t="s">
        <v>1837</v>
      </c>
      <c r="B242" t="s">
        <v>72</v>
      </c>
      <c r="C242" t="s">
        <v>226</v>
      </c>
      <c r="D242">
        <v>5</v>
      </c>
      <c r="E242" t="s">
        <v>289</v>
      </c>
      <c r="K242" t="s">
        <v>243</v>
      </c>
      <c r="L242" t="s">
        <v>254</v>
      </c>
      <c r="M242" t="s">
        <v>1328</v>
      </c>
      <c r="N242" t="s">
        <v>1329</v>
      </c>
      <c r="O242" t="s">
        <v>294</v>
      </c>
      <c r="P242" s="7" t="s">
        <v>303</v>
      </c>
      <c r="Q242" t="s">
        <v>329</v>
      </c>
      <c r="R242" t="s">
        <v>1838</v>
      </c>
    </row>
    <row r="243" spans="1:18" ht="101.5" x14ac:dyDescent="0.35">
      <c r="A243" s="7" t="s">
        <v>1839</v>
      </c>
      <c r="B243" t="s">
        <v>72</v>
      </c>
      <c r="C243" t="s">
        <v>226</v>
      </c>
      <c r="D243">
        <v>5</v>
      </c>
      <c r="E243" t="s">
        <v>289</v>
      </c>
      <c r="K243" t="s">
        <v>243</v>
      </c>
      <c r="L243" t="s">
        <v>259</v>
      </c>
      <c r="M243" t="s">
        <v>1328</v>
      </c>
      <c r="N243" t="s">
        <v>1329</v>
      </c>
      <c r="O243" t="s">
        <v>294</v>
      </c>
      <c r="P243" s="7" t="s">
        <v>303</v>
      </c>
      <c r="Q243" t="s">
        <v>329</v>
      </c>
      <c r="R243" t="s">
        <v>1840</v>
      </c>
    </row>
    <row r="244" spans="1:18" ht="116" x14ac:dyDescent="0.35">
      <c r="A244" s="7" t="s">
        <v>1665</v>
      </c>
      <c r="B244" t="s">
        <v>72</v>
      </c>
      <c r="C244" t="s">
        <v>226</v>
      </c>
      <c r="D244">
        <v>5</v>
      </c>
      <c r="E244" t="s">
        <v>6</v>
      </c>
      <c r="K244" t="s">
        <v>243</v>
      </c>
      <c r="L244" t="s">
        <v>254</v>
      </c>
      <c r="O244" t="s">
        <v>310</v>
      </c>
      <c r="P244" s="7" t="s">
        <v>303</v>
      </c>
      <c r="Q244" t="s">
        <v>329</v>
      </c>
      <c r="R244" t="s">
        <v>380</v>
      </c>
    </row>
    <row r="245" spans="1:18" ht="116" x14ac:dyDescent="0.35">
      <c r="A245" s="7" t="s">
        <v>1666</v>
      </c>
      <c r="B245" t="s">
        <v>72</v>
      </c>
      <c r="C245" t="s">
        <v>226</v>
      </c>
      <c r="D245">
        <v>5</v>
      </c>
      <c r="E245" t="s">
        <v>6</v>
      </c>
      <c r="K245" t="s">
        <v>243</v>
      </c>
      <c r="L245" t="s">
        <v>259</v>
      </c>
      <c r="O245" t="s">
        <v>310</v>
      </c>
      <c r="P245" s="7" t="s">
        <v>303</v>
      </c>
      <c r="Q245" t="s">
        <v>329</v>
      </c>
      <c r="R245" t="s">
        <v>380</v>
      </c>
    </row>
    <row r="246" spans="1:18" ht="116" x14ac:dyDescent="0.35">
      <c r="A246" s="7" t="s">
        <v>1668</v>
      </c>
      <c r="B246" t="s">
        <v>72</v>
      </c>
      <c r="C246" t="s">
        <v>226</v>
      </c>
      <c r="D246">
        <v>5</v>
      </c>
      <c r="E246" t="s">
        <v>6</v>
      </c>
      <c r="K246" t="s">
        <v>243</v>
      </c>
      <c r="L246" t="s">
        <v>259</v>
      </c>
      <c r="O246" t="s">
        <v>310</v>
      </c>
      <c r="P246" s="7" t="s">
        <v>303</v>
      </c>
      <c r="Q246" t="s">
        <v>329</v>
      </c>
      <c r="R246" t="s">
        <v>380</v>
      </c>
    </row>
    <row r="247" spans="1:18" ht="101.5" x14ac:dyDescent="0.35">
      <c r="A247" s="7" t="s">
        <v>1711</v>
      </c>
      <c r="B247" t="s">
        <v>72</v>
      </c>
      <c r="C247" t="s">
        <v>226</v>
      </c>
      <c r="D247">
        <v>5</v>
      </c>
      <c r="E247" t="s">
        <v>289</v>
      </c>
      <c r="K247" t="s">
        <v>243</v>
      </c>
      <c r="L247" t="s">
        <v>259</v>
      </c>
      <c r="M247" t="s">
        <v>1372</v>
      </c>
      <c r="N247" t="s">
        <v>1373</v>
      </c>
      <c r="O247" t="s">
        <v>294</v>
      </c>
      <c r="P247" s="7" t="s">
        <v>303</v>
      </c>
      <c r="Q247" t="s">
        <v>329</v>
      </c>
      <c r="R247" t="s">
        <v>1712</v>
      </c>
    </row>
    <row r="248" spans="1:18" ht="101.5" x14ac:dyDescent="0.35">
      <c r="A248" s="7" t="s">
        <v>1727</v>
      </c>
      <c r="B248" t="s">
        <v>72</v>
      </c>
      <c r="C248" t="s">
        <v>226</v>
      </c>
      <c r="D248">
        <v>5</v>
      </c>
      <c r="E248" t="s">
        <v>289</v>
      </c>
      <c r="K248" t="s">
        <v>243</v>
      </c>
      <c r="L248" t="s">
        <v>259</v>
      </c>
      <c r="M248" t="s">
        <v>1375</v>
      </c>
      <c r="N248" t="s">
        <v>1376</v>
      </c>
      <c r="O248" t="s">
        <v>294</v>
      </c>
      <c r="P248" s="7" t="s">
        <v>303</v>
      </c>
      <c r="Q248" t="s">
        <v>329</v>
      </c>
      <c r="R248" t="s">
        <v>1728</v>
      </c>
    </row>
    <row r="249" spans="1:18" ht="101.5" x14ac:dyDescent="0.35">
      <c r="A249" s="7" t="s">
        <v>1729</v>
      </c>
      <c r="B249" t="s">
        <v>72</v>
      </c>
      <c r="C249" t="s">
        <v>226</v>
      </c>
      <c r="D249">
        <v>5</v>
      </c>
      <c r="E249" t="s">
        <v>289</v>
      </c>
      <c r="K249" t="s">
        <v>243</v>
      </c>
      <c r="L249" t="s">
        <v>254</v>
      </c>
      <c r="M249" t="s">
        <v>1375</v>
      </c>
      <c r="N249" t="s">
        <v>1376</v>
      </c>
      <c r="O249" t="s">
        <v>294</v>
      </c>
      <c r="P249" s="7" t="s">
        <v>303</v>
      </c>
      <c r="Q249" t="s">
        <v>329</v>
      </c>
      <c r="R249" t="s">
        <v>1730</v>
      </c>
    </row>
    <row r="250" spans="1:18" ht="101.5" x14ac:dyDescent="0.35">
      <c r="A250" s="7" t="s">
        <v>1795</v>
      </c>
      <c r="B250" t="s">
        <v>72</v>
      </c>
      <c r="C250" t="s">
        <v>226</v>
      </c>
      <c r="D250">
        <v>5</v>
      </c>
      <c r="E250" t="s">
        <v>289</v>
      </c>
      <c r="K250" t="s">
        <v>243</v>
      </c>
      <c r="L250" t="s">
        <v>259</v>
      </c>
      <c r="M250" t="s">
        <v>1384</v>
      </c>
      <c r="N250" t="s">
        <v>1385</v>
      </c>
      <c r="O250" t="s">
        <v>294</v>
      </c>
      <c r="P250" s="7" t="s">
        <v>303</v>
      </c>
      <c r="Q250" t="s">
        <v>329</v>
      </c>
      <c r="R250" t="s">
        <v>1796</v>
      </c>
    </row>
    <row r="251" spans="1:18" ht="101.5" x14ac:dyDescent="0.35">
      <c r="A251" s="7" t="s">
        <v>1797</v>
      </c>
      <c r="B251" t="s">
        <v>72</v>
      </c>
      <c r="C251" t="s">
        <v>226</v>
      </c>
      <c r="D251">
        <v>5</v>
      </c>
      <c r="E251" t="s">
        <v>289</v>
      </c>
      <c r="K251" t="s">
        <v>243</v>
      </c>
      <c r="L251" t="s">
        <v>254</v>
      </c>
      <c r="M251" t="s">
        <v>1384</v>
      </c>
      <c r="N251" t="s">
        <v>1385</v>
      </c>
      <c r="O251" t="s">
        <v>294</v>
      </c>
      <c r="P251" s="7" t="s">
        <v>303</v>
      </c>
      <c r="Q251" t="s">
        <v>329</v>
      </c>
      <c r="R251" t="s">
        <v>1798</v>
      </c>
    </row>
    <row r="252" spans="1:18" ht="101.5" x14ac:dyDescent="0.35">
      <c r="A252" s="7" t="s">
        <v>1799</v>
      </c>
      <c r="B252" t="s">
        <v>72</v>
      </c>
      <c r="C252" t="s">
        <v>226</v>
      </c>
      <c r="D252">
        <v>5</v>
      </c>
      <c r="E252" t="s">
        <v>289</v>
      </c>
      <c r="K252" t="s">
        <v>243</v>
      </c>
      <c r="L252" t="s">
        <v>259</v>
      </c>
      <c r="M252" t="s">
        <v>1384</v>
      </c>
      <c r="N252" t="s">
        <v>1385</v>
      </c>
      <c r="O252" t="s">
        <v>294</v>
      </c>
      <c r="P252" s="7" t="s">
        <v>303</v>
      </c>
      <c r="Q252" t="s">
        <v>329</v>
      </c>
      <c r="R252" t="s">
        <v>1800</v>
      </c>
    </row>
    <row r="253" spans="1:18" ht="101.5" x14ac:dyDescent="0.35">
      <c r="A253" s="7" t="s">
        <v>1801</v>
      </c>
      <c r="B253" t="s">
        <v>72</v>
      </c>
      <c r="C253" t="s">
        <v>226</v>
      </c>
      <c r="D253">
        <v>5</v>
      </c>
      <c r="E253" t="s">
        <v>289</v>
      </c>
      <c r="K253" t="s">
        <v>243</v>
      </c>
      <c r="L253" t="s">
        <v>254</v>
      </c>
      <c r="M253" t="s">
        <v>1384</v>
      </c>
      <c r="N253" t="s">
        <v>1385</v>
      </c>
      <c r="O253" t="s">
        <v>294</v>
      </c>
      <c r="P253" s="7" t="s">
        <v>303</v>
      </c>
      <c r="Q253" t="s">
        <v>329</v>
      </c>
      <c r="R253" t="s">
        <v>1802</v>
      </c>
    </row>
    <row r="254" spans="1:18" ht="101.5" x14ac:dyDescent="0.35">
      <c r="A254" s="7" t="s">
        <v>1543</v>
      </c>
      <c r="B254" t="s">
        <v>76</v>
      </c>
      <c r="C254" t="s">
        <v>226</v>
      </c>
      <c r="D254">
        <v>6</v>
      </c>
      <c r="E254" t="s">
        <v>289</v>
      </c>
      <c r="K254" t="s">
        <v>243</v>
      </c>
      <c r="L254" t="s">
        <v>259</v>
      </c>
      <c r="M254" t="s">
        <v>1304</v>
      </c>
      <c r="N254" t="s">
        <v>1305</v>
      </c>
      <c r="O254" t="s">
        <v>294</v>
      </c>
      <c r="P254" s="7" t="s">
        <v>303</v>
      </c>
      <c r="Q254" t="s">
        <v>329</v>
      </c>
      <c r="R254" t="s">
        <v>1544</v>
      </c>
    </row>
    <row r="255" spans="1:18" ht="101.5" x14ac:dyDescent="0.35">
      <c r="A255" s="7" t="s">
        <v>1545</v>
      </c>
      <c r="B255" t="s">
        <v>76</v>
      </c>
      <c r="C255" t="s">
        <v>226</v>
      </c>
      <c r="D255">
        <v>6</v>
      </c>
      <c r="E255" t="s">
        <v>289</v>
      </c>
      <c r="K255" t="s">
        <v>243</v>
      </c>
      <c r="L255" t="s">
        <v>254</v>
      </c>
      <c r="M255" t="s">
        <v>1304</v>
      </c>
      <c r="N255" t="s">
        <v>1305</v>
      </c>
      <c r="O255" t="s">
        <v>294</v>
      </c>
      <c r="P255" s="7" t="s">
        <v>303</v>
      </c>
      <c r="Q255" t="s">
        <v>329</v>
      </c>
      <c r="R255" t="s">
        <v>1546</v>
      </c>
    </row>
    <row r="256" spans="1:18" ht="101.5" x14ac:dyDescent="0.35">
      <c r="A256" s="7" t="s">
        <v>1547</v>
      </c>
      <c r="B256" t="s">
        <v>76</v>
      </c>
      <c r="C256" t="s">
        <v>226</v>
      </c>
      <c r="D256">
        <v>6</v>
      </c>
      <c r="E256" t="s">
        <v>289</v>
      </c>
      <c r="K256" t="s">
        <v>243</v>
      </c>
      <c r="L256" t="s">
        <v>259</v>
      </c>
      <c r="M256" t="s">
        <v>1304</v>
      </c>
      <c r="N256" t="s">
        <v>1305</v>
      </c>
      <c r="O256" t="s">
        <v>294</v>
      </c>
      <c r="P256" s="7" t="s">
        <v>303</v>
      </c>
      <c r="Q256" t="s">
        <v>329</v>
      </c>
      <c r="R256" t="s">
        <v>1548</v>
      </c>
    </row>
    <row r="257" spans="1:18" ht="101.5" x14ac:dyDescent="0.35">
      <c r="A257" s="7" t="s">
        <v>1549</v>
      </c>
      <c r="B257" t="s">
        <v>76</v>
      </c>
      <c r="C257" t="s">
        <v>226</v>
      </c>
      <c r="D257">
        <v>6</v>
      </c>
      <c r="E257" t="s">
        <v>289</v>
      </c>
      <c r="K257" t="s">
        <v>243</v>
      </c>
      <c r="L257" t="s">
        <v>254</v>
      </c>
      <c r="M257" t="s">
        <v>1304</v>
      </c>
      <c r="N257" t="s">
        <v>1305</v>
      </c>
      <c r="O257" t="s">
        <v>294</v>
      </c>
      <c r="P257" s="7" t="s">
        <v>303</v>
      </c>
      <c r="Q257" t="s">
        <v>329</v>
      </c>
      <c r="R257" t="s">
        <v>1550</v>
      </c>
    </row>
    <row r="258" spans="1:18" ht="101.5" x14ac:dyDescent="0.35">
      <c r="A258" s="7" t="s">
        <v>1551</v>
      </c>
      <c r="B258" t="s">
        <v>76</v>
      </c>
      <c r="C258" t="s">
        <v>226</v>
      </c>
      <c r="D258">
        <v>6</v>
      </c>
      <c r="E258" t="s">
        <v>289</v>
      </c>
      <c r="K258" t="s">
        <v>243</v>
      </c>
      <c r="L258" t="s">
        <v>259</v>
      </c>
      <c r="M258" t="s">
        <v>1304</v>
      </c>
      <c r="N258" t="s">
        <v>1305</v>
      </c>
      <c r="O258" t="s">
        <v>294</v>
      </c>
      <c r="P258" s="7" t="s">
        <v>303</v>
      </c>
      <c r="Q258" t="s">
        <v>329</v>
      </c>
      <c r="R258" t="s">
        <v>1552</v>
      </c>
    </row>
    <row r="259" spans="1:18" ht="101.5" x14ac:dyDescent="0.35">
      <c r="A259" s="7" t="s">
        <v>1553</v>
      </c>
      <c r="B259" t="s">
        <v>76</v>
      </c>
      <c r="C259" t="s">
        <v>226</v>
      </c>
      <c r="D259">
        <v>6</v>
      </c>
      <c r="E259" t="s">
        <v>289</v>
      </c>
      <c r="K259" t="s">
        <v>243</v>
      </c>
      <c r="L259" t="s">
        <v>254</v>
      </c>
      <c r="M259" t="s">
        <v>1304</v>
      </c>
      <c r="N259" t="s">
        <v>1305</v>
      </c>
      <c r="O259" t="s">
        <v>294</v>
      </c>
      <c r="P259" s="7" t="s">
        <v>303</v>
      </c>
      <c r="Q259" t="s">
        <v>329</v>
      </c>
      <c r="R259" t="s">
        <v>1554</v>
      </c>
    </row>
    <row r="260" spans="1:18" ht="101.5" x14ac:dyDescent="0.35">
      <c r="A260" s="7" t="s">
        <v>1555</v>
      </c>
      <c r="B260" t="s">
        <v>76</v>
      </c>
      <c r="C260" t="s">
        <v>226</v>
      </c>
      <c r="D260">
        <v>6</v>
      </c>
      <c r="E260" t="s">
        <v>289</v>
      </c>
      <c r="K260" t="s">
        <v>243</v>
      </c>
      <c r="L260" t="s">
        <v>259</v>
      </c>
      <c r="M260" t="s">
        <v>1304</v>
      </c>
      <c r="N260" t="s">
        <v>1305</v>
      </c>
      <c r="O260" t="s">
        <v>294</v>
      </c>
      <c r="P260" s="7" t="s">
        <v>303</v>
      </c>
      <c r="Q260" t="s">
        <v>329</v>
      </c>
      <c r="R260" t="s">
        <v>1556</v>
      </c>
    </row>
    <row r="261" spans="1:18" ht="101.5" x14ac:dyDescent="0.35">
      <c r="A261" s="7" t="s">
        <v>1557</v>
      </c>
      <c r="B261" t="s">
        <v>76</v>
      </c>
      <c r="C261" t="s">
        <v>226</v>
      </c>
      <c r="D261">
        <v>6</v>
      </c>
      <c r="E261" t="s">
        <v>289</v>
      </c>
      <c r="K261" t="s">
        <v>243</v>
      </c>
      <c r="L261" t="s">
        <v>254</v>
      </c>
      <c r="M261" t="s">
        <v>1304</v>
      </c>
      <c r="N261" t="s">
        <v>1305</v>
      </c>
      <c r="O261" t="s">
        <v>294</v>
      </c>
      <c r="P261" s="7" t="s">
        <v>303</v>
      </c>
      <c r="Q261" t="s">
        <v>329</v>
      </c>
      <c r="R261" t="s">
        <v>1558</v>
      </c>
    </row>
    <row r="262" spans="1:18" ht="101.5" x14ac:dyDescent="0.35">
      <c r="A262" s="7" t="s">
        <v>1559</v>
      </c>
      <c r="B262" t="s">
        <v>76</v>
      </c>
      <c r="C262" t="s">
        <v>226</v>
      </c>
      <c r="D262">
        <v>6</v>
      </c>
      <c r="E262" t="s">
        <v>289</v>
      </c>
      <c r="K262" t="s">
        <v>243</v>
      </c>
      <c r="L262" t="s">
        <v>259</v>
      </c>
      <c r="M262" t="s">
        <v>1304</v>
      </c>
      <c r="N262" t="s">
        <v>1305</v>
      </c>
      <c r="O262" t="s">
        <v>294</v>
      </c>
      <c r="P262" s="7" t="s">
        <v>303</v>
      </c>
      <c r="Q262" t="s">
        <v>329</v>
      </c>
      <c r="R262" t="s">
        <v>1560</v>
      </c>
    </row>
    <row r="263" spans="1:18" ht="101.5" x14ac:dyDescent="0.35">
      <c r="A263" s="7" t="s">
        <v>1561</v>
      </c>
      <c r="B263" t="s">
        <v>76</v>
      </c>
      <c r="C263" t="s">
        <v>226</v>
      </c>
      <c r="D263">
        <v>6</v>
      </c>
      <c r="E263" t="s">
        <v>289</v>
      </c>
      <c r="K263" t="s">
        <v>243</v>
      </c>
      <c r="L263" t="s">
        <v>254</v>
      </c>
      <c r="M263" t="s">
        <v>1304</v>
      </c>
      <c r="N263" t="s">
        <v>1305</v>
      </c>
      <c r="O263" t="s">
        <v>294</v>
      </c>
      <c r="P263" s="7" t="s">
        <v>303</v>
      </c>
      <c r="Q263" t="s">
        <v>329</v>
      </c>
      <c r="R263" t="s">
        <v>1562</v>
      </c>
    </row>
    <row r="264" spans="1:18" ht="101.5" x14ac:dyDescent="0.35">
      <c r="A264" s="7" t="s">
        <v>1563</v>
      </c>
      <c r="B264" t="s">
        <v>76</v>
      </c>
      <c r="C264" t="s">
        <v>226</v>
      </c>
      <c r="D264">
        <v>6</v>
      </c>
      <c r="E264" t="s">
        <v>289</v>
      </c>
      <c r="K264" t="s">
        <v>243</v>
      </c>
      <c r="L264" t="s">
        <v>259</v>
      </c>
      <c r="M264" t="s">
        <v>1304</v>
      </c>
      <c r="N264" t="s">
        <v>1305</v>
      </c>
      <c r="O264" t="s">
        <v>294</v>
      </c>
      <c r="P264" s="7" t="s">
        <v>303</v>
      </c>
      <c r="Q264" t="s">
        <v>329</v>
      </c>
      <c r="R264" t="s">
        <v>1564</v>
      </c>
    </row>
    <row r="265" spans="1:18" ht="101.5" x14ac:dyDescent="0.35">
      <c r="A265" s="7" t="s">
        <v>1565</v>
      </c>
      <c r="B265" t="s">
        <v>76</v>
      </c>
      <c r="C265" t="s">
        <v>226</v>
      </c>
      <c r="D265">
        <v>6</v>
      </c>
      <c r="E265" t="s">
        <v>289</v>
      </c>
      <c r="K265" t="s">
        <v>243</v>
      </c>
      <c r="L265" t="s">
        <v>254</v>
      </c>
      <c r="M265" t="s">
        <v>1304</v>
      </c>
      <c r="N265" t="s">
        <v>1305</v>
      </c>
      <c r="O265" t="s">
        <v>294</v>
      </c>
      <c r="P265" s="7" t="s">
        <v>303</v>
      </c>
      <c r="Q265" t="s">
        <v>329</v>
      </c>
      <c r="R265" t="s">
        <v>1566</v>
      </c>
    </row>
    <row r="266" spans="1:18" ht="101.5" x14ac:dyDescent="0.35">
      <c r="A266" s="7" t="s">
        <v>1635</v>
      </c>
      <c r="B266" t="s">
        <v>76</v>
      </c>
      <c r="C266" t="s">
        <v>226</v>
      </c>
      <c r="D266">
        <v>6</v>
      </c>
      <c r="E266" t="s">
        <v>289</v>
      </c>
      <c r="K266" t="s">
        <v>243</v>
      </c>
      <c r="L266" t="s">
        <v>254</v>
      </c>
      <c r="M266" t="s">
        <v>1324</v>
      </c>
      <c r="N266" t="s">
        <v>1325</v>
      </c>
      <c r="O266" t="s">
        <v>294</v>
      </c>
      <c r="P266" s="7" t="s">
        <v>303</v>
      </c>
      <c r="Q266" t="s">
        <v>329</v>
      </c>
      <c r="R266" t="s">
        <v>1636</v>
      </c>
    </row>
    <row r="267" spans="1:18" ht="101.5" x14ac:dyDescent="0.35">
      <c r="A267" s="7" t="s">
        <v>1637</v>
      </c>
      <c r="B267" t="s">
        <v>76</v>
      </c>
      <c r="C267" t="s">
        <v>226</v>
      </c>
      <c r="D267">
        <v>6</v>
      </c>
      <c r="E267" t="s">
        <v>289</v>
      </c>
      <c r="K267" t="s">
        <v>243</v>
      </c>
      <c r="L267" t="s">
        <v>259</v>
      </c>
      <c r="M267" t="s">
        <v>1324</v>
      </c>
      <c r="N267" t="s">
        <v>1325</v>
      </c>
      <c r="O267" t="s">
        <v>294</v>
      </c>
      <c r="P267" s="7" t="s">
        <v>303</v>
      </c>
      <c r="Q267" t="s">
        <v>329</v>
      </c>
      <c r="R267" t="s">
        <v>1638</v>
      </c>
    </row>
    <row r="268" spans="1:18" ht="101.5" x14ac:dyDescent="0.35">
      <c r="A268" s="7" t="s">
        <v>1639</v>
      </c>
      <c r="B268" t="s">
        <v>76</v>
      </c>
      <c r="C268" t="s">
        <v>226</v>
      </c>
      <c r="D268">
        <v>6</v>
      </c>
      <c r="E268" t="s">
        <v>289</v>
      </c>
      <c r="K268" t="s">
        <v>243</v>
      </c>
      <c r="L268" t="s">
        <v>254</v>
      </c>
      <c r="M268" t="s">
        <v>1324</v>
      </c>
      <c r="N268" t="s">
        <v>1325</v>
      </c>
      <c r="O268" t="s">
        <v>294</v>
      </c>
      <c r="P268" s="7" t="s">
        <v>303</v>
      </c>
      <c r="Q268" t="s">
        <v>329</v>
      </c>
      <c r="R268" t="s">
        <v>1640</v>
      </c>
    </row>
    <row r="269" spans="1:18" ht="101.5" x14ac:dyDescent="0.35">
      <c r="A269" s="7" t="s">
        <v>1641</v>
      </c>
      <c r="B269" t="s">
        <v>76</v>
      </c>
      <c r="C269" t="s">
        <v>226</v>
      </c>
      <c r="D269">
        <v>6</v>
      </c>
      <c r="E269" t="s">
        <v>289</v>
      </c>
      <c r="K269" t="s">
        <v>243</v>
      </c>
      <c r="L269" t="s">
        <v>259</v>
      </c>
      <c r="M269" t="s">
        <v>1324</v>
      </c>
      <c r="N269" t="s">
        <v>1325</v>
      </c>
      <c r="O269" t="s">
        <v>294</v>
      </c>
      <c r="P269" s="7" t="s">
        <v>303</v>
      </c>
      <c r="Q269" t="s">
        <v>329</v>
      </c>
      <c r="R269" t="s">
        <v>1642</v>
      </c>
    </row>
    <row r="270" spans="1:18" ht="101.5" x14ac:dyDescent="0.35">
      <c r="A270" s="7" t="s">
        <v>1733</v>
      </c>
      <c r="B270" t="s">
        <v>76</v>
      </c>
      <c r="C270" t="s">
        <v>226</v>
      </c>
      <c r="D270">
        <v>6</v>
      </c>
      <c r="E270" t="s">
        <v>289</v>
      </c>
      <c r="K270" t="s">
        <v>243</v>
      </c>
      <c r="L270" t="s">
        <v>254</v>
      </c>
      <c r="M270" t="s">
        <v>1375</v>
      </c>
      <c r="N270" t="s">
        <v>1376</v>
      </c>
      <c r="O270" t="s">
        <v>294</v>
      </c>
      <c r="P270" s="7" t="s">
        <v>303</v>
      </c>
      <c r="Q270" t="s">
        <v>329</v>
      </c>
      <c r="R270" t="s">
        <v>1734</v>
      </c>
    </row>
    <row r="271" spans="1:18" ht="101.5" x14ac:dyDescent="0.35">
      <c r="A271" s="7" t="s">
        <v>1762</v>
      </c>
      <c r="B271" t="s">
        <v>76</v>
      </c>
      <c r="C271" t="s">
        <v>226</v>
      </c>
      <c r="D271">
        <v>6</v>
      </c>
      <c r="E271" t="s">
        <v>289</v>
      </c>
      <c r="K271" t="s">
        <v>243</v>
      </c>
      <c r="L271" t="s">
        <v>254</v>
      </c>
      <c r="M271" t="s">
        <v>1382</v>
      </c>
      <c r="N271" t="s">
        <v>1383</v>
      </c>
      <c r="O271" t="s">
        <v>294</v>
      </c>
      <c r="P271" s="7" t="s">
        <v>303</v>
      </c>
      <c r="Q271" t="s">
        <v>329</v>
      </c>
      <c r="R271" t="s">
        <v>1763</v>
      </c>
    </row>
    <row r="272" spans="1:18" ht="101.5" x14ac:dyDescent="0.35">
      <c r="A272" s="7" t="s">
        <v>1764</v>
      </c>
      <c r="B272" t="s">
        <v>76</v>
      </c>
      <c r="C272" t="s">
        <v>226</v>
      </c>
      <c r="D272">
        <v>6</v>
      </c>
      <c r="E272" t="s">
        <v>289</v>
      </c>
      <c r="K272" t="s">
        <v>243</v>
      </c>
      <c r="L272" t="s">
        <v>259</v>
      </c>
      <c r="M272" t="s">
        <v>1382</v>
      </c>
      <c r="N272" t="s">
        <v>1383</v>
      </c>
      <c r="O272" t="s">
        <v>294</v>
      </c>
      <c r="P272" s="7" t="s">
        <v>303</v>
      </c>
      <c r="Q272" t="s">
        <v>329</v>
      </c>
      <c r="R272" t="s">
        <v>1765</v>
      </c>
    </row>
    <row r="273" spans="1:18" ht="101.5" x14ac:dyDescent="0.35">
      <c r="A273" s="7" t="s">
        <v>1766</v>
      </c>
      <c r="B273" t="s">
        <v>76</v>
      </c>
      <c r="C273" t="s">
        <v>226</v>
      </c>
      <c r="D273">
        <v>6</v>
      </c>
      <c r="E273" t="s">
        <v>289</v>
      </c>
      <c r="K273" t="s">
        <v>243</v>
      </c>
      <c r="L273" t="s">
        <v>254</v>
      </c>
      <c r="M273" t="s">
        <v>1382</v>
      </c>
      <c r="N273" t="s">
        <v>1383</v>
      </c>
      <c r="O273" t="s">
        <v>294</v>
      </c>
      <c r="P273" s="7" t="s">
        <v>303</v>
      </c>
      <c r="Q273" t="s">
        <v>329</v>
      </c>
      <c r="R273" t="s">
        <v>1767</v>
      </c>
    </row>
    <row r="274" spans="1:18" ht="101.5" x14ac:dyDescent="0.35">
      <c r="A274" s="7" t="s">
        <v>1657</v>
      </c>
      <c r="B274" t="s">
        <v>68</v>
      </c>
      <c r="C274" t="s">
        <v>226</v>
      </c>
      <c r="D274">
        <v>7</v>
      </c>
      <c r="E274" t="s">
        <v>289</v>
      </c>
      <c r="K274" t="s">
        <v>243</v>
      </c>
      <c r="L274" t="s">
        <v>259</v>
      </c>
      <c r="M274" t="s">
        <v>1326</v>
      </c>
      <c r="N274" t="s">
        <v>1327</v>
      </c>
      <c r="O274" t="s">
        <v>294</v>
      </c>
      <c r="P274" s="7" t="s">
        <v>303</v>
      </c>
      <c r="Q274" t="s">
        <v>329</v>
      </c>
      <c r="R274" t="s">
        <v>1658</v>
      </c>
    </row>
    <row r="275" spans="1:18" ht="101.5" x14ac:dyDescent="0.35">
      <c r="A275" s="7" t="s">
        <v>1659</v>
      </c>
      <c r="B275" t="s">
        <v>68</v>
      </c>
      <c r="C275" t="s">
        <v>226</v>
      </c>
      <c r="D275">
        <v>7</v>
      </c>
      <c r="E275" t="s">
        <v>289</v>
      </c>
      <c r="K275" t="s">
        <v>243</v>
      </c>
      <c r="L275" t="s">
        <v>254</v>
      </c>
      <c r="M275" t="s">
        <v>1326</v>
      </c>
      <c r="N275" t="s">
        <v>1327</v>
      </c>
      <c r="O275" t="s">
        <v>294</v>
      </c>
      <c r="P275" s="7" t="s">
        <v>303</v>
      </c>
      <c r="Q275" t="s">
        <v>329</v>
      </c>
      <c r="R275" t="s">
        <v>1660</v>
      </c>
    </row>
    <row r="276" spans="1:18" ht="101.5" x14ac:dyDescent="0.35">
      <c r="A276" s="7" t="s">
        <v>1661</v>
      </c>
      <c r="B276" t="s">
        <v>68</v>
      </c>
      <c r="C276" t="s">
        <v>226</v>
      </c>
      <c r="D276">
        <v>7</v>
      </c>
      <c r="E276" t="s">
        <v>289</v>
      </c>
      <c r="K276" t="s">
        <v>243</v>
      </c>
      <c r="L276" t="s">
        <v>259</v>
      </c>
      <c r="M276" t="s">
        <v>1326</v>
      </c>
      <c r="N276" t="s">
        <v>1327</v>
      </c>
      <c r="O276" t="s">
        <v>294</v>
      </c>
      <c r="P276" s="7" t="s">
        <v>303</v>
      </c>
      <c r="Q276" t="s">
        <v>329</v>
      </c>
      <c r="R276" t="s">
        <v>1662</v>
      </c>
    </row>
    <row r="277" spans="1:18" ht="101.5" x14ac:dyDescent="0.35">
      <c r="A277" s="7" t="s">
        <v>1687</v>
      </c>
      <c r="B277" t="s">
        <v>68</v>
      </c>
      <c r="C277" t="s">
        <v>226</v>
      </c>
      <c r="D277">
        <v>7</v>
      </c>
      <c r="E277" t="s">
        <v>289</v>
      </c>
      <c r="K277" t="s">
        <v>243</v>
      </c>
      <c r="L277" t="s">
        <v>254</v>
      </c>
      <c r="M277" t="s">
        <v>1330</v>
      </c>
      <c r="N277" t="s">
        <v>1331</v>
      </c>
      <c r="O277" t="s">
        <v>294</v>
      </c>
      <c r="P277" s="7" t="s">
        <v>303</v>
      </c>
      <c r="Q277" t="s">
        <v>329</v>
      </c>
      <c r="R277" t="s">
        <v>1688</v>
      </c>
    </row>
    <row r="278" spans="1:18" ht="101.5" x14ac:dyDescent="0.35">
      <c r="A278" s="7" t="s">
        <v>1689</v>
      </c>
      <c r="B278" t="s">
        <v>68</v>
      </c>
      <c r="C278" t="s">
        <v>226</v>
      </c>
      <c r="D278">
        <v>7</v>
      </c>
      <c r="E278" t="s">
        <v>289</v>
      </c>
      <c r="K278" t="s">
        <v>243</v>
      </c>
      <c r="L278" t="s">
        <v>259</v>
      </c>
      <c r="M278" t="s">
        <v>1330</v>
      </c>
      <c r="N278" t="s">
        <v>1331</v>
      </c>
      <c r="O278" t="s">
        <v>294</v>
      </c>
      <c r="P278" s="7" t="s">
        <v>303</v>
      </c>
      <c r="Q278" t="s">
        <v>329</v>
      </c>
      <c r="R278" t="s">
        <v>1690</v>
      </c>
    </row>
    <row r="279" spans="1:18" ht="101.5" x14ac:dyDescent="0.35">
      <c r="A279" s="7" t="s">
        <v>1731</v>
      </c>
      <c r="B279" t="s">
        <v>68</v>
      </c>
      <c r="C279" t="s">
        <v>226</v>
      </c>
      <c r="D279">
        <v>7</v>
      </c>
      <c r="E279" t="s">
        <v>289</v>
      </c>
      <c r="K279" t="s">
        <v>243</v>
      </c>
      <c r="L279" t="s">
        <v>259</v>
      </c>
      <c r="M279" t="s">
        <v>1375</v>
      </c>
      <c r="N279" t="s">
        <v>1376</v>
      </c>
      <c r="O279" t="s">
        <v>294</v>
      </c>
      <c r="P279" s="7" t="s">
        <v>303</v>
      </c>
      <c r="Q279" t="s">
        <v>329</v>
      </c>
      <c r="R279" t="s">
        <v>1732</v>
      </c>
    </row>
    <row r="280" spans="1:18" ht="101.5" x14ac:dyDescent="0.35">
      <c r="A280" s="7" t="s">
        <v>1735</v>
      </c>
      <c r="B280" t="s">
        <v>68</v>
      </c>
      <c r="C280" t="s">
        <v>226</v>
      </c>
      <c r="D280">
        <v>7</v>
      </c>
      <c r="E280" t="s">
        <v>289</v>
      </c>
      <c r="K280" t="s">
        <v>243</v>
      </c>
      <c r="L280" t="s">
        <v>259</v>
      </c>
      <c r="M280" t="s">
        <v>1375</v>
      </c>
      <c r="N280" t="s">
        <v>1376</v>
      </c>
      <c r="O280" t="s">
        <v>294</v>
      </c>
      <c r="P280" s="7" t="s">
        <v>303</v>
      </c>
      <c r="Q280" t="s">
        <v>329</v>
      </c>
      <c r="R280" t="s">
        <v>1736</v>
      </c>
    </row>
    <row r="281" spans="1:18" ht="101.5" x14ac:dyDescent="0.35">
      <c r="A281" s="7" t="s">
        <v>1768</v>
      </c>
      <c r="B281" t="s">
        <v>68</v>
      </c>
      <c r="C281" t="s">
        <v>226</v>
      </c>
      <c r="D281">
        <v>7</v>
      </c>
      <c r="E281" t="s">
        <v>289</v>
      </c>
      <c r="K281" t="s">
        <v>243</v>
      </c>
      <c r="L281" t="s">
        <v>259</v>
      </c>
      <c r="M281" t="s">
        <v>1382</v>
      </c>
      <c r="N281" t="s">
        <v>1383</v>
      </c>
      <c r="O281" t="s">
        <v>294</v>
      </c>
      <c r="P281" s="7" t="s">
        <v>303</v>
      </c>
      <c r="Q281" t="s">
        <v>329</v>
      </c>
      <c r="R281" t="s">
        <v>1769</v>
      </c>
    </row>
    <row r="282" spans="1:18" ht="101.5" x14ac:dyDescent="0.35">
      <c r="A282" s="7" t="s">
        <v>1770</v>
      </c>
      <c r="B282" t="s">
        <v>68</v>
      </c>
      <c r="C282" t="s">
        <v>226</v>
      </c>
      <c r="D282">
        <v>7</v>
      </c>
      <c r="E282" t="s">
        <v>289</v>
      </c>
      <c r="K282" t="s">
        <v>243</v>
      </c>
      <c r="L282" t="s">
        <v>254</v>
      </c>
      <c r="M282" t="s">
        <v>1382</v>
      </c>
      <c r="N282" t="s">
        <v>1383</v>
      </c>
      <c r="O282" t="s">
        <v>294</v>
      </c>
      <c r="P282" s="7" t="s">
        <v>303</v>
      </c>
      <c r="Q282" t="s">
        <v>329</v>
      </c>
      <c r="R282" t="s">
        <v>1771</v>
      </c>
    </row>
    <row r="283" spans="1:18" ht="101.5" x14ac:dyDescent="0.35">
      <c r="A283" s="7" t="s">
        <v>1539</v>
      </c>
      <c r="B283" t="s">
        <v>34</v>
      </c>
      <c r="C283" t="s">
        <v>224</v>
      </c>
      <c r="D283">
        <v>4</v>
      </c>
      <c r="E283" t="s">
        <v>289</v>
      </c>
      <c r="K283" t="s">
        <v>243</v>
      </c>
      <c r="L283" t="s">
        <v>259</v>
      </c>
      <c r="M283" t="s">
        <v>1304</v>
      </c>
      <c r="N283" t="s">
        <v>1305</v>
      </c>
      <c r="O283" t="s">
        <v>294</v>
      </c>
      <c r="P283" s="7" t="s">
        <v>303</v>
      </c>
      <c r="Q283" t="s">
        <v>329</v>
      </c>
      <c r="R283" t="s">
        <v>1540</v>
      </c>
    </row>
    <row r="284" spans="1:18" ht="101.5" x14ac:dyDescent="0.35">
      <c r="A284" s="7" t="s">
        <v>1609</v>
      </c>
      <c r="B284" t="s">
        <v>36</v>
      </c>
      <c r="C284" t="s">
        <v>224</v>
      </c>
      <c r="D284">
        <v>5</v>
      </c>
      <c r="E284" t="s">
        <v>289</v>
      </c>
      <c r="K284" t="s">
        <v>243</v>
      </c>
      <c r="L284" t="s">
        <v>259</v>
      </c>
      <c r="M284" t="s">
        <v>1316</v>
      </c>
      <c r="N284" t="s">
        <v>1317</v>
      </c>
      <c r="O284" t="s">
        <v>294</v>
      </c>
      <c r="P284" s="7" t="s">
        <v>303</v>
      </c>
      <c r="Q284" t="s">
        <v>329</v>
      </c>
      <c r="R284" t="s">
        <v>1610</v>
      </c>
    </row>
    <row r="285" spans="1:18" ht="101.5" x14ac:dyDescent="0.35">
      <c r="A285" s="7" t="s">
        <v>1611</v>
      </c>
      <c r="B285" t="s">
        <v>36</v>
      </c>
      <c r="C285" t="s">
        <v>224</v>
      </c>
      <c r="D285">
        <v>5</v>
      </c>
      <c r="E285" t="s">
        <v>289</v>
      </c>
      <c r="K285" t="s">
        <v>243</v>
      </c>
      <c r="L285" t="s">
        <v>254</v>
      </c>
      <c r="M285" t="s">
        <v>1316</v>
      </c>
      <c r="N285" t="s">
        <v>1317</v>
      </c>
      <c r="O285" t="s">
        <v>294</v>
      </c>
      <c r="P285" s="7" t="s">
        <v>303</v>
      </c>
      <c r="Q285" t="s">
        <v>329</v>
      </c>
      <c r="R285" t="s">
        <v>1612</v>
      </c>
    </row>
    <row r="286" spans="1:18" ht="87" x14ac:dyDescent="0.35">
      <c r="A286" s="7" t="s">
        <v>1794</v>
      </c>
      <c r="B286" t="s">
        <v>122</v>
      </c>
      <c r="C286" t="s">
        <v>222</v>
      </c>
      <c r="D286">
        <v>3</v>
      </c>
      <c r="E286" t="s">
        <v>242</v>
      </c>
      <c r="K286" t="s">
        <v>243</v>
      </c>
      <c r="L286" t="s">
        <v>254</v>
      </c>
      <c r="O286" t="s">
        <v>294</v>
      </c>
      <c r="P286" s="7" t="s">
        <v>303</v>
      </c>
      <c r="Q286" t="s">
        <v>329</v>
      </c>
      <c r="R286" t="s">
        <v>380</v>
      </c>
    </row>
    <row r="287" spans="1:18" ht="87" x14ac:dyDescent="0.35">
      <c r="A287" s="7" t="s">
        <v>1607</v>
      </c>
      <c r="B287" t="s">
        <v>47</v>
      </c>
      <c r="C287" t="s">
        <v>222</v>
      </c>
      <c r="D287">
        <v>4</v>
      </c>
      <c r="E287" t="s">
        <v>242</v>
      </c>
      <c r="K287" t="s">
        <v>243</v>
      </c>
      <c r="L287" t="s">
        <v>259</v>
      </c>
      <c r="O287" t="s">
        <v>294</v>
      </c>
      <c r="P287" s="7" t="s">
        <v>303</v>
      </c>
      <c r="Q287" t="s">
        <v>329</v>
      </c>
      <c r="R287" t="s">
        <v>380</v>
      </c>
    </row>
    <row r="288" spans="1:18" ht="87" x14ac:dyDescent="0.35">
      <c r="A288" s="7" t="s">
        <v>1810</v>
      </c>
      <c r="B288" t="s">
        <v>47</v>
      </c>
      <c r="C288" t="s">
        <v>222</v>
      </c>
      <c r="D288">
        <v>4</v>
      </c>
      <c r="E288" t="s">
        <v>242</v>
      </c>
      <c r="K288" t="s">
        <v>243</v>
      </c>
      <c r="L288" t="s">
        <v>254</v>
      </c>
      <c r="O288" t="s">
        <v>294</v>
      </c>
      <c r="P288" s="7" t="s">
        <v>303</v>
      </c>
      <c r="Q288" t="s">
        <v>329</v>
      </c>
      <c r="R288" t="s">
        <v>380</v>
      </c>
    </row>
    <row r="289" spans="1:18" ht="101.5" x14ac:dyDescent="0.35">
      <c r="A289" s="7" t="s">
        <v>1525</v>
      </c>
      <c r="B289" t="s">
        <v>16</v>
      </c>
      <c r="C289" t="s">
        <v>222</v>
      </c>
      <c r="D289">
        <v>5</v>
      </c>
      <c r="E289" t="s">
        <v>289</v>
      </c>
      <c r="K289" t="s">
        <v>243</v>
      </c>
      <c r="L289" t="s">
        <v>254</v>
      </c>
      <c r="M289" t="s">
        <v>1304</v>
      </c>
      <c r="N289" t="s">
        <v>1305</v>
      </c>
      <c r="O289" t="s">
        <v>294</v>
      </c>
      <c r="P289" s="7" t="s">
        <v>303</v>
      </c>
      <c r="Q289" t="s">
        <v>329</v>
      </c>
      <c r="R289" t="s">
        <v>1526</v>
      </c>
    </row>
    <row r="290" spans="1:18" ht="101.5" x14ac:dyDescent="0.35">
      <c r="A290" s="7" t="s">
        <v>1527</v>
      </c>
      <c r="B290" t="s">
        <v>16</v>
      </c>
      <c r="C290" t="s">
        <v>222</v>
      </c>
      <c r="D290">
        <v>5</v>
      </c>
      <c r="E290" t="s">
        <v>289</v>
      </c>
      <c r="K290" t="s">
        <v>243</v>
      </c>
      <c r="L290" t="s">
        <v>259</v>
      </c>
      <c r="M290" t="s">
        <v>1304</v>
      </c>
      <c r="N290" t="s">
        <v>1305</v>
      </c>
      <c r="O290" t="s">
        <v>294</v>
      </c>
      <c r="P290" s="7" t="s">
        <v>303</v>
      </c>
      <c r="Q290" t="s">
        <v>329</v>
      </c>
      <c r="R290" t="s">
        <v>1528</v>
      </c>
    </row>
    <row r="291" spans="1:18" ht="87" x14ac:dyDescent="0.35">
      <c r="A291" s="7" t="s">
        <v>1811</v>
      </c>
      <c r="B291" t="s">
        <v>16</v>
      </c>
      <c r="C291" t="s">
        <v>222</v>
      </c>
      <c r="D291">
        <v>5</v>
      </c>
      <c r="E291" t="s">
        <v>242</v>
      </c>
      <c r="K291" t="s">
        <v>243</v>
      </c>
      <c r="L291" t="s">
        <v>259</v>
      </c>
      <c r="O291" t="s">
        <v>294</v>
      </c>
      <c r="P291" s="7" t="s">
        <v>303</v>
      </c>
      <c r="Q291" t="s">
        <v>329</v>
      </c>
      <c r="R291" t="s">
        <v>380</v>
      </c>
    </row>
  </sheetData>
  <autoFilter ref="A1:R291" xr:uid="{B0EBDD6D-E13D-4E21-BB41-7548CEEC1FBB}">
    <sortState xmlns:xlrd2="http://schemas.microsoft.com/office/spreadsheetml/2017/richdata2" ref="A2:R291">
      <sortCondition ref="C2:C291"/>
      <sortCondition ref="D2:D2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Parts</vt:lpstr>
      <vt:lpstr>PartsUpdated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2020-12-12T06:31:05Z</dcterms:modified>
</cp:coreProperties>
</file>