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09FC67E2-C1A3-48C3-B9C3-F9197FFF75E3}" xr6:coauthVersionLast="45" xr6:coauthVersionMax="45" xr10:uidLastSave="{00000000-0000-0000-0000-000000000000}"/>
  <bookViews>
    <workbookView xWindow="-110" yWindow="-110" windowWidth="38620" windowHeight="2122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Parts!$A$1:$AT$291</definedName>
    <definedName name="_xlnm._FilterDatabase" localSheetId="7" hidden="1">Pasted!$A$1:$P$68</definedName>
    <definedName name="_xlnm._FilterDatabase" localSheetId="1" hidden="1">TechTree!$A$1:$E$438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23" i="1" l="1"/>
  <c r="M4" i="1" l="1"/>
  <c r="AD4" i="1"/>
  <c r="AM4" i="1"/>
  <c r="AO4" i="1"/>
  <c r="AP4" i="1"/>
  <c r="AQ4" i="1"/>
  <c r="AR4" i="1"/>
  <c r="AT4" i="1"/>
  <c r="M5" i="1"/>
  <c r="AD5" i="1"/>
  <c r="AM5" i="1"/>
  <c r="AO5" i="1"/>
  <c r="AP5" i="1"/>
  <c r="AR5" i="1" s="1"/>
  <c r="AQ5" i="1"/>
  <c r="AT5" i="1"/>
  <c r="M6" i="1"/>
  <c r="AD6" i="1"/>
  <c r="AM6" i="1"/>
  <c r="AO6" i="1"/>
  <c r="AP6" i="1"/>
  <c r="AR6" i="1" s="1"/>
  <c r="AQ6" i="1"/>
  <c r="AT6" i="1"/>
  <c r="M7" i="1"/>
  <c r="AD7" i="1"/>
  <c r="AM7" i="1"/>
  <c r="AO7" i="1"/>
  <c r="AP7" i="1"/>
  <c r="AR7" i="1" s="1"/>
  <c r="AQ7" i="1"/>
  <c r="AT7" i="1"/>
  <c r="M8" i="1"/>
  <c r="AD8" i="1"/>
  <c r="AM8" i="1"/>
  <c r="AO8" i="1"/>
  <c r="AP8" i="1"/>
  <c r="AR8" i="1" s="1"/>
  <c r="AQ8" i="1"/>
  <c r="AT8" i="1"/>
  <c r="M9" i="1"/>
  <c r="AD9" i="1"/>
  <c r="AM9" i="1"/>
  <c r="AO9" i="1"/>
  <c r="AP9" i="1"/>
  <c r="AR9" i="1" s="1"/>
  <c r="AQ9" i="1"/>
  <c r="AT9" i="1"/>
  <c r="M10" i="1"/>
  <c r="AD10" i="1"/>
  <c r="AM10" i="1"/>
  <c r="AP10" i="1"/>
  <c r="AR10" i="1" s="1"/>
  <c r="AO10" i="1" s="1"/>
  <c r="AQ10" i="1"/>
  <c r="AT10" i="1"/>
  <c r="M11" i="1"/>
  <c r="AM11" i="1"/>
  <c r="AP11" i="1"/>
  <c r="AR11" i="1" s="1"/>
  <c r="AO11" i="1" s="1"/>
  <c r="AQ11" i="1"/>
  <c r="AT11" i="1"/>
  <c r="M12" i="1"/>
  <c r="AD12" i="1"/>
  <c r="AM12" i="1"/>
  <c r="AO12" i="1"/>
  <c r="AP12" i="1"/>
  <c r="AR12" i="1" s="1"/>
  <c r="AQ12" i="1"/>
  <c r="AT12" i="1"/>
  <c r="M13" i="1"/>
  <c r="L13" i="1" s="1"/>
  <c r="AD13" i="1"/>
  <c r="AM13" i="1"/>
  <c r="AO13" i="1"/>
  <c r="AP13" i="1"/>
  <c r="AQ13" i="1"/>
  <c r="AR13" i="1"/>
  <c r="AT13" i="1"/>
  <c r="M14" i="1"/>
  <c r="AD14" i="1"/>
  <c r="AM14" i="1"/>
  <c r="AO14" i="1"/>
  <c r="AP14" i="1"/>
  <c r="AR14" i="1" s="1"/>
  <c r="AQ14" i="1"/>
  <c r="AT14" i="1"/>
  <c r="M15" i="1"/>
  <c r="AD15" i="1"/>
  <c r="AM15" i="1"/>
  <c r="AO15" i="1"/>
  <c r="AP15" i="1"/>
  <c r="AR15" i="1" s="1"/>
  <c r="AQ15" i="1"/>
  <c r="AT15" i="1"/>
  <c r="M16" i="1"/>
  <c r="AD16" i="1"/>
  <c r="AM16" i="1"/>
  <c r="AO16" i="1"/>
  <c r="AP16" i="1"/>
  <c r="AR16" i="1" s="1"/>
  <c r="AQ16" i="1"/>
  <c r="AT16" i="1"/>
  <c r="M17" i="1"/>
  <c r="L17" i="1" s="1"/>
  <c r="AD17" i="1"/>
  <c r="AM17" i="1"/>
  <c r="AO17" i="1"/>
  <c r="AP17" i="1"/>
  <c r="AR17" i="1" s="1"/>
  <c r="AQ17" i="1"/>
  <c r="AT17" i="1"/>
  <c r="M18" i="1"/>
  <c r="AD18" i="1"/>
  <c r="AM18" i="1"/>
  <c r="AO18" i="1"/>
  <c r="AP18" i="1"/>
  <c r="AR18" i="1" s="1"/>
  <c r="AQ18" i="1"/>
  <c r="AT18" i="1"/>
  <c r="M19" i="1"/>
  <c r="AD19" i="1"/>
  <c r="AM19" i="1"/>
  <c r="AO19" i="1"/>
  <c r="AP19" i="1"/>
  <c r="AR19" i="1" s="1"/>
  <c r="AQ19" i="1"/>
  <c r="AT19" i="1"/>
  <c r="M20" i="1"/>
  <c r="AD20" i="1"/>
  <c r="AM20" i="1"/>
  <c r="AO20" i="1"/>
  <c r="AP20" i="1"/>
  <c r="AR20" i="1" s="1"/>
  <c r="AQ20" i="1"/>
  <c r="AT20" i="1"/>
  <c r="M21" i="1"/>
  <c r="AD21" i="1"/>
  <c r="AM21" i="1"/>
  <c r="AO21" i="1"/>
  <c r="AP21" i="1"/>
  <c r="AR21" i="1" s="1"/>
  <c r="AQ21" i="1"/>
  <c r="AT21" i="1"/>
  <c r="M22" i="1"/>
  <c r="AD22" i="1"/>
  <c r="AM22" i="1"/>
  <c r="AO22" i="1"/>
  <c r="AP22" i="1"/>
  <c r="AR22" i="1" s="1"/>
  <c r="AQ22" i="1"/>
  <c r="AT22" i="1"/>
  <c r="M23" i="1"/>
  <c r="AD23" i="1"/>
  <c r="AM23" i="1"/>
  <c r="AO23" i="1"/>
  <c r="AP23" i="1"/>
  <c r="AQ23" i="1"/>
  <c r="AR23" i="1"/>
  <c r="AT23" i="1"/>
  <c r="M24" i="1"/>
  <c r="AM24" i="1"/>
  <c r="AP24" i="1"/>
  <c r="AR24" i="1" s="1"/>
  <c r="AO24" i="1" s="1"/>
  <c r="AQ24" i="1"/>
  <c r="AT24" i="1"/>
  <c r="AD24" i="1" s="1"/>
  <c r="M25" i="1"/>
  <c r="AM25" i="1"/>
  <c r="AP25" i="1"/>
  <c r="AR25" i="1" s="1"/>
  <c r="AO25" i="1" s="1"/>
  <c r="AQ25" i="1"/>
  <c r="AT25" i="1"/>
  <c r="AD25" i="1" s="1"/>
  <c r="M26" i="1"/>
  <c r="AM26" i="1"/>
  <c r="AP26" i="1"/>
  <c r="AR26" i="1" s="1"/>
  <c r="AO26" i="1" s="1"/>
  <c r="AQ26" i="1"/>
  <c r="AT26" i="1"/>
  <c r="M27" i="1"/>
  <c r="AM27" i="1"/>
  <c r="AP27" i="1"/>
  <c r="AR27" i="1" s="1"/>
  <c r="AO27" i="1" s="1"/>
  <c r="AQ27" i="1"/>
  <c r="AT27" i="1"/>
  <c r="M28" i="1"/>
  <c r="AD28" i="1"/>
  <c r="AM28" i="1"/>
  <c r="AO28" i="1"/>
  <c r="AP28" i="1"/>
  <c r="AR28" i="1" s="1"/>
  <c r="AQ28" i="1"/>
  <c r="AT28" i="1"/>
  <c r="M29" i="1"/>
  <c r="AD29" i="1"/>
  <c r="AM29" i="1"/>
  <c r="AO29" i="1"/>
  <c r="AP29" i="1"/>
  <c r="AR29" i="1" s="1"/>
  <c r="AQ29" i="1"/>
  <c r="AT29" i="1"/>
  <c r="M30" i="1"/>
  <c r="AD30" i="1"/>
  <c r="AM30" i="1"/>
  <c r="AO30" i="1"/>
  <c r="AP30" i="1"/>
  <c r="AR30" i="1" s="1"/>
  <c r="AQ30" i="1"/>
  <c r="AT30" i="1"/>
  <c r="M31" i="1"/>
  <c r="AM31" i="1"/>
  <c r="AP31" i="1"/>
  <c r="AR31" i="1" s="1"/>
  <c r="AO31" i="1" s="1"/>
  <c r="AQ31" i="1"/>
  <c r="AT31" i="1"/>
  <c r="AD31" i="1" s="1"/>
  <c r="M32" i="1"/>
  <c r="AD32" i="1"/>
  <c r="AM32" i="1"/>
  <c r="AO32" i="1"/>
  <c r="AP32" i="1"/>
  <c r="AR32" i="1" s="1"/>
  <c r="AQ32" i="1"/>
  <c r="AT32" i="1"/>
  <c r="M33" i="1"/>
  <c r="AM33" i="1"/>
  <c r="AP33" i="1"/>
  <c r="AR33" i="1" s="1"/>
  <c r="AO33" i="1" s="1"/>
  <c r="AQ33" i="1"/>
  <c r="AT33" i="1"/>
  <c r="AD33" i="1" s="1"/>
  <c r="M34" i="1"/>
  <c r="AM34" i="1"/>
  <c r="AP34" i="1"/>
  <c r="AR34" i="1" s="1"/>
  <c r="AO34" i="1" s="1"/>
  <c r="AQ34" i="1"/>
  <c r="AT34" i="1"/>
  <c r="AD34" i="1" s="1"/>
  <c r="M35" i="1"/>
  <c r="AM35" i="1"/>
  <c r="AP35" i="1"/>
  <c r="AR35" i="1" s="1"/>
  <c r="AO35" i="1" s="1"/>
  <c r="AQ35" i="1"/>
  <c r="AT35" i="1"/>
  <c r="AD35" i="1" s="1"/>
  <c r="M36" i="1"/>
  <c r="AD36" i="1"/>
  <c r="AM36" i="1"/>
  <c r="AO36" i="1"/>
  <c r="AP36" i="1"/>
  <c r="AR36" i="1" s="1"/>
  <c r="AQ36" i="1"/>
  <c r="AT36" i="1"/>
  <c r="M37" i="1"/>
  <c r="L37" i="1" s="1"/>
  <c r="AD37" i="1"/>
  <c r="AM37" i="1"/>
  <c r="AO37" i="1"/>
  <c r="AP37" i="1"/>
  <c r="AQ37" i="1"/>
  <c r="AR37" i="1"/>
  <c r="AT37" i="1"/>
  <c r="M38" i="1"/>
  <c r="AD38" i="1"/>
  <c r="AM38" i="1"/>
  <c r="AO38" i="1"/>
  <c r="AP38" i="1"/>
  <c r="AR38" i="1" s="1"/>
  <c r="AQ38" i="1"/>
  <c r="AT38" i="1"/>
  <c r="M39" i="1"/>
  <c r="AM39" i="1"/>
  <c r="AP39" i="1"/>
  <c r="AR39" i="1" s="1"/>
  <c r="AO39" i="1" s="1"/>
  <c r="AQ39" i="1"/>
  <c r="AT39" i="1"/>
  <c r="AD39" i="1" s="1"/>
  <c r="M40" i="1"/>
  <c r="AD40" i="1"/>
  <c r="AM40" i="1"/>
  <c r="AO40" i="1"/>
  <c r="AP40" i="1"/>
  <c r="AQ40" i="1"/>
  <c r="AR40" i="1"/>
  <c r="AT40" i="1"/>
  <c r="M41" i="1"/>
  <c r="AD41" i="1"/>
  <c r="AM41" i="1"/>
  <c r="AO41" i="1"/>
  <c r="AP41" i="1"/>
  <c r="AR41" i="1" s="1"/>
  <c r="AQ41" i="1"/>
  <c r="AT41" i="1"/>
  <c r="M42" i="1"/>
  <c r="AD42" i="1"/>
  <c r="AM42" i="1"/>
  <c r="AO42" i="1"/>
  <c r="AP42" i="1"/>
  <c r="AR42" i="1" s="1"/>
  <c r="AQ42" i="1"/>
  <c r="AT42" i="1"/>
  <c r="M43" i="1"/>
  <c r="AD43" i="1"/>
  <c r="AM43" i="1"/>
  <c r="AO43" i="1"/>
  <c r="AP43" i="1"/>
  <c r="AQ43" i="1"/>
  <c r="AR43" i="1"/>
  <c r="AT43" i="1"/>
  <c r="M44" i="1"/>
  <c r="AD44" i="1"/>
  <c r="AM44" i="1"/>
  <c r="AO44" i="1"/>
  <c r="AP44" i="1"/>
  <c r="AQ44" i="1"/>
  <c r="AR44" i="1"/>
  <c r="AT44" i="1"/>
  <c r="M45" i="1"/>
  <c r="AD45" i="1"/>
  <c r="AM45" i="1"/>
  <c r="AO45" i="1"/>
  <c r="AP45" i="1"/>
  <c r="AR45" i="1" s="1"/>
  <c r="AQ45" i="1"/>
  <c r="AT45" i="1"/>
  <c r="M46" i="1"/>
  <c r="AM46" i="1"/>
  <c r="AP46" i="1"/>
  <c r="AR46" i="1" s="1"/>
  <c r="AO46" i="1" s="1"/>
  <c r="AQ46" i="1"/>
  <c r="AT46" i="1"/>
  <c r="AD46" i="1" s="1"/>
  <c r="M47" i="1"/>
  <c r="AD47" i="1"/>
  <c r="AM47" i="1"/>
  <c r="AO47" i="1"/>
  <c r="AP47" i="1"/>
  <c r="AR47" i="1" s="1"/>
  <c r="AQ47" i="1"/>
  <c r="AT47" i="1"/>
  <c r="M48" i="1"/>
  <c r="AD48" i="1"/>
  <c r="AM48" i="1"/>
  <c r="AO48" i="1"/>
  <c r="AP48" i="1"/>
  <c r="AR48" i="1" s="1"/>
  <c r="AQ48" i="1"/>
  <c r="AT48" i="1"/>
  <c r="M49" i="1"/>
  <c r="AD49" i="1"/>
  <c r="AM49" i="1"/>
  <c r="AO49" i="1"/>
  <c r="AP49" i="1"/>
  <c r="AR49" i="1" s="1"/>
  <c r="AQ49" i="1"/>
  <c r="AT49" i="1"/>
  <c r="M50" i="1"/>
  <c r="AM50" i="1"/>
  <c r="AP50" i="1"/>
  <c r="AR50" i="1" s="1"/>
  <c r="AO50" i="1" s="1"/>
  <c r="AQ50" i="1"/>
  <c r="AT50" i="1"/>
  <c r="AD50" i="1" s="1"/>
  <c r="M51" i="1"/>
  <c r="AD51" i="1"/>
  <c r="AM51" i="1"/>
  <c r="AO51" i="1"/>
  <c r="AP51" i="1"/>
  <c r="AQ51" i="1"/>
  <c r="AR51" i="1"/>
  <c r="AT51" i="1"/>
  <c r="M52" i="1"/>
  <c r="AD52" i="1"/>
  <c r="AM52" i="1"/>
  <c r="AO52" i="1"/>
  <c r="AP52" i="1"/>
  <c r="AR52" i="1" s="1"/>
  <c r="AQ52" i="1"/>
  <c r="AT52" i="1"/>
  <c r="M53" i="1"/>
  <c r="AM53" i="1"/>
  <c r="AP53" i="1"/>
  <c r="AR53" i="1" s="1"/>
  <c r="AO53" i="1" s="1"/>
  <c r="AQ53" i="1"/>
  <c r="AT53" i="1"/>
  <c r="AD53" i="1" s="1"/>
  <c r="M54" i="1"/>
  <c r="AD54" i="1"/>
  <c r="AM54" i="1"/>
  <c r="AO54" i="1"/>
  <c r="AP54" i="1"/>
  <c r="AR54" i="1" s="1"/>
  <c r="AQ54" i="1"/>
  <c r="AT54" i="1"/>
  <c r="M55" i="1"/>
  <c r="AD55" i="1"/>
  <c r="AM55" i="1"/>
  <c r="AO55" i="1"/>
  <c r="AP55" i="1"/>
  <c r="AQ55" i="1"/>
  <c r="AR55" i="1"/>
  <c r="AT55" i="1"/>
  <c r="M56" i="1"/>
  <c r="AD56" i="1"/>
  <c r="AM56" i="1"/>
  <c r="AO56" i="1"/>
  <c r="AP56" i="1"/>
  <c r="AR56" i="1" s="1"/>
  <c r="AQ56" i="1"/>
  <c r="AT56" i="1"/>
  <c r="M57" i="1"/>
  <c r="L57" i="1" s="1"/>
  <c r="AD57" i="1"/>
  <c r="AM57" i="1"/>
  <c r="AO57" i="1"/>
  <c r="AP57" i="1"/>
  <c r="AR57" i="1" s="1"/>
  <c r="AQ57" i="1"/>
  <c r="AT57" i="1"/>
  <c r="M58" i="1"/>
  <c r="AD58" i="1"/>
  <c r="AM58" i="1"/>
  <c r="AO58" i="1"/>
  <c r="AP58" i="1"/>
  <c r="AR58" i="1" s="1"/>
  <c r="AQ58" i="1"/>
  <c r="AT58" i="1"/>
  <c r="M59" i="1"/>
  <c r="AM59" i="1"/>
  <c r="AP59" i="1"/>
  <c r="AR59" i="1" s="1"/>
  <c r="AO59" i="1" s="1"/>
  <c r="AQ59" i="1"/>
  <c r="AT59" i="1"/>
  <c r="AD59" i="1" s="1"/>
  <c r="M60" i="1"/>
  <c r="AM60" i="1"/>
  <c r="AP60" i="1"/>
  <c r="AR60" i="1" s="1"/>
  <c r="AO60" i="1" s="1"/>
  <c r="AQ60" i="1"/>
  <c r="AT60" i="1"/>
  <c r="AD60" i="1" s="1"/>
  <c r="M61" i="1"/>
  <c r="AD61" i="1"/>
  <c r="AM61" i="1"/>
  <c r="AO61" i="1"/>
  <c r="AP61" i="1"/>
  <c r="AR61" i="1" s="1"/>
  <c r="AQ61" i="1"/>
  <c r="AT61" i="1"/>
  <c r="M62" i="1"/>
  <c r="AD62" i="1"/>
  <c r="AM62" i="1"/>
  <c r="AO62" i="1"/>
  <c r="AP62" i="1"/>
  <c r="AR62" i="1" s="1"/>
  <c r="AQ62" i="1"/>
  <c r="AT62" i="1"/>
  <c r="M63" i="1"/>
  <c r="AD63" i="1"/>
  <c r="AM63" i="1"/>
  <c r="AO63" i="1"/>
  <c r="L63" i="1" s="1"/>
  <c r="AP63" i="1"/>
  <c r="AR63" i="1" s="1"/>
  <c r="AQ63" i="1"/>
  <c r="AT63" i="1"/>
  <c r="M64" i="1"/>
  <c r="AD64" i="1"/>
  <c r="AM64" i="1"/>
  <c r="AO64" i="1"/>
  <c r="AP64" i="1"/>
  <c r="AQ64" i="1"/>
  <c r="AR64" i="1"/>
  <c r="AT64" i="1"/>
  <c r="M65" i="1"/>
  <c r="AM65" i="1"/>
  <c r="AP65" i="1"/>
  <c r="AR65" i="1" s="1"/>
  <c r="AO65" i="1" s="1"/>
  <c r="AQ65" i="1"/>
  <c r="AT65" i="1"/>
  <c r="AD65" i="1" s="1"/>
  <c r="M66" i="1"/>
  <c r="AM66" i="1"/>
  <c r="AP66" i="1"/>
  <c r="AR66" i="1" s="1"/>
  <c r="AO66" i="1" s="1"/>
  <c r="L66" i="1" s="1"/>
  <c r="AQ66" i="1"/>
  <c r="AT66" i="1"/>
  <c r="AD66" i="1" s="1"/>
  <c r="M67" i="1"/>
  <c r="AM67" i="1"/>
  <c r="AP67" i="1"/>
  <c r="AR67" i="1" s="1"/>
  <c r="AO67" i="1" s="1"/>
  <c r="AQ67" i="1"/>
  <c r="AT67" i="1"/>
  <c r="AD67" i="1" s="1"/>
  <c r="M68" i="1"/>
  <c r="AM68" i="1"/>
  <c r="AP68" i="1"/>
  <c r="AR68" i="1" s="1"/>
  <c r="AO68" i="1" s="1"/>
  <c r="AQ68" i="1"/>
  <c r="AT68" i="1"/>
  <c r="AD68" i="1" s="1"/>
  <c r="M69" i="1"/>
  <c r="AD69" i="1"/>
  <c r="AM69" i="1"/>
  <c r="AO69" i="1"/>
  <c r="AP69" i="1"/>
  <c r="AR69" i="1" s="1"/>
  <c r="AQ69" i="1"/>
  <c r="AT69" i="1"/>
  <c r="M70" i="1"/>
  <c r="AM70" i="1"/>
  <c r="AP70" i="1"/>
  <c r="AR70" i="1" s="1"/>
  <c r="AO70" i="1" s="1"/>
  <c r="AQ70" i="1"/>
  <c r="AT70" i="1"/>
  <c r="AD70" i="1" s="1"/>
  <c r="M71" i="1"/>
  <c r="AD71" i="1"/>
  <c r="AM71" i="1"/>
  <c r="AO71" i="1"/>
  <c r="AP71" i="1"/>
  <c r="AR71" i="1" s="1"/>
  <c r="AQ71" i="1"/>
  <c r="AT71" i="1"/>
  <c r="M72" i="1"/>
  <c r="AD72" i="1"/>
  <c r="AM72" i="1"/>
  <c r="AO72" i="1"/>
  <c r="AP72" i="1"/>
  <c r="AQ72" i="1"/>
  <c r="AR72" i="1"/>
  <c r="AT72" i="1"/>
  <c r="M73" i="1"/>
  <c r="AD73" i="1"/>
  <c r="AM73" i="1"/>
  <c r="AO73" i="1"/>
  <c r="AP73" i="1"/>
  <c r="AR73" i="1" s="1"/>
  <c r="AQ73" i="1"/>
  <c r="AT73" i="1"/>
  <c r="M74" i="1"/>
  <c r="AD74" i="1"/>
  <c r="AM74" i="1"/>
  <c r="AO74" i="1"/>
  <c r="AP74" i="1"/>
  <c r="AR74" i="1" s="1"/>
  <c r="AQ74" i="1"/>
  <c r="AT74" i="1"/>
  <c r="M75" i="1"/>
  <c r="AD75" i="1"/>
  <c r="AM75" i="1"/>
  <c r="AO75" i="1"/>
  <c r="AP75" i="1"/>
  <c r="AR75" i="1" s="1"/>
  <c r="AQ75" i="1"/>
  <c r="AT75" i="1"/>
  <c r="M76" i="1"/>
  <c r="AD76" i="1"/>
  <c r="AM76" i="1"/>
  <c r="AO76" i="1"/>
  <c r="AP76" i="1"/>
  <c r="AR76" i="1" s="1"/>
  <c r="AQ76" i="1"/>
  <c r="AT76" i="1"/>
  <c r="M77" i="1"/>
  <c r="AD77" i="1"/>
  <c r="AM77" i="1"/>
  <c r="AO77" i="1"/>
  <c r="AP77" i="1"/>
  <c r="AR77" i="1" s="1"/>
  <c r="AQ77" i="1"/>
  <c r="AT77" i="1"/>
  <c r="M78" i="1"/>
  <c r="AD78" i="1"/>
  <c r="AM78" i="1"/>
  <c r="AO78" i="1"/>
  <c r="AP78" i="1"/>
  <c r="AR78" i="1" s="1"/>
  <c r="AQ78" i="1"/>
  <c r="AT78" i="1"/>
  <c r="M79" i="1"/>
  <c r="AM79" i="1"/>
  <c r="AP79" i="1"/>
  <c r="AR79" i="1" s="1"/>
  <c r="AO79" i="1" s="1"/>
  <c r="AQ79" i="1"/>
  <c r="AT79" i="1"/>
  <c r="M80" i="1"/>
  <c r="AM80" i="1"/>
  <c r="AP80" i="1"/>
  <c r="AR80" i="1" s="1"/>
  <c r="AO80" i="1" s="1"/>
  <c r="L80" i="1" s="1"/>
  <c r="AQ80" i="1"/>
  <c r="AT80" i="1"/>
  <c r="M81" i="1"/>
  <c r="AD81" i="1"/>
  <c r="AM81" i="1"/>
  <c r="AO81" i="1"/>
  <c r="AP81" i="1"/>
  <c r="AR81" i="1" s="1"/>
  <c r="AQ81" i="1"/>
  <c r="AT81" i="1"/>
  <c r="M82" i="1"/>
  <c r="AD82" i="1"/>
  <c r="AM82" i="1"/>
  <c r="AO82" i="1"/>
  <c r="AP82" i="1"/>
  <c r="AR82" i="1" s="1"/>
  <c r="AQ82" i="1"/>
  <c r="AT82" i="1"/>
  <c r="M83" i="1"/>
  <c r="AM83" i="1"/>
  <c r="AP83" i="1"/>
  <c r="AR83" i="1" s="1"/>
  <c r="AO83" i="1" s="1"/>
  <c r="AQ83" i="1"/>
  <c r="AT83" i="1"/>
  <c r="AD83" i="1" s="1"/>
  <c r="M84" i="1"/>
  <c r="AM84" i="1"/>
  <c r="AP84" i="1"/>
  <c r="AR84" i="1" s="1"/>
  <c r="AO84" i="1" s="1"/>
  <c r="AQ84" i="1"/>
  <c r="AT84" i="1"/>
  <c r="AD84" i="1" s="1"/>
  <c r="M85" i="1"/>
  <c r="L85" i="1" s="1"/>
  <c r="AD85" i="1"/>
  <c r="AM85" i="1"/>
  <c r="AO85" i="1"/>
  <c r="AP85" i="1"/>
  <c r="AR85" i="1" s="1"/>
  <c r="AQ85" i="1"/>
  <c r="AT85" i="1"/>
  <c r="M86" i="1"/>
  <c r="AM86" i="1"/>
  <c r="AO86" i="1"/>
  <c r="AP86" i="1"/>
  <c r="AR86" i="1" s="1"/>
  <c r="AQ86" i="1"/>
  <c r="AT86" i="1"/>
  <c r="AD86" i="1" s="1"/>
  <c r="M87" i="1"/>
  <c r="AD87" i="1"/>
  <c r="AM87" i="1"/>
  <c r="AO87" i="1"/>
  <c r="AP87" i="1"/>
  <c r="AR87" i="1" s="1"/>
  <c r="AQ87" i="1"/>
  <c r="AT87" i="1"/>
  <c r="M88" i="1"/>
  <c r="AD88" i="1"/>
  <c r="AM88" i="1"/>
  <c r="AO88" i="1"/>
  <c r="AP88" i="1"/>
  <c r="AR88" i="1" s="1"/>
  <c r="AQ88" i="1"/>
  <c r="AT88" i="1"/>
  <c r="M89" i="1"/>
  <c r="AM89" i="1"/>
  <c r="AP89" i="1"/>
  <c r="AR89" i="1" s="1"/>
  <c r="AO89" i="1" s="1"/>
  <c r="AQ89" i="1"/>
  <c r="AT89" i="1"/>
  <c r="AD89" i="1" s="1"/>
  <c r="M90" i="1"/>
  <c r="AD90" i="1"/>
  <c r="AM90" i="1"/>
  <c r="AO90" i="1"/>
  <c r="AP90" i="1"/>
  <c r="AR90" i="1" s="1"/>
  <c r="AQ90" i="1"/>
  <c r="AT90" i="1"/>
  <c r="M91" i="1"/>
  <c r="AD91" i="1"/>
  <c r="AM91" i="1"/>
  <c r="AO91" i="1"/>
  <c r="L91" i="1" s="1"/>
  <c r="AP91" i="1"/>
  <c r="AQ91" i="1"/>
  <c r="AR91" i="1"/>
  <c r="AT91" i="1"/>
  <c r="M92" i="1"/>
  <c r="AD92" i="1"/>
  <c r="AM92" i="1"/>
  <c r="AO92" i="1"/>
  <c r="AP92" i="1"/>
  <c r="AR92" i="1" s="1"/>
  <c r="AQ92" i="1"/>
  <c r="AT92" i="1"/>
  <c r="M93" i="1"/>
  <c r="AD93" i="1"/>
  <c r="AM93" i="1"/>
  <c r="AO93" i="1"/>
  <c r="AP93" i="1"/>
  <c r="AR93" i="1" s="1"/>
  <c r="AQ93" i="1"/>
  <c r="AT93" i="1"/>
  <c r="M94" i="1"/>
  <c r="AD94" i="1"/>
  <c r="AM94" i="1"/>
  <c r="AO94" i="1"/>
  <c r="AP94" i="1"/>
  <c r="AR94" i="1" s="1"/>
  <c r="AQ94" i="1"/>
  <c r="AT94" i="1"/>
  <c r="M95" i="1"/>
  <c r="AD95" i="1"/>
  <c r="AM95" i="1"/>
  <c r="AO95" i="1"/>
  <c r="AP95" i="1"/>
  <c r="AQ95" i="1"/>
  <c r="AR95" i="1"/>
  <c r="AT95" i="1"/>
  <c r="M96" i="1"/>
  <c r="AD96" i="1"/>
  <c r="AM96" i="1"/>
  <c r="AO96" i="1"/>
  <c r="AP96" i="1"/>
  <c r="AQ96" i="1"/>
  <c r="AR96" i="1"/>
  <c r="AT96" i="1"/>
  <c r="M97" i="1"/>
  <c r="AD97" i="1"/>
  <c r="AM97" i="1"/>
  <c r="AO97" i="1"/>
  <c r="AP97" i="1"/>
  <c r="AR97" i="1" s="1"/>
  <c r="AQ97" i="1"/>
  <c r="AT97" i="1"/>
  <c r="M98" i="1"/>
  <c r="AD98" i="1"/>
  <c r="AM98" i="1"/>
  <c r="AO98" i="1"/>
  <c r="AP98" i="1"/>
  <c r="AR98" i="1" s="1"/>
  <c r="AQ98" i="1"/>
  <c r="AT98" i="1"/>
  <c r="M99" i="1"/>
  <c r="AD99" i="1"/>
  <c r="AM99" i="1"/>
  <c r="AO99" i="1"/>
  <c r="AP99" i="1"/>
  <c r="AR99" i="1" s="1"/>
  <c r="AQ99" i="1"/>
  <c r="AT99" i="1"/>
  <c r="M100" i="1"/>
  <c r="AD100" i="1"/>
  <c r="AM100" i="1"/>
  <c r="AO100" i="1"/>
  <c r="AP100" i="1"/>
  <c r="AR100" i="1" s="1"/>
  <c r="AQ100" i="1"/>
  <c r="AT100" i="1"/>
  <c r="M101" i="1"/>
  <c r="AD101" i="1"/>
  <c r="AM101" i="1"/>
  <c r="AO101" i="1"/>
  <c r="AP101" i="1"/>
  <c r="AR101" i="1" s="1"/>
  <c r="AQ101" i="1"/>
  <c r="AT101" i="1"/>
  <c r="M102" i="1"/>
  <c r="AD102" i="1"/>
  <c r="AM102" i="1"/>
  <c r="AO102" i="1"/>
  <c r="AP102" i="1"/>
  <c r="AR102" i="1" s="1"/>
  <c r="AQ102" i="1"/>
  <c r="AT102" i="1"/>
  <c r="M103" i="1"/>
  <c r="AD103" i="1"/>
  <c r="AM103" i="1"/>
  <c r="AO103" i="1"/>
  <c r="AP103" i="1"/>
  <c r="AR103" i="1" s="1"/>
  <c r="AQ103" i="1"/>
  <c r="AT103" i="1"/>
  <c r="M104" i="1"/>
  <c r="AM104" i="1"/>
  <c r="AP104" i="1"/>
  <c r="AR104" i="1" s="1"/>
  <c r="AO104" i="1" s="1"/>
  <c r="AQ104" i="1"/>
  <c r="AT104" i="1"/>
  <c r="AD104" i="1" s="1"/>
  <c r="M105" i="1"/>
  <c r="AD105" i="1"/>
  <c r="AM105" i="1"/>
  <c r="AO105" i="1"/>
  <c r="AP105" i="1"/>
  <c r="AR105" i="1" s="1"/>
  <c r="AQ105" i="1"/>
  <c r="AT105" i="1"/>
  <c r="M106" i="1"/>
  <c r="AD106" i="1"/>
  <c r="AM106" i="1"/>
  <c r="AO106" i="1"/>
  <c r="AP106" i="1"/>
  <c r="AR106" i="1" s="1"/>
  <c r="AQ106" i="1"/>
  <c r="AT106" i="1"/>
  <c r="M107" i="1"/>
  <c r="AD107" i="1"/>
  <c r="AM107" i="1"/>
  <c r="AO107" i="1"/>
  <c r="AP107" i="1"/>
  <c r="AR107" i="1" s="1"/>
  <c r="AQ107" i="1"/>
  <c r="AT107" i="1"/>
  <c r="M108" i="1"/>
  <c r="AD108" i="1"/>
  <c r="AM108" i="1"/>
  <c r="AO108" i="1"/>
  <c r="AP108" i="1"/>
  <c r="AQ108" i="1"/>
  <c r="AR108" i="1"/>
  <c r="AT108" i="1"/>
  <c r="M109" i="1"/>
  <c r="L109" i="1" s="1"/>
  <c r="AD109" i="1"/>
  <c r="AM109" i="1"/>
  <c r="AO109" i="1"/>
  <c r="AP109" i="1"/>
  <c r="AQ109" i="1"/>
  <c r="AR109" i="1"/>
  <c r="AT109" i="1"/>
  <c r="M110" i="1"/>
  <c r="AD110" i="1"/>
  <c r="AM110" i="1"/>
  <c r="AO110" i="1"/>
  <c r="AP110" i="1"/>
  <c r="AR110" i="1" s="1"/>
  <c r="AQ110" i="1"/>
  <c r="AT110" i="1"/>
  <c r="M111" i="1"/>
  <c r="AD111" i="1"/>
  <c r="AM111" i="1"/>
  <c r="AO111" i="1"/>
  <c r="AP111" i="1"/>
  <c r="AR111" i="1" s="1"/>
  <c r="AQ111" i="1"/>
  <c r="AT111" i="1"/>
  <c r="M112" i="1"/>
  <c r="AD112" i="1"/>
  <c r="AM112" i="1"/>
  <c r="AO112" i="1"/>
  <c r="AP112" i="1"/>
  <c r="AQ112" i="1"/>
  <c r="AR112" i="1"/>
  <c r="AT112" i="1"/>
  <c r="M113" i="1"/>
  <c r="AD113" i="1"/>
  <c r="AM113" i="1"/>
  <c r="AO113" i="1"/>
  <c r="AP113" i="1"/>
  <c r="AQ113" i="1"/>
  <c r="AR113" i="1"/>
  <c r="AT113" i="1"/>
  <c r="M114" i="1"/>
  <c r="AD114" i="1"/>
  <c r="AM114" i="1"/>
  <c r="AO114" i="1"/>
  <c r="AP114" i="1"/>
  <c r="AR114" i="1" s="1"/>
  <c r="AQ114" i="1"/>
  <c r="AT114" i="1"/>
  <c r="M115" i="1"/>
  <c r="AD115" i="1"/>
  <c r="AM115" i="1"/>
  <c r="AO115" i="1"/>
  <c r="AP115" i="1"/>
  <c r="AR115" i="1" s="1"/>
  <c r="AQ115" i="1"/>
  <c r="AT115" i="1"/>
  <c r="M116" i="1"/>
  <c r="AD116" i="1"/>
  <c r="AM116" i="1"/>
  <c r="AO116" i="1"/>
  <c r="AP116" i="1"/>
  <c r="AQ116" i="1"/>
  <c r="AR116" i="1"/>
  <c r="AT116" i="1"/>
  <c r="M117" i="1"/>
  <c r="AM117" i="1"/>
  <c r="AP117" i="1"/>
  <c r="AR117" i="1" s="1"/>
  <c r="AO117" i="1" s="1"/>
  <c r="AQ117" i="1"/>
  <c r="AT117" i="1"/>
  <c r="AD117" i="1" s="1"/>
  <c r="M118" i="1"/>
  <c r="AM118" i="1"/>
  <c r="AP118" i="1"/>
  <c r="AR118" i="1" s="1"/>
  <c r="AO118" i="1" s="1"/>
  <c r="AQ118" i="1"/>
  <c r="AT118" i="1"/>
  <c r="AD118" i="1" s="1"/>
  <c r="M119" i="1"/>
  <c r="AM119" i="1"/>
  <c r="AP119" i="1"/>
  <c r="AR119" i="1" s="1"/>
  <c r="AO119" i="1" s="1"/>
  <c r="L119" i="1" s="1"/>
  <c r="AQ119" i="1"/>
  <c r="AT119" i="1"/>
  <c r="AD119" i="1" s="1"/>
  <c r="M120" i="1"/>
  <c r="AM120" i="1"/>
  <c r="AP120" i="1"/>
  <c r="AR120" i="1" s="1"/>
  <c r="AO120" i="1" s="1"/>
  <c r="AQ120" i="1"/>
  <c r="AT120" i="1"/>
  <c r="AD120" i="1" s="1"/>
  <c r="M121" i="1"/>
  <c r="AD121" i="1"/>
  <c r="AM121" i="1"/>
  <c r="AP121" i="1"/>
  <c r="AR121" i="1" s="1"/>
  <c r="AO121" i="1" s="1"/>
  <c r="AQ121" i="1"/>
  <c r="AT121" i="1"/>
  <c r="M122" i="1"/>
  <c r="AM122" i="1"/>
  <c r="AP122" i="1"/>
  <c r="AR122" i="1" s="1"/>
  <c r="AO122" i="1" s="1"/>
  <c r="L122" i="1" s="1"/>
  <c r="AQ122" i="1"/>
  <c r="AT122" i="1"/>
  <c r="AD122" i="1" s="1"/>
  <c r="M123" i="1"/>
  <c r="AP123" i="1"/>
  <c r="AR123" i="1" s="1"/>
  <c r="AO123" i="1" s="1"/>
  <c r="AQ123" i="1"/>
  <c r="AT123" i="1"/>
  <c r="AD123" i="1" s="1"/>
  <c r="M124" i="1"/>
  <c r="AD124" i="1"/>
  <c r="AM124" i="1"/>
  <c r="AO124" i="1"/>
  <c r="AP124" i="1"/>
  <c r="AR124" i="1" s="1"/>
  <c r="AQ124" i="1"/>
  <c r="AT124" i="1"/>
  <c r="M125" i="1"/>
  <c r="AD125" i="1"/>
  <c r="AM125" i="1"/>
  <c r="AO125" i="1"/>
  <c r="AP125" i="1"/>
  <c r="AR125" i="1" s="1"/>
  <c r="AQ125" i="1"/>
  <c r="AT125" i="1"/>
  <c r="M126" i="1"/>
  <c r="AD126" i="1"/>
  <c r="AM126" i="1"/>
  <c r="AO126" i="1"/>
  <c r="AP126" i="1"/>
  <c r="AR126" i="1" s="1"/>
  <c r="AQ126" i="1"/>
  <c r="AT126" i="1"/>
  <c r="M127" i="1"/>
  <c r="AD127" i="1"/>
  <c r="AM127" i="1"/>
  <c r="AO127" i="1"/>
  <c r="L127" i="1" s="1"/>
  <c r="AP127" i="1"/>
  <c r="AR127" i="1" s="1"/>
  <c r="AQ127" i="1"/>
  <c r="AT127" i="1"/>
  <c r="M128" i="1"/>
  <c r="AD128" i="1"/>
  <c r="AM128" i="1"/>
  <c r="AO128" i="1"/>
  <c r="AP128" i="1"/>
  <c r="AR128" i="1" s="1"/>
  <c r="AQ128" i="1"/>
  <c r="AT128" i="1"/>
  <c r="M129" i="1"/>
  <c r="AD129" i="1"/>
  <c r="AM129" i="1"/>
  <c r="AO129" i="1"/>
  <c r="AP129" i="1"/>
  <c r="AQ129" i="1"/>
  <c r="AR129" i="1"/>
  <c r="AT129" i="1"/>
  <c r="M130" i="1"/>
  <c r="AD130" i="1"/>
  <c r="AM130" i="1"/>
  <c r="AO130" i="1"/>
  <c r="AP130" i="1"/>
  <c r="AR130" i="1" s="1"/>
  <c r="AQ130" i="1"/>
  <c r="AT130" i="1"/>
  <c r="M131" i="1"/>
  <c r="AD131" i="1"/>
  <c r="AM131" i="1"/>
  <c r="AO131" i="1"/>
  <c r="AP131" i="1"/>
  <c r="AR131" i="1" s="1"/>
  <c r="AQ131" i="1"/>
  <c r="AT131" i="1"/>
  <c r="M132" i="1"/>
  <c r="AD132" i="1"/>
  <c r="AM132" i="1"/>
  <c r="AO132" i="1"/>
  <c r="L132" i="1" s="1"/>
  <c r="AP132" i="1"/>
  <c r="AR132" i="1" s="1"/>
  <c r="AQ132" i="1"/>
  <c r="AT132" i="1"/>
  <c r="M133" i="1"/>
  <c r="AD133" i="1"/>
  <c r="AM133" i="1"/>
  <c r="AO133" i="1"/>
  <c r="AP133" i="1"/>
  <c r="AR133" i="1" s="1"/>
  <c r="AQ133" i="1"/>
  <c r="AT133" i="1"/>
  <c r="M134" i="1"/>
  <c r="AD134" i="1"/>
  <c r="AM134" i="1"/>
  <c r="AO134" i="1"/>
  <c r="AP134" i="1"/>
  <c r="AR134" i="1" s="1"/>
  <c r="AQ134" i="1"/>
  <c r="AT134" i="1"/>
  <c r="M135" i="1"/>
  <c r="AD135" i="1"/>
  <c r="AM135" i="1"/>
  <c r="AO135" i="1"/>
  <c r="AP135" i="1"/>
  <c r="AR135" i="1" s="1"/>
  <c r="AQ135" i="1"/>
  <c r="AT135" i="1"/>
  <c r="M136" i="1"/>
  <c r="AD136" i="1"/>
  <c r="AM136" i="1"/>
  <c r="AO136" i="1"/>
  <c r="AP136" i="1"/>
  <c r="AR136" i="1" s="1"/>
  <c r="AQ136" i="1"/>
  <c r="AT136" i="1"/>
  <c r="M137" i="1"/>
  <c r="L137" i="1" s="1"/>
  <c r="AD137" i="1"/>
  <c r="AM137" i="1"/>
  <c r="AO137" i="1"/>
  <c r="AP137" i="1"/>
  <c r="AQ137" i="1"/>
  <c r="AR137" i="1"/>
  <c r="AT137" i="1"/>
  <c r="M138" i="1"/>
  <c r="AD138" i="1"/>
  <c r="AM138" i="1"/>
  <c r="AO138" i="1"/>
  <c r="AP138" i="1"/>
  <c r="AR138" i="1" s="1"/>
  <c r="AQ138" i="1"/>
  <c r="AT138" i="1"/>
  <c r="M139" i="1"/>
  <c r="AD139" i="1"/>
  <c r="AM139" i="1"/>
  <c r="AO139" i="1"/>
  <c r="AP139" i="1"/>
  <c r="AR139" i="1" s="1"/>
  <c r="AQ139" i="1"/>
  <c r="AT139" i="1"/>
  <c r="M140" i="1"/>
  <c r="AD140" i="1"/>
  <c r="AM140" i="1"/>
  <c r="AO140" i="1"/>
  <c r="AP140" i="1"/>
  <c r="AQ140" i="1"/>
  <c r="AR140" i="1"/>
  <c r="AT140" i="1"/>
  <c r="M141" i="1"/>
  <c r="AD141" i="1"/>
  <c r="AM141" i="1"/>
  <c r="AO141" i="1"/>
  <c r="AP141" i="1"/>
  <c r="AR141" i="1" s="1"/>
  <c r="AQ141" i="1"/>
  <c r="AT141" i="1"/>
  <c r="M142" i="1"/>
  <c r="AD142" i="1"/>
  <c r="AM142" i="1"/>
  <c r="AO142" i="1"/>
  <c r="AP142" i="1"/>
  <c r="AR142" i="1" s="1"/>
  <c r="AQ142" i="1"/>
  <c r="AT142" i="1"/>
  <c r="M143" i="1"/>
  <c r="AD143" i="1"/>
  <c r="AM143" i="1"/>
  <c r="AO143" i="1"/>
  <c r="AP143" i="1"/>
  <c r="AQ143" i="1"/>
  <c r="AR143" i="1"/>
  <c r="AT143" i="1"/>
  <c r="M144" i="1"/>
  <c r="AD144" i="1"/>
  <c r="AM144" i="1"/>
  <c r="AO144" i="1"/>
  <c r="AP144" i="1"/>
  <c r="AQ144" i="1"/>
  <c r="AR144" i="1"/>
  <c r="AT144" i="1"/>
  <c r="AT3" i="1"/>
  <c r="AQ3" i="1"/>
  <c r="AP3" i="1"/>
  <c r="AR3" i="1" s="1"/>
  <c r="AO3" i="1"/>
  <c r="AM3" i="1"/>
  <c r="AD3" i="1"/>
  <c r="M3" i="1"/>
  <c r="L144" i="1" l="1"/>
  <c r="L142" i="1"/>
  <c r="L139" i="1"/>
  <c r="L138" i="1"/>
  <c r="L136" i="1"/>
  <c r="L135" i="1"/>
  <c r="L128" i="1"/>
  <c r="L124" i="1"/>
  <c r="L118" i="1"/>
  <c r="L115" i="1"/>
  <c r="L114" i="1"/>
  <c r="L111" i="1"/>
  <c r="L110" i="1"/>
  <c r="L113" i="1"/>
  <c r="L108" i="1"/>
  <c r="L107" i="1"/>
  <c r="L104" i="1"/>
  <c r="L94" i="1"/>
  <c r="L90" i="1"/>
  <c r="L89" i="1"/>
  <c r="L87" i="1"/>
  <c r="L84" i="1"/>
  <c r="L82" i="1"/>
  <c r="AD80" i="1"/>
  <c r="AD79" i="1"/>
  <c r="L79" i="1"/>
  <c r="L76" i="1"/>
  <c r="L70" i="1"/>
  <c r="L67" i="1"/>
  <c r="L62" i="1"/>
  <c r="L61" i="1"/>
  <c r="L59" i="1"/>
  <c r="L56" i="1"/>
  <c r="L48" i="1"/>
  <c r="L42" i="1"/>
  <c r="L39" i="1"/>
  <c r="L34" i="1"/>
  <c r="L33" i="1"/>
  <c r="L32" i="1"/>
  <c r="L31" i="1"/>
  <c r="L36" i="1"/>
  <c r="L130" i="1"/>
  <c r="L101" i="1"/>
  <c r="L96" i="1"/>
  <c r="L53" i="1"/>
  <c r="L5" i="1"/>
  <c r="L129" i="1"/>
  <c r="L116" i="1"/>
  <c r="L102" i="1"/>
  <c r="L99" i="1"/>
  <c r="L68" i="1"/>
  <c r="L54" i="1"/>
  <c r="L51" i="1"/>
  <c r="AD27" i="1"/>
  <c r="AD11" i="1"/>
  <c r="L88" i="1"/>
  <c r="L74" i="1"/>
  <c r="L71" i="1"/>
  <c r="L40" i="1"/>
  <c r="L65" i="1"/>
  <c r="L60" i="1"/>
  <c r="L46" i="1"/>
  <c r="L43" i="1"/>
  <c r="L27" i="1"/>
  <c r="L3" i="1"/>
  <c r="L105" i="1"/>
  <c r="L100" i="1"/>
  <c r="L86" i="1"/>
  <c r="L83" i="1"/>
  <c r="L52" i="1"/>
  <c r="L38" i="1"/>
  <c r="L35" i="1"/>
  <c r="L29" i="1"/>
  <c r="L133" i="1"/>
  <c r="L131" i="1"/>
  <c r="L120" i="1"/>
  <c r="L106" i="1"/>
  <c r="L103" i="1"/>
  <c r="L77" i="1"/>
  <c r="L72" i="1"/>
  <c r="L58" i="1"/>
  <c r="L55" i="1"/>
  <c r="AD26" i="1"/>
  <c r="L24" i="1"/>
  <c r="L81" i="1"/>
  <c r="L134" i="1"/>
  <c r="L140" i="1"/>
  <c r="L126" i="1"/>
  <c r="L123" i="1"/>
  <c r="L92" i="1"/>
  <c r="L78" i="1"/>
  <c r="L75" i="1"/>
  <c r="L44" i="1"/>
  <c r="L9" i="1"/>
  <c r="L143" i="1"/>
  <c r="L112" i="1"/>
  <c r="L98" i="1"/>
  <c r="L95" i="1"/>
  <c r="L64" i="1"/>
  <c r="L50" i="1"/>
  <c r="L47" i="1"/>
  <c r="L26" i="1"/>
  <c r="L30" i="1"/>
  <c r="L28" i="1"/>
  <c r="L23" i="1"/>
  <c r="L22" i="1"/>
  <c r="L20" i="1"/>
  <c r="L19" i="1"/>
  <c r="L18" i="1"/>
  <c r="L16" i="1"/>
  <c r="L15" i="1"/>
  <c r="L14" i="1"/>
  <c r="L12" i="1"/>
  <c r="L11" i="1"/>
  <c r="L10" i="1"/>
  <c r="L8" i="1"/>
  <c r="L7" i="1"/>
  <c r="L6" i="1"/>
  <c r="L4" i="1"/>
  <c r="L41" i="1"/>
  <c r="L121" i="1"/>
  <c r="L73" i="1"/>
  <c r="L25" i="1"/>
  <c r="L141" i="1"/>
  <c r="L93" i="1"/>
  <c r="L45" i="1"/>
  <c r="L97" i="1"/>
  <c r="L49" i="1"/>
  <c r="L125" i="1"/>
  <c r="L117" i="1"/>
  <c r="L69" i="1"/>
  <c r="L21" i="1"/>
  <c r="C188" i="2"/>
  <c r="E188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2" i="2"/>
  <c r="I17" i="3" l="1"/>
  <c r="E17" i="3"/>
  <c r="AM2" i="1" l="1"/>
  <c r="AP2" i="1"/>
  <c r="AR2" i="1" s="1"/>
  <c r="AO2" i="1" s="1"/>
  <c r="AQ2" i="1"/>
  <c r="AT2" i="1"/>
  <c r="AD2" i="1" s="1"/>
  <c r="C298" i="2" l="1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100" i="2"/>
  <c r="F17" i="3"/>
  <c r="G17" i="3"/>
  <c r="H17" i="3"/>
  <c r="J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" i="2"/>
  <c r="M2" i="1" l="1"/>
  <c r="L2" i="1" s="1"/>
</calcChain>
</file>

<file path=xl/sharedStrings.xml><?xml version="1.0" encoding="utf-8"?>
<sst xmlns="http://schemas.openxmlformats.org/spreadsheetml/2006/main" count="4339" uniqueCount="1181">
  <si>
    <t>Name</t>
  </si>
  <si>
    <t>Title</t>
  </si>
  <si>
    <t>Manufacturer</t>
  </si>
  <si>
    <t>Category</t>
  </si>
  <si>
    <t>EntryCost</t>
  </si>
  <si>
    <t>Pods</t>
  </si>
  <si>
    <t>Structural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</si>
  <si>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</si>
  <si>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</si>
  <si>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</si>
  <si>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</si>
  <si>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</si>
  <si>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</si>
  <si>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</si>
  <si>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</si>
  <si>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</si>
  <si>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</si>
  <si>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</si>
  <si>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</si>
  <si>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</si>
  <si>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</si>
  <si>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</si>
  <si>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</si>
  <si>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</si>
  <si>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</si>
  <si>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</si>
  <si>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</si>
  <si>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</si>
  <si>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</si>
  <si>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</si>
  <si>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</si>
  <si>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</si>
  <si>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</si>
  <si>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</si>
  <si>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</si>
  <si>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</si>
  <si>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</si>
  <si>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</si>
  <si>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</si>
  <si>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</si>
  <si>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</si>
  <si>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</si>
  <si>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</si>
  <si>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</si>
  <si>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</si>
  <si>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</si>
  <si>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</si>
  <si>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</si>
  <si>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</si>
  <si>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</si>
  <si>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</si>
  <si>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</si>
  <si>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</si>
  <si>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</si>
  <si>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</si>
  <si>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</si>
  <si>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</si>
  <si>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</si>
  <si>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</si>
  <si>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</si>
  <si>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</si>
  <si>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</si>
  <si>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</si>
  <si>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</si>
  <si>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</si>
  <si>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</si>
  <si>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</si>
  <si>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</si>
  <si>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</si>
  <si>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</si>
  <si>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</si>
  <si>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</si>
  <si>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</si>
  <si>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</si>
  <si>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</si>
  <si>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</si>
  <si>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</si>
  <si>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</si>
  <si>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</si>
  <si>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</si>
  <si>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</si>
  <si>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</si>
  <si>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</si>
  <si>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</si>
  <si>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</si>
  <si>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</si>
  <si>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</si>
  <si>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</si>
  <si>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</si>
  <si>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</si>
  <si>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</si>
  <si>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</si>
  <si>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</si>
  <si>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</si>
  <si>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</si>
  <si>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</si>
  <si>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</si>
  <si>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</si>
  <si>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</si>
  <si>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</si>
  <si>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</si>
  <si>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</si>
  <si>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</si>
  <si>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</si>
  <si>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</si>
  <si>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</si>
  <si>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</si>
  <si>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</si>
  <si>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</si>
  <si>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</si>
  <si>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</si>
  <si>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</si>
  <si>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</si>
  <si>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</si>
  <si>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</si>
  <si>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</si>
  <si>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</si>
  <si>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</si>
  <si>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</si>
  <si>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</si>
  <si>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</si>
  <si>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</si>
  <si>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</si>
  <si>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</si>
  <si>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</si>
  <si>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</si>
  <si>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</si>
  <si>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</si>
  <si>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</si>
  <si>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</si>
  <si>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</si>
  <si>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</si>
  <si>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</si>
  <si>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</si>
  <si>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</si>
  <si>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</si>
  <si>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</si>
  <si>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</si>
  <si>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</si>
  <si>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</si>
  <si>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</si>
  <si>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</si>
  <si>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</si>
  <si>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</si>
  <si>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</si>
  <si>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</si>
  <si>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</si>
  <si>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</si>
  <si>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</si>
  <si>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</si>
  <si>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</si>
  <si>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</si>
  <si>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</si>
  <si>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</si>
  <si>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</si>
  <si>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</si>
  <si>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</si>
  <si>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</si>
  <si>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</si>
  <si>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</si>
  <si>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</si>
  <si>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</si>
  <si>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</si>
  <si>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</si>
  <si>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</si>
  <si>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</si>
  <si>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</si>
  <si>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</si>
  <si>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</si>
  <si>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</si>
  <si>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</si>
  <si>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</si>
  <si>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</si>
  <si>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</si>
  <si>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</si>
  <si>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</si>
  <si>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</si>
  <si>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</si>
  <si>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</si>
  <si>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</si>
  <si>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</si>
  <si>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</si>
  <si>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</si>
  <si>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</si>
  <si>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</si>
  <si>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</si>
  <si>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</si>
  <si>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</si>
  <si>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</si>
  <si>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</si>
  <si>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</si>
  <si>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</si>
  <si>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</si>
  <si>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</si>
  <si>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</si>
  <si>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</si>
  <si>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</si>
  <si>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</si>
  <si>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</si>
  <si>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</si>
  <si>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</si>
  <si>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</si>
  <si>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</si>
  <si>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</si>
  <si>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</si>
  <si>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</si>
  <si>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</si>
  <si>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</si>
  <si>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</si>
  <si>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</si>
  <si>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</si>
  <si>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</si>
  <si>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</si>
  <si>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</si>
  <si>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</si>
  <si>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</si>
  <si>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</si>
  <si>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</si>
  <si>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</si>
  <si>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</si>
  <si>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</si>
  <si>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</si>
  <si>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</si>
  <si>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</si>
  <si>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</si>
  <si>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</si>
  <si>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</si>
  <si>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</si>
  <si>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</si>
  <si>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</si>
  <si>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</si>
  <si>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</si>
  <si>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</si>
  <si>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</si>
  <si>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</si>
  <si>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</si>
  <si>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</si>
  <si>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</si>
  <si>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</si>
  <si>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</si>
  <si>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</si>
  <si>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</si>
  <si>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</si>
  <si>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</si>
  <si>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</si>
  <si>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</si>
  <si>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</si>
  <si>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</si>
  <si>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</si>
  <si>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</si>
  <si>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</si>
  <si>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</si>
  <si>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</si>
  <si>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</si>
  <si>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</si>
  <si>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</si>
  <si>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</si>
  <si>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</si>
  <si>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</si>
  <si>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</si>
  <si>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</si>
  <si>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</si>
  <si>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</si>
  <si>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</si>
  <si>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</si>
  <si>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</si>
  <si>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</si>
  <si>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</si>
  <si>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</si>
  <si>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</si>
  <si>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</si>
  <si>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</si>
  <si>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</si>
  <si>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</si>
  <si>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</si>
  <si>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</si>
  <si>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</si>
  <si>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</si>
  <si>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</si>
  <si>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</si>
  <si>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</si>
  <si>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</si>
  <si>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</si>
  <si>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</si>
  <si>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</si>
  <si>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</si>
  <si>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</si>
  <si>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</si>
  <si>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</si>
  <si>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</si>
  <si>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</si>
  <si>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</si>
  <si>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</si>
  <si>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</si>
  <si>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</si>
  <si>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</si>
  <si>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</si>
  <si>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</si>
  <si>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</si>
  <si>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</si>
  <si>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</si>
  <si>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</si>
  <si>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</si>
  <si>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</si>
  <si>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</si>
  <si>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</si>
  <si>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</si>
  <si>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</si>
  <si>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</si>
  <si>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</si>
  <si>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</si>
  <si>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</si>
  <si>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</si>
  <si>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</si>
  <si>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</si>
  <si>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</si>
  <si>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</si>
  <si>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</si>
  <si>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</si>
  <si>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</si>
  <si>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</si>
  <si>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</si>
  <si>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</si>
  <si>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</si>
  <si>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</si>
  <si>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</si>
  <si>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</si>
  <si>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</si>
  <si>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</si>
  <si>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</si>
  <si>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</si>
  <si>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</si>
  <si>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</si>
  <si>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</si>
  <si>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</si>
  <si>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</si>
  <si>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</si>
  <si>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</si>
  <si>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</si>
  <si>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</si>
  <si>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</si>
  <si>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</si>
  <si>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</si>
  <si>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</si>
  <si>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</si>
  <si>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</si>
  <si>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</si>
  <si>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</si>
  <si>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</si>
  <si>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</si>
  <si>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</si>
  <si>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</si>
  <si>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</si>
  <si>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</si>
  <si>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</si>
  <si>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</si>
  <si>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</si>
  <si>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</si>
  <si>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</si>
  <si>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</si>
  <si>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</si>
  <si>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</si>
  <si>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</si>
  <si>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</si>
  <si>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</si>
  <si>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</si>
  <si>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</si>
  <si>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</si>
  <si>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</si>
  <si>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</si>
  <si>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</si>
  <si>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</si>
  <si>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tundra</t>
  </si>
  <si>
    <t>Mk4-42 "Rodan" Command Module</t>
  </si>
  <si>
    <t>Mk4-21 "Rodan" Cargo Pod</t>
  </si>
  <si>
    <t>rodanCommandPod</t>
  </si>
  <si>
    <t>Yes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</si>
  <si>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</si>
  <si>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</si>
  <si>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</si>
  <si>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</si>
  <si>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</si>
  <si>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</si>
  <si>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</si>
  <si>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</si>
  <si>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</si>
  <si>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</si>
  <si>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</si>
  <si>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</si>
  <si>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</si>
  <si>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</si>
  <si>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</si>
  <si>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</si>
  <si>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</si>
  <si>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</si>
  <si>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</si>
  <si>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</si>
  <si>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</si>
  <si>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</si>
  <si>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</si>
  <si>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</si>
  <si>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</si>
  <si>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</si>
  <si>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</si>
  <si>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</si>
  <si>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</si>
  <si>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</si>
  <si>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</si>
  <si>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</si>
  <si>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</si>
  <si>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</si>
  <si>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</si>
  <si>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</si>
  <si>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</si>
  <si>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</si>
  <si>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</si>
  <si>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</si>
  <si>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</si>
  <si>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</si>
  <si>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</si>
  <si>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</si>
  <si>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</si>
  <si>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</si>
  <si>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</si>
  <si>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</si>
  <si>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</si>
  <si>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</si>
  <si>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</si>
  <si>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</si>
  <si>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</si>
  <si>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</si>
  <si>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</si>
  <si>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</si>
  <si>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</si>
  <si>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</si>
  <si>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</si>
  <si>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</si>
  <si>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</si>
  <si>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</si>
  <si>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</si>
  <si>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</si>
  <si>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</si>
  <si>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</si>
  <si>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</si>
  <si>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</si>
  <si>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</si>
  <si>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</si>
  <si>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</si>
  <si>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</si>
  <si>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</si>
  <si>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</si>
  <si>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</si>
  <si>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</si>
  <si>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</si>
  <si>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</si>
  <si>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</si>
  <si>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</si>
  <si>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</si>
  <si>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</si>
  <si>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</si>
  <si>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</si>
  <si>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</si>
  <si>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</si>
  <si>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</si>
  <si>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</si>
  <si>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</si>
  <si>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</si>
  <si>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</si>
  <si>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</si>
  <si>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</si>
  <si>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</si>
  <si>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</si>
  <si>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</si>
  <si>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</si>
  <si>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</si>
  <si>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</si>
  <si>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</si>
  <si>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</si>
  <si>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</si>
  <si>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</si>
  <si>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</si>
  <si>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</si>
  <si>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</si>
  <si>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</si>
  <si>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</si>
  <si>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</si>
  <si>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</si>
  <si>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</si>
  <si>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</si>
  <si>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</si>
  <si>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</si>
  <si>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</si>
  <si>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</si>
  <si>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</si>
  <si>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</si>
  <si>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</si>
  <si>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</si>
  <si>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</si>
  <si>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</si>
  <si>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</si>
  <si>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</si>
  <si>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</si>
  <si>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</si>
  <si>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</si>
  <si>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</si>
  <si>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</si>
  <si>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</si>
  <si>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</si>
  <si>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</si>
  <si>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</si>
  <si>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</si>
  <si>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</si>
  <si>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</si>
  <si>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</si>
  <si>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</si>
  <si>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</si>
  <si>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</si>
  <si>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</si>
  <si>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</si>
  <si>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</si>
  <si>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</si>
  <si>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</si>
  <si>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</si>
  <si>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</si>
  <si>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</si>
  <si>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</si>
  <si>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</si>
  <si>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</si>
  <si>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</si>
  <si>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</si>
  <si>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</si>
  <si>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</si>
  <si>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</si>
  <si>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</si>
  <si>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</si>
  <si>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</si>
  <si>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</si>
  <si>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</si>
  <si>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</si>
  <si>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</si>
  <si>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</si>
  <si>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</si>
  <si>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</si>
  <si>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</si>
  <si>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</si>
  <si>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</si>
  <si>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</si>
  <si>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</si>
  <si>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</si>
  <si>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</si>
  <si>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</si>
  <si>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</si>
  <si>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</si>
  <si>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</si>
  <si>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</si>
  <si>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</si>
  <si>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</si>
  <si>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</si>
  <si>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</si>
  <si>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</si>
  <si>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</si>
  <si>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</si>
  <si>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</si>
  <si>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</si>
  <si>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</si>
  <si>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</si>
  <si>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</si>
  <si>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</si>
  <si>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</si>
  <si>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</si>
  <si>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</si>
  <si>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</si>
  <si>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</si>
  <si>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</si>
  <si>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</si>
  <si>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</si>
  <si>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</si>
  <si>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</si>
  <si>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</si>
  <si>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</si>
  <si>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</si>
  <si>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</si>
  <si>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</si>
  <si>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</si>
  <si>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</si>
  <si>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</si>
  <si>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</si>
  <si>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</si>
  <si>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</si>
  <si>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</si>
  <si>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</si>
  <si>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none</t>
  </si>
  <si>
    <t>0 320</t>
  </si>
  <si>
    <t>Fixed entryCost bug in engine upgrades; added support for global engine upgrade toggle</t>
  </si>
  <si>
    <t>System Long Name</t>
  </si>
  <si>
    <t>Added localization and upgrade toggle switches; Added code to disable Kiwi Fuel Switch without needing to have Liquid Fuel Tank Upgrade type set</t>
  </si>
  <si>
    <t>0 290</t>
  </si>
  <si>
    <t>Top</t>
  </si>
  <si>
    <t>BranchShort</t>
  </si>
  <si>
    <t>decouplers</t>
  </si>
  <si>
    <t>antenna</t>
  </si>
  <si>
    <t>batteries</t>
  </si>
  <si>
    <t>beamedPower</t>
  </si>
  <si>
    <t>adaptersEtAl</t>
  </si>
  <si>
    <t>rcsEtAl</t>
  </si>
  <si>
    <t>cockpits</t>
  </si>
  <si>
    <t>other</t>
  </si>
  <si>
    <t>parachutes</t>
  </si>
  <si>
    <t>probes</t>
  </si>
  <si>
    <t>science</t>
  </si>
  <si>
    <t>droneCore</t>
  </si>
  <si>
    <t>laddersLights</t>
  </si>
  <si>
    <t>resourceDetection</t>
  </si>
  <si>
    <t>specialtyEngines</t>
  </si>
  <si>
    <t>storageResources</t>
  </si>
  <si>
    <t>cryoEngines</t>
  </si>
  <si>
    <t>ionEngines</t>
  </si>
  <si>
    <t>jetEngines</t>
  </si>
  <si>
    <t>jetParts</t>
  </si>
  <si>
    <t>landingGear</t>
  </si>
  <si>
    <t>keroloxEngines</t>
  </si>
  <si>
    <t>liquidFuelTanks</t>
  </si>
  <si>
    <t>monoPropellantTanks</t>
  </si>
  <si>
    <t>ionTanks</t>
  </si>
  <si>
    <t>nuclearTanks</t>
  </si>
  <si>
    <t>nuclearEngines</t>
  </si>
  <si>
    <t>plasmaEngines</t>
  </si>
  <si>
    <t>reentryPods</t>
  </si>
  <si>
    <t>rotors</t>
  </si>
  <si>
    <t>solarPlanels</t>
  </si>
  <si>
    <t>srbs</t>
  </si>
  <si>
    <t>specialtyFuel</t>
  </si>
  <si>
    <t>stationParts</t>
  </si>
  <si>
    <t>stationColony</t>
  </si>
  <si>
    <t>thermalHeatShields</t>
  </si>
  <si>
    <t>Hypergolic Engines</t>
  </si>
  <si>
    <t>hypergolicEngines</t>
  </si>
  <si>
    <t>Added techBranch and techTier to parts for future cost balancing by branch</t>
  </si>
  <si>
    <t>Added tier 6 to drone cores</t>
  </si>
  <si>
    <t>TantaresLV</t>
  </si>
  <si>
    <t>TantaresLV/parts/ZENIT/_HLV_Nose_2.cfg</t>
  </si>
  <si>
    <t>HLV_Nose_2</t>
  </si>
  <si>
    <t>H-N20 Aerodynamic Nose Cone</t>
  </si>
  <si>
    <t>#LOC_tantares_lv_Manugacturer_HM</t>
  </si>
  <si>
    <t>TantaresLV/parts/ZENIT/_HLV_Nose_1.cfg</t>
  </si>
  <si>
    <t>HLV_Nose_1</t>
  </si>
  <si>
    <t>H-N10 Aerodynamic Nose Cone</t>
  </si>
  <si>
    <t>TantaresLV/parts/ZENIT/_HLV_LFO_6.cfg</t>
  </si>
  <si>
    <t>HLV_LFO_6</t>
  </si>
  <si>
    <t>H-180 Fuel Tank</t>
  </si>
  <si>
    <t>TantaresLV/parts/ZENIT/_HLV_LFO_5.cfg</t>
  </si>
  <si>
    <t>HLV_LFO_5</t>
  </si>
  <si>
    <t>TantaresLV/parts/ZENIT/_HLV_LFO_4.cfg</t>
  </si>
  <si>
    <t>HLV_LFO_4</t>
  </si>
  <si>
    <t>H-720 Fuel Tank</t>
  </si>
  <si>
    <t>TantaresLV/parts/ZENIT/_HLV_LFO_3.cfg</t>
  </si>
  <si>
    <t>HLV_LFO_3</t>
  </si>
  <si>
    <t>H-1440 Fuel Tank</t>
  </si>
  <si>
    <t>TantaresLV/parts/ZENIT/_HLV_LFO_2.cfg</t>
  </si>
  <si>
    <t>HLV_LFO_2</t>
  </si>
  <si>
    <t>H-2880 Fuel Tank</t>
  </si>
  <si>
    <t>TantaresLV/parts/ZENIT/_HLV_LFO_1.cfg</t>
  </si>
  <si>
    <t>HLV_LFO_1</t>
  </si>
  <si>
    <t>H-5760 Fuel Tank</t>
  </si>
  <si>
    <t>TantaresLV/parts/ZENIT/_HLV_2_Engine_1.cfg</t>
  </si>
  <si>
    <t>HLV_2_Engine_1</t>
  </si>
  <si>
    <t>H-R120 "Lynavleder" Rocket Engine</t>
  </si>
  <si>
    <t>TantaresLV/parts/ZENIT/_HLV_1_Engine_1.cfg</t>
  </si>
  <si>
    <t>HLV_1_Engine_1</t>
  </si>
  <si>
    <t>H-R171 "Lynnedslag" Rocket Engine</t>
  </si>
  <si>
    <t>TantaresLV/parts/SOYUZ/_tantares_lv_fuel_tank_s1_4.cfg</t>
  </si>
  <si>
    <t>tantares_lv_fuel_tank_s1_4</t>
  </si>
  <si>
    <t>Tantares Size 1 Fuel Tank D</t>
  </si>
  <si>
    <t>Tantares Launch Services</t>
  </si>
  <si>
    <t>TantaresLV/parts/SOYUZ/_tantares_lv_fuel_tank_s1_3.cfg</t>
  </si>
  <si>
    <t>tantares_lv_fuel_tank_s1_3</t>
  </si>
  <si>
    <t>Tantares Size 1 Fuel Tank C</t>
  </si>
  <si>
    <t>TantaresLV/parts/SOYUZ/_tantares_lv_fuel_tank_s1_2.cfg</t>
  </si>
  <si>
    <t>tantares_lv_fuel_tank_s1_2</t>
  </si>
  <si>
    <t>Tantares Size 1 Fuel Tank B</t>
  </si>
  <si>
    <t>TantaresLV/parts/SOYUZ/_tantares_lv_fuel_tank_s1_1.cfg</t>
  </si>
  <si>
    <t>tantares_lv_fuel_tank_s1_1</t>
  </si>
  <si>
    <t>Tantares Size 1 Fuel Tank A</t>
  </si>
  <si>
    <t>TantaresLV/parts/SOYUZ/_tantares_lv_fuel_tank_s1p5_s1_4.cfg</t>
  </si>
  <si>
    <t>tantares_lv_fuel_tank_s1p5_s1_4</t>
  </si>
  <si>
    <t>Tantares Size 1.5 to 1 Adapter Tank D</t>
  </si>
  <si>
    <t>TantaresLV/parts/SOYUZ/_tantares_lv_fuel_tank_s1p5_s1_3.cfg</t>
  </si>
  <si>
    <t>tantares_lv_fuel_tank_s1p5_s1_3</t>
  </si>
  <si>
    <t>Tantares Size 1.5 to 1 Adapter Tank C</t>
  </si>
  <si>
    <t>TantaresLV/parts/SOYUZ/_tantares_lv_fuel_tank_s1p5_s1_2.cfg</t>
  </si>
  <si>
    <t>tantares_lv_fuel_tank_s1p5_s1_2</t>
  </si>
  <si>
    <t>Tantares Size 1.5 to 1 Adapter Tank B</t>
  </si>
  <si>
    <t>TantaresLV/parts/SOYUZ/_tantares_lv_fuel_tank_s1p5_s1_1.cfg</t>
  </si>
  <si>
    <t>tantares_lv_fuel_tank_s1p5_s1_1</t>
  </si>
  <si>
    <t>Tantares Size 1.5 to 1 Adapter Tank A</t>
  </si>
  <si>
    <t>TantaresLV/parts/SOYUZ/_tantares_lv_fuel_tank_s1p5_4.cfg</t>
  </si>
  <si>
    <t>tantares_lv_fuel_tank_s1p5_4</t>
  </si>
  <si>
    <t>Tantares Size 1.5 Fuel Tank D</t>
  </si>
  <si>
    <t>TantaresLV/parts/SOYUZ/_tantares_lv_fuel_tank_s1p5_3.cfg</t>
  </si>
  <si>
    <t>tantares_lv_fuel_tank_s1p5_3</t>
  </si>
  <si>
    <t>Tantares Size 1.5 Fuel Tank C</t>
  </si>
  <si>
    <t>TantaresLV/parts/SOYUZ/_tantares_lv_fuel_tank_s1p5_2.cfg</t>
  </si>
  <si>
    <t>tantares_lv_fuel_tank_s1p5_2</t>
  </si>
  <si>
    <t>Tantares Size 1.5 Fuel Tank B</t>
  </si>
  <si>
    <t>TantaresLV/parts/SOYUZ/_tantares_lv_fuel_tank_s1p5_1.cfg</t>
  </si>
  <si>
    <t>tantares_lv_fuel_tank_s1p5_1</t>
  </si>
  <si>
    <t>Tantares Size 1.5 Fuel Tank A</t>
  </si>
  <si>
    <t>TantaresLV/parts/SOYUZ/_tantares_lv_engine_s1_3.cfg</t>
  </si>
  <si>
    <t>tantares_lv_engine_s1_3</t>
  </si>
  <si>
    <t>Tantares RD-0110A "Litenugle" Rocket Engine</t>
  </si>
  <si>
    <t>Corvus Launch Services</t>
  </si>
  <si>
    <t>TantaresLV/parts/SOYUZ/_tantares_lv_engine_s1_1.cfg</t>
  </si>
  <si>
    <t>tantares_lv_engine_s1_1</t>
  </si>
  <si>
    <t>Tantares RD-108 "Litensegl" Rocket Engine</t>
  </si>
  <si>
    <t>TantaresLV/parts/SOYUZ/_tantares_lv_engine_s1p5_3.cfg</t>
  </si>
  <si>
    <t>tantares_lv_engine_s1p5_3</t>
  </si>
  <si>
    <t>Tantares RD-0110 "Hageugle" Rocket Engine</t>
  </si>
  <si>
    <t>TantaresLV/parts/SOYUZ/_tantares_lv_engine_s1p5_2.cfg</t>
  </si>
  <si>
    <t>tantares_lv_engine_s1p5_2</t>
  </si>
  <si>
    <t>Tantares RD-107 "Hagehval" Rocket Engine</t>
  </si>
  <si>
    <t>TantaresLV/parts/SOYUZ/_tantares_lv_booster_fuel_tank_s1p5_2.cfg</t>
  </si>
  <si>
    <t>tantares_lv_booster_fuel_tank_s1p5_2</t>
  </si>
  <si>
    <t>Tantares Size 1.5 Booster Fuel Tank B</t>
  </si>
  <si>
    <t>TantaresLV/parts/SOYUZ/_tantares_lv_booster_fuel_tank_s1p5_1.cfg</t>
  </si>
  <si>
    <t>tantares_lv_booster_fuel_tank_s1p5_1</t>
  </si>
  <si>
    <t>Tantares Size 1.5 Booster Fuel Tank A</t>
  </si>
  <si>
    <t>TantaresLV/parts/PROTON/_ALV_3_LFO_1.cfg</t>
  </si>
  <si>
    <t>ALV_3_LFO_1</t>
  </si>
  <si>
    <t>A-L31 Propellant Tank</t>
  </si>
  <si>
    <t>#LOC_tantares_lv_Manufacturer_AM</t>
  </si>
  <si>
    <t>TantaresLV/parts/PROTON/_ALV_3_Engine_1.cfg</t>
  </si>
  <si>
    <t>ALV_3_Engine_1</t>
  </si>
  <si>
    <t>A-RS31 "Duskregn" Rocket Motor</t>
  </si>
  <si>
    <t>TantaresLV/parts/PROTON/_ALV_2_LFO_1.cfg</t>
  </si>
  <si>
    <t>ALV_2_LFO_1</t>
  </si>
  <si>
    <t>A-L21 Propellant Tank</t>
  </si>
  <si>
    <t>TantaresLV/parts/PROTON/_ALV_2_Engine_1.cfg</t>
  </si>
  <si>
    <t>ALV_2_Engine_1</t>
  </si>
  <si>
    <t>A-RS21 "Regn" Rocket Engine</t>
  </si>
  <si>
    <t>TantaresLV/parts/PROTON/_ALV_1_Engine_2.cfg</t>
  </si>
  <si>
    <t>ALV_1_Engine_2</t>
  </si>
  <si>
    <t>A-RS12 "TordenvÃ¦r-L" Rocket Engine</t>
  </si>
  <si>
    <t>TantaresLV/parts/PROTON/_ALV_1_Engine_1.cfg</t>
  </si>
  <si>
    <t>ALV_1_Engine_1</t>
  </si>
  <si>
    <t>A-RS11 "TordenvÃ¦r" Rocket Engine</t>
  </si>
  <si>
    <t>TantaresLV/parts/PROTON/xxDeprecatedALV_LFO_A.cfg</t>
  </si>
  <si>
    <t>ALV_LFO_A</t>
  </si>
  <si>
    <t>DEPRECATED</t>
  </si>
  <si>
    <t>TantaresLV/parts/N1/GridFin/N1-Stabilizer-anim.cfg</t>
  </si>
  <si>
    <t>N1-Stabilizer-anim</t>
  </si>
  <si>
    <t>#LOC_tantares_lv_N1-Stabilizer-anim</t>
  </si>
  <si>
    <t>TantaresLV/parts/N1/_LLV_V_Fairing_1.cfg</t>
  </si>
  <si>
    <t>LLV_V_Fairing_1</t>
  </si>
  <si>
    <t>#LOC_tantares_lv_LLV_V_Fairing_1</t>
  </si>
  <si>
    <t>#LOC_tantares_lv_Manugacturer_LM</t>
  </si>
  <si>
    <t>TantaresLV/parts/N1/_LLV_V_Engine_1.cfg</t>
  </si>
  <si>
    <t>LLV_V_Engine_1</t>
  </si>
  <si>
    <t>#LOC_tantares_lv_LLV_V_Engine_1</t>
  </si>
  <si>
    <t>TantaresLV/parts/N1/_LLV_V_Decoupler_1.cfg</t>
  </si>
  <si>
    <t>LLV_V_Decoupler_1</t>
  </si>
  <si>
    <t>#LOC_tantares_lv_LLV_V_Decoupler_1</t>
  </si>
  <si>
    <t>TantaresLV/parts/N1/_LLV_O_Decoupler_1.cfg</t>
  </si>
  <si>
    <t>LLV_O_Decoupler_1</t>
  </si>
  <si>
    <t>#LOC_tantares_lv_LLV_O_Decoupler_1</t>
  </si>
  <si>
    <t>TantaresLV/parts/N1/_LLV_H_Decoupler_1.cfg</t>
  </si>
  <si>
    <t>LLV_H_Decoupler_1</t>
  </si>
  <si>
    <t>#LOC_tantares_lv_LLV_H_Decoupler_1</t>
  </si>
  <si>
    <t>TantaresLV/parts/N1/_LLV_G_LFO_3.cfg</t>
  </si>
  <si>
    <t>LLV_G_LFO_3</t>
  </si>
  <si>
    <t>#LOC_tantares_lv_LLV_G_LFO_3</t>
  </si>
  <si>
    <t>TantaresLV/parts/N1/_LLV_G_LFO_2.cfg</t>
  </si>
  <si>
    <t>LLV_G_LFO_2</t>
  </si>
  <si>
    <t>#LOC_tantares_lv_LLV_G_LFO_2</t>
  </si>
  <si>
    <t>TantaresLV/parts/N1/_LLV_G_LFO_1.cfg</t>
  </si>
  <si>
    <t>LLV_G_LFO_1</t>
  </si>
  <si>
    <t>#LOC_tantares_lv_LLV_G_LFO_1</t>
  </si>
  <si>
    <t>TantaresLV/parts/N1/_LLV_G_Engine_1.cfg</t>
  </si>
  <si>
    <t>LLV_G_Engine_1</t>
  </si>
  <si>
    <t>#LOC_tantares_lv_LLV_G_Engine_1</t>
  </si>
  <si>
    <t>TantaresLV/parts/N1/_LLV_G_Decoupler_1.cfg</t>
  </si>
  <si>
    <t>LLV_G_Decoupler_1</t>
  </si>
  <si>
    <t>#LOC_tantares_lv_LLV_G_Decoupler_1</t>
  </si>
  <si>
    <t>TantaresLV/parts/N1/_LLV_E_Decoupler_1.cfg</t>
  </si>
  <si>
    <t>LLV_E_Decoupler_1</t>
  </si>
  <si>
    <t>#LOC_tantares_lv_LLV_E_Decoupler_1</t>
  </si>
  <si>
    <t>TantaresLV/parts/N1/_LLV_B_Fairing_1.cfg</t>
  </si>
  <si>
    <t>LLV_B_Fairing_1</t>
  </si>
  <si>
    <t>#LOC_tantares_lv_LLV_B_Fairing_1</t>
  </si>
  <si>
    <t>TantaresLV/parts/N1/_LLV_B_Engine_1.cfg</t>
  </si>
  <si>
    <t>LLV_B_Engine_1</t>
  </si>
  <si>
    <t>#LOC_tantares_lv_LLV_B_Engine_1</t>
  </si>
  <si>
    <t>TantaresLV/parts/N1/_LLV_B_Decoupler_1.cfg</t>
  </si>
  <si>
    <t>LLV_B_Decoupler_1</t>
  </si>
  <si>
    <t>#LOC_tantares_lv_LLV_B_Decoupler_1</t>
  </si>
  <si>
    <t>TantaresLV/parts/N1/_LLV_A_LFO_1.cfg</t>
  </si>
  <si>
    <t>LLV_A_LFO_1</t>
  </si>
  <si>
    <t>#LOC_tantares_lv_LLV_A_LFO_1</t>
  </si>
  <si>
    <t>TantaresLV/parts/N1/_LLV_A_Engine_1.cfg</t>
  </si>
  <si>
    <t>LLV_A_Engine_1</t>
  </si>
  <si>
    <t>#LOC_tantares_lv_LLV_A_Engine_1</t>
  </si>
  <si>
    <t>TantaresLV/parts/N1/_LLV_A_Decoupler_1.cfg</t>
  </si>
  <si>
    <t>LLV_A_Decoupler_1</t>
  </si>
  <si>
    <t>#LOC_tantares_lv_LLV_A_Decoupler_1</t>
  </si>
  <si>
    <t>TantaresLV/parts/KOSMOS_2I/_chara_lv_fuel_tank_s0p5_4.cfg</t>
  </si>
  <si>
    <t>chara_lv_fuel_tank_s0p5_4</t>
  </si>
  <si>
    <t>Chara Size 0.5 Fuel Tank D</t>
  </si>
  <si>
    <t>Chara Launch Services</t>
  </si>
  <si>
    <t>TantaresLV/parts/KOSMOS_2I/_chara_lv_fuel_tank_s0p5_3.cfg</t>
  </si>
  <si>
    <t>chara_lv_fuel_tank_s0p5_3</t>
  </si>
  <si>
    <t>Chara Size 0.5 Fuel Tank C</t>
  </si>
  <si>
    <t>TantaresLV/parts/KOSMOS_2I/_chara_lv_fuel_tank_s0p5_2.cfg</t>
  </si>
  <si>
    <t>chara_lv_fuel_tank_s0p5_2</t>
  </si>
  <si>
    <t>Chara Size 0.5 Fuel Tank B</t>
  </si>
  <si>
    <t>TantaresLV/parts/KOSMOS_2I/_chara_lv_fuel_tank_s0p5_1.cfg</t>
  </si>
  <si>
    <t>chara_lv_fuel_tank_s0p5_1</t>
  </si>
  <si>
    <t>Chara Size 0.5 Fuel Tank A</t>
  </si>
  <si>
    <t>TantaresLV/parts/KOSMOS_2I/_chara_lv_engine_s0p5_2.cfg</t>
  </si>
  <si>
    <t>chara_lv_engine_s0p5_2</t>
  </si>
  <si>
    <t>Chara RD-119 "HalefjÃ¦r" Rocket Engine</t>
  </si>
  <si>
    <t>TantaresLV/parts/KOSMOS_2I/_chara_lv_engine_s0p5_1.cfg</t>
  </si>
  <si>
    <t>chara_lv_engine_s0p5_1</t>
  </si>
  <si>
    <t>Chara RD-214 "FjÃ¦r" Rocket Engine</t>
  </si>
  <si>
    <t>TantaresLV/parts/KOSMOS/_corvus_lv_fuel_tank_s1_4.cfg</t>
  </si>
  <si>
    <t>corvus_lv_fuel_tank_s1_4</t>
  </si>
  <si>
    <t>Corvus Size 1 Fuel Tank D</t>
  </si>
  <si>
    <t>TantaresLV/parts/KOSMOS/_corvus_lv_fuel_tank_s1_3.cfg</t>
  </si>
  <si>
    <t>corvus_lv_fuel_tank_s1_3</t>
  </si>
  <si>
    <t>Corvus Size 1 Fuel Tank C</t>
  </si>
  <si>
    <t>TantaresLV/parts/KOSMOS/_corvus_lv_fuel_tank_s1_2.cfg</t>
  </si>
  <si>
    <t>corvus_lv_fuel_tank_s1_2</t>
  </si>
  <si>
    <t>Corvus Size 1 Fuel Tank B</t>
  </si>
  <si>
    <t>TantaresLV/parts/KOSMOS/_corvus_lv_fuel_tank_s1_1.cfg</t>
  </si>
  <si>
    <t>corvus_lv_fuel_tank_s1_1</t>
  </si>
  <si>
    <t>Corvus Size 1 Fuel Tank A</t>
  </si>
  <si>
    <t>TantaresLV/parts/KOSMOS/_corvus_lv_engine_s1_2.cfg</t>
  </si>
  <si>
    <t>corvus_lv_engine_s1_2</t>
  </si>
  <si>
    <t>Corvus DU-49 "Eremittkreps" Rocket Engine</t>
  </si>
  <si>
    <t>TantaresLV/parts/KOSMOS/_corvus_lv_engine_s1_1.cfg</t>
  </si>
  <si>
    <t>corvus_lv_engine_s1_1</t>
  </si>
  <si>
    <t>Corvus RD-216 "Kongekrabbe" Rocket Engine</t>
  </si>
  <si>
    <t>TantaresLV/parts/KOSMOS/_corvus_lv_bare_engine_s1_2.cfg</t>
  </si>
  <si>
    <t>corvus_lv_bare_engine_s1_2</t>
  </si>
  <si>
    <t>TantaresLV/parts/KOSMOS/_corvus_lv_bare_engine_s1_1.cfg</t>
  </si>
  <si>
    <t>corvus_lv_bare_engine_s1_1</t>
  </si>
  <si>
    <t>TantaresLV/parts/FREGAT/_TUS_LFO_1.cfg</t>
  </si>
  <si>
    <t>TUS_LFO_1</t>
  </si>
  <si>
    <t>#LOC_tantares_lv_TUS_LFO_1</t>
  </si>
  <si>
    <t>TantaresLV/parts/FREGAT/_TUS_Engine_1.cfg</t>
  </si>
  <si>
    <t>TUS_Engine_1</t>
  </si>
  <si>
    <t>#LOC_tantares_lv_TUS_Engine_1</t>
  </si>
  <si>
    <t>TantaresLV/parts/ENERGIA/_RLV_Nose_1.cfg</t>
  </si>
  <si>
    <t>RLV_Nose_1</t>
  </si>
  <si>
    <t>#LOC_tantares_lv_RLV_Nose_1</t>
  </si>
  <si>
    <t>#LOC_tantares_lv_Manugacturer_RM</t>
  </si>
  <si>
    <t>TantaresLV/parts/ENERGIA/_RLV_Mount_2.cfg</t>
  </si>
  <si>
    <t>RLV_Mount_2</t>
  </si>
  <si>
    <t>#LOC_tantares_lv_RLV_Mount_2</t>
  </si>
  <si>
    <t>TantaresLV/parts/ENERGIA/_RLV_Mount_1.cfg</t>
  </si>
  <si>
    <t>RLV_Mount_1</t>
  </si>
  <si>
    <t>#LOC_tantares_lv_RLV_Mount_1</t>
  </si>
  <si>
    <t>TantaresLV/parts/ENERGIA/_RLV_LFO_4.cfg</t>
  </si>
  <si>
    <t>RLV_LFO_4</t>
  </si>
  <si>
    <t>#LOC_tantares_lv_RLV_LFO_4</t>
  </si>
  <si>
    <t>TantaresLV/parts/ENERGIA/_RLV_LFO_3.cfg</t>
  </si>
  <si>
    <t>RLV_LFO_3</t>
  </si>
  <si>
    <t>#LOC_tantares_lv_RLV_LFO_3</t>
  </si>
  <si>
    <t>TantaresLV/parts/ENERGIA/_RLV_LFO_2.cfg</t>
  </si>
  <si>
    <t>RLV_LFO_2</t>
  </si>
  <si>
    <t>#LOC_tantares_lv_RLV_LFO_2</t>
  </si>
  <si>
    <t>TantaresLV/parts/ENERGIA/_RLV_LFO_1.cfg</t>
  </si>
  <si>
    <t>RLV_LFO_1</t>
  </si>
  <si>
    <t>#LOC_tantares_lv_RLV_LFO_1</t>
  </si>
  <si>
    <t>TantaresLV/parts/ENERGIA/_RLV_Fairing_1.cfg</t>
  </si>
  <si>
    <t>RLV_Fairing_1</t>
  </si>
  <si>
    <t>#LOC_tantares_lv_RLV_Fairing_1</t>
  </si>
  <si>
    <t>TantaresLV/parts/ENERGIA/_RLV_1_Engine_2.cfg</t>
  </si>
  <si>
    <t>RLV_1_Engine_2</t>
  </si>
  <si>
    <t>#LOC_tantares_lv_RLV_1_Engine_2</t>
  </si>
  <si>
    <t>TantaresLV/parts/ENERGIA/_RLV_1_Engine_1.cfg</t>
  </si>
  <si>
    <t>RLV_1_Engine_1</t>
  </si>
  <si>
    <t>#LOC_tantares_lv_RLV_1_Engine_1</t>
  </si>
  <si>
    <t>TantaresLV/parts/BRIZ/_delphini_us_structure_s1_1.cfg</t>
  </si>
  <si>
    <t>delphini_us_structure_s1_1</t>
  </si>
  <si>
    <t>Delphini Size 1 Fuel Decoupler</t>
  </si>
  <si>
    <t>Found in a storage shed</t>
  </si>
  <si>
    <t>TantaresLV/parts/BRIZ/_delphini_us_fuel_tank_s1_1.cfg</t>
  </si>
  <si>
    <t>delphini_us_fuel_tank_s1_1</t>
  </si>
  <si>
    <t>Delphini Size 1 Fuel Tank</t>
  </si>
  <si>
    <t>TantaresLV/parts/BRIZ/_delphini_us_engine_s1_1.cfg</t>
  </si>
  <si>
    <t>delphini_us_engine_s1_1</t>
  </si>
  <si>
    <t>Delphini S5-98M "Vindkast" Rocket Engine</t>
  </si>
  <si>
    <t>TantaresLV/parts/BLOK_E/_AndromedaUS_VernierEngine_1.cfg</t>
  </si>
  <si>
    <t>AndromedaUS_VernierEngine_1</t>
  </si>
  <si>
    <t>A-109V "Gnisttemmet" Vernier Engine</t>
  </si>
  <si>
    <t>TantaresLV/parts/BLOK_E/_AndromedaUS_LFO_1.cfg</t>
  </si>
  <si>
    <t>AndromedaUS_LFO_1</t>
  </si>
  <si>
    <t>A-USF01 Fuel Tank</t>
  </si>
  <si>
    <t>TantaresLV/parts/BLOK_E/_AndromedaUS_Engine_1.cfg</t>
  </si>
  <si>
    <t>AndromedaUS_Engine_1</t>
  </si>
  <si>
    <t>A-109 "Branntemmet" Rocket Engine</t>
  </si>
  <si>
    <t>TantaresLV/parts/BLOK_E/_AndromedaUS_Decoupler_1.cfg</t>
  </si>
  <si>
    <t>AndromedaUS_Decoupler_1</t>
  </si>
  <si>
    <t>A-USD01 Structural Decoupler</t>
  </si>
  <si>
    <t>TantaresLV/parts/BLOK_D/_SUS_LFO_1.cfg</t>
  </si>
  <si>
    <t>SUS_LFO_1</t>
  </si>
  <si>
    <t>#LOC_tantares_lv_SUS_LFO_1</t>
  </si>
  <si>
    <t>TantaresLV/parts/BLOK_D/_SUS_Engine_1.cfg</t>
  </si>
  <si>
    <t>SUS_Engine_1</t>
  </si>
  <si>
    <t>#LOC_tantares_lv_SUS_Engine_1</t>
  </si>
  <si>
    <t>TantaresLV/parts/ANY_STRUCTURAL/ZENIT/_hydra_lv_recovery_bay_srf_2.cfg</t>
  </si>
  <si>
    <t>hydra_lv_recovery_bay_srf_2</t>
  </si>
  <si>
    <t>Hydra Recovery Bay B</t>
  </si>
  <si>
    <t>TantaresLV/parts/ANY_STRUCTURAL/ZENIT/_hydra_lv_recovery_bay_srf_1.cfg</t>
  </si>
  <si>
    <t>hydra_lv_recovery_bay_srf_1</t>
  </si>
  <si>
    <t>Hydra Recovery Bay A</t>
  </si>
  <si>
    <t>TantaresLV/parts/ANY_GRID_FIN/N1/_libra_lv_basic_grid_fin_srf_2.cfg</t>
  </si>
  <si>
    <t>libra_lv_basic_grid_fin_srf_2</t>
  </si>
  <si>
    <t>Libra Grid Fin</t>
  </si>
  <si>
    <t>TantaresLV/parts/ANY_FUEL_TANK/ZENIT/_hydra_lv_nose_fuel_tank_s2_2.cfg</t>
  </si>
  <si>
    <t>hydra_lv_nose_fuel_tank_s2_2</t>
  </si>
  <si>
    <t>#LOC_tantares_lv_hydra_lv_nose_fuel_tank_s2_2</t>
  </si>
  <si>
    <t>TantaresLV/parts/ANY_FUEL_TANK/ZENIT/_hydra_lv_nose_fuel_tank_s2_1.cfg</t>
  </si>
  <si>
    <t>hydra_lv_nose_fuel_tank_s2_1</t>
  </si>
  <si>
    <t>Hydra Size 2 Nose Fuel Tank A</t>
  </si>
  <si>
    <t>TantaresLV/parts/ANY_FUEL_TANK/ZENIT/_hydra_lv_fuel_tank_s2_4.cfg</t>
  </si>
  <si>
    <t>hydra_lv_fuel_tank_s2_4</t>
  </si>
  <si>
    <t>Hydra Size 2 Fuel Tank D</t>
  </si>
  <si>
    <t>TantaresLV/parts/ANY_FUEL_TANK/ZENIT/_hydra_lv_fuel_tank_s2_3.cfg</t>
  </si>
  <si>
    <t>hydra_lv_fuel_tank_s2_3</t>
  </si>
  <si>
    <t>Hydra Size 2 Fuel Tank C</t>
  </si>
  <si>
    <t>TantaresLV/parts/ANY_FUEL_TANK/ZENIT/_hydra_lv_fuel_tank_s2_2.cfg</t>
  </si>
  <si>
    <t>hydra_lv_fuel_tank_s2_2</t>
  </si>
  <si>
    <t>Hydra Size 2 Fuel Tank B</t>
  </si>
  <si>
    <t>TantaresLV/parts/ANY_FUEL_TANK/N1/_libra_lv_mount_s2_1.cfg</t>
  </si>
  <si>
    <t>libra_lv_mount_s2_1</t>
  </si>
  <si>
    <t>Libra Size 2 Engine Mount Fuel Tank</t>
  </si>
  <si>
    <t>TantaresLV/parts/ANY_FUEL_TANK/N1/_libra_lv_fuel_tank_s7p5_s6_1.cfg</t>
  </si>
  <si>
    <t>libra_lv_fuel_tank_s7p5_s6_1</t>
  </si>
  <si>
    <t>Libra Size 6 to Size 7.5 Adapter Fuel Tank</t>
  </si>
  <si>
    <t>TantaresLV/parts/ANY_FUEL_TANK/N1/_libra_lv_fuel_tank_s6_s4_1.cfg</t>
  </si>
  <si>
    <t>libra_lv_fuel_tank_s6_s4_1</t>
  </si>
  <si>
    <t>Libra Size 4 to Size 6 Adapter Fuel Tank</t>
  </si>
  <si>
    <t>TantaresLV/parts/ANY_FUEL_TANK/N1/_libra_lv_fuel_tank_s4_s3_1.cfg</t>
  </si>
  <si>
    <t>libra_lv_fuel_tank_s4_s3_1</t>
  </si>
  <si>
    <t>Libra Size 3 to Size 4 Adapter Fuel Tank</t>
  </si>
  <si>
    <t>TantaresLV/parts/ANY_FUEL_TANK/N1/_libra_lv_fuel_tank_s2_2.cfg</t>
  </si>
  <si>
    <t>libra_lv_fuel_tank_s2_2</t>
  </si>
  <si>
    <t>Libra Size 2 Fuel Tank B</t>
  </si>
  <si>
    <t>TantaresLV/parts/ANY_FUEL_TANK/N1/_libra_lv_fuel_tank_s2_1.cfg</t>
  </si>
  <si>
    <t>libra_lv_fuel_tank_s2_1</t>
  </si>
  <si>
    <t>Libra Size 2 Fuel Tank A</t>
  </si>
  <si>
    <t>TantaresLV/parts/ANY_FUEL_TANK/N1/_libra_lv_engine_s7p5_1.cfg</t>
  </si>
  <si>
    <t>libra_lv_engine_s7p5_1</t>
  </si>
  <si>
    <t>Libra Size 7.5 Rocket Engine Cluster</t>
  </si>
  <si>
    <t>TantaresLV/parts/ANY_FUEL_TANK/FREGAT/_tantares_us_fuel_tank_s0_1.cfg</t>
  </si>
  <si>
    <t>tantares_us_fuel_tank_s0_1</t>
  </si>
  <si>
    <t>Tantares Upper Stage Fuel Tank</t>
  </si>
  <si>
    <t>TantaresLV/parts/ANY_FUEL_TANK/FREGAT/_tantares_us_avionics_s0_1.cfg</t>
  </si>
  <si>
    <t>tantares_us_avionics_s0_1</t>
  </si>
  <si>
    <t>Tantares Upper Stage 62-A "Bomullsdotter" Control Block</t>
  </si>
  <si>
    <t>TantaresLV/parts/ANY_FUEL_TANK/ENERGIA/_rotanev_lv_toroidal_fuel_tank_s4_2.cfg</t>
  </si>
  <si>
    <t>rotanev_lv_toroidal_fuel_tank_s4_2</t>
  </si>
  <si>
    <t>#LOC_tantares_lv_rotanev_lv_toroidal_fuel_tank_s4_2</t>
  </si>
  <si>
    <t>Rotanev Launch Services</t>
  </si>
  <si>
    <t>TantaresLV/parts/ANY_FUEL_TANK/ENERGIA/_rotanev_lv_toroidal_fuel_tank_s4_1.cfg</t>
  </si>
  <si>
    <t>rotanev_lv_toroidal_fuel_tank_s4_1</t>
  </si>
  <si>
    <t>#LOC_tantares_lv_rotanev_lv_toroidal_fuel_tank_s4_1</t>
  </si>
  <si>
    <t>TantaresLV/parts/ANY_FUEL_TANK/ENERGIA/_rotanev_lv_nose_fuel_tank_s4_1.cfg</t>
  </si>
  <si>
    <t>rotanev_lv_nose_fuel_tank_s4_1</t>
  </si>
  <si>
    <t>Rotanev Size 4 Nose Fuel Tank</t>
  </si>
  <si>
    <t>TantaresLV/parts/ANY_FUEL_TANK/ENERGIA/_rotanev_lv_fuel_tank_s4_4.cfg</t>
  </si>
  <si>
    <t>rotanev_lv_fuel_tank_s4_4</t>
  </si>
  <si>
    <t>Rotanev Size 4 Fuel Tank D</t>
  </si>
  <si>
    <t>TantaresLV/parts/ANY_FUEL_TANK/ENERGIA/_rotanev_lv_fuel_tank_s4_3.cfg</t>
  </si>
  <si>
    <t>rotanev_lv_fuel_tank_s4_3</t>
  </si>
  <si>
    <t>Rotanev Size 4 Fuel Tank C</t>
  </si>
  <si>
    <t>TantaresLV/parts/ANY_FUEL_TANK/ENERGIA/_rotanev_lv_fairing_s4_1.cfg</t>
  </si>
  <si>
    <t>rotanev_lv_fairing_s4_1</t>
  </si>
  <si>
    <t>Rotanev  Size 4 Fairing Base</t>
  </si>
  <si>
    <t>TantaresLV/parts/ANY_FUEL_TANK/ENERGIA/_rotanev_lv_engine_mount_s4_4.cfg</t>
  </si>
  <si>
    <t>rotanev_lv_engine_mount_s4_4</t>
  </si>
  <si>
    <t>Rotanev Size 4 Engine Mount B</t>
  </si>
  <si>
    <t>TantaresLV/parts/ANY_FUEL_TANK/ENERGIA/_rotanev_lv_engine_mount_s4_1.cfg</t>
  </si>
  <si>
    <t>rotanev_lv_engine_mount_s4_1</t>
  </si>
  <si>
    <t>Rotanev Size 4 Engine Mount A</t>
  </si>
  <si>
    <t>TantaresLV/parts/ANY_FUEL_TANK/ENERGIA/_rotanev_lv_cap_fuel_tank_s4_1.cfg</t>
  </si>
  <si>
    <t>rotanev_lv_cap_fuel_tank_s4_1</t>
  </si>
  <si>
    <t>Rotanev Size 4 Cap Fuel Tank</t>
  </si>
  <si>
    <t>TantaresLV/parts/ANY_FUEL_TANK/BLOK_D/_alnair_us_fuel_tank_s2_1.cfg</t>
  </si>
  <si>
    <t>alnair_us_fuel_tank_s2_1</t>
  </si>
  <si>
    <t>Alnair Upper Stage Fuel Tank</t>
  </si>
  <si>
    <t>TantaresLV/parts/ANY_ENGINE/ZENIT/_hydra_lv_engine_s0_1.cfg</t>
  </si>
  <si>
    <t>hydra_lv_engine_s0_1</t>
  </si>
  <si>
    <t>Hydra RD-170 "Nordstjerne" Rocket Engine</t>
  </si>
  <si>
    <t>TantaresLV/parts/ANY_ENGINE/N1/_libra_lv_engine_s0_3.cfg</t>
  </si>
  <si>
    <t>libra_lv_engine_s0_3</t>
  </si>
  <si>
    <t>Libra NK-39 "Romkatt" Rocket Engine</t>
  </si>
  <si>
    <t>TantaresLV/parts/ANY_ENGINE/N1/_libra_lv_engine_s0_2.cfg</t>
  </si>
  <si>
    <t>libra_lv_engine_s0_2</t>
  </si>
  <si>
    <t>Libra NK-43 "StratosfÃ¦rekatt" Rocket Engine</t>
  </si>
  <si>
    <t>TantaresLV/parts/ANY_ENGINE/N1/_libra_lv_engine_s0_1.cfg</t>
  </si>
  <si>
    <t>libra_lv_engine_s0_1</t>
  </si>
  <si>
    <t>Libra NK-33 "Megakatt" Rocket Engine</t>
  </si>
  <si>
    <t>TantaresLV/parts/ANY_ENGINE/ENERGIA/_rotanev_lv_engine_s0_2.cfg</t>
  </si>
  <si>
    <t>rotanev_lv_engine_s0_2</t>
  </si>
  <si>
    <t>Rotanev RD-0122 "StÃ¸vstorm" Rocket Engine</t>
  </si>
  <si>
    <t>TantaresLV/parts/ANY_ENGINE/ENERGIA/_rotanev_lv_engine_s0_1.cfg</t>
  </si>
  <si>
    <t>rotanev_lv_engine_s0_1</t>
  </si>
  <si>
    <t>Rotanev RD-0120 "SnÃ¸storm" Rocket Engine</t>
  </si>
  <si>
    <t>TantaresLV/parts/ANY_ENGINE/BLOK_D/_alnair_us_engine_s1_1.cfg</t>
  </si>
  <si>
    <t>alnair_us_engine_s1_1</t>
  </si>
  <si>
    <t>Alnair Upper Stage RD-58 "SnÃ¸stormvingen" Rocket Engine</t>
  </si>
  <si>
    <t>TantaresLV/parts/ANY/TRUSS_DECOUPLERS/_castor_truss_decoupler_s1_1.cfg</t>
  </si>
  <si>
    <t>castor_truss_decoupler_s1_1</t>
  </si>
  <si>
    <t>Castor Size 1 T-Decoupler</t>
  </si>
  <si>
    <t>TantaresLV/parts/ANY/TRUSS_DECOUPLERS/_castor_truss_decoupler_s1p5_1.cfg</t>
  </si>
  <si>
    <t>castor_truss_decoupler_s1p5_1</t>
  </si>
  <si>
    <t>Castor Size 1.5 T-Decoupler</t>
  </si>
  <si>
    <t>TantaresLV/parts/ANY/STAGING_PLATES/_circinus_staging_plate_s1_1.cfg</t>
  </si>
  <si>
    <t>circinus_staging_plate_s1_1</t>
  </si>
  <si>
    <t>Circinus Size 1 Staging Plate</t>
  </si>
  <si>
    <t>#LOC_Tantares_Manufacturer_TST</t>
  </si>
  <si>
    <t>TantaresLV/parts/ANY/STAGING_PLATES/_circinus_staging_plate_s1p5_1.cfg</t>
  </si>
  <si>
    <t>circinus_staging_plate_s1p5_1</t>
  </si>
  <si>
    <t>Circinus Size 1.5 Staging Plate</t>
  </si>
  <si>
    <t>TantaresLV/parts/ANY/FUEL_VENTS/_dorado_fuel_vent_srf_1.cfg</t>
  </si>
  <si>
    <t>dorado_fuel_vent_srf_1</t>
  </si>
  <si>
    <t>Dorado Liquid Fuel Vent</t>
  </si>
  <si>
    <t>TantaresLV/parts/ANY/FAIRINGS/_canopus_fairing_s3_1.cfg</t>
  </si>
  <si>
    <t>canopus_fairing_s3_1</t>
  </si>
  <si>
    <t>Canopus Size 3 Aeroshell</t>
  </si>
  <si>
    <t>TantaresLV/parts/ANY/FAIRINGS/_canopus_fairing_s2_1.cfg</t>
  </si>
  <si>
    <t>canopus_fairing_s2_1</t>
  </si>
  <si>
    <t>Canopus Size 2 Aeroshell</t>
  </si>
  <si>
    <t>TantaresLV/parts/ANY/FAIRINGS/_canopus_fairing_s1_1.cfg</t>
  </si>
  <si>
    <t>canopus_fairing_s1_1</t>
  </si>
  <si>
    <t>Canopus Size 1 Aeroshell</t>
  </si>
  <si>
    <t>TantaresLV/parts/ANY/FAIRINGS/_canopus_fairing_s1p5_1.cfg</t>
  </si>
  <si>
    <t>canopus_fairing_s1p5_1</t>
  </si>
  <si>
    <t>Canopus Size 1.5 Aeroshell</t>
  </si>
  <si>
    <t>TantaresLV/parts/ANY/FAIRINGS/_canopus_fairing_s0p5_1.cfg</t>
  </si>
  <si>
    <t>canopus_fairing_s0p5_1</t>
  </si>
  <si>
    <t>Canopus Size 0.5 Aeroshell</t>
  </si>
  <si>
    <t>TantaresLV/parts/ANY/DECOUPLERS/_castor_decoupler_s6_1.cfg</t>
  </si>
  <si>
    <t>castor_decoupler_s6_1</t>
  </si>
  <si>
    <t>Castor Size 6 Decoupler</t>
  </si>
  <si>
    <t>TantaresLV/parts/ANY/DECOUPLERS/_castor_decoupler_s4_1.cfg</t>
  </si>
  <si>
    <t>castor_decoupler_s4_1</t>
  </si>
  <si>
    <t>Castor Size 4 Decoupler</t>
  </si>
  <si>
    <t>TantaresLV/parts/ANY/DECOUPLERS/_castor_decoupler_s3_1.cfg</t>
  </si>
  <si>
    <t>castor_decoupler_s3_1</t>
  </si>
  <si>
    <t>Castor Size 3 Decoupler</t>
  </si>
  <si>
    <t>TantaresLV/parts/ANY/DECOUPLERS/_castor_decoupler_s2_1.cfg</t>
  </si>
  <si>
    <t>castor_decoupler_s2_1</t>
  </si>
  <si>
    <t>Castor Size 2 Decoupler</t>
  </si>
  <si>
    <t>TantaresLV/parts/ANY/DECOUPLERS/_castor_decoupler_s1_1.cfg</t>
  </si>
  <si>
    <t>castor_decoupler_s1_1</t>
  </si>
  <si>
    <t>Castor Size 1 Decoupler</t>
  </si>
  <si>
    <t>TantaresLV/parts/ANY/DECOUPLERS/_castor_decoupler_s1p5_1.cfg</t>
  </si>
  <si>
    <t>castor_decoupler_s1p5_1</t>
  </si>
  <si>
    <t>Castor Size 1.5 Decoupler</t>
  </si>
  <si>
    <t>TantaresLV/parts/ANY/DECOUPLERS/_castor_decoupler_s0_1.cfg</t>
  </si>
  <si>
    <t>castor_decoupler_s0_1</t>
  </si>
  <si>
    <t>Castor Size 0 Decoupler</t>
  </si>
  <si>
    <t>TantaresLV/parts/ANY/DECOUPLERS/_castor_decoupler_s0p5_1.cfg</t>
  </si>
  <si>
    <t>castor_decoupler_s0p5_1</t>
  </si>
  <si>
    <t>Castor Size 0.5 Decoupler</t>
  </si>
  <si>
    <t>TantaresLV/parts/ANY/BASIC_FINS/_canopus_basic_fin_srf_2.cfg</t>
  </si>
  <si>
    <t>canopus_basic_fin_srf_2</t>
  </si>
  <si>
    <t>Canopus Basic Fin B</t>
  </si>
  <si>
    <t>TantaresLV/parts/ANY/BASIC_FINS/_canopus_basic_fin_srf_1.cfg</t>
  </si>
  <si>
    <t>canopus_basic_fin_srf_1</t>
  </si>
  <si>
    <t>Canopus Basic Fin A</t>
  </si>
  <si>
    <t>TantaresLV/parts/ANY/_Castor_Decoupler_2_R.cfg</t>
  </si>
  <si>
    <t>Castor_Decoupler_2_R</t>
  </si>
  <si>
    <t>Castor Size 2 T-Decoupler</t>
  </si>
  <si>
    <t>H-360 Fuel Tank</t>
  </si>
  <si>
    <t>H-R120 "Lynavleder" Liquid Fuel Engine</t>
  </si>
  <si>
    <t>lynavlederUpgrade</t>
  </si>
  <si>
    <t>0 310</t>
  </si>
  <si>
    <t>1 113</t>
  </si>
  <si>
    <t>H-R171 "Lynnedslag" Liquid Fuel Engine Cluster</t>
  </si>
  <si>
    <t>lynnedslagUpgrade</t>
  </si>
  <si>
    <t>0 295</t>
  </si>
  <si>
    <t>1 275</t>
  </si>
  <si>
    <t>RD-110A "Litenugle" Liquid Fuel Engine</t>
  </si>
  <si>
    <t>litenugleUpgrade</t>
  </si>
  <si>
    <t>0 315</t>
  </si>
  <si>
    <t>1 106</t>
  </si>
  <si>
    <t>RD-108 "Litensegl" Liquid Fuel Cluster</t>
  </si>
  <si>
    <t>litenseglUpgrade</t>
  </si>
  <si>
    <t>0 318</t>
  </si>
  <si>
    <t>1 288</t>
  </si>
  <si>
    <t>6 0.001</t>
  </si>
  <si>
    <t>RD-110 "Hageugle" Liquid Fuel Engine</t>
  </si>
  <si>
    <t>hageugleUpgrade</t>
  </si>
  <si>
    <t>RD-107 "Hagehval" Liquid Fuel Engine Cluster</t>
  </si>
  <si>
    <t>hagehvalUpgrade</t>
  </si>
  <si>
    <t>0 322</t>
  </si>
  <si>
    <t xml:space="preserve">    // Need to add a second module to modify the second ModuleEnginesFX atmosphere curve</t>
  </si>
  <si>
    <t>A-RS31 "Duskregn" Liquid Fuel Engine</t>
  </si>
  <si>
    <t>duskregnUpgrade</t>
  </si>
  <si>
    <t>0 326</t>
  </si>
  <si>
    <t>1 108</t>
  </si>
  <si>
    <t>A-RS21 "Regn" Liquid Fuel Engine Cluster</t>
  </si>
  <si>
    <t>regnUpgrade</t>
  </si>
  <si>
    <t>1 271</t>
  </si>
  <si>
    <t>A-RS12 "Tordenvær-L" Liquid Fuel Engine Cluster</t>
  </si>
  <si>
    <t>tordenvaerUpgrade</t>
  </si>
  <si>
    <t>0 316</t>
  </si>
  <si>
    <t>1 287</t>
  </si>
  <si>
    <t>A-RS11 "Tordenvær" Liquid Fuel Engine Cluster</t>
  </si>
  <si>
    <t>tordenvaerLUpgrade</t>
  </si>
  <si>
    <t xml:space="preserve">    // This tech was hidden at the time that I wrote this config, still under development</t>
  </si>
  <si>
    <t>Engine to Be Named Later</t>
  </si>
  <si>
    <t>LLV_V_Engine_1Upgrade</t>
  </si>
  <si>
    <t>0 345</t>
  </si>
  <si>
    <t>1 117</t>
  </si>
  <si>
    <t>LLV_G_Engine_1Upgrade</t>
  </si>
  <si>
    <t>LLV_B_Engine_1Upgrade</t>
  </si>
  <si>
    <t>1 285</t>
  </si>
  <si>
    <t>LLV_A_Engine_1Upgrade</t>
  </si>
  <si>
    <t>1 295</t>
  </si>
  <si>
    <t>RD-119 "Halefjær" Liquid Fuel Engine</t>
  </si>
  <si>
    <t>halefjaerUpgrade</t>
  </si>
  <si>
    <t>0 330</t>
  </si>
  <si>
    <t>1 109</t>
  </si>
  <si>
    <t>RD-214 "Fjær" Liquid Fuel Engine</t>
  </si>
  <si>
    <t>fjaerUpgrade</t>
  </si>
  <si>
    <t>DU-49 "Eremittkreps" Liquid Fuel Engine</t>
  </si>
  <si>
    <t>RD-216 "Kongekrabbe" Liquid Fuel Engine</t>
  </si>
  <si>
    <t>eremittkrepsUpgrade</t>
  </si>
  <si>
    <t>0 293</t>
  </si>
  <si>
    <t>1 97</t>
  </si>
  <si>
    <t>kongekrabbeUpgrade</t>
  </si>
  <si>
    <t>0 291</t>
  </si>
  <si>
    <t>1 276</t>
  </si>
  <si>
    <t xml:space="preserve">    // Don't use the upgrade code attached, duplicated</t>
  </si>
  <si>
    <t>To Be Announced</t>
  </si>
  <si>
    <t>TUS_Engine_1Upgrade</t>
  </si>
  <si>
    <t>0 300</t>
  </si>
  <si>
    <t>1 103</t>
  </si>
  <si>
    <t>RLV_1_Engine_2Upgrade</t>
  </si>
  <si>
    <t>RLV_1_Engine_1Upgrade</t>
  </si>
  <si>
    <t>0 440</t>
  </si>
  <si>
    <t>1 353</t>
  </si>
  <si>
    <t>S5-98M "Vindkast" Liquid Fuel Engine</t>
  </si>
  <si>
    <t>vindkastUpgrade</t>
  </si>
  <si>
    <t>gnisttemmetUpgrade</t>
  </si>
  <si>
    <t>A-109 "Branntemmet" Liquid Fuel Engine</t>
  </si>
  <si>
    <t>branntemmetUpgrade</t>
  </si>
  <si>
    <t>SUS_Engine_1Upgrade</t>
  </si>
  <si>
    <t>0 335</t>
  </si>
  <si>
    <t>1 135</t>
  </si>
  <si>
    <t>size7</t>
  </si>
  <si>
    <t>RD-720 "Megakatt" Liquid Fuel Engine Cluster</t>
  </si>
  <si>
    <t>megakattUpgrade</t>
  </si>
  <si>
    <t>0 331</t>
  </si>
  <si>
    <t>1 297</t>
  </si>
  <si>
    <t>RD-58 "Snøstormvingen" Liquid Fuel Engine</t>
  </si>
  <si>
    <t>snostormvingenUpgrade</t>
  </si>
  <si>
    <t>0 353</t>
  </si>
  <si>
    <t>megakattClusterUpgrade</t>
  </si>
  <si>
    <t>NK-39 "Romkatt" Liquid Fuel Engine</t>
  </si>
  <si>
    <t>romkattUpgrade</t>
  </si>
  <si>
    <t>0 352</t>
  </si>
  <si>
    <t>NK-43 "Stratosfærekatt" Liquid Fuel Engine</t>
  </si>
  <si>
    <t>stratosfaerekattUpgrade</t>
  </si>
  <si>
    <t>0 346</t>
  </si>
  <si>
    <t>1 246</t>
  </si>
  <si>
    <t>NK-33 "Megakatt" Liquid Fuel Engine</t>
  </si>
  <si>
    <t>RD-122 "Støvstorm" Cryogenic Rocket Engine</t>
  </si>
  <si>
    <t>stovstormUpgrade</t>
  </si>
  <si>
    <t>0 461</t>
  </si>
  <si>
    <t>RD-120 "Snøstorm" Cryogenic Rocket Engine</t>
  </si>
  <si>
    <t>snostormUpgrade</t>
  </si>
  <si>
    <t>0 455</t>
  </si>
  <si>
    <t>RD-170 "Nordstjerne" Liquid Fuel Engine</t>
  </si>
  <si>
    <t>nordstjerneUpgrade</t>
  </si>
  <si>
    <t>0 337</t>
  </si>
  <si>
    <t>1 309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</si>
</sst>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0" borderId="0" xfId="0" applyAlignment="1"/>
    <xf numFmtId="0" fontId="0" fillId="5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T291"/>
  <sheetViews>
    <sheetView tabSelected="1" zoomScale="80" zoomScaleNormal="80" workbookViewId="0">
      <pane xSplit="3" ySplit="1" topLeftCell="D136" activePane="bottomRight" state="frozen"/>
      <selection pane="topRight" activeCell="C1" sqref="C1"/>
      <selection pane="bottomLeft" activeCell="A2" sqref="A2"/>
      <selection pane="bottomRight" activeCell="N144" sqref="N144"/>
    </sheetView>
  </sheetViews>
  <sheetFormatPr defaultRowHeight="14.5" x14ac:dyDescent="0.35"/>
  <cols>
    <col min="1" max="1" width="8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76.6328125" style="11" customWidth="1"/>
    <col min="13" max="13" width="21.36328125" style="9" bestFit="1" customWidth="1"/>
    <col min="14" max="14" width="24.9062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7.36328125" style="10" bestFit="1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7" width="26.36328125" style="10" customWidth="1"/>
    <col min="28" max="28" width="11" style="10" customWidth="1"/>
    <col min="29" max="29" width="3.6328125" customWidth="1"/>
    <col min="30" max="30" width="117.453125" style="11" customWidth="1"/>
    <col min="31" max="31" width="4.1796875" style="13" customWidth="1"/>
    <col min="32" max="32" width="22.7265625" style="17" customWidth="1"/>
    <col min="33" max="33" width="10.81640625" style="17" customWidth="1"/>
    <col min="34" max="38" width="9.08984375" style="17" customWidth="1"/>
    <col min="39" max="39" width="30" style="15" customWidth="1"/>
    <col min="40" max="40" width="4.1796875" style="13" customWidth="1"/>
    <col min="41" max="41" width="49.90625" style="15" customWidth="1"/>
    <col min="42" max="42" width="21.26953125" style="16" customWidth="1"/>
    <col min="43" max="43" width="14.81640625" style="16" customWidth="1"/>
    <col min="44" max="44" width="39" style="16" customWidth="1"/>
    <col min="45" max="45" width="6.81640625" style="10" customWidth="1"/>
    <col min="46" max="46" width="13.90625" style="16" customWidth="1"/>
  </cols>
  <sheetData>
    <row r="1" spans="1:46" x14ac:dyDescent="0.35">
      <c r="A1" t="s">
        <v>597</v>
      </c>
      <c r="B1" t="s">
        <v>351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L1" s="11" t="s">
        <v>318</v>
      </c>
      <c r="M1" s="9" t="s">
        <v>11</v>
      </c>
      <c r="N1" s="8" t="s">
        <v>197</v>
      </c>
      <c r="O1" s="8" t="s">
        <v>198</v>
      </c>
      <c r="P1" s="8" t="s">
        <v>236</v>
      </c>
      <c r="Q1" s="10" t="s">
        <v>234</v>
      </c>
      <c r="R1" s="10" t="s">
        <v>232</v>
      </c>
      <c r="S1" s="10" t="s">
        <v>233</v>
      </c>
      <c r="T1" s="10" t="s">
        <v>235</v>
      </c>
      <c r="U1" s="10" t="s">
        <v>562</v>
      </c>
      <c r="V1" s="10" t="s">
        <v>286</v>
      </c>
      <c r="W1" s="10" t="s">
        <v>242</v>
      </c>
      <c r="X1" s="10" t="s">
        <v>285</v>
      </c>
      <c r="Y1" s="10" t="s">
        <v>594</v>
      </c>
      <c r="Z1" s="10" t="s">
        <v>307</v>
      </c>
      <c r="AA1" s="10" t="s">
        <v>306</v>
      </c>
      <c r="AB1" s="10" t="s">
        <v>350</v>
      </c>
      <c r="AD1" s="11" t="s">
        <v>319</v>
      </c>
      <c r="AF1" s="17" t="s">
        <v>325</v>
      </c>
      <c r="AG1" s="17" t="s">
        <v>326</v>
      </c>
      <c r="AH1" s="17" t="s">
        <v>320</v>
      </c>
      <c r="AI1" s="17" t="s">
        <v>321</v>
      </c>
      <c r="AJ1" s="17" t="s">
        <v>322</v>
      </c>
      <c r="AK1" s="17" t="s">
        <v>323</v>
      </c>
      <c r="AL1" s="17" t="s">
        <v>324</v>
      </c>
      <c r="AM1" s="15" t="s">
        <v>328</v>
      </c>
      <c r="AO1" s="15" t="s">
        <v>237</v>
      </c>
      <c r="AP1" s="16" t="s">
        <v>316</v>
      </c>
      <c r="AQ1" s="16" t="s">
        <v>309</v>
      </c>
      <c r="AR1" s="16" t="s">
        <v>317</v>
      </c>
      <c r="AS1" s="10" t="s">
        <v>356</v>
      </c>
      <c r="AT1" s="16" t="s">
        <v>310</v>
      </c>
    </row>
    <row r="2" spans="1:46" ht="84.5" x14ac:dyDescent="0.35">
      <c r="A2" t="s">
        <v>639</v>
      </c>
      <c r="B2" t="s">
        <v>640</v>
      </c>
      <c r="C2" t="s">
        <v>641</v>
      </c>
      <c r="D2" t="s">
        <v>642</v>
      </c>
      <c r="E2" t="s">
        <v>643</v>
      </c>
      <c r="F2" t="s">
        <v>368</v>
      </c>
      <c r="G2">
        <v>13500</v>
      </c>
      <c r="H2">
        <v>13500</v>
      </c>
      <c r="I2">
        <v>0.25</v>
      </c>
      <c r="J2" t="s">
        <v>138</v>
      </c>
      <c r="L2" s="12" t="str">
        <f>_xlfn.CONCAT(IF($Q2&lt;&gt;"",_xlfn.CONCAT(" #LOC_KTT_",A2,"_",C2,"_Title = ",$Q2,CHAR(10),"@PART[",C2,"]:NEEDS[!002_CommunityPartsTitles]:AFTER[",A2,"] // ",IF(Q2="",D2,_xlfn.CONCAT(Q2," (",D2,")")),CHAR(10),"{",CHAR(10),"    @",$Q$1," = #LOC_KTT_",A2,"_",C2,"_Title // ",$Q2,CHAR(10),"}",CHAR(10)),""),"@PART[",C2,"]:AFTER[",A2,"] // ",IF(Q2="",D2,_xlfn.CONCAT(Q2," (",D2,")")),CHAR(10),"{",CHAR(10),"    techBranch = ",VLOOKUP(N2,TechTree!$G$2:$H$43,2,FALSE),CHAR(10),"    techTier = ",O2,CHAR(10),"    @TechRequired = ",M2,IF($R2&lt;&gt;"",_xlfn.CONCAT(CHAR(10),"    @",$R$1," = ",$R2),""),IF($S2&lt;&gt;"",_xlfn.CONCAT(CHAR(10),"    @",$S$1," = ",$S2),""),IF($T2&lt;&gt;"",_xlfn.CONCAT(CHAR(10),"    @",$T$1," = ",$T2),""),IF(AND(Z2="NA/Balloon",P2&lt;&gt;"Fuel Tank")=TRUE,_xlfn.CONCAT(CHAR(10),"    KiwiFuelSwitchIgnore = true"),""),IF($U2&lt;&gt;"",_xlfn.CONCAT(CHAR(10),U2),""),IF($AO2&lt;&gt;"",IF(P2="RTG","",_xlfn.CONCAT(CHAR(10),$AO2)),""),IF(AM2&lt;&gt;"",_xlfn.CONCAT(CHAR(10),AM2),""),CHAR(10),"}",IF(AB2="Yes",_xlfn.CONCAT(CHAR(10),"@PART[",C2,"]:NEEDS[KiwiDeprecate]:AFTER[",A2,"]",CHAR(10),"{",CHAR(10),"    kiwiDeprecate = true",CHAR(10),"}"),""),IF(P2="RTG",AO2,""))</f>
        <v>@PART[HLV_Nose_2]:AFTER[TantaresLV] // H-N20 Aerodynamic Nose Cone
{
    techBranch = adaptersEtAl
    techTier = 4
    @TechRequired = advConstruction
    structuralUpgradeType = 3_4
}</v>
      </c>
      <c r="M2" s="9" t="str">
        <f>_xlfn.XLOOKUP(_xlfn.CONCAT(N2,O2),TechTree!$C$2:$C$501,TechTree!$D$2:$D$501,"Not Valid Combination",0,1)</f>
        <v>advConstruction</v>
      </c>
      <c r="N2" s="8" t="s">
        <v>205</v>
      </c>
      <c r="O2" s="8">
        <v>4</v>
      </c>
      <c r="P2" s="8" t="s">
        <v>6</v>
      </c>
      <c r="T2" s="17"/>
      <c r="U2" s="17"/>
      <c r="V2" s="10" t="s">
        <v>241</v>
      </c>
      <c r="W2" s="10" t="s">
        <v>252</v>
      </c>
      <c r="Z2" s="10" t="s">
        <v>292</v>
      </c>
      <c r="AA2" s="10" t="s">
        <v>301</v>
      </c>
      <c r="AB2" s="10" t="s">
        <v>327</v>
      </c>
      <c r="AD2" s="12" t="str">
        <f>IF(P2="Engine",_xlfn.CONCAT("PARTUPGRADE:NEEDS[",A2,"]",CHAR(10),"{",CHAR(10),"    name = ",X2,CHAR(10),"    type = engine",CHAR(10),"    partIcon = ",C2,CHAR(10),"    techRequired = ",AT2,CHAR(10),"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so'.",CHAR(10),"}",CHAR(10),"@PARTUPGRADE[",X2,"]:NEEDS[",A2,"]:FOR[zKiwiTechTree]",CHAR(10),"{",CHAR(10),"    @entryCost = #$@PART[",C2,"]/entryCost$",CHAR(10),"    @entryCost *= #$@KIWI_ENGINE_MULTIPLIERS/",AQ2,"/UPGRADE_ENTRYCOST_MULTIPLIER$",CHAR(10),"    @title ^= #:INSERTPARTTITLE:$@PART[",C2,"]/title$:",CHAR(10),"    @description ^= #:INSERTPART:$@PART[",C2,"]/engineName$:",CHAR(10),"}",CHAR(10),"@PART[",C2,"]:NEEDS[",A2,"]:HAS[~engineUpgrade[off]]:AFTER[zzKiwiTechTree]",CHAR(10),"{",CHAR(10),"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#:INSERTPARTUPGRADE:$@PARTUPGRADE[",X2,"]/techRequired$:",CHAR(10),"}"),IF(OR(P2="System",P2="System and Space Capability")=TRUE,_xlfn.CONCAT("// Choose the one with the part that you want to represent the system",CHAR(10),"#LOC_KTT_",A2,"_",X2,"_SYSTEM_UPGRADE_TITLE = ",Y2,CHAR(10),"PARTUPGRADE:NEEDS[",A2,"]",CHAR(10),"{",CHAR(10),"    name = ",X2,"Upgrade",CHAR(10),"    type = system",CHAR(10),"    systemUpgradeName = #LOC_KTT_",A2,"_",X2,"_SYSTEM_UPGRADE_TITLE // ",Y2,CHAR(10),"    partIcon = ",C2,CHAR(10),"    techRequired = INSERT HERE",AT2,CHAR(10),"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INSERTSYSTEM!",CHAR(10),"}",CHAR(10),"@PARTUPGRADE[",X2,"Upgrade]:FOR[KiwiTechTree]",CHAR(10),"{",CHAR(10),"    @title ^= #:INSERTPARTTITLE:$systemUpgradeName$:",CHAR(10),"    @description ^= #:INSERTSYSTEM:$systemUpgradeName$:",CHAR(10),"}",CHAR(10),"@PART[*]:HAS[#spacePlaneSystemUpgradeType[",X2,"],~systemUpgrade[off]]:FOR[zzzKiwiTechTree]",CHAR(10),"{",CHAR(10),"    %systemUpgradeName = #LOC_KTT_",A2,"_",X2,"_SYSTEM_UPGRADE_TITLE // ",Y2,CHAR(10),"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#:INSERTSYSTEMUPGRADENODE:$@PARTUPGRADE[",X2,"Upgrade]/techRequired$!",CHAR(10),"}"),""))</f>
        <v/>
      </c>
      <c r="AE2" s="14"/>
      <c r="AF2" s="18" t="s">
        <v>327</v>
      </c>
      <c r="AG2" s="18"/>
      <c r="AH2" s="18"/>
      <c r="AI2" s="18"/>
      <c r="AJ2" s="18"/>
      <c r="AK2" s="18"/>
      <c r="AL2" s="18"/>
      <c r="AM2" s="19" t="str">
        <f t="shared" ref="AM2" si="0">IF(AF2="Yes",_xlfn.CONCAT("    @MODULE[ModuleEngines*]",CHAR(10),"    {",IF(AG2&lt;&gt;"",_xlfn.CONCAT(CHAR(10),"        @maxThrust = ",AG2),""),IF(AH2&lt;&gt;"",_xlfn.CONCAT(CHAR(10),"        !atmosphereCurve {}",CHAR(10),"        atmosphereCurve",CHAR(10),"        {",IF(AH2&lt;&gt;"",_xlfn.CONCAT(CHAR(10),"            key = ",AH2),""),IF(AI2&lt;&gt;"",_xlfn.CONCAT(CHAR(10),"            key = ",AI2),""),IF(AJ2&lt;&gt;"",_xlfn.CONCAT(CHAR(10),"            key = ",AJ2),""),IF(AK2&lt;&gt;"",_xlfn.CONCAT(CHAR(10),"            key = ",AK2),""),IF(AL2&lt;&gt;"",_xlfn.CONCAT(CHAR(10),"            key = ",AL2),""),CHAR(10),"        }"),""),CHAR(10),"    }"),"")</f>
        <v/>
      </c>
      <c r="AN2" s="14"/>
      <c r="AO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",W2,CHAR(10),Parts!AR2,CHAR(10),"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Tank",IF(Z2="NA/Balloon","    KiwiFuelSwitchIgnore = true",IF(Z2="standardLiquidFuel",_xlfn.CONCAT("    fuelTankUpgradeType = ",Z2,CHAR(10),"    fuelTankSizeUpgrade = ",AA2),_xlfn.CONCAT("    fuelTankUpgradeType = ",Z2))),IF(P2="RCS","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2" s="16" t="str">
        <f>IF(P2="Engine",VLOOKUP(W2,EngineUpgrades!$A$2:$C$19,2,FALSE),"")</f>
        <v/>
      </c>
      <c r="AQ2" s="16" t="str">
        <f>IF(P2="Engine",VLOOKUP(W2,EngineUpgrades!$A$2:$C$19,3,FALSE),"")</f>
        <v/>
      </c>
      <c r="AR2" s="15" t="str">
        <f>_xlfn.XLOOKUP(AP2,EngineUpgrades!$D$1:$J$1,EngineUpgrades!$D$17:$J$17,"",0,1)</f>
        <v/>
      </c>
      <c r="AS2" s="17">
        <v>2</v>
      </c>
      <c r="AT2" s="16" t="str">
        <f>IF(P2="Engine",_xlfn.XLOOKUP(_xlfn.CONCAT(N2,O2+AS2),TechTree!$C$2:$C$501,TechTree!$D$2:$D$501,"Not Valid Combination",0,1),"")</f>
        <v/>
      </c>
    </row>
    <row r="3" spans="1:46" ht="84.5" x14ac:dyDescent="0.35">
      <c r="A3" t="s">
        <v>639</v>
      </c>
      <c r="B3" t="s">
        <v>644</v>
      </c>
      <c r="C3" t="s">
        <v>645</v>
      </c>
      <c r="D3" t="s">
        <v>646</v>
      </c>
      <c r="E3" t="s">
        <v>643</v>
      </c>
      <c r="F3" t="s">
        <v>368</v>
      </c>
      <c r="G3">
        <v>13500</v>
      </c>
      <c r="H3">
        <v>13500</v>
      </c>
      <c r="I3">
        <v>0.25</v>
      </c>
      <c r="J3" t="s">
        <v>138</v>
      </c>
      <c r="L3" s="12" t="str">
        <f>_xlfn.CONCAT(IF($Q3&lt;&gt;"",_xlfn.CONCAT(" #LOC_KTT_",A3,"_",C3,"_Title = ",$Q3,CHAR(10),"@PART[",C3,"]:NEEDS[!002_CommunityPartsTitles]:AFTER[",A3,"] // ",IF(Q3="",D3,_xlfn.CONCAT(Q3," (",D3,")")),CHAR(10),"{",CHAR(10),"    @",$Q$1," = #LOC_KTT_",A3,"_",C3,"_Title // ",$Q3,CHAR(10),"}",CHAR(10)),""),"@PART[",C3,"]:AFTER[",A3,"] // ",IF(Q3="",D3,_xlfn.CONCAT(Q3," (",D3,")")),CHAR(10),"{",CHAR(10),"    techBranch = ",VLOOKUP(N3,TechTree!$G$2:$H$43,2,FALSE),CHAR(10),"    techTier = ",O3,CHAR(10),"    @TechRequired = ",M3,IF($R3&lt;&gt;"",_xlfn.CONCAT(CHAR(10),"    @",$R$1," = ",$R3),""),IF($S3&lt;&gt;"",_xlfn.CONCAT(CHAR(10),"    @",$S$1," = ",$S3),""),IF($T3&lt;&gt;"",_xlfn.CONCAT(CHAR(10),"    @",$T$1," = ",$T3),""),IF(AND(Z3="NA/Balloon",P3&lt;&gt;"Fuel Tank")=TRUE,_xlfn.CONCAT(CHAR(10),"    KiwiFuelSwitchIgnore = true"),""),IF($U3&lt;&gt;"",_xlfn.CONCAT(CHAR(10),U3),""),IF($AO3&lt;&gt;"",IF(P3="RTG","",_xlfn.CONCAT(CHAR(10),$AO3)),""),IF(AM3&lt;&gt;"",_xlfn.CONCAT(CHAR(10),AM3),""),CHAR(10),"}",IF(AB3="Yes",_xlfn.CONCAT(CHAR(10),"@PART[",C3,"]:NEEDS[KiwiDeprecate]:AFTER[",A3,"]",CHAR(10),"{",CHAR(10),"    kiwiDeprecate = true",CHAR(10),"}"),""),IF(P3="RTG",AO3,""))</f>
        <v>@PART[HLV_Nose_1]:AFTER[TantaresLV] // H-N10 Aerodynamic Nose Cone
{
    techBranch = adaptersEtAl
    techTier = 4
    @TechRequired = advConstruction
    structuralUpgradeType = 3_4
}</v>
      </c>
      <c r="M3" s="9" t="str">
        <f>_xlfn.XLOOKUP(_xlfn.CONCAT(N3,O3),TechTree!$C$2:$C$501,TechTree!$D$2:$D$501,"Not Valid Combination",0,1)</f>
        <v>advConstruction</v>
      </c>
      <c r="N3" s="8" t="s">
        <v>205</v>
      </c>
      <c r="O3" s="8">
        <v>4</v>
      </c>
      <c r="P3" s="8" t="s">
        <v>6</v>
      </c>
      <c r="T3" s="17"/>
      <c r="U3" s="17"/>
      <c r="V3" s="10" t="s">
        <v>241</v>
      </c>
      <c r="W3" s="10" t="s">
        <v>252</v>
      </c>
      <c r="Z3" s="10" t="s">
        <v>292</v>
      </c>
      <c r="AA3" s="10" t="s">
        <v>301</v>
      </c>
      <c r="AB3" s="10" t="s">
        <v>327</v>
      </c>
      <c r="AD3" s="12" t="str">
        <f>IF(P3="Engine",_xlfn.CONCAT("PARTUPGRADE:NEEDS[",A3,"]",CHAR(10),"{",CHAR(10),"    name = ",X3,CHAR(10),"    type = engine",CHAR(10),"    partIcon = ",C3,CHAR(10),"    techRequired = ",AT3,CHAR(10),"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so'.",CHAR(10),"}",CHAR(10),"@PARTUPGRADE[",X3,"]:NEEDS[",A3,"]:FOR[zKiwiTechTree]",CHAR(10),"{",CHAR(10),"    @entryCost = #$@PART[",C3,"]/entryCost$",CHAR(10),"    @entryCost *= #$@KIWI_ENGINE_MULTIPLIERS/",AQ3,"/UPGRADE_ENTRYCOST_MULTIPLIER$",CHAR(10),"    @title ^= #:INSERTPARTTITLE:$@PART[",C3,"]/title$:",CHAR(10),"    @description ^= #:INSERTPART:$@PART[",C3,"]/engineName$:",CHAR(10),"}",CHAR(10),"@PART[",C3,"]:NEEDS[",A3,"]:HAS[~engineUpgrade[off]]:AFTER[zzKiwiTechTree]",CHAR(10),"{",CHAR(10),"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#:INSERTPARTUPGRADE:$@PARTUPGRADE[",X3,"]/techRequired$:",CHAR(10),"}"),IF(OR(P3="System",P3="System and Space Capability")=TRUE,_xlfn.CONCAT("// Choose the one with the part that you want to represent the system",CHAR(10),"#LOC_KTT_",A3,"_",X3,"_SYSTEM_UPGRADE_TITLE = ",Y3,CHAR(10),"PARTUPGRADE:NEEDS[",A3,"]",CHAR(10),"{",CHAR(10),"    name = ",X3,"Upgrade",CHAR(10),"    type = system",CHAR(10),"    systemUpgradeName = #LOC_KTT_",A3,"_",X3,"_SYSTEM_UPGRADE_TITLE // ",Y3,CHAR(10),"    partIcon = ",C3,CHAR(10),"    techRequired = INSERT HERE",AT3,CHAR(10),"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INSERTSYSTEM!",CHAR(10),"}",CHAR(10),"@PARTUPGRADE[",X3,"Upgrade]:FOR[KiwiTechTree]",CHAR(10),"{",CHAR(10),"    @title ^= #:INSERTPARTTITLE:$systemUpgradeName$:",CHAR(10),"    @description ^= #:INSERTSYSTEM:$systemUpgradeName$:",CHAR(10),"}",CHAR(10),"@PART[*]:HAS[#spacePlaneSystemUpgradeType[",X3,"],~systemUpgrade[off]]:FOR[zzzKiwiTechTree]",CHAR(10),"{",CHAR(10),"    %systemUpgradeName = #LOC_KTT_",A3,"_",X3,"_SYSTEM_UPGRADE_TITLE // ",Y3,CHAR(10),"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#:INSERTSYSTEMUPGRADENODE:$@PARTUPGRADE[",X3,"Upgrade]/techRequired$!",CHAR(10),"}"),""))</f>
        <v/>
      </c>
      <c r="AE3" s="14"/>
      <c r="AF3" s="18" t="s">
        <v>327</v>
      </c>
      <c r="AG3" s="18"/>
      <c r="AH3" s="18"/>
      <c r="AI3" s="18"/>
      <c r="AJ3" s="18"/>
      <c r="AK3" s="18"/>
      <c r="AL3" s="18"/>
      <c r="AM3" s="19" t="str">
        <f t="shared" ref="AM3:AM4" si="1">IF(AF3="Yes",_xlfn.CONCAT("    @MODULE[ModuleEngines*]",CHAR(10),"    {",IF(AG3&lt;&gt;"",_xlfn.CONCAT(CHAR(10),"        @maxThrust = ",AG3),""),IF(AH3&lt;&gt;"",_xlfn.CONCAT(CHAR(10),"        !atmosphereCurve {}",CHAR(10),"        atmosphereCurve",CHAR(10),"        {",IF(AH3&lt;&gt;"",_xlfn.CONCAT(CHAR(10),"            key = ",AH3),""),IF(AI3&lt;&gt;"",_xlfn.CONCAT(CHAR(10),"            key = ",AI3),""),IF(AJ3&lt;&gt;"",_xlfn.CONCAT(CHAR(10),"            key = ",AJ3),""),IF(AK3&lt;&gt;"",_xlfn.CONCAT(CHAR(10),"            key = ",AK3),""),IF(AL3&lt;&gt;"",_xlfn.CONCAT(CHAR(10),"            key = ",AL3),""),CHAR(10),"        }"),""),CHAR(10),"    }"),"")</f>
        <v/>
      </c>
      <c r="AN3" s="14"/>
      <c r="AO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",W3,CHAR(10),Parts!AR3,CHAR(10),"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Tank",IF(Z3="NA/Balloon","    KiwiFuelSwitchIgnore = true",IF(Z3="standardLiquidFuel",_xlfn.CONCAT("    fuelTankUpgradeType = ",Z3,CHAR(10),"    fuelTankSizeUpgrade = ",AA3),_xlfn.CONCAT("    fuelTankUpgradeType = ",Z3))),IF(P3="RCS","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3" s="16" t="str">
        <f>IF(P3="Engine",VLOOKUP(W3,EngineUpgrades!$A$2:$C$19,2,FALSE),"")</f>
        <v/>
      </c>
      <c r="AQ3" s="16" t="str">
        <f>IF(P3="Engine",VLOOKUP(W3,EngineUpgrades!$A$2:$C$19,3,FALSE),"")</f>
        <v/>
      </c>
      <c r="AR3" s="15" t="str">
        <f>_xlfn.XLOOKUP(AP3,EngineUpgrades!$D$1:$J$1,EngineUpgrades!$D$17:$J$17,"",0,1)</f>
        <v/>
      </c>
      <c r="AS3" s="17">
        <v>2</v>
      </c>
      <c r="AT3" s="16" t="str">
        <f>IF(P3="Engine",_xlfn.XLOOKUP(_xlfn.CONCAT(N3,O3+AS3),TechTree!$C$2:$C$501,TechTree!$D$2:$D$501,"Not Valid Combination",0,1),"")</f>
        <v/>
      </c>
    </row>
    <row r="4" spans="1:46" ht="84.5" x14ac:dyDescent="0.35">
      <c r="A4" t="s">
        <v>639</v>
      </c>
      <c r="B4" t="s">
        <v>647</v>
      </c>
      <c r="C4" t="s">
        <v>648</v>
      </c>
      <c r="D4" t="s">
        <v>649</v>
      </c>
      <c r="E4" t="s">
        <v>643</v>
      </c>
      <c r="F4" t="s">
        <v>370</v>
      </c>
      <c r="G4">
        <v>50</v>
      </c>
      <c r="H4">
        <v>50</v>
      </c>
      <c r="I4">
        <v>0.125</v>
      </c>
      <c r="J4" t="s">
        <v>138</v>
      </c>
      <c r="L4" s="12" t="str">
        <f>_xlfn.CONCAT(IF($Q4&lt;&gt;"",_xlfn.CONCAT(" #LOC_KTT_",A4,"_",C4,"_Title = ",$Q4,CHAR(10),"@PART[",C4,"]:NEEDS[!002_CommunityPartsTitles]:AFTER[",A4,"] // ",IF(Q4="",D4,_xlfn.CONCAT(Q4," (",D4,")")),CHAR(10),"{",CHAR(10),"    @",$Q$1," = #LOC_KTT_",A4,"_",C4,"_Title // ",$Q4,CHAR(10),"}",CHAR(10)),""),"@PART[",C4,"]:AFTER[",A4,"] // ",IF(Q4="",D4,_xlfn.CONCAT(Q4," (",D4,")")),CHAR(10),"{",CHAR(10),"    techBranch = ",VLOOKUP(N4,TechTree!$G$2:$H$43,2,FALSE),CHAR(10),"    techTier = ",O4,CHAR(10),"    @TechRequired = ",M4,IF($R4&lt;&gt;"",_xlfn.CONCAT(CHAR(10),"    @",$R$1," = ",$R4),""),IF($S4&lt;&gt;"",_xlfn.CONCAT(CHAR(10),"    @",$S$1," = ",$S4),""),IF($T4&lt;&gt;"",_xlfn.CONCAT(CHAR(10),"    @",$T$1," = ",$T4),""),IF(AND(Z4="NA/Balloon",P4&lt;&gt;"Fuel Tank")=TRUE,_xlfn.CONCAT(CHAR(10),"    KiwiFuelSwitchIgnore = true"),""),IF($U4&lt;&gt;"",_xlfn.CONCAT(CHAR(10),U4),""),IF($AO4&lt;&gt;"",IF(P4="RTG","",_xlfn.CONCAT(CHAR(10),$AO4)),""),IF(AM4&lt;&gt;"",_xlfn.CONCAT(CHAR(10),AM4),""),CHAR(10),"}",IF(AB4="Yes",_xlfn.CONCAT(CHAR(10),"@PART[",C4,"]:NEEDS[KiwiDeprecate]:AFTER[",A4,"]",CHAR(10),"{",CHAR(10),"    kiwiDeprecate = true",CHAR(10),"}"),""),IF(P4="RTG",AO4,""))</f>
        <v>@PART[HLV_LFO_6]:AFTER[TantaresLV] // H-180 Fuel Tank
{
    techBranch = liquidFuelTanks
    techTier = 4
    @TechRequired = fuelSystems
    fuelTankUpgradeType = standardLiquidFuel
    fuelTankSizeUpgrade = size2
}</v>
      </c>
      <c r="M4" s="9" t="str">
        <f>_xlfn.XLOOKUP(_xlfn.CONCAT(N4,O4),TechTree!$C$2:$C$501,TechTree!$D$2:$D$501,"Not Valid Combination",0,1)</f>
        <v>fuelSystems</v>
      </c>
      <c r="N4" s="8" t="s">
        <v>334</v>
      </c>
      <c r="O4" s="8">
        <v>4</v>
      </c>
      <c r="P4" s="8" t="s">
        <v>239</v>
      </c>
      <c r="T4" s="17"/>
      <c r="U4" s="17"/>
      <c r="V4" s="10" t="s">
        <v>241</v>
      </c>
      <c r="W4" s="10" t="s">
        <v>252</v>
      </c>
      <c r="Z4" s="10" t="s">
        <v>292</v>
      </c>
      <c r="AA4" s="10" t="s">
        <v>301</v>
      </c>
      <c r="AB4" s="10" t="s">
        <v>327</v>
      </c>
      <c r="AD4" s="12" t="str">
        <f t="shared" ref="AD4:AD67" si="2">IF(P4="Engine",_xlfn.CONCAT("PARTUPGRADE:NEEDS[",A4,"]",CHAR(10),"{",CHAR(10),"    name = ",X4,CHAR(10),"    type = engine",CHAR(10),"    partIcon = ",C4,CHAR(10),"    techRequired = ",AT4,CHAR(10),"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so'.",CHAR(10),"}",CHAR(10),"@PARTUPGRADE[",X4,"]:NEEDS[",A4,"]:FOR[zKiwiTechTree]",CHAR(10),"{",CHAR(10),"    @entryCost = #$@PART[",C4,"]/entryCost$",CHAR(10),"    @entryCost *= #$@KIWI_ENGINE_MULTIPLIERS/",AQ4,"/UPGRADE_ENTRYCOST_MULTIPLIER$",CHAR(10),"    @title ^= #:INSERTPARTTITLE:$@PART[",C4,"]/title$:",CHAR(10),"    @description ^= #:INSERTPART:$@PART[",C4,"]/engineName$:",CHAR(10),"}",CHAR(10),"@PART[",C4,"]:NEEDS[",A4,"]:HAS[~engineUpgrade[off]]:AFTER[zzKiwiTechTree]",CHAR(10),"{",CHAR(10),"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#:INSERTPARTUPGRADE:$@PARTUPGRADE[",X4,"]/techRequired$:",CHAR(10),"}"),IF(OR(P4="System",P4="System and Space Capability")=TRUE,_xlfn.CONCAT("// Choose the one with the part that you want to represent the system",CHAR(10),"#LOC_KTT_",A4,"_",X4,"_SYSTEM_UPGRADE_TITLE = ",Y4,CHAR(10),"PARTUPGRADE:NEEDS[",A4,"]",CHAR(10),"{",CHAR(10),"    name = ",X4,"Upgrade",CHAR(10),"    type = system",CHAR(10),"    systemUpgradeName = #LOC_KTT_",A4,"_",X4,"_SYSTEM_UPGRADE_TITLE // ",Y4,CHAR(10),"    partIcon = ",C4,CHAR(10),"    techRequired = INSERT HERE",AT4,CHAR(10),"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INSERTSYSTEM!",CHAR(10),"}",CHAR(10),"@PARTUPGRADE[",X4,"Upgrade]:FOR[KiwiTechTree]",CHAR(10),"{",CHAR(10),"    @title ^= #:INSERTPARTTITLE:$systemUpgradeName$:",CHAR(10),"    @description ^= #:INSERTSYSTEM:$systemUpgradeName$:",CHAR(10),"}",CHAR(10),"@PART[*]:HAS[#spacePlaneSystemUpgradeType[",X4,"],~systemUpgrade[off]]:FOR[zzzKiwiTechTree]",CHAR(10),"{",CHAR(10),"    %systemUpgradeName = #LOC_KTT_",A4,"_",X4,"_SYSTEM_UPGRADE_TITLE // ",Y4,CHAR(10),"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#:INSERTSYSTEMUPGRADENODE:$@PARTUPGRADE[",X4,"Upgrade]/techRequired$!",CHAR(10),"}"),""))</f>
        <v/>
      </c>
      <c r="AE4" s="14"/>
      <c r="AF4" s="18" t="s">
        <v>327</v>
      </c>
      <c r="AG4" s="18"/>
      <c r="AH4" s="18"/>
      <c r="AI4" s="18"/>
      <c r="AJ4" s="18"/>
      <c r="AK4" s="18"/>
      <c r="AL4" s="18"/>
      <c r="AM4" s="19" t="str">
        <f t="shared" si="1"/>
        <v/>
      </c>
      <c r="AN4" s="14"/>
      <c r="AO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",W4,CHAR(10),Parts!AR4,CHAR(10),"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Tank",IF(Z4="NA/Balloon","    KiwiFuelSwitchIgnore = true",IF(Z4="standardLiquidFuel",_xlfn.CONCAT("    fuelTankUpgradeType = ",Z4,CHAR(10),"    fuelTankSizeUpgrade = ",AA4),_xlfn.CONCAT("    fuelTankUpgradeType = ",Z4))),IF(P4="RCS","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4" s="16" t="str">
        <f>IF(P4="Engine",VLOOKUP(W4,EngineUpgrades!$A$2:$C$19,2,FALSE),"")</f>
        <v/>
      </c>
      <c r="AQ4" s="16" t="str">
        <f>IF(P4="Engine",VLOOKUP(W4,EngineUpgrades!$A$2:$C$19,3,FALSE),"")</f>
        <v/>
      </c>
      <c r="AR4" s="15" t="str">
        <f>_xlfn.XLOOKUP(AP4,EngineUpgrades!$D$1:$J$1,EngineUpgrades!$D$17:$J$17,"",0,1)</f>
        <v/>
      </c>
      <c r="AS4" s="17">
        <v>2</v>
      </c>
      <c r="AT4" s="16" t="str">
        <f>IF(P4="Engine",_xlfn.XLOOKUP(_xlfn.CONCAT(N4,O4+AS4),TechTree!$C$2:$C$501,TechTree!$D$2:$D$501,"Not Valid Combination",0,1),"")</f>
        <v/>
      </c>
    </row>
    <row r="5" spans="1:46" ht="168.5" x14ac:dyDescent="0.35">
      <c r="A5" t="s">
        <v>639</v>
      </c>
      <c r="B5" t="s">
        <v>650</v>
      </c>
      <c r="C5" t="s">
        <v>651</v>
      </c>
      <c r="D5" t="s">
        <v>649</v>
      </c>
      <c r="E5" t="s">
        <v>643</v>
      </c>
      <c r="F5" t="s">
        <v>370</v>
      </c>
      <c r="G5">
        <v>100</v>
      </c>
      <c r="H5">
        <v>100</v>
      </c>
      <c r="I5">
        <v>0.25</v>
      </c>
      <c r="J5" t="s">
        <v>138</v>
      </c>
      <c r="L5" s="12" t="str">
        <f>_xlfn.CONCAT(IF($Q5&lt;&gt;"",_xlfn.CONCAT(" #LOC_KTT_",A5,"_",C5,"_Title = ",$Q5,CHAR(10),"@PART[",C5,"]:NEEDS[!002_CommunityPartsTitles]:AFTER[",A5,"] // ",IF(Q5="",D5,_xlfn.CONCAT(Q5," (",D5,")")),CHAR(10),"{",CHAR(10),"    @",$Q$1," = #LOC_KTT_",A5,"_",C5,"_Title // ",$Q5,CHAR(10),"}",CHAR(10)),""),"@PART[",C5,"]:AFTER[",A5,"] // ",IF(Q5="",D5,_xlfn.CONCAT(Q5," (",D5,")")),CHAR(10),"{",CHAR(10),"    techBranch = ",VLOOKUP(N5,TechTree!$G$2:$H$43,2,FALSE),CHAR(10),"    techTier = ",O5,CHAR(10),"    @TechRequired = ",M5,IF($R5&lt;&gt;"",_xlfn.CONCAT(CHAR(10),"    @",$R$1," = ",$R5),""),IF($S5&lt;&gt;"",_xlfn.CONCAT(CHAR(10),"    @",$S$1," = ",$S5),""),IF($T5&lt;&gt;"",_xlfn.CONCAT(CHAR(10),"    @",$T$1," = ",$T5),""),IF(AND(Z5="NA/Balloon",P5&lt;&gt;"Fuel Tank")=TRUE,_xlfn.CONCAT(CHAR(10),"    KiwiFuelSwitchIgnore = true"),""),IF($U5&lt;&gt;"",_xlfn.CONCAT(CHAR(10),U5),""),IF($AO5&lt;&gt;"",IF(P5="RTG","",_xlfn.CONCAT(CHAR(10),$AO5)),""),IF(AM5&lt;&gt;"",_xlfn.CONCAT(CHAR(10),AM5),""),CHAR(10),"}",IF(AB5="Yes",_xlfn.CONCAT(CHAR(10),"@PART[",C5,"]:NEEDS[KiwiDeprecate]:AFTER[",A5,"]",CHAR(10),"{",CHAR(10),"    kiwiDeprecate = true",CHAR(10),"}"),""),IF(P5="RTG",AO5,""))</f>
        <v xml:space="preserve"> #LOC_KTT_TantaresLV_HLV_LFO_5_Title = H-360 Fuel Tank
@PART[HLV_LFO_5]:NEEDS[!002_CommunityPartsTitles]:AFTER[TantaresLV] // H-360 Fuel Tank (H-180 Fuel Tank)
{
    @title = #LOC_KTT_TantaresLV_HLV_LFO_5_Title // H-360 Fuel Tank
}
@PART[HLV_LFO_5]:AFTER[TantaresLV] // H-360 Fuel Tank (H-180 Fuel Tank)
{
    techBranch = liquidFuelTanks
    techTier = 4
    @TechRequired = fuelSystems
    fuelTankUpgradeType = standardLiquidFuel
    fuelTankSizeUpgrade = size2
}</v>
      </c>
      <c r="M5" s="9" t="str">
        <f>_xlfn.XLOOKUP(_xlfn.CONCAT(N5,O5),TechTree!$C$2:$C$501,TechTree!$D$2:$D$501,"Not Valid Combination",0,1)</f>
        <v>fuelSystems</v>
      </c>
      <c r="N5" s="8" t="s">
        <v>334</v>
      </c>
      <c r="O5" s="8">
        <v>4</v>
      </c>
      <c r="P5" s="8" t="s">
        <v>239</v>
      </c>
      <c r="Q5" s="10" t="s">
        <v>1076</v>
      </c>
      <c r="T5" s="17"/>
      <c r="U5" s="17"/>
      <c r="V5" s="10" t="s">
        <v>241</v>
      </c>
      <c r="W5" s="10" t="s">
        <v>252</v>
      </c>
      <c r="Z5" s="10" t="s">
        <v>292</v>
      </c>
      <c r="AA5" s="10" t="s">
        <v>301</v>
      </c>
      <c r="AB5" s="10" t="s">
        <v>327</v>
      </c>
      <c r="AD5" s="12" t="str">
        <f t="shared" si="2"/>
        <v/>
      </c>
      <c r="AE5" s="14"/>
      <c r="AF5" s="18" t="s">
        <v>327</v>
      </c>
      <c r="AG5" s="18"/>
      <c r="AH5" s="18"/>
      <c r="AI5" s="18"/>
      <c r="AJ5" s="18"/>
      <c r="AK5" s="18"/>
      <c r="AL5" s="18"/>
      <c r="AM5" s="19" t="str">
        <f t="shared" ref="AM5:AM68" si="3">IF(AF5="Yes",_xlfn.CONCAT("    @MODULE[ModuleEngines*]",CHAR(10),"    {",IF(AG5&lt;&gt;"",_xlfn.CONCAT(CHAR(10),"        @maxThrust = ",AG5),""),IF(AH5&lt;&gt;"",_xlfn.CONCAT(CHAR(10),"        !atmosphereCurve {}",CHAR(10),"        atmosphereCurve",CHAR(10),"        {",IF(AH5&lt;&gt;"",_xlfn.CONCAT(CHAR(10),"            key = ",AH5),""),IF(AI5&lt;&gt;"",_xlfn.CONCAT(CHAR(10),"            key = ",AI5),""),IF(AJ5&lt;&gt;"",_xlfn.CONCAT(CHAR(10),"            key = ",AJ5),""),IF(AK5&lt;&gt;"",_xlfn.CONCAT(CHAR(10),"            key = ",AK5),""),IF(AL5&lt;&gt;"",_xlfn.CONCAT(CHAR(10),"            key = ",AL5),""),CHAR(10),"        }"),""),CHAR(10),"    }"),"")</f>
        <v/>
      </c>
      <c r="AN5" s="14"/>
      <c r="AO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",W5,CHAR(10),Parts!AR5,CHAR(10),"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Tank",IF(Z5="NA/Balloon","    KiwiFuelSwitchIgnore = true",IF(Z5="standardLiquidFuel",_xlfn.CONCAT("    fuelTankUpgradeType = ",Z5,CHAR(10),"    fuelTankSizeUpgrade = ",AA5),_xlfn.CONCAT("    fuelTankUpgradeType = ",Z5))),IF(P5="RCS","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5" s="16" t="str">
        <f>IF(P5="Engine",VLOOKUP(W5,EngineUpgrades!$A$2:$C$19,2,FALSE),"")</f>
        <v/>
      </c>
      <c r="AQ5" s="16" t="str">
        <f>IF(P5="Engine",VLOOKUP(W5,EngineUpgrades!$A$2:$C$19,3,FALSE),"")</f>
        <v/>
      </c>
      <c r="AR5" s="15" t="str">
        <f>_xlfn.XLOOKUP(AP5,EngineUpgrades!$D$1:$J$1,EngineUpgrades!$D$17:$J$17,"",0,1)</f>
        <v/>
      </c>
      <c r="AS5" s="17">
        <v>2</v>
      </c>
      <c r="AT5" s="16" t="str">
        <f>IF(P5="Engine",_xlfn.XLOOKUP(_xlfn.CONCAT(N5,O5+AS5),TechTree!$C$2:$C$501,TechTree!$D$2:$D$501,"Not Valid Combination",0,1),"")</f>
        <v/>
      </c>
    </row>
    <row r="6" spans="1:46" ht="96.5" x14ac:dyDescent="0.35">
      <c r="A6" t="s">
        <v>639</v>
      </c>
      <c r="B6" t="s">
        <v>652</v>
      </c>
      <c r="C6" t="s">
        <v>653</v>
      </c>
      <c r="D6" t="s">
        <v>654</v>
      </c>
      <c r="E6" t="s">
        <v>643</v>
      </c>
      <c r="F6" t="s">
        <v>370</v>
      </c>
      <c r="G6">
        <v>250</v>
      </c>
      <c r="H6">
        <v>250</v>
      </c>
      <c r="I6">
        <v>1</v>
      </c>
      <c r="J6" t="s">
        <v>138</v>
      </c>
      <c r="L6" s="12" t="str">
        <f>_xlfn.CONCAT(IF($Q6&lt;&gt;"",_xlfn.CONCAT(" #LOC_KTT_",A6,"_",C6,"_Title = ",$Q6,CHAR(10),"@PART[",C6,"]:NEEDS[!002_CommunityPartsTitles]:AFTER[",A6,"] // ",IF(Q6="",D6,_xlfn.CONCAT(Q6," (",D6,")")),CHAR(10),"{",CHAR(10),"    @",$Q$1," = #LOC_KTT_",A6,"_",C6,"_Title // ",$Q6,CHAR(10),"}",CHAR(10)),""),"@PART[",C6,"]:AFTER[",A6,"] // ",IF(Q6="",D6,_xlfn.CONCAT(Q6," (",D6,")")),CHAR(10),"{",CHAR(10),"    techBranch = ",VLOOKUP(N6,TechTree!$G$2:$H$43,2,FALSE),CHAR(10),"    techTier = ",O6,CHAR(10),"    @TechRequired = ",M6,IF($R6&lt;&gt;"",_xlfn.CONCAT(CHAR(10),"    @",$R$1," = ",$R6),""),IF($S6&lt;&gt;"",_xlfn.CONCAT(CHAR(10),"    @",$S$1," = ",$S6),""),IF($T6&lt;&gt;"",_xlfn.CONCAT(CHAR(10),"    @",$T$1," = ",$T6),""),IF(AND(Z6="NA/Balloon",P6&lt;&gt;"Fuel Tank")=TRUE,_xlfn.CONCAT(CHAR(10),"    KiwiFuelSwitchIgnore = true"),""),IF($U6&lt;&gt;"",_xlfn.CONCAT(CHAR(10),U6),""),IF($AO6&lt;&gt;"",IF(P6="RTG","",_xlfn.CONCAT(CHAR(10),$AO6)),""),IF(AM6&lt;&gt;"",_xlfn.CONCAT(CHAR(10),AM6),""),CHAR(10),"}",IF(AB6="Yes",_xlfn.CONCAT(CHAR(10),"@PART[",C6,"]:NEEDS[KiwiDeprecate]:AFTER[",A6,"]",CHAR(10),"{",CHAR(10),"    kiwiDeprecate = true",CHAR(10),"}"),""),IF(P6="RTG",AO6,""))</f>
        <v>@PART[HLV_LFO_4]:AFTER[TantaresLV] // H-720 Fuel Tank
{
    techBranch = liquidFuelTanks
    techTier = 5
    @TechRequired = advFuelSystems
    fuelTankUpgradeType = standardLiquidFuel
    fuelTankSizeUpgrade = size2
}</v>
      </c>
      <c r="M6" s="9" t="str">
        <f>_xlfn.XLOOKUP(_xlfn.CONCAT(N6,O6),TechTree!$C$2:$C$501,TechTree!$D$2:$D$501,"Not Valid Combination",0,1)</f>
        <v>advFuelSystems</v>
      </c>
      <c r="N6" s="8" t="s">
        <v>334</v>
      </c>
      <c r="O6" s="8">
        <v>5</v>
      </c>
      <c r="P6" s="8" t="s">
        <v>239</v>
      </c>
      <c r="T6" s="17"/>
      <c r="U6" s="17"/>
      <c r="V6" s="10" t="s">
        <v>241</v>
      </c>
      <c r="W6" s="10" t="s">
        <v>252</v>
      </c>
      <c r="Z6" s="10" t="s">
        <v>292</v>
      </c>
      <c r="AA6" s="10" t="s">
        <v>301</v>
      </c>
      <c r="AB6" s="10" t="s">
        <v>327</v>
      </c>
      <c r="AD6" s="12" t="str">
        <f t="shared" si="2"/>
        <v/>
      </c>
      <c r="AE6" s="14"/>
      <c r="AF6" s="18" t="s">
        <v>327</v>
      </c>
      <c r="AG6" s="18"/>
      <c r="AH6" s="18"/>
      <c r="AI6" s="18"/>
      <c r="AJ6" s="18"/>
      <c r="AK6" s="18"/>
      <c r="AL6" s="18"/>
      <c r="AM6" s="19" t="str">
        <f t="shared" si="3"/>
        <v/>
      </c>
      <c r="AN6" s="14"/>
      <c r="AO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",W6,CHAR(10),Parts!AR6,CHAR(10),"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Tank",IF(Z6="NA/Balloon","    KiwiFuelSwitchIgnore = true",IF(Z6="standardLiquidFuel",_xlfn.CONCAT("    fuelTankUpgradeType = ",Z6,CHAR(10),"    fuelTankSizeUpgrade = ",AA6),_xlfn.CONCAT("    fuelTankUpgradeType = ",Z6))),IF(P6="RCS","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6" s="16" t="str">
        <f>IF(P6="Engine",VLOOKUP(W6,EngineUpgrades!$A$2:$C$19,2,FALSE),"")</f>
        <v/>
      </c>
      <c r="AQ6" s="16" t="str">
        <f>IF(P6="Engine",VLOOKUP(W6,EngineUpgrades!$A$2:$C$19,3,FALSE),"")</f>
        <v/>
      </c>
      <c r="AR6" s="15" t="str">
        <f>_xlfn.XLOOKUP(AP6,EngineUpgrades!$D$1:$J$1,EngineUpgrades!$D$17:$J$17,"",0,1)</f>
        <v/>
      </c>
      <c r="AS6" s="17">
        <v>2</v>
      </c>
      <c r="AT6" s="16" t="str">
        <f>IF(P6="Engine",_xlfn.XLOOKUP(_xlfn.CONCAT(N6,O6+AS6),TechTree!$C$2:$C$501,TechTree!$D$2:$D$501,"Not Valid Combination",0,1),"")</f>
        <v/>
      </c>
    </row>
    <row r="7" spans="1:46" ht="96.5" x14ac:dyDescent="0.35">
      <c r="A7" t="s">
        <v>639</v>
      </c>
      <c r="B7" t="s">
        <v>655</v>
      </c>
      <c r="C7" t="s">
        <v>656</v>
      </c>
      <c r="D7" t="s">
        <v>657</v>
      </c>
      <c r="E7" t="s">
        <v>643</v>
      </c>
      <c r="F7" t="s">
        <v>370</v>
      </c>
      <c r="G7">
        <v>500</v>
      </c>
      <c r="H7">
        <v>500</v>
      </c>
      <c r="I7">
        <v>2</v>
      </c>
      <c r="J7" t="s">
        <v>138</v>
      </c>
      <c r="L7" s="12" t="str">
        <f>_xlfn.CONCAT(IF($Q7&lt;&gt;"",_xlfn.CONCAT(" #LOC_KTT_",A7,"_",C7,"_Title = ",$Q7,CHAR(10),"@PART[",C7,"]:NEEDS[!002_CommunityPartsTitles]:AFTER[",A7,"] // ",IF(Q7="",D7,_xlfn.CONCAT(Q7," (",D7,")")),CHAR(10),"{",CHAR(10),"    @",$Q$1," = #LOC_KTT_",A7,"_",C7,"_Title // ",$Q7,CHAR(10),"}",CHAR(10)),""),"@PART[",C7,"]:AFTER[",A7,"] // ",IF(Q7="",D7,_xlfn.CONCAT(Q7," (",D7,")")),CHAR(10),"{",CHAR(10),"    techBranch = ",VLOOKUP(N7,TechTree!$G$2:$H$43,2,FALSE),CHAR(10),"    techTier = ",O7,CHAR(10),"    @TechRequired = ",M7,IF($R7&lt;&gt;"",_xlfn.CONCAT(CHAR(10),"    @",$R$1," = ",$R7),""),IF($S7&lt;&gt;"",_xlfn.CONCAT(CHAR(10),"    @",$S$1," = ",$S7),""),IF($T7&lt;&gt;"",_xlfn.CONCAT(CHAR(10),"    @",$T$1," = ",$T7),""),IF(AND(Z7="NA/Balloon",P7&lt;&gt;"Fuel Tank")=TRUE,_xlfn.CONCAT(CHAR(10),"    KiwiFuelSwitchIgnore = true"),""),IF($U7&lt;&gt;"",_xlfn.CONCAT(CHAR(10),U7),""),IF($AO7&lt;&gt;"",IF(P7="RTG","",_xlfn.CONCAT(CHAR(10),$AO7)),""),IF(AM7&lt;&gt;"",_xlfn.CONCAT(CHAR(10),AM7),""),CHAR(10),"}",IF(AB7="Yes",_xlfn.CONCAT(CHAR(10),"@PART[",C7,"]:NEEDS[KiwiDeprecate]:AFTER[",A7,"]",CHAR(10),"{",CHAR(10),"    kiwiDeprecate = true",CHAR(10),"}"),""),IF(P7="RTG",AO7,""))</f>
        <v>@PART[HLV_LFO_3]:AFTER[TantaresLV] // H-1440 Fuel Tank
{
    techBranch = liquidFuelTanks
    techTier = 6
    @TechRequired = largeVolumeContainment
    fuelTankUpgradeType = standardLiquidFuel
    fuelTankSizeUpgrade = size2
}</v>
      </c>
      <c r="M7" s="9" t="str">
        <f>_xlfn.XLOOKUP(_xlfn.CONCAT(N7,O7),TechTree!$C$2:$C$501,TechTree!$D$2:$D$501,"Not Valid Combination",0,1)</f>
        <v>largeVolumeContainment</v>
      </c>
      <c r="N7" s="8" t="s">
        <v>334</v>
      </c>
      <c r="O7" s="8">
        <v>6</v>
      </c>
      <c r="P7" s="8" t="s">
        <v>239</v>
      </c>
      <c r="T7" s="17"/>
      <c r="U7" s="17"/>
      <c r="V7" s="10" t="s">
        <v>241</v>
      </c>
      <c r="W7" s="10" t="s">
        <v>252</v>
      </c>
      <c r="Z7" s="10" t="s">
        <v>292</v>
      </c>
      <c r="AA7" s="10" t="s">
        <v>301</v>
      </c>
      <c r="AB7" s="10" t="s">
        <v>327</v>
      </c>
      <c r="AD7" s="12" t="str">
        <f t="shared" si="2"/>
        <v/>
      </c>
      <c r="AE7" s="14"/>
      <c r="AF7" s="18" t="s">
        <v>327</v>
      </c>
      <c r="AG7" s="18"/>
      <c r="AH7" s="18"/>
      <c r="AI7" s="18"/>
      <c r="AJ7" s="18"/>
      <c r="AK7" s="18"/>
      <c r="AL7" s="18"/>
      <c r="AM7" s="19" t="str">
        <f t="shared" si="3"/>
        <v/>
      </c>
      <c r="AN7" s="14"/>
      <c r="AO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",W7,CHAR(10),Parts!AR7,CHAR(10),"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Tank",IF(Z7="NA/Balloon","    KiwiFuelSwitchIgnore = true",IF(Z7="standardLiquidFuel",_xlfn.CONCAT("    fuelTankUpgradeType = ",Z7,CHAR(10),"    fuelTankSizeUpgrade = ",AA7),_xlfn.CONCAT("    fuelTankUpgradeType = ",Z7))),IF(P7="RCS","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7" s="16" t="str">
        <f>IF(P7="Engine",VLOOKUP(W7,EngineUpgrades!$A$2:$C$19,2,FALSE),"")</f>
        <v/>
      </c>
      <c r="AQ7" s="16" t="str">
        <f>IF(P7="Engine",VLOOKUP(W7,EngineUpgrades!$A$2:$C$19,3,FALSE),"")</f>
        <v/>
      </c>
      <c r="AR7" s="15" t="str">
        <f>_xlfn.XLOOKUP(AP7,EngineUpgrades!$D$1:$J$1,EngineUpgrades!$D$17:$J$17,"",0,1)</f>
        <v/>
      </c>
      <c r="AS7" s="17">
        <v>2</v>
      </c>
      <c r="AT7" s="16" t="str">
        <f>IF(P7="Engine",_xlfn.XLOOKUP(_xlfn.CONCAT(N7,O7+AS7),TechTree!$C$2:$C$501,TechTree!$D$2:$D$501,"Not Valid Combination",0,1),"")</f>
        <v/>
      </c>
    </row>
    <row r="8" spans="1:46" ht="96.5" x14ac:dyDescent="0.35">
      <c r="A8" t="s">
        <v>639</v>
      </c>
      <c r="B8" t="s">
        <v>658</v>
      </c>
      <c r="C8" t="s">
        <v>659</v>
      </c>
      <c r="D8" t="s">
        <v>660</v>
      </c>
      <c r="E8" t="s">
        <v>643</v>
      </c>
      <c r="F8" t="s">
        <v>370</v>
      </c>
      <c r="G8">
        <v>1000</v>
      </c>
      <c r="H8">
        <v>1000</v>
      </c>
      <c r="I8">
        <v>4</v>
      </c>
      <c r="J8" t="s">
        <v>138</v>
      </c>
      <c r="L8" s="12" t="str">
        <f>_xlfn.CONCAT(IF($Q8&lt;&gt;"",_xlfn.CONCAT(" #LOC_KTT_",A8,"_",C8,"_Title = ",$Q8,CHAR(10),"@PART[",C8,"]:NEEDS[!002_CommunityPartsTitles]:AFTER[",A8,"] // ",IF(Q8="",D8,_xlfn.CONCAT(Q8," (",D8,")")),CHAR(10),"{",CHAR(10),"    @",$Q$1," = #LOC_KTT_",A8,"_",C8,"_Title // ",$Q8,CHAR(10),"}",CHAR(10)),""),"@PART[",C8,"]:AFTER[",A8,"] // ",IF(Q8="",D8,_xlfn.CONCAT(Q8," (",D8,")")),CHAR(10),"{",CHAR(10),"    techBranch = ",VLOOKUP(N8,TechTree!$G$2:$H$43,2,FALSE),CHAR(10),"    techTier = ",O8,CHAR(10),"    @TechRequired = ",M8,IF($R8&lt;&gt;"",_xlfn.CONCAT(CHAR(10),"    @",$R$1," = ",$R8),""),IF($S8&lt;&gt;"",_xlfn.CONCAT(CHAR(10),"    @",$S$1," = ",$S8),""),IF($T8&lt;&gt;"",_xlfn.CONCAT(CHAR(10),"    @",$T$1," = ",$T8),""),IF(AND(Z8="NA/Balloon",P8&lt;&gt;"Fuel Tank")=TRUE,_xlfn.CONCAT(CHAR(10),"    KiwiFuelSwitchIgnore = true"),""),IF($U8&lt;&gt;"",_xlfn.CONCAT(CHAR(10),U8),""),IF($AO8&lt;&gt;"",IF(P8="RTG","",_xlfn.CONCAT(CHAR(10),$AO8)),""),IF(AM8&lt;&gt;"",_xlfn.CONCAT(CHAR(10),AM8),""),CHAR(10),"}",IF(AB8="Yes",_xlfn.CONCAT(CHAR(10),"@PART[",C8,"]:NEEDS[KiwiDeprecate]:AFTER[",A8,"]",CHAR(10),"{",CHAR(10),"    kiwiDeprecate = true",CHAR(10),"}"),""),IF(P8="RTG",AO8,""))</f>
        <v>@PART[HLV_LFO_2]:AFTER[TantaresLV] // H-2880 Fuel Tank
{
    techBranch = liquidFuelTanks
    techTier = 7
    @TechRequired = highPerformanceFuelSystems
    fuelTankUpgradeType = standardLiquidFuel
    fuelTankSizeUpgrade = size2
}</v>
      </c>
      <c r="M8" s="9" t="str">
        <f>_xlfn.XLOOKUP(_xlfn.CONCAT(N8,O8),TechTree!$C$2:$C$501,TechTree!$D$2:$D$501,"Not Valid Combination",0,1)</f>
        <v>highPerformanceFuelSystems</v>
      </c>
      <c r="N8" s="8" t="s">
        <v>334</v>
      </c>
      <c r="O8" s="8">
        <v>7</v>
      </c>
      <c r="P8" s="8" t="s">
        <v>239</v>
      </c>
      <c r="T8" s="17"/>
      <c r="U8" s="17"/>
      <c r="V8" s="10" t="s">
        <v>241</v>
      </c>
      <c r="W8" s="10" t="s">
        <v>252</v>
      </c>
      <c r="Z8" s="10" t="s">
        <v>292</v>
      </c>
      <c r="AA8" s="10" t="s">
        <v>301</v>
      </c>
      <c r="AB8" s="10" t="s">
        <v>327</v>
      </c>
      <c r="AD8" s="12" t="str">
        <f t="shared" si="2"/>
        <v/>
      </c>
      <c r="AE8" s="14"/>
      <c r="AF8" s="18" t="s">
        <v>327</v>
      </c>
      <c r="AG8" s="18"/>
      <c r="AH8" s="18"/>
      <c r="AI8" s="18"/>
      <c r="AJ8" s="18"/>
      <c r="AK8" s="18"/>
      <c r="AL8" s="18"/>
      <c r="AM8" s="19" t="str">
        <f t="shared" si="3"/>
        <v/>
      </c>
      <c r="AN8" s="14"/>
      <c r="AO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",W8,CHAR(10),Parts!AR8,CHAR(10),"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Tank",IF(Z8="NA/Balloon","    KiwiFuelSwitchIgnore = true",IF(Z8="standardLiquidFuel",_xlfn.CONCAT("    fuelTankUpgradeType = ",Z8,CHAR(10),"    fuelTankSizeUpgrade = ",AA8),_xlfn.CONCAT("    fuelTankUpgradeType = ",Z8))),IF(P8="RCS","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8" s="16" t="str">
        <f>IF(P8="Engine",VLOOKUP(W8,EngineUpgrades!$A$2:$C$19,2,FALSE),"")</f>
        <v/>
      </c>
      <c r="AQ8" s="16" t="str">
        <f>IF(P8="Engine",VLOOKUP(W8,EngineUpgrades!$A$2:$C$19,3,FALSE),"")</f>
        <v/>
      </c>
      <c r="AR8" s="15" t="str">
        <f>_xlfn.XLOOKUP(AP8,EngineUpgrades!$D$1:$J$1,EngineUpgrades!$D$17:$J$17,"",0,1)</f>
        <v/>
      </c>
      <c r="AS8" s="17">
        <v>2</v>
      </c>
      <c r="AT8" s="16" t="str">
        <f>IF(P8="Engine",_xlfn.XLOOKUP(_xlfn.CONCAT(N8,O8+AS8),TechTree!$C$2:$C$501,TechTree!$D$2:$D$501,"Not Valid Combination",0,1),"")</f>
        <v/>
      </c>
    </row>
    <row r="9" spans="1:46" ht="84.5" x14ac:dyDescent="0.35">
      <c r="A9" t="s">
        <v>639</v>
      </c>
      <c r="B9" t="s">
        <v>661</v>
      </c>
      <c r="C9" t="s">
        <v>662</v>
      </c>
      <c r="D9" t="s">
        <v>663</v>
      </c>
      <c r="E9" t="s">
        <v>643</v>
      </c>
      <c r="F9" t="s">
        <v>370</v>
      </c>
      <c r="G9">
        <v>2000</v>
      </c>
      <c r="H9">
        <v>2000</v>
      </c>
      <c r="I9">
        <v>8</v>
      </c>
      <c r="J9" t="s">
        <v>138</v>
      </c>
      <c r="L9" s="12" t="str">
        <f>_xlfn.CONCAT(IF($Q9&lt;&gt;"",_xlfn.CONCAT(" #LOC_KTT_",A9,"_",C9,"_Title = ",$Q9,CHAR(10),"@PART[",C9,"]:NEEDS[!002_CommunityPartsTitles]:AFTER[",A9,"] // ",IF(Q9="",D9,_xlfn.CONCAT(Q9," (",D9,")")),CHAR(10),"{",CHAR(10),"    @",$Q$1," = #LOC_KTT_",A9,"_",C9,"_Title // ",$Q9,CHAR(10),"}",CHAR(10)),""),"@PART[",C9,"]:AFTER[",A9,"] // ",IF(Q9="",D9,_xlfn.CONCAT(Q9," (",D9,")")),CHAR(10),"{",CHAR(10),"    techBranch = ",VLOOKUP(N9,TechTree!$G$2:$H$43,2,FALSE),CHAR(10),"    techTier = ",O9,CHAR(10),"    @TechRequired = ",M9,IF($R9&lt;&gt;"",_xlfn.CONCAT(CHAR(10),"    @",$R$1," = ",$R9),""),IF($S9&lt;&gt;"",_xlfn.CONCAT(CHAR(10),"    @",$S$1," = ",$S9),""),IF($T9&lt;&gt;"",_xlfn.CONCAT(CHAR(10),"    @",$T$1," = ",$T9),""),IF(AND(Z9="NA/Balloon",P9&lt;&gt;"Fuel Tank")=TRUE,_xlfn.CONCAT(CHAR(10),"    KiwiFuelSwitchIgnore = true"),""),IF($U9&lt;&gt;"",_xlfn.CONCAT(CHAR(10),U9),""),IF($AO9&lt;&gt;"",IF(P9="RTG","",_xlfn.CONCAT(CHAR(10),$AO9)),""),IF(AM9&lt;&gt;"",_xlfn.CONCAT(CHAR(10),AM9),""),CHAR(10),"}",IF(AB9="Yes",_xlfn.CONCAT(CHAR(10),"@PART[",C9,"]:NEEDS[KiwiDeprecate]:AFTER[",A9,"]",CHAR(10),"{",CHAR(10),"    kiwiDeprecate = true",CHAR(10),"}"),""),IF(P9="RTG",AO9,""))</f>
        <v>@PART[HLV_LFO_1]:AFTER[TantaresLV] // H-5760 Fuel Tank
{
    techBranch = liquidFuelTanks
    techTier = 7
    @TechRequired = highPerformanceFuelSystems
    fuelTankUpgradeType = standardLiquidFuel
    fuelTankSizeUpgrade = size2
}</v>
      </c>
      <c r="M9" s="9" t="str">
        <f>_xlfn.XLOOKUP(_xlfn.CONCAT(N9,O9),TechTree!$C$2:$C$501,TechTree!$D$2:$D$501,"Not Valid Combination",0,1)</f>
        <v>highPerformanceFuelSystems</v>
      </c>
      <c r="N9" s="8" t="s">
        <v>334</v>
      </c>
      <c r="O9" s="8">
        <v>7</v>
      </c>
      <c r="P9" s="8" t="s">
        <v>239</v>
      </c>
      <c r="T9" s="17"/>
      <c r="U9" s="17"/>
      <c r="V9" s="10" t="s">
        <v>241</v>
      </c>
      <c r="W9" s="10" t="s">
        <v>252</v>
      </c>
      <c r="Z9" s="10" t="s">
        <v>292</v>
      </c>
      <c r="AA9" s="10" t="s">
        <v>301</v>
      </c>
      <c r="AB9" s="10" t="s">
        <v>327</v>
      </c>
      <c r="AD9" s="12" t="str">
        <f t="shared" si="2"/>
        <v/>
      </c>
      <c r="AE9" s="14"/>
      <c r="AF9" s="18" t="s">
        <v>327</v>
      </c>
      <c r="AG9" s="18"/>
      <c r="AH9" s="18"/>
      <c r="AI9" s="18"/>
      <c r="AJ9" s="18"/>
      <c r="AK9" s="18"/>
      <c r="AL9" s="18"/>
      <c r="AM9" s="19" t="str">
        <f t="shared" si="3"/>
        <v/>
      </c>
      <c r="AN9" s="14"/>
      <c r="AO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",W9,CHAR(10),Parts!AR9,CHAR(10),"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Tank",IF(Z9="NA/Balloon","    KiwiFuelSwitchIgnore = true",IF(Z9="standardLiquidFuel",_xlfn.CONCAT("    fuelTankUpgradeType = ",Z9,CHAR(10),"    fuelTankSizeUpgrade = ",AA9),_xlfn.CONCAT("    fuelTankUpgradeType = ",Z9))),IF(P9="RCS","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9" s="16" t="str">
        <f>IF(P9="Engine",VLOOKUP(W9,EngineUpgrades!$A$2:$C$19,2,FALSE),"")</f>
        <v/>
      </c>
      <c r="AQ9" s="16" t="str">
        <f>IF(P9="Engine",VLOOKUP(W9,EngineUpgrades!$A$2:$C$19,3,FALSE),"")</f>
        <v/>
      </c>
      <c r="AR9" s="15" t="str">
        <f>_xlfn.XLOOKUP(AP9,EngineUpgrades!$D$1:$J$1,EngineUpgrades!$D$17:$J$17,"",0,1)</f>
        <v/>
      </c>
      <c r="AS9" s="17">
        <v>2</v>
      </c>
      <c r="AT9" s="16" t="str">
        <f>IF(P9="Engine",_xlfn.XLOOKUP(_xlfn.CONCAT(N9,O9+AS9),TechTree!$C$2:$C$501,TechTree!$D$2:$D$501,"Not Valid Combination",0,1),"")</f>
        <v/>
      </c>
    </row>
    <row r="10" spans="1:46" ht="348.5" x14ac:dyDescent="0.35">
      <c r="A10" t="s">
        <v>639</v>
      </c>
      <c r="B10" t="s">
        <v>664</v>
      </c>
      <c r="C10" t="s">
        <v>665</v>
      </c>
      <c r="D10" t="s">
        <v>666</v>
      </c>
      <c r="E10" t="s">
        <v>643</v>
      </c>
      <c r="F10" t="s">
        <v>370</v>
      </c>
      <c r="G10">
        <v>6500</v>
      </c>
      <c r="H10">
        <v>1300</v>
      </c>
      <c r="I10">
        <v>1.75</v>
      </c>
      <c r="J10" t="s">
        <v>138</v>
      </c>
      <c r="L10" s="12" t="str">
        <f>_xlfn.CONCAT(IF($Q10&lt;&gt;"",_xlfn.CONCAT(" #LOC_KTT_",A10,"_",C10,"_Title = ",$Q10,CHAR(10),"@PART[",C10,"]:NEEDS[!002_CommunityPartsTitles]:AFTER[",A10,"] // ",IF(Q10="",D10,_xlfn.CONCAT(Q10," (",D10,")")),CHAR(10),"{",CHAR(10),"    @",$Q$1," = #LOC_KTT_",A10,"_",C10,"_Title // ",$Q10,CHAR(10),"}",CHAR(10)),""),"@PART[",C10,"]:AFTER[",A10,"] // ",IF(Q10="",D10,_xlfn.CONCAT(Q10," (",D10,")")),CHAR(10),"{",CHAR(10),"    techBranch = ",VLOOKUP(N10,TechTree!$G$2:$H$43,2,FALSE),CHAR(10),"    techTier = ",O10,CHAR(10),"    @TechRequired = ",M10,IF($R10&lt;&gt;"",_xlfn.CONCAT(CHAR(10),"    @",$R$1," = ",$R10),""),IF($S10&lt;&gt;"",_xlfn.CONCAT(CHAR(10),"    @",$S$1," = ",$S10),""),IF($T10&lt;&gt;"",_xlfn.CONCAT(CHAR(10),"    @",$T$1," = ",$T10),""),IF(AND(Z10="NA/Balloon",P10&lt;&gt;"Fuel Tank")=TRUE,_xlfn.CONCAT(CHAR(10),"    KiwiFuelSwitchIgnore = true"),""),IF($U10&lt;&gt;"",_xlfn.CONCAT(CHAR(10),U10),""),IF($AO10&lt;&gt;"",IF(P10="RTG","",_xlfn.CONCAT(CHAR(10),$AO10)),""),IF(AM10&lt;&gt;"",_xlfn.CONCAT(CHAR(10),AM10),""),CHAR(10),"}",IF(AB10="Yes",_xlfn.CONCAT(CHAR(10),"@PART[",C10,"]:NEEDS[KiwiDeprecate]:AFTER[",A10,"]",CHAR(10),"{",CHAR(10),"    kiwiDeprecate = true",CHAR(10),"}"),""),IF(P10="RTG",AO10,""))</f>
        <v xml:space="preserve"> #LOC_KTT_TantaresLV_HLV_2_Engine_1_Title = H-R120 "Lynavleder" Liquid Fuel Engine
@PART[HLV_2_Engine_1]:NEEDS[!002_CommunityPartsTitles]:AFTER[TantaresLV] // H-R120 "Lynavleder" Liquid Fuel Engine (H-R120 "Lynavleder" Rocket Engine)
{
    @title = #LOC_KTT_TantaresLV_HLV_2_Engine_1_Title // H-R120 "Lynavleder" Liquid Fuel Engine
}
@PART[HLV_2_Engine_1]:AFTER[TantaresLV] // H-R120 "Lynavleder" Liquid Fuel Engine (H-R120 "Lynavleder" Rocket Engine)
{
    techBranch = keroloxEngines
    techTier = 4
    @TechRequired = heavyRocketry
    engineUpgradeType = standardLFO
    engineNumber = 
    engineNumberUpgrade = 
    engineName = 
    engineNameUpgrade = 
    enginePartUpgradeName = lynavlederUpgrade
    @MODULE[ModuleEngines*]
    {
        !atmosphereCurve {}
        atmosphereCurve
        {
            key = 0 310
            key = 1 113
            key = 4 0.001
        }
    }
}</v>
      </c>
      <c r="M10" s="9" t="str">
        <f>_xlfn.XLOOKUP(_xlfn.CONCAT(N10,O10),TechTree!$C$2:$C$501,TechTree!$D$2:$D$501,"Not Valid Combination",0,1)</f>
        <v>heavyRocketry</v>
      </c>
      <c r="N10" s="8" t="s">
        <v>211</v>
      </c>
      <c r="O10" s="8">
        <v>4</v>
      </c>
      <c r="P10" s="8" t="s">
        <v>8</v>
      </c>
      <c r="Q10" s="10" t="s">
        <v>1077</v>
      </c>
      <c r="T10" s="17"/>
      <c r="U10" s="17"/>
      <c r="V10" s="10" t="s">
        <v>241</v>
      </c>
      <c r="W10" s="10" t="s">
        <v>252</v>
      </c>
      <c r="X10" s="10" t="s">
        <v>1078</v>
      </c>
      <c r="Z10" s="10" t="s">
        <v>292</v>
      </c>
      <c r="AA10" s="10" t="s">
        <v>301</v>
      </c>
      <c r="AB10" s="10" t="s">
        <v>327</v>
      </c>
      <c r="AD10" s="12" t="str">
        <f t="shared" si="2"/>
        <v>PARTUPGRADE:NEEDS[TantaresLV]
{
    name = lynavlederUpgrade
    type = engine
    partIcon = HLV_2_Engine_1
    techRequired = evenHeavierRocketry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@PARTUPGRADE[lynavlederUpgrade]:NEEDS[TantaresLV]:FOR[zKiwiTechTree]
{
    @entryCost = #$@PART[HLV_2_Engine_1]/entryCost$
    @entryCost *= #$@KIWI_ENGINE_MULTIPLIERS/KEROLOX/UPGRADE_ENTRYCOST_MULTIPLIER$
    @title ^= #:INSERTPARTTITLE:$@PART[HLV_2_Engine_1]/title$:
    @description ^= #:INSERTPART:$@PART[HLV_2_Engine_1]/engineName$:
}
@PART[HLV_2_Engine_1]:NEEDS[TantaresLV]:HAS[~engineUpgrade[off]]:AFTER[zzKiwiTechTree]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#:INSERTPARTUPGRADE:$@PARTUPGRADE[lynavlederUpgrade]/techRequired$:
}</v>
      </c>
      <c r="AE10" s="14"/>
      <c r="AF10" s="18" t="s">
        <v>376</v>
      </c>
      <c r="AG10" s="18"/>
      <c r="AH10" s="18" t="s">
        <v>1079</v>
      </c>
      <c r="AI10" s="18" t="s">
        <v>1080</v>
      </c>
      <c r="AJ10" s="18" t="s">
        <v>378</v>
      </c>
      <c r="AK10" s="18"/>
      <c r="AL10" s="18"/>
      <c r="AM10" s="19" t="str">
        <f t="shared" si="3"/>
        <v xml:space="preserve">    @MODULE[ModuleEngines*]
    {
        !atmosphereCurve {}
        atmosphereCurve
        {
            key = 0 310
            key = 1 113
            key = 4 0.001
        }
    }</v>
      </c>
      <c r="AN10" s="14"/>
      <c r="AO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",W10,CHAR(10),Parts!AR10,CHAR(10),"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Tank",IF(Z10="NA/Balloon","    KiwiFuelSwitchIgnore = true",IF(Z10="standardLiquidFuel",_xlfn.CONCAT("    fuelTankUpgradeType = ",Z10,CHAR(10),"    fuelTankSizeUpgrade = ",AA10),_xlfn.CONCAT("    fuelTankUpgradeType = ",Z10))),IF(P10="RCS","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lynavlederUpgrade</v>
      </c>
      <c r="AP10" s="16" t="str">
        <f>IF(P10="Engine",VLOOKUP(W10,EngineUpgrades!$A$2:$C$19,2,FALSE),"")</f>
        <v>singleFuel</v>
      </c>
      <c r="AQ10" s="16" t="str">
        <f>IF(P10="Engine",VLOOKUP(W10,EngineUpgrades!$A$2:$C$19,3,FALSE),"")</f>
        <v>KEROLOX</v>
      </c>
      <c r="AR10" s="15" t="str">
        <f>_xlfn.XLOOKUP(AP10,EngineUpgrades!$D$1:$J$1,EngineUpgrades!$D$17:$J$17,"",0,1)</f>
        <v xml:space="preserve">    engineNumber = 
    engineNumberUpgrade = 
    engineName = 
    engineNameUpgrade = 
</v>
      </c>
      <c r="AS10" s="17">
        <v>2</v>
      </c>
      <c r="AT10" s="16" t="str">
        <f>IF(P10="Engine",_xlfn.XLOOKUP(_xlfn.CONCAT(N10,O10+AS10),TechTree!$C$2:$C$501,TechTree!$D$2:$D$501,"Not Valid Combination",0,1),"")</f>
        <v>evenHeavierRocketry</v>
      </c>
    </row>
    <row r="11" spans="1:46" ht="348.5" x14ac:dyDescent="0.35">
      <c r="A11" t="s">
        <v>639</v>
      </c>
      <c r="B11" t="s">
        <v>667</v>
      </c>
      <c r="C11" t="s">
        <v>668</v>
      </c>
      <c r="D11" t="s">
        <v>669</v>
      </c>
      <c r="E11" t="s">
        <v>643</v>
      </c>
      <c r="F11" t="s">
        <v>370</v>
      </c>
      <c r="G11">
        <v>75000</v>
      </c>
      <c r="H11">
        <v>15000</v>
      </c>
      <c r="I11">
        <v>5</v>
      </c>
      <c r="J11" t="s">
        <v>138</v>
      </c>
      <c r="L11" s="12" t="str">
        <f>_xlfn.CONCAT(IF($Q11&lt;&gt;"",_xlfn.CONCAT(" #LOC_KTT_",A11,"_",C11,"_Title = ",$Q11,CHAR(10),"@PART[",C11,"]:NEEDS[!002_CommunityPartsTitles]:AFTER[",A11,"] // ",IF(Q11="",D11,_xlfn.CONCAT(Q11," (",D11,")")),CHAR(10),"{",CHAR(10),"    @",$Q$1," = #LOC_KTT_",A11,"_",C11,"_Title // ",$Q11,CHAR(10),"}",CHAR(10)),""),"@PART[",C11,"]:AFTER[",A11,"] // ",IF(Q11="",D11,_xlfn.CONCAT(Q11," (",D11,")")),CHAR(10),"{",CHAR(10),"    techBranch = ",VLOOKUP(N11,TechTree!$G$2:$H$43,2,FALSE),CHAR(10),"    techTier = ",O11,CHAR(10),"    @TechRequired = ",M11,IF($R11&lt;&gt;"",_xlfn.CONCAT(CHAR(10),"    @",$R$1," = ",$R11),""),IF($S11&lt;&gt;"",_xlfn.CONCAT(CHAR(10),"    @",$S$1," = ",$S11),""),IF($T11&lt;&gt;"",_xlfn.CONCAT(CHAR(10),"    @",$T$1," = ",$T11),""),IF(AND(Z11="NA/Balloon",P11&lt;&gt;"Fuel Tank")=TRUE,_xlfn.CONCAT(CHAR(10),"    KiwiFuelSwitchIgnore = true"),""),IF($U11&lt;&gt;"",_xlfn.CONCAT(CHAR(10),U11),""),IF($AO11&lt;&gt;"",IF(P11="RTG","",_xlfn.CONCAT(CHAR(10),$AO11)),""),IF(AM11&lt;&gt;"",_xlfn.CONCAT(CHAR(10),AM11),""),CHAR(10),"}",IF(AB11="Yes",_xlfn.CONCAT(CHAR(10),"@PART[",C11,"]:NEEDS[KiwiDeprecate]:AFTER[",A11,"]",CHAR(10),"{",CHAR(10),"    kiwiDeprecate = true",CHAR(10),"}"),""),IF(P11="RTG",AO11,""))</f>
        <v xml:space="preserve"> #LOC_KTT_TantaresLV_HLV_1_Engine_1_Title = H-R171 "Lynnedslag" Liquid Fuel Engine Cluster
@PART[HLV_1_Engine_1]:NEEDS[!002_CommunityPartsTitles]:AFTER[TantaresLV] // H-R171 "Lynnedslag" Liquid Fuel Engine Cluster (H-R171 "Lynnedslag" Rocket Engine)
{
    @title = #LOC_KTT_TantaresLV_HLV_1_Engine_1_Title // H-R171 "Lynnedslag" Liquid Fuel Engine Cluster
}
@PART[HLV_1_Engine_1]:AFTER[TantaresLV] // H-R171 "Lynnedslag" Liquid Fuel Engine Cluster (H-R171 "Lynnedslag" Rocket Engine)
{
    techBranch = keroloxEngines
    techTier = 6
    @TechRequired = evenHeavierRocketry
    engineUpgradeType = standardLFO
    engineNumber = 
    engineNumberUpgrade = 
    engineName = 
    engineNameUpgrade = 
    enginePartUpgradeName = lynnedslagUpgrade
    @MODULE[ModuleEngines*]
    {
        !atmosphereCurve {}
        atmosphereCurve
        {
            key = 0 295
            key = 1 275
            key = 4 0.001
        }
    }
}</v>
      </c>
      <c r="M11" s="9" t="str">
        <f>_xlfn.XLOOKUP(_xlfn.CONCAT(N11,O11),TechTree!$C$2:$C$501,TechTree!$D$2:$D$501,"Not Valid Combination",0,1)</f>
        <v>evenHeavierRocketry</v>
      </c>
      <c r="N11" s="8" t="s">
        <v>211</v>
      </c>
      <c r="O11" s="8">
        <v>6</v>
      </c>
      <c r="P11" s="8" t="s">
        <v>8</v>
      </c>
      <c r="Q11" s="10" t="s">
        <v>1081</v>
      </c>
      <c r="T11" s="17"/>
      <c r="U11" s="17"/>
      <c r="V11" s="10" t="s">
        <v>241</v>
      </c>
      <c r="W11" s="10" t="s">
        <v>252</v>
      </c>
      <c r="X11" s="10" t="s">
        <v>1082</v>
      </c>
      <c r="Z11" s="10" t="s">
        <v>292</v>
      </c>
      <c r="AA11" s="10" t="s">
        <v>301</v>
      </c>
      <c r="AB11" s="10" t="s">
        <v>327</v>
      </c>
      <c r="AD11" s="12" t="str">
        <f t="shared" si="2"/>
        <v>PARTUPGRADE:NEEDS[TantaresLV]
{
    name = lynnedslagUpgrade
    type = engine
    partIcon = HLV_1_Engine_1
    techRequired = experimentalRocketry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@PARTUPGRADE[lynnedslagUpgrade]:NEEDS[TantaresLV]:FOR[zKiwiTechTree]
{
    @entryCost = #$@PART[HLV_1_Engine_1]/entryCost$
    @entryCost *= #$@KIWI_ENGINE_MULTIPLIERS/KEROLOX/UPGRADE_ENTRYCOST_MULTIPLIER$
    @title ^= #:INSERTPARTTITLE:$@PART[HLV_1_Engine_1]/title$:
    @description ^= #:INSERTPART:$@PART[HLV_1_Engine_1]/engineName$:
}
@PART[HLV_1_Engine_1]:NEEDS[TantaresLV]:HAS[~engineUpgrade[off]]:AFTER[zzKiwiTechTree]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#:INSERTPARTUPGRADE:$@PARTUPGRADE[lynnedslagUpgrade]/techRequired$:
}</v>
      </c>
      <c r="AE11" s="14"/>
      <c r="AF11" s="18" t="s">
        <v>376</v>
      </c>
      <c r="AG11" s="18"/>
      <c r="AH11" s="18" t="s">
        <v>1083</v>
      </c>
      <c r="AI11" s="18" t="s">
        <v>1084</v>
      </c>
      <c r="AJ11" s="18" t="s">
        <v>378</v>
      </c>
      <c r="AK11" s="18"/>
      <c r="AL11" s="18"/>
      <c r="AM11" s="19" t="str">
        <f t="shared" si="3"/>
        <v xml:space="preserve">    @MODULE[ModuleEngines*]
    {
        !atmosphereCurve {}
        atmosphereCurve
        {
            key = 0 295
            key = 1 275
            key = 4 0.001
        }
    }</v>
      </c>
      <c r="AN11" s="14"/>
      <c r="AO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",W11,CHAR(10),Parts!AR11,CHAR(10),"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Tank",IF(Z11="NA/Balloon","    KiwiFuelSwitchIgnore = true",IF(Z11="standardLiquidFuel",_xlfn.CONCAT("    fuelTankUpgradeType = ",Z11,CHAR(10),"    fuelTankSizeUpgrade = ",AA11),_xlfn.CONCAT("    fuelTankUpgradeType = ",Z11))),IF(P11="RCS","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lynnedslagUpgrade</v>
      </c>
      <c r="AP11" s="16" t="str">
        <f>IF(P11="Engine",VLOOKUP(W11,EngineUpgrades!$A$2:$C$19,2,FALSE),"")</f>
        <v>singleFuel</v>
      </c>
      <c r="AQ11" s="16" t="str">
        <f>IF(P11="Engine",VLOOKUP(W11,EngineUpgrades!$A$2:$C$19,3,FALSE),"")</f>
        <v>KEROLOX</v>
      </c>
      <c r="AR11" s="15" t="str">
        <f>_xlfn.XLOOKUP(AP11,EngineUpgrades!$D$1:$J$1,EngineUpgrades!$D$17:$J$17,"",0,1)</f>
        <v xml:space="preserve">    engineNumber = 
    engineNumberUpgrade = 
    engineName = 
    engineNameUpgrade = 
</v>
      </c>
      <c r="AS11" s="17">
        <v>2</v>
      </c>
      <c r="AT11" s="16" t="str">
        <f>IF(P11="Engine",_xlfn.XLOOKUP(_xlfn.CONCAT(N11,O11+AS11),TechTree!$C$2:$C$501,TechTree!$D$2:$D$501,"Not Valid Combination",0,1),"")</f>
        <v>experimentalRocketry</v>
      </c>
    </row>
    <row r="12" spans="1:46" ht="84.5" x14ac:dyDescent="0.35">
      <c r="A12" t="s">
        <v>639</v>
      </c>
      <c r="B12" t="s">
        <v>670</v>
      </c>
      <c r="C12" t="s">
        <v>671</v>
      </c>
      <c r="D12" t="s">
        <v>672</v>
      </c>
      <c r="E12" t="s">
        <v>673</v>
      </c>
      <c r="F12" t="s">
        <v>369</v>
      </c>
      <c r="G12">
        <v>10000</v>
      </c>
      <c r="H12">
        <v>2000</v>
      </c>
      <c r="I12">
        <v>1</v>
      </c>
      <c r="J12" t="s">
        <v>75</v>
      </c>
      <c r="L12" s="12" t="str">
        <f>_xlfn.CONCAT(IF($Q12&lt;&gt;"",_xlfn.CONCAT(" #LOC_KTT_",A12,"_",C12,"_Title = ",$Q12,CHAR(10),"@PART[",C12,"]:NEEDS[!002_CommunityPartsTitles]:AFTER[",A12,"] // ",IF(Q12="",D12,_xlfn.CONCAT(Q12," (",D12,")")),CHAR(10),"{",CHAR(10),"    @",$Q$1," = #LOC_KTT_",A12,"_",C12,"_Title // ",$Q12,CHAR(10),"}",CHAR(10)),""),"@PART[",C12,"]:AFTER[",A12,"] // ",IF(Q12="",D12,_xlfn.CONCAT(Q12," (",D12,")")),CHAR(10),"{",CHAR(10),"    techBranch = ",VLOOKUP(N12,TechTree!$G$2:$H$43,2,FALSE),CHAR(10),"    techTier = ",O12,CHAR(10),"    @TechRequired = ",M12,IF($R12&lt;&gt;"",_xlfn.CONCAT(CHAR(10),"    @",$R$1," = ",$R12),""),IF($S12&lt;&gt;"",_xlfn.CONCAT(CHAR(10),"    @",$S$1," = ",$S12),""),IF($T12&lt;&gt;"",_xlfn.CONCAT(CHAR(10),"    @",$T$1," = ",$T12),""),IF(AND(Z12="NA/Balloon",P12&lt;&gt;"Fuel Tank")=TRUE,_xlfn.CONCAT(CHAR(10),"    KiwiFuelSwitchIgnore = true"),""),IF($U12&lt;&gt;"",_xlfn.CONCAT(CHAR(10),U12),""),IF($AO12&lt;&gt;"",IF(P12="RTG","",_xlfn.CONCAT(CHAR(10),$AO12)),""),IF(AM12&lt;&gt;"",_xlfn.CONCAT(CHAR(10),AM12),""),CHAR(10),"}",IF(AB12="Yes",_xlfn.CONCAT(CHAR(10),"@PART[",C12,"]:NEEDS[KiwiDeprecate]:AFTER[",A12,"]",CHAR(10),"{",CHAR(10),"    kiwiDeprecate = true",CHAR(10),"}"),""),IF(P12="RTG",AO12,""))</f>
        <v>@PART[tantares_lv_fuel_tank_s1_4]:AFTER[TantaresLV] // Tantares Size 1 Fuel Tank D
{
    techBranch = liquidFuelTanks
    techTier = 6
    @TechRequired = largeVolumeContainment
    fuelTankUpgradeType = standardLiquidFuel
    fuelTankSizeUpgrade = size1
}</v>
      </c>
      <c r="M12" s="9" t="str">
        <f>_xlfn.XLOOKUP(_xlfn.CONCAT(N12,O12),TechTree!$C$2:$C$501,TechTree!$D$2:$D$501,"Not Valid Combination",0,1)</f>
        <v>largeVolumeContainment</v>
      </c>
      <c r="N12" s="8" t="s">
        <v>334</v>
      </c>
      <c r="O12" s="8">
        <v>6</v>
      </c>
      <c r="P12" s="8" t="s">
        <v>239</v>
      </c>
      <c r="T12" s="17"/>
      <c r="U12" s="17"/>
      <c r="V12" s="10" t="s">
        <v>241</v>
      </c>
      <c r="W12" s="10" t="s">
        <v>252</v>
      </c>
      <c r="Z12" s="10" t="s">
        <v>292</v>
      </c>
      <c r="AA12" s="10" t="s">
        <v>300</v>
      </c>
      <c r="AB12" s="10" t="s">
        <v>327</v>
      </c>
      <c r="AD12" s="12" t="str">
        <f t="shared" si="2"/>
        <v/>
      </c>
      <c r="AE12" s="14"/>
      <c r="AF12" s="18" t="s">
        <v>327</v>
      </c>
      <c r="AG12" s="18"/>
      <c r="AH12" s="18"/>
      <c r="AI12" s="18"/>
      <c r="AJ12" s="18"/>
      <c r="AK12" s="18"/>
      <c r="AL12" s="18"/>
      <c r="AM12" s="19" t="str">
        <f t="shared" si="3"/>
        <v/>
      </c>
      <c r="AN12" s="14"/>
      <c r="AO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",W12,CHAR(10),Parts!AR12,CHAR(10),"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Tank",IF(Z12="NA/Balloon","    KiwiFuelSwitchIgnore = true",IF(Z12="standardLiquidFuel",_xlfn.CONCAT("    fuelTankUpgradeType = ",Z12,CHAR(10),"    fuelTankSizeUpgrade = ",AA12),_xlfn.CONCAT("    fuelTankUpgradeType = ",Z12))),IF(P12="RCS","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2" s="16" t="str">
        <f>IF(P12="Engine",VLOOKUP(W12,EngineUpgrades!$A$2:$C$19,2,FALSE),"")</f>
        <v/>
      </c>
      <c r="AQ12" s="16" t="str">
        <f>IF(P12="Engine",VLOOKUP(W12,EngineUpgrades!$A$2:$C$19,3,FALSE),"")</f>
        <v/>
      </c>
      <c r="AR12" s="15" t="str">
        <f>_xlfn.XLOOKUP(AP12,EngineUpgrades!$D$1:$J$1,EngineUpgrades!$D$17:$J$17,"",0,1)</f>
        <v/>
      </c>
      <c r="AS12" s="17">
        <v>2</v>
      </c>
      <c r="AT12" s="16" t="str">
        <f>IF(P12="Engine",_xlfn.XLOOKUP(_xlfn.CONCAT(N12,O12+AS12),TechTree!$C$2:$C$501,TechTree!$D$2:$D$501,"Not Valid Combination",0,1),"")</f>
        <v/>
      </c>
    </row>
    <row r="13" spans="1:46" ht="84.5" x14ac:dyDescent="0.35">
      <c r="A13" t="s">
        <v>639</v>
      </c>
      <c r="B13" t="s">
        <v>674</v>
      </c>
      <c r="C13" t="s">
        <v>675</v>
      </c>
      <c r="D13" t="s">
        <v>676</v>
      </c>
      <c r="E13" t="s">
        <v>673</v>
      </c>
      <c r="F13" t="s">
        <v>369</v>
      </c>
      <c r="G13">
        <v>5000</v>
      </c>
      <c r="H13">
        <v>1000</v>
      </c>
      <c r="I13">
        <v>0.5</v>
      </c>
      <c r="J13" t="s">
        <v>75</v>
      </c>
      <c r="L13" s="12" t="str">
        <f>_xlfn.CONCAT(IF($Q13&lt;&gt;"",_xlfn.CONCAT(" #LOC_KTT_",A13,"_",C13,"_Title = ",$Q13,CHAR(10),"@PART[",C13,"]:NEEDS[!002_CommunityPartsTitles]:AFTER[",A13,"] // ",IF(Q13="",D13,_xlfn.CONCAT(Q13," (",D13,")")),CHAR(10),"{",CHAR(10),"    @",$Q$1," = #LOC_KTT_",A13,"_",C13,"_Title // ",$Q13,CHAR(10),"}",CHAR(10)),""),"@PART[",C13,"]:AFTER[",A13,"] // ",IF(Q13="",D13,_xlfn.CONCAT(Q13," (",D13,")")),CHAR(10),"{",CHAR(10),"    techBranch = ",VLOOKUP(N13,TechTree!$G$2:$H$43,2,FALSE),CHAR(10),"    techTier = ",O13,CHAR(10),"    @TechRequired = ",M13,IF($R13&lt;&gt;"",_xlfn.CONCAT(CHAR(10),"    @",$R$1," = ",$R13),""),IF($S13&lt;&gt;"",_xlfn.CONCAT(CHAR(10),"    @",$S$1," = ",$S13),""),IF($T13&lt;&gt;"",_xlfn.CONCAT(CHAR(10),"    @",$T$1," = ",$T13),""),IF(AND(Z13="NA/Balloon",P13&lt;&gt;"Fuel Tank")=TRUE,_xlfn.CONCAT(CHAR(10),"    KiwiFuelSwitchIgnore = true"),""),IF($U13&lt;&gt;"",_xlfn.CONCAT(CHAR(10),U13),""),IF($AO13&lt;&gt;"",IF(P13="RTG","",_xlfn.CONCAT(CHAR(10),$AO13)),""),IF(AM13&lt;&gt;"",_xlfn.CONCAT(CHAR(10),AM13),""),CHAR(10),"}",IF(AB13="Yes",_xlfn.CONCAT(CHAR(10),"@PART[",C13,"]:NEEDS[KiwiDeprecate]:AFTER[",A13,"]",CHAR(10),"{",CHAR(10),"    kiwiDeprecate = true",CHAR(10),"}"),""),IF(P13="RTG",AO13,""))</f>
        <v>@PART[tantares_lv_fuel_tank_s1_3]:AFTER[TantaresLV] // Tantares Size 1 Fuel Tank C
{
    techBranch = liquidFuelTanks
    techTier = 5
    @TechRequired = advFuelSystems
    fuelTankUpgradeType = standardLiquidFuel
    fuelTankSizeUpgrade = size1
}</v>
      </c>
      <c r="M13" s="9" t="str">
        <f>_xlfn.XLOOKUP(_xlfn.CONCAT(N13,O13),TechTree!$C$2:$C$501,TechTree!$D$2:$D$501,"Not Valid Combination",0,1)</f>
        <v>advFuelSystems</v>
      </c>
      <c r="N13" s="8" t="s">
        <v>334</v>
      </c>
      <c r="O13" s="8">
        <v>5</v>
      </c>
      <c r="P13" s="8" t="s">
        <v>239</v>
      </c>
      <c r="T13" s="17"/>
      <c r="U13" s="17"/>
      <c r="V13" s="10" t="s">
        <v>241</v>
      </c>
      <c r="W13" s="10" t="s">
        <v>252</v>
      </c>
      <c r="Z13" s="10" t="s">
        <v>292</v>
      </c>
      <c r="AA13" s="10" t="s">
        <v>300</v>
      </c>
      <c r="AB13" s="10" t="s">
        <v>327</v>
      </c>
      <c r="AD13" s="12" t="str">
        <f t="shared" si="2"/>
        <v/>
      </c>
      <c r="AE13" s="14"/>
      <c r="AF13" s="18" t="s">
        <v>327</v>
      </c>
      <c r="AG13" s="18"/>
      <c r="AH13" s="18"/>
      <c r="AI13" s="18"/>
      <c r="AJ13" s="18"/>
      <c r="AK13" s="18"/>
      <c r="AL13" s="18"/>
      <c r="AM13" s="19" t="str">
        <f t="shared" si="3"/>
        <v/>
      </c>
      <c r="AN13" s="14"/>
      <c r="AO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",W13,CHAR(10),Parts!AR13,CHAR(10),"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Tank",IF(Z13="NA/Balloon","    KiwiFuelSwitchIgnore = true",IF(Z13="standardLiquidFuel",_xlfn.CONCAT("    fuelTankUpgradeType = ",Z13,CHAR(10),"    fuelTankSizeUpgrade = ",AA13),_xlfn.CONCAT("    fuelTankUpgradeType = ",Z13))),IF(P13="RCS","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3" s="16" t="str">
        <f>IF(P13="Engine",VLOOKUP(W13,EngineUpgrades!$A$2:$C$19,2,FALSE),"")</f>
        <v/>
      </c>
      <c r="AQ13" s="16" t="str">
        <f>IF(P13="Engine",VLOOKUP(W13,EngineUpgrades!$A$2:$C$19,3,FALSE),"")</f>
        <v/>
      </c>
      <c r="AR13" s="15" t="str">
        <f>_xlfn.XLOOKUP(AP13,EngineUpgrades!$D$1:$J$1,EngineUpgrades!$D$17:$J$17,"",0,1)</f>
        <v/>
      </c>
      <c r="AS13" s="17">
        <v>2</v>
      </c>
      <c r="AT13" s="16" t="str">
        <f>IF(P13="Engine",_xlfn.XLOOKUP(_xlfn.CONCAT(N13,O13+AS13),TechTree!$C$2:$C$501,TechTree!$D$2:$D$501,"Not Valid Combination",0,1),"")</f>
        <v/>
      </c>
    </row>
    <row r="14" spans="1:46" ht="84.5" x14ac:dyDescent="0.35">
      <c r="A14" t="s">
        <v>639</v>
      </c>
      <c r="B14" t="s">
        <v>677</v>
      </c>
      <c r="C14" t="s">
        <v>678</v>
      </c>
      <c r="D14" t="s">
        <v>679</v>
      </c>
      <c r="E14" t="s">
        <v>673</v>
      </c>
      <c r="F14" t="s">
        <v>369</v>
      </c>
      <c r="G14">
        <v>2500</v>
      </c>
      <c r="H14">
        <v>500</v>
      </c>
      <c r="I14">
        <v>0.25</v>
      </c>
      <c r="J14" t="s">
        <v>177</v>
      </c>
      <c r="L14" s="12" t="str">
        <f>_xlfn.CONCAT(IF($Q14&lt;&gt;"",_xlfn.CONCAT(" #LOC_KTT_",A14,"_",C14,"_Title = ",$Q14,CHAR(10),"@PART[",C14,"]:NEEDS[!002_CommunityPartsTitles]:AFTER[",A14,"] // ",IF(Q14="",D14,_xlfn.CONCAT(Q14," (",D14,")")),CHAR(10),"{",CHAR(10),"    @",$Q$1," = #LOC_KTT_",A14,"_",C14,"_Title // ",$Q14,CHAR(10),"}",CHAR(10)),""),"@PART[",C14,"]:AFTER[",A14,"] // ",IF(Q14="",D14,_xlfn.CONCAT(Q14," (",D14,")")),CHAR(10),"{",CHAR(10),"    techBranch = ",VLOOKUP(N14,TechTree!$G$2:$H$43,2,FALSE),CHAR(10),"    techTier = ",O14,CHAR(10),"    @TechRequired = ",M14,IF($R14&lt;&gt;"",_xlfn.CONCAT(CHAR(10),"    @",$R$1," = ",$R14),""),IF($S14&lt;&gt;"",_xlfn.CONCAT(CHAR(10),"    @",$S$1," = ",$S14),""),IF($T14&lt;&gt;"",_xlfn.CONCAT(CHAR(10),"    @",$T$1," = ",$T14),""),IF(AND(Z14="NA/Balloon",P14&lt;&gt;"Fuel Tank")=TRUE,_xlfn.CONCAT(CHAR(10),"    KiwiFuelSwitchIgnore = true"),""),IF($U14&lt;&gt;"",_xlfn.CONCAT(CHAR(10),U14),""),IF($AO14&lt;&gt;"",IF(P14="RTG","",_xlfn.CONCAT(CHAR(10),$AO14)),""),IF(AM14&lt;&gt;"",_xlfn.CONCAT(CHAR(10),AM14),""),CHAR(10),"}",IF(AB14="Yes",_xlfn.CONCAT(CHAR(10),"@PART[",C14,"]:NEEDS[KiwiDeprecate]:AFTER[",A14,"]",CHAR(10),"{",CHAR(10),"    kiwiDeprecate = true",CHAR(10),"}"),""),IF(P14="RTG",AO14,""))</f>
        <v>@PART[tantares_lv_fuel_tank_s1_2]:AFTER[TantaresLV] // Tantares Size 1 Fuel Tank B
{
    techBranch = liquidFuelTanks
    techTier = 4
    @TechRequired = fuelSystems
    fuelTankUpgradeType = standardLiquidFuel
    fuelTankSizeUpgrade = size1
}</v>
      </c>
      <c r="M14" s="9" t="str">
        <f>_xlfn.XLOOKUP(_xlfn.CONCAT(N14,O14),TechTree!$C$2:$C$501,TechTree!$D$2:$D$501,"Not Valid Combination",0,1)</f>
        <v>fuelSystems</v>
      </c>
      <c r="N14" s="8" t="s">
        <v>334</v>
      </c>
      <c r="O14" s="8">
        <v>4</v>
      </c>
      <c r="P14" s="8" t="s">
        <v>239</v>
      </c>
      <c r="T14" s="17"/>
      <c r="U14" s="17"/>
      <c r="V14" s="10" t="s">
        <v>241</v>
      </c>
      <c r="W14" s="10" t="s">
        <v>252</v>
      </c>
      <c r="Z14" s="10" t="s">
        <v>292</v>
      </c>
      <c r="AA14" s="10" t="s">
        <v>300</v>
      </c>
      <c r="AB14" s="10" t="s">
        <v>327</v>
      </c>
      <c r="AD14" s="12" t="str">
        <f t="shared" si="2"/>
        <v/>
      </c>
      <c r="AE14" s="14"/>
      <c r="AF14" s="18" t="s">
        <v>327</v>
      </c>
      <c r="AG14" s="18"/>
      <c r="AH14" s="18"/>
      <c r="AI14" s="18"/>
      <c r="AJ14" s="18"/>
      <c r="AK14" s="18"/>
      <c r="AL14" s="18"/>
      <c r="AM14" s="19" t="str">
        <f t="shared" si="3"/>
        <v/>
      </c>
      <c r="AN14" s="14"/>
      <c r="AO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",W14,CHAR(10),Parts!AR14,CHAR(10),"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Tank",IF(Z14="NA/Balloon","    KiwiFuelSwitchIgnore = true",IF(Z14="standardLiquidFuel",_xlfn.CONCAT("    fuelTankUpgradeType = ",Z14,CHAR(10),"    fuelTankSizeUpgrade = ",AA14),_xlfn.CONCAT("    fuelTankUpgradeType = ",Z14))),IF(P14="RCS","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4" s="16" t="str">
        <f>IF(P14="Engine",VLOOKUP(W14,EngineUpgrades!$A$2:$C$19,2,FALSE),"")</f>
        <v/>
      </c>
      <c r="AQ14" s="16" t="str">
        <f>IF(P14="Engine",VLOOKUP(W14,EngineUpgrades!$A$2:$C$19,3,FALSE),"")</f>
        <v/>
      </c>
      <c r="AR14" s="15" t="str">
        <f>_xlfn.XLOOKUP(AP14,EngineUpgrades!$D$1:$J$1,EngineUpgrades!$D$17:$J$17,"",0,1)</f>
        <v/>
      </c>
      <c r="AS14" s="17">
        <v>2</v>
      </c>
      <c r="AT14" s="16" t="str">
        <f>IF(P14="Engine",_xlfn.XLOOKUP(_xlfn.CONCAT(N14,O14+AS14),TechTree!$C$2:$C$501,TechTree!$D$2:$D$501,"Not Valid Combination",0,1),"")</f>
        <v/>
      </c>
    </row>
    <row r="15" spans="1:46" ht="84.5" x14ac:dyDescent="0.35">
      <c r="A15" t="s">
        <v>639</v>
      </c>
      <c r="B15" t="s">
        <v>680</v>
      </c>
      <c r="C15" t="s">
        <v>681</v>
      </c>
      <c r="D15" t="s">
        <v>682</v>
      </c>
      <c r="E15" t="s">
        <v>673</v>
      </c>
      <c r="F15" t="s">
        <v>369</v>
      </c>
      <c r="G15">
        <v>1250</v>
      </c>
      <c r="H15">
        <v>250</v>
      </c>
      <c r="I15">
        <v>0.125</v>
      </c>
      <c r="J15" t="s">
        <v>177</v>
      </c>
      <c r="L15" s="12" t="str">
        <f>_xlfn.CONCAT(IF($Q15&lt;&gt;"",_xlfn.CONCAT(" #LOC_KTT_",A15,"_",C15,"_Title = ",$Q15,CHAR(10),"@PART[",C15,"]:NEEDS[!002_CommunityPartsTitles]:AFTER[",A15,"] // ",IF(Q15="",D15,_xlfn.CONCAT(Q15," (",D15,")")),CHAR(10),"{",CHAR(10),"    @",$Q$1," = #LOC_KTT_",A15,"_",C15,"_Title // ",$Q15,CHAR(10),"}",CHAR(10)),""),"@PART[",C15,"]:AFTER[",A15,"] // ",IF(Q15="",D15,_xlfn.CONCAT(Q15," (",D15,")")),CHAR(10),"{",CHAR(10),"    techBranch = ",VLOOKUP(N15,TechTree!$G$2:$H$43,2,FALSE),CHAR(10),"    techTier = ",O15,CHAR(10),"    @TechRequired = ",M15,IF($R15&lt;&gt;"",_xlfn.CONCAT(CHAR(10),"    @",$R$1," = ",$R15),""),IF($S15&lt;&gt;"",_xlfn.CONCAT(CHAR(10),"    @",$S$1," = ",$S15),""),IF($T15&lt;&gt;"",_xlfn.CONCAT(CHAR(10),"    @",$T$1," = ",$T15),""),IF(AND(Z15="NA/Balloon",P15&lt;&gt;"Fuel Tank")=TRUE,_xlfn.CONCAT(CHAR(10),"    KiwiFuelSwitchIgnore = true"),""),IF($U15&lt;&gt;"",_xlfn.CONCAT(CHAR(10),U15),""),IF($AO15&lt;&gt;"",IF(P15="RTG","",_xlfn.CONCAT(CHAR(10),$AO15)),""),IF(AM15&lt;&gt;"",_xlfn.CONCAT(CHAR(10),AM15),""),CHAR(10),"}",IF(AB15="Yes",_xlfn.CONCAT(CHAR(10),"@PART[",C15,"]:NEEDS[KiwiDeprecate]:AFTER[",A15,"]",CHAR(10),"{",CHAR(10),"    kiwiDeprecate = true",CHAR(10),"}"),""),IF(P15="RTG",AO15,""))</f>
        <v>@PART[tantares_lv_fuel_tank_s1_1]:AFTER[TantaresLV] // Tantares Size 1 Fuel Tank A
{
    techBranch = liquidFuelTanks
    techTier = 3
    @TechRequired = basicFuelSystems
    fuelTankUpgradeType = standardLiquidFuel
    fuelTankSizeUpgrade = size1
}</v>
      </c>
      <c r="M15" s="9" t="str">
        <f>_xlfn.XLOOKUP(_xlfn.CONCAT(N15,O15),TechTree!$C$2:$C$501,TechTree!$D$2:$D$501,"Not Valid Combination",0,1)</f>
        <v>basicFuelSystems</v>
      </c>
      <c r="N15" s="8" t="s">
        <v>334</v>
      </c>
      <c r="O15" s="8">
        <v>3</v>
      </c>
      <c r="P15" s="8" t="s">
        <v>239</v>
      </c>
      <c r="T15" s="17"/>
      <c r="U15" s="17"/>
      <c r="V15" s="10" t="s">
        <v>241</v>
      </c>
      <c r="W15" s="10" t="s">
        <v>252</v>
      </c>
      <c r="Z15" s="10" t="s">
        <v>292</v>
      </c>
      <c r="AA15" s="10" t="s">
        <v>300</v>
      </c>
      <c r="AB15" s="10" t="s">
        <v>327</v>
      </c>
      <c r="AD15" s="12" t="str">
        <f t="shared" si="2"/>
        <v/>
      </c>
      <c r="AE15" s="14"/>
      <c r="AF15" s="18" t="s">
        <v>327</v>
      </c>
      <c r="AG15" s="18"/>
      <c r="AH15" s="18"/>
      <c r="AI15" s="18"/>
      <c r="AJ15" s="18"/>
      <c r="AK15" s="18"/>
      <c r="AL15" s="18"/>
      <c r="AM15" s="19" t="str">
        <f t="shared" si="3"/>
        <v/>
      </c>
      <c r="AN15" s="14"/>
      <c r="AO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",W15,CHAR(10),Parts!AR15,CHAR(10),"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Tank",IF(Z15="NA/Balloon","    KiwiFuelSwitchIgnore = true",IF(Z15="standardLiquidFuel",_xlfn.CONCAT("    fuelTankUpgradeType = ",Z15,CHAR(10),"    fuelTankSizeUpgrade = ",AA15),_xlfn.CONCAT("    fuelTankUpgradeType = ",Z15))),IF(P15="RCS","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15" s="16" t="str">
        <f>IF(P15="Engine",VLOOKUP(W15,EngineUpgrades!$A$2:$C$19,2,FALSE),"")</f>
        <v/>
      </c>
      <c r="AQ15" s="16" t="str">
        <f>IF(P15="Engine",VLOOKUP(W15,EngineUpgrades!$A$2:$C$19,3,FALSE),"")</f>
        <v/>
      </c>
      <c r="AR15" s="15" t="str">
        <f>_xlfn.XLOOKUP(AP15,EngineUpgrades!$D$1:$J$1,EngineUpgrades!$D$17:$J$17,"",0,1)</f>
        <v/>
      </c>
      <c r="AS15" s="17">
        <v>2</v>
      </c>
      <c r="AT15" s="16" t="str">
        <f>IF(P15="Engine",_xlfn.XLOOKUP(_xlfn.CONCAT(N15,O15+AS15),TechTree!$C$2:$C$501,TechTree!$D$2:$D$501,"Not Valid Combination",0,1),"")</f>
        <v/>
      </c>
    </row>
    <row r="16" spans="1:46" ht="96.5" x14ac:dyDescent="0.35">
      <c r="A16" t="s">
        <v>639</v>
      </c>
      <c r="B16" t="s">
        <v>683</v>
      </c>
      <c r="C16" t="s">
        <v>684</v>
      </c>
      <c r="D16" t="s">
        <v>685</v>
      </c>
      <c r="E16" t="s">
        <v>673</v>
      </c>
      <c r="F16" t="s">
        <v>369</v>
      </c>
      <c r="G16">
        <v>5000</v>
      </c>
      <c r="H16">
        <v>1000</v>
      </c>
      <c r="I16">
        <v>0.5</v>
      </c>
      <c r="J16" t="s">
        <v>75</v>
      </c>
      <c r="L16" s="12" t="str">
        <f>_xlfn.CONCAT(IF($Q16&lt;&gt;"",_xlfn.CONCAT(" #LOC_KTT_",A16,"_",C16,"_Title = ",$Q16,CHAR(10),"@PART[",C16,"]:NEEDS[!002_CommunityPartsTitles]:AFTER[",A16,"] // ",IF(Q16="",D16,_xlfn.CONCAT(Q16," (",D16,")")),CHAR(10),"{",CHAR(10),"    @",$Q$1," = #LOC_KTT_",A16,"_",C16,"_Title // ",$Q16,CHAR(10),"}",CHAR(10)),""),"@PART[",C16,"]:AFTER[",A16,"] // ",IF(Q16="",D16,_xlfn.CONCAT(Q16," (",D16,")")),CHAR(10),"{",CHAR(10),"    techBranch = ",VLOOKUP(N16,TechTree!$G$2:$H$43,2,FALSE),CHAR(10),"    techTier = ",O16,CHAR(10),"    @TechRequired = ",M16,IF($R16&lt;&gt;"",_xlfn.CONCAT(CHAR(10),"    @",$R$1," = ",$R16),""),IF($S16&lt;&gt;"",_xlfn.CONCAT(CHAR(10),"    @",$S$1," = ",$S16),""),IF($T16&lt;&gt;"",_xlfn.CONCAT(CHAR(10),"    @",$T$1," = ",$T16),""),IF(AND(Z16="NA/Balloon",P16&lt;&gt;"Fuel Tank")=TRUE,_xlfn.CONCAT(CHAR(10),"    KiwiFuelSwitchIgnore = true"),""),IF($U16&lt;&gt;"",_xlfn.CONCAT(CHAR(10),U16),""),IF($AO16&lt;&gt;"",IF(P16="RTG","",_xlfn.CONCAT(CHAR(10),$AO16)),""),IF(AM16&lt;&gt;"",_xlfn.CONCAT(CHAR(10),AM16),""),CHAR(10),"}",IF(AB16="Yes",_xlfn.CONCAT(CHAR(10),"@PART[",C16,"]:NEEDS[KiwiDeprecate]:AFTER[",A16,"]",CHAR(10),"{",CHAR(10),"    kiwiDeprecate = true",CHAR(10),"}"),""),IF(P16="RTG",AO16,""))</f>
        <v>@PART[tantares_lv_fuel_tank_s1p5_s1_4]:AFTER[TantaresLV] // Tantares Size 1.5 to 1 Adapter Tank D
{
    techBranch = liquidFuelTanks
    techTier = 5
    @TechRequired = advFuelSystems
    fuelTankUpgradeType = standardLiquidFuel
    fuelTankSizeUpgrade = size1p5
}</v>
      </c>
      <c r="M16" s="9" t="str">
        <f>_xlfn.XLOOKUP(_xlfn.CONCAT(N16,O16),TechTree!$C$2:$C$501,TechTree!$D$2:$D$501,"Not Valid Combination",0,1)</f>
        <v>advFuelSystems</v>
      </c>
      <c r="N16" s="8" t="s">
        <v>334</v>
      </c>
      <c r="O16" s="8">
        <v>5</v>
      </c>
      <c r="P16" s="8" t="s">
        <v>239</v>
      </c>
      <c r="T16" s="17"/>
      <c r="U16" s="17"/>
      <c r="V16" s="10" t="s">
        <v>241</v>
      </c>
      <c r="W16" s="10" t="s">
        <v>252</v>
      </c>
      <c r="Z16" s="10" t="s">
        <v>292</v>
      </c>
      <c r="AA16" s="10" t="s">
        <v>304</v>
      </c>
      <c r="AB16" s="10" t="s">
        <v>327</v>
      </c>
      <c r="AD16" s="12" t="str">
        <f t="shared" si="2"/>
        <v/>
      </c>
      <c r="AE16" s="14"/>
      <c r="AF16" s="18" t="s">
        <v>327</v>
      </c>
      <c r="AG16" s="18"/>
      <c r="AH16" s="18"/>
      <c r="AI16" s="18"/>
      <c r="AJ16" s="18"/>
      <c r="AK16" s="18"/>
      <c r="AL16" s="18"/>
      <c r="AM16" s="19" t="str">
        <f t="shared" si="3"/>
        <v/>
      </c>
      <c r="AN16" s="14"/>
      <c r="AO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",W16,CHAR(10),Parts!AR16,CHAR(10),"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Tank",IF(Z16="NA/Balloon","    KiwiFuelSwitchIgnore = true",IF(Z16="standardLiquidFuel",_xlfn.CONCAT("    fuelTankUpgradeType = ",Z16,CHAR(10),"    fuelTankSizeUpgrade = ",AA16),_xlfn.CONCAT("    fuelTankUpgradeType = ",Z16))),IF(P16="RCS","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16" s="16" t="str">
        <f>IF(P16="Engine",VLOOKUP(W16,EngineUpgrades!$A$2:$C$19,2,FALSE),"")</f>
        <v/>
      </c>
      <c r="AQ16" s="16" t="str">
        <f>IF(P16="Engine",VLOOKUP(W16,EngineUpgrades!$A$2:$C$19,3,FALSE),"")</f>
        <v/>
      </c>
      <c r="AR16" s="15" t="str">
        <f>_xlfn.XLOOKUP(AP16,EngineUpgrades!$D$1:$J$1,EngineUpgrades!$D$17:$J$17,"",0,1)</f>
        <v/>
      </c>
      <c r="AS16" s="17">
        <v>2</v>
      </c>
      <c r="AT16" s="16" t="str">
        <f>IF(P16="Engine",_xlfn.XLOOKUP(_xlfn.CONCAT(N16,O16+AS16),TechTree!$C$2:$C$501,TechTree!$D$2:$D$501,"Not Valid Combination",0,1),"")</f>
        <v/>
      </c>
    </row>
    <row r="17" spans="1:46" ht="96.5" x14ac:dyDescent="0.35">
      <c r="A17" t="s">
        <v>639</v>
      </c>
      <c r="B17" t="s">
        <v>686</v>
      </c>
      <c r="C17" t="s">
        <v>687</v>
      </c>
      <c r="D17" t="s">
        <v>688</v>
      </c>
      <c r="E17" t="s">
        <v>673</v>
      </c>
      <c r="F17" t="s">
        <v>369</v>
      </c>
      <c r="G17">
        <v>3750</v>
      </c>
      <c r="H17">
        <v>750</v>
      </c>
      <c r="I17">
        <v>0.375</v>
      </c>
      <c r="J17" t="s">
        <v>75</v>
      </c>
      <c r="L17" s="12" t="str">
        <f>_xlfn.CONCAT(IF($Q17&lt;&gt;"",_xlfn.CONCAT(" #LOC_KTT_",A17,"_",C17,"_Title = ",$Q17,CHAR(10),"@PART[",C17,"]:NEEDS[!002_CommunityPartsTitles]:AFTER[",A17,"] // ",IF(Q17="",D17,_xlfn.CONCAT(Q17," (",D17,")")),CHAR(10),"{",CHAR(10),"    @",$Q$1," = #LOC_KTT_",A17,"_",C17,"_Title // ",$Q17,CHAR(10),"}",CHAR(10)),""),"@PART[",C17,"]:AFTER[",A17,"] // ",IF(Q17="",D17,_xlfn.CONCAT(Q17," (",D17,")")),CHAR(10),"{",CHAR(10),"    techBranch = ",VLOOKUP(N17,TechTree!$G$2:$H$43,2,FALSE),CHAR(10),"    techTier = ",O17,CHAR(10),"    @TechRequired = ",M17,IF($R17&lt;&gt;"",_xlfn.CONCAT(CHAR(10),"    @",$R$1," = ",$R17),""),IF($S17&lt;&gt;"",_xlfn.CONCAT(CHAR(10),"    @",$S$1," = ",$S17),""),IF($T17&lt;&gt;"",_xlfn.CONCAT(CHAR(10),"    @",$T$1," = ",$T17),""),IF(AND(Z17="NA/Balloon",P17&lt;&gt;"Fuel Tank")=TRUE,_xlfn.CONCAT(CHAR(10),"    KiwiFuelSwitchIgnore = true"),""),IF($U17&lt;&gt;"",_xlfn.CONCAT(CHAR(10),U17),""),IF($AO17&lt;&gt;"",IF(P17="RTG","",_xlfn.CONCAT(CHAR(10),$AO17)),""),IF(AM17&lt;&gt;"",_xlfn.CONCAT(CHAR(10),AM17),""),CHAR(10),"}",IF(AB17="Yes",_xlfn.CONCAT(CHAR(10),"@PART[",C17,"]:NEEDS[KiwiDeprecate]:AFTER[",A17,"]",CHAR(10),"{",CHAR(10),"    kiwiDeprecate = true",CHAR(10),"}"),""),IF(P17="RTG",AO17,""))</f>
        <v>@PART[tantares_lv_fuel_tank_s1p5_s1_3]:AFTER[TantaresLV] // Tantares Size 1.5 to 1 Adapter Tank C
{
    techBranch = liquidFuelTanks
    techTier = 4
    @TechRequired = fuelSystems
    fuelTankUpgradeType = standardLiquidFuel
    fuelTankSizeUpgrade = size1p5
}</v>
      </c>
      <c r="M17" s="9" t="str">
        <f>_xlfn.XLOOKUP(_xlfn.CONCAT(N17,O17),TechTree!$C$2:$C$501,TechTree!$D$2:$D$501,"Not Valid Combination",0,1)</f>
        <v>fuelSystems</v>
      </c>
      <c r="N17" s="8" t="s">
        <v>334</v>
      </c>
      <c r="O17" s="8">
        <v>4</v>
      </c>
      <c r="P17" s="8" t="s">
        <v>239</v>
      </c>
      <c r="T17" s="17"/>
      <c r="U17" s="17"/>
      <c r="V17" s="10" t="s">
        <v>241</v>
      </c>
      <c r="W17" s="10" t="s">
        <v>252</v>
      </c>
      <c r="Z17" s="10" t="s">
        <v>292</v>
      </c>
      <c r="AA17" s="10" t="s">
        <v>304</v>
      </c>
      <c r="AB17" s="10" t="s">
        <v>327</v>
      </c>
      <c r="AD17" s="12" t="str">
        <f t="shared" si="2"/>
        <v/>
      </c>
      <c r="AE17" s="14"/>
      <c r="AF17" s="18" t="s">
        <v>327</v>
      </c>
      <c r="AG17" s="18"/>
      <c r="AH17" s="18"/>
      <c r="AI17" s="18"/>
      <c r="AJ17" s="18"/>
      <c r="AK17" s="18"/>
      <c r="AL17" s="18"/>
      <c r="AM17" s="19" t="str">
        <f t="shared" si="3"/>
        <v/>
      </c>
      <c r="AN17" s="14"/>
      <c r="AO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",W17,CHAR(10),Parts!AR17,CHAR(10),"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Tank",IF(Z17="NA/Balloon","    KiwiFuelSwitchIgnore = true",IF(Z17="standardLiquidFuel",_xlfn.CONCAT("    fuelTankUpgradeType = ",Z17,CHAR(10),"    fuelTankSizeUpgrade = ",AA17),_xlfn.CONCAT("    fuelTankUpgradeType = ",Z17))),IF(P17="RCS","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17" s="16" t="str">
        <f>IF(P17="Engine",VLOOKUP(W17,EngineUpgrades!$A$2:$C$19,2,FALSE),"")</f>
        <v/>
      </c>
      <c r="AQ17" s="16" t="str">
        <f>IF(P17="Engine",VLOOKUP(W17,EngineUpgrades!$A$2:$C$19,3,FALSE),"")</f>
        <v/>
      </c>
      <c r="AR17" s="15" t="str">
        <f>_xlfn.XLOOKUP(AP17,EngineUpgrades!$D$1:$J$1,EngineUpgrades!$D$17:$J$17,"",0,1)</f>
        <v/>
      </c>
      <c r="AS17" s="17">
        <v>2</v>
      </c>
      <c r="AT17" s="16" t="str">
        <f>IF(P17="Engine",_xlfn.XLOOKUP(_xlfn.CONCAT(N17,O17+AS17),TechTree!$C$2:$C$501,TechTree!$D$2:$D$501,"Not Valid Combination",0,1),"")</f>
        <v/>
      </c>
    </row>
    <row r="18" spans="1:46" ht="84.5" x14ac:dyDescent="0.35">
      <c r="A18" t="s">
        <v>639</v>
      </c>
      <c r="B18" t="s">
        <v>689</v>
      </c>
      <c r="C18" t="s">
        <v>690</v>
      </c>
      <c r="D18" t="s">
        <v>691</v>
      </c>
      <c r="E18" t="s">
        <v>673</v>
      </c>
      <c r="F18" t="s">
        <v>369</v>
      </c>
      <c r="G18">
        <v>2500</v>
      </c>
      <c r="H18">
        <v>500</v>
      </c>
      <c r="I18">
        <v>0.25</v>
      </c>
      <c r="J18" t="s">
        <v>177</v>
      </c>
      <c r="L18" s="12" t="str">
        <f>_xlfn.CONCAT(IF($Q18&lt;&gt;"",_xlfn.CONCAT(" #LOC_KTT_",A18,"_",C18,"_Title = ",$Q18,CHAR(10),"@PART[",C18,"]:NEEDS[!002_CommunityPartsTitles]:AFTER[",A18,"] // ",IF(Q18="",D18,_xlfn.CONCAT(Q18," (",D18,")")),CHAR(10),"{",CHAR(10),"    @",$Q$1," = #LOC_KTT_",A18,"_",C18,"_Title // ",$Q18,CHAR(10),"}",CHAR(10)),""),"@PART[",C18,"]:AFTER[",A18,"] // ",IF(Q18="",D18,_xlfn.CONCAT(Q18," (",D18,")")),CHAR(10),"{",CHAR(10),"    techBranch = ",VLOOKUP(N18,TechTree!$G$2:$H$43,2,FALSE),CHAR(10),"    techTier = ",O18,CHAR(10),"    @TechRequired = ",M18,IF($R18&lt;&gt;"",_xlfn.CONCAT(CHAR(10),"    @",$R$1," = ",$R18),""),IF($S18&lt;&gt;"",_xlfn.CONCAT(CHAR(10),"    @",$S$1," = ",$S18),""),IF($T18&lt;&gt;"",_xlfn.CONCAT(CHAR(10),"    @",$T$1," = ",$T18),""),IF(AND(Z18="NA/Balloon",P18&lt;&gt;"Fuel Tank")=TRUE,_xlfn.CONCAT(CHAR(10),"    KiwiFuelSwitchIgnore = true"),""),IF($U18&lt;&gt;"",_xlfn.CONCAT(CHAR(10),U18),""),IF($AO18&lt;&gt;"",IF(P18="RTG","",_xlfn.CONCAT(CHAR(10),$AO18)),""),IF(AM18&lt;&gt;"",_xlfn.CONCAT(CHAR(10),AM18),""),CHAR(10),"}",IF(AB18="Yes",_xlfn.CONCAT(CHAR(10),"@PART[",C18,"]:NEEDS[KiwiDeprecate]:AFTER[",A18,"]",CHAR(10),"{",CHAR(10),"    kiwiDeprecate = true",CHAR(10),"}"),""),IF(P18="RTG",AO18,""))</f>
        <v>@PART[tantares_lv_fuel_tank_s1p5_s1_2]:AFTER[TantaresLV] // Tantares Size 1.5 to 1 Adapter Tank B
{
    techBranch = liquidFuelTanks
    techTier = 3
    @TechRequired = basicFuelSystems
    fuelTankUpgradeType = standardLiquidFuel
    fuelTankSizeUpgrade = size1p5
}</v>
      </c>
      <c r="M18" s="9" t="str">
        <f>_xlfn.XLOOKUP(_xlfn.CONCAT(N18,O18),TechTree!$C$2:$C$501,TechTree!$D$2:$D$501,"Not Valid Combination",0,1)</f>
        <v>basicFuelSystems</v>
      </c>
      <c r="N18" s="8" t="s">
        <v>334</v>
      </c>
      <c r="O18" s="8">
        <v>3</v>
      </c>
      <c r="P18" s="8" t="s">
        <v>239</v>
      </c>
      <c r="T18" s="17"/>
      <c r="U18" s="17"/>
      <c r="V18" s="10" t="s">
        <v>241</v>
      </c>
      <c r="W18" s="10" t="s">
        <v>252</v>
      </c>
      <c r="Z18" s="10" t="s">
        <v>292</v>
      </c>
      <c r="AA18" s="10" t="s">
        <v>304</v>
      </c>
      <c r="AB18" s="10" t="s">
        <v>327</v>
      </c>
      <c r="AD18" s="12" t="str">
        <f t="shared" si="2"/>
        <v/>
      </c>
      <c r="AE18" s="14"/>
      <c r="AF18" s="18" t="s">
        <v>327</v>
      </c>
      <c r="AG18" s="18"/>
      <c r="AH18" s="18"/>
      <c r="AI18" s="18"/>
      <c r="AJ18" s="18"/>
      <c r="AK18" s="18"/>
      <c r="AL18" s="18"/>
      <c r="AM18" s="19" t="str">
        <f t="shared" si="3"/>
        <v/>
      </c>
      <c r="AN18" s="14"/>
      <c r="AO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",W18,CHAR(10),Parts!AR18,CHAR(10),"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Tank",IF(Z18="NA/Balloon","    KiwiFuelSwitchIgnore = true",IF(Z18="standardLiquidFuel",_xlfn.CONCAT("    fuelTankUpgradeType = ",Z18,CHAR(10),"    fuelTankSizeUpgrade = ",AA18),_xlfn.CONCAT("    fuelTankUpgradeType = ",Z18))),IF(P18="RCS","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18" s="16" t="str">
        <f>IF(P18="Engine",VLOOKUP(W18,EngineUpgrades!$A$2:$C$19,2,FALSE),"")</f>
        <v/>
      </c>
      <c r="AQ18" s="16" t="str">
        <f>IF(P18="Engine",VLOOKUP(W18,EngineUpgrades!$A$2:$C$19,3,FALSE),"")</f>
        <v/>
      </c>
      <c r="AR18" s="15" t="str">
        <f>_xlfn.XLOOKUP(AP18,EngineUpgrades!$D$1:$J$1,EngineUpgrades!$D$17:$J$17,"",0,1)</f>
        <v/>
      </c>
      <c r="AS18" s="17">
        <v>2</v>
      </c>
      <c r="AT18" s="16" t="str">
        <f>IF(P18="Engine",_xlfn.XLOOKUP(_xlfn.CONCAT(N18,O18+AS18),TechTree!$C$2:$C$501,TechTree!$D$2:$D$501,"Not Valid Combination",0,1),"")</f>
        <v/>
      </c>
    </row>
    <row r="19" spans="1:46" ht="84.5" x14ac:dyDescent="0.35">
      <c r="A19" t="s">
        <v>639</v>
      </c>
      <c r="B19" t="s">
        <v>692</v>
      </c>
      <c r="C19" t="s">
        <v>693</v>
      </c>
      <c r="D19" t="s">
        <v>694</v>
      </c>
      <c r="E19" t="s">
        <v>673</v>
      </c>
      <c r="F19" t="s">
        <v>369</v>
      </c>
      <c r="G19">
        <v>1250</v>
      </c>
      <c r="H19">
        <v>250</v>
      </c>
      <c r="I19">
        <v>0.125</v>
      </c>
      <c r="J19" t="s">
        <v>177</v>
      </c>
      <c r="L19" s="12" t="str">
        <f>_xlfn.CONCAT(IF($Q19&lt;&gt;"",_xlfn.CONCAT(" #LOC_KTT_",A19,"_",C19,"_Title = ",$Q19,CHAR(10),"@PART[",C19,"]:NEEDS[!002_CommunityPartsTitles]:AFTER[",A19,"] // ",IF(Q19="",D19,_xlfn.CONCAT(Q19," (",D19,")")),CHAR(10),"{",CHAR(10),"    @",$Q$1," = #LOC_KTT_",A19,"_",C19,"_Title // ",$Q19,CHAR(10),"}",CHAR(10)),""),"@PART[",C19,"]:AFTER[",A19,"] // ",IF(Q19="",D19,_xlfn.CONCAT(Q19," (",D19,")")),CHAR(10),"{",CHAR(10),"    techBranch = ",VLOOKUP(N19,TechTree!$G$2:$H$43,2,FALSE),CHAR(10),"    techTier = ",O19,CHAR(10),"    @TechRequired = ",M19,IF($R19&lt;&gt;"",_xlfn.CONCAT(CHAR(10),"    @",$R$1," = ",$R19),""),IF($S19&lt;&gt;"",_xlfn.CONCAT(CHAR(10),"    @",$S$1," = ",$S19),""),IF($T19&lt;&gt;"",_xlfn.CONCAT(CHAR(10),"    @",$T$1," = ",$T19),""),IF(AND(Z19="NA/Balloon",P19&lt;&gt;"Fuel Tank")=TRUE,_xlfn.CONCAT(CHAR(10),"    KiwiFuelSwitchIgnore = true"),""),IF($U19&lt;&gt;"",_xlfn.CONCAT(CHAR(10),U19),""),IF($AO19&lt;&gt;"",IF(P19="RTG","",_xlfn.CONCAT(CHAR(10),$AO19)),""),IF(AM19&lt;&gt;"",_xlfn.CONCAT(CHAR(10),AM19),""),CHAR(10),"}",IF(AB19="Yes",_xlfn.CONCAT(CHAR(10),"@PART[",C19,"]:NEEDS[KiwiDeprecate]:AFTER[",A19,"]",CHAR(10),"{",CHAR(10),"    kiwiDeprecate = true",CHAR(10),"}"),""),IF(P19="RTG",AO19,""))</f>
        <v>@PART[tantares_lv_fuel_tank_s1p5_s1_1]:AFTER[TantaresLV] // Tantares Size 1.5 to 1 Adapter Tank A
{
    techBranch = liquidFuelTanks
    techTier = 3
    @TechRequired = basicFuelSystems
    fuelTankUpgradeType = standardLiquidFuel
    fuelTankSizeUpgrade = size1p5
}</v>
      </c>
      <c r="M19" s="9" t="str">
        <f>_xlfn.XLOOKUP(_xlfn.CONCAT(N19,O19),TechTree!$C$2:$C$501,TechTree!$D$2:$D$501,"Not Valid Combination",0,1)</f>
        <v>basicFuelSystems</v>
      </c>
      <c r="N19" s="8" t="s">
        <v>334</v>
      </c>
      <c r="O19" s="8">
        <v>3</v>
      </c>
      <c r="P19" s="8" t="s">
        <v>239</v>
      </c>
      <c r="T19" s="17"/>
      <c r="U19" s="17"/>
      <c r="V19" s="10" t="s">
        <v>241</v>
      </c>
      <c r="W19" s="10" t="s">
        <v>252</v>
      </c>
      <c r="Z19" s="10" t="s">
        <v>292</v>
      </c>
      <c r="AA19" s="10" t="s">
        <v>304</v>
      </c>
      <c r="AB19" s="10" t="s">
        <v>327</v>
      </c>
      <c r="AD19" s="12" t="str">
        <f t="shared" si="2"/>
        <v/>
      </c>
      <c r="AE19" s="14"/>
      <c r="AF19" s="18" t="s">
        <v>327</v>
      </c>
      <c r="AG19" s="18"/>
      <c r="AH19" s="18"/>
      <c r="AI19" s="18"/>
      <c r="AJ19" s="18"/>
      <c r="AK19" s="18"/>
      <c r="AL19" s="18"/>
      <c r="AM19" s="19" t="str">
        <f t="shared" si="3"/>
        <v/>
      </c>
      <c r="AN19" s="14"/>
      <c r="AO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",W19,CHAR(10),Parts!AR19,CHAR(10),"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Tank",IF(Z19="NA/Balloon","    KiwiFuelSwitchIgnore = true",IF(Z19="standardLiquidFuel",_xlfn.CONCAT("    fuelTankUpgradeType = ",Z19,CHAR(10),"    fuelTankSizeUpgrade = ",AA19),_xlfn.CONCAT("    fuelTankUpgradeType = ",Z19))),IF(P19="RCS","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19" s="16" t="str">
        <f>IF(P19="Engine",VLOOKUP(W19,EngineUpgrades!$A$2:$C$19,2,FALSE),"")</f>
        <v/>
      </c>
      <c r="AQ19" s="16" t="str">
        <f>IF(P19="Engine",VLOOKUP(W19,EngineUpgrades!$A$2:$C$19,3,FALSE),"")</f>
        <v/>
      </c>
      <c r="AR19" s="15" t="str">
        <f>_xlfn.XLOOKUP(AP19,EngineUpgrades!$D$1:$J$1,EngineUpgrades!$D$17:$J$17,"",0,1)</f>
        <v/>
      </c>
      <c r="AS19" s="17">
        <v>2</v>
      </c>
      <c r="AT19" s="16" t="str">
        <f>IF(P19="Engine",_xlfn.XLOOKUP(_xlfn.CONCAT(N19,O19+AS19),TechTree!$C$2:$C$501,TechTree!$D$2:$D$501,"Not Valid Combination",0,1),"")</f>
        <v/>
      </c>
    </row>
    <row r="20" spans="1:46" ht="84.5" x14ac:dyDescent="0.35">
      <c r="A20" t="s">
        <v>639</v>
      </c>
      <c r="B20" t="s">
        <v>695</v>
      </c>
      <c r="C20" t="s">
        <v>696</v>
      </c>
      <c r="D20" t="s">
        <v>697</v>
      </c>
      <c r="E20" t="s">
        <v>673</v>
      </c>
      <c r="F20" t="s">
        <v>369</v>
      </c>
      <c r="G20">
        <v>15000</v>
      </c>
      <c r="H20">
        <v>3000</v>
      </c>
      <c r="I20">
        <v>2.5</v>
      </c>
      <c r="J20" t="s">
        <v>75</v>
      </c>
      <c r="L20" s="12" t="str">
        <f>_xlfn.CONCAT(IF($Q20&lt;&gt;"",_xlfn.CONCAT(" #LOC_KTT_",A20,"_",C20,"_Title = ",$Q20,CHAR(10),"@PART[",C20,"]:NEEDS[!002_CommunityPartsTitles]:AFTER[",A20,"] // ",IF(Q20="",D20,_xlfn.CONCAT(Q20," (",D20,")")),CHAR(10),"{",CHAR(10),"    @",$Q$1," = #LOC_KTT_",A20,"_",C20,"_Title // ",$Q20,CHAR(10),"}",CHAR(10)),""),"@PART[",C20,"]:AFTER[",A20,"] // ",IF(Q20="",D20,_xlfn.CONCAT(Q20," (",D20,")")),CHAR(10),"{",CHAR(10),"    techBranch = ",VLOOKUP(N20,TechTree!$G$2:$H$43,2,FALSE),CHAR(10),"    techTier = ",O20,CHAR(10),"    @TechRequired = ",M20,IF($R20&lt;&gt;"",_xlfn.CONCAT(CHAR(10),"    @",$R$1," = ",$R20),""),IF($S20&lt;&gt;"",_xlfn.CONCAT(CHAR(10),"    @",$S$1," = ",$S20),""),IF($T20&lt;&gt;"",_xlfn.CONCAT(CHAR(10),"    @",$T$1," = ",$T20),""),IF(AND(Z20="NA/Balloon",P20&lt;&gt;"Fuel Tank")=TRUE,_xlfn.CONCAT(CHAR(10),"    KiwiFuelSwitchIgnore = true"),""),IF($U20&lt;&gt;"",_xlfn.CONCAT(CHAR(10),U20),""),IF($AO20&lt;&gt;"",IF(P20="RTG","",_xlfn.CONCAT(CHAR(10),$AO20)),""),IF(AM20&lt;&gt;"",_xlfn.CONCAT(CHAR(10),AM20),""),CHAR(10),"}",IF(AB20="Yes",_xlfn.CONCAT(CHAR(10),"@PART[",C20,"]:NEEDS[KiwiDeprecate]:AFTER[",A20,"]",CHAR(10),"{",CHAR(10),"    kiwiDeprecate = true",CHAR(10),"}"),""),IF(P20="RTG",AO20,""))</f>
        <v>@PART[tantares_lv_fuel_tank_s1p5_4]:AFTER[TantaresLV] // Tantares Size 1.5 Fuel Tank D
{
    techBranch = liquidFuelTanks
    techTier = 7
    @TechRequired = highPerformanceFuelSystems
    fuelTankUpgradeType = standardLiquidFuel
    fuelTankSizeUpgrade = size1p5
}</v>
      </c>
      <c r="M20" s="9" t="str">
        <f>_xlfn.XLOOKUP(_xlfn.CONCAT(N20,O20),TechTree!$C$2:$C$501,TechTree!$D$2:$D$501,"Not Valid Combination",0,1)</f>
        <v>highPerformanceFuelSystems</v>
      </c>
      <c r="N20" s="8" t="s">
        <v>334</v>
      </c>
      <c r="O20" s="8">
        <v>7</v>
      </c>
      <c r="P20" s="8" t="s">
        <v>239</v>
      </c>
      <c r="T20" s="17"/>
      <c r="U20" s="17"/>
      <c r="V20" s="10" t="s">
        <v>241</v>
      </c>
      <c r="W20" s="10" t="s">
        <v>252</v>
      </c>
      <c r="Z20" s="10" t="s">
        <v>292</v>
      </c>
      <c r="AA20" s="10" t="s">
        <v>304</v>
      </c>
      <c r="AB20" s="10" t="s">
        <v>327</v>
      </c>
      <c r="AD20" s="12" t="str">
        <f t="shared" si="2"/>
        <v/>
      </c>
      <c r="AE20" s="14"/>
      <c r="AF20" s="18" t="s">
        <v>327</v>
      </c>
      <c r="AG20" s="18"/>
      <c r="AH20" s="18"/>
      <c r="AI20" s="18"/>
      <c r="AJ20" s="18"/>
      <c r="AK20" s="18"/>
      <c r="AL20" s="18"/>
      <c r="AM20" s="19" t="str">
        <f t="shared" si="3"/>
        <v/>
      </c>
      <c r="AN20" s="14"/>
      <c r="AO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",W20,CHAR(10),Parts!AR20,CHAR(10),"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Tank",IF(Z20="NA/Balloon","    KiwiFuelSwitchIgnore = true",IF(Z20="standardLiquidFuel",_xlfn.CONCAT("    fuelTankUpgradeType = ",Z20,CHAR(10),"    fuelTankSizeUpgrade = ",AA20),_xlfn.CONCAT("    fuelTankUpgradeType = ",Z20))),IF(P20="RCS","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20" s="16" t="str">
        <f>IF(P20="Engine",VLOOKUP(W20,EngineUpgrades!$A$2:$C$19,2,FALSE),"")</f>
        <v/>
      </c>
      <c r="AQ20" s="16" t="str">
        <f>IF(P20="Engine",VLOOKUP(W20,EngineUpgrades!$A$2:$C$19,3,FALSE),"")</f>
        <v/>
      </c>
      <c r="AR20" s="15" t="str">
        <f>_xlfn.XLOOKUP(AP20,EngineUpgrades!$D$1:$J$1,EngineUpgrades!$D$17:$J$17,"",0,1)</f>
        <v/>
      </c>
      <c r="AS20" s="17">
        <v>2</v>
      </c>
      <c r="AT20" s="16" t="str">
        <f>IF(P20="Engine",_xlfn.XLOOKUP(_xlfn.CONCAT(N20,O20+AS20),TechTree!$C$2:$C$501,TechTree!$D$2:$D$501,"Not Valid Combination",0,1),"")</f>
        <v/>
      </c>
    </row>
    <row r="21" spans="1:46" ht="84.5" x14ac:dyDescent="0.35">
      <c r="A21" t="s">
        <v>639</v>
      </c>
      <c r="B21" t="s">
        <v>698</v>
      </c>
      <c r="C21" t="s">
        <v>699</v>
      </c>
      <c r="D21" t="s">
        <v>700</v>
      </c>
      <c r="E21" t="s">
        <v>673</v>
      </c>
      <c r="F21" t="s">
        <v>369</v>
      </c>
      <c r="G21">
        <v>7500</v>
      </c>
      <c r="H21">
        <v>1500</v>
      </c>
      <c r="I21">
        <v>1.25</v>
      </c>
      <c r="J21" t="s">
        <v>75</v>
      </c>
      <c r="L21" s="12" t="str">
        <f>_xlfn.CONCAT(IF($Q21&lt;&gt;"",_xlfn.CONCAT(" #LOC_KTT_",A21,"_",C21,"_Title = ",$Q21,CHAR(10),"@PART[",C21,"]:NEEDS[!002_CommunityPartsTitles]:AFTER[",A21,"] // ",IF(Q21="",D21,_xlfn.CONCAT(Q21," (",D21,")")),CHAR(10),"{",CHAR(10),"    @",$Q$1," = #LOC_KTT_",A21,"_",C21,"_Title // ",$Q21,CHAR(10),"}",CHAR(10)),""),"@PART[",C21,"]:AFTER[",A21,"] // ",IF(Q21="",D21,_xlfn.CONCAT(Q21," (",D21,")")),CHAR(10),"{",CHAR(10),"    techBranch = ",VLOOKUP(N21,TechTree!$G$2:$H$43,2,FALSE),CHAR(10),"    techTier = ",O21,CHAR(10),"    @TechRequired = ",M21,IF($R21&lt;&gt;"",_xlfn.CONCAT(CHAR(10),"    @",$R$1," = ",$R21),""),IF($S21&lt;&gt;"",_xlfn.CONCAT(CHAR(10),"    @",$S$1," = ",$S21),""),IF($T21&lt;&gt;"",_xlfn.CONCAT(CHAR(10),"    @",$T$1," = ",$T21),""),IF(AND(Z21="NA/Balloon",P21&lt;&gt;"Fuel Tank")=TRUE,_xlfn.CONCAT(CHAR(10),"    KiwiFuelSwitchIgnore = true"),""),IF($U21&lt;&gt;"",_xlfn.CONCAT(CHAR(10),U21),""),IF($AO21&lt;&gt;"",IF(P21="RTG","",_xlfn.CONCAT(CHAR(10),$AO21)),""),IF(AM21&lt;&gt;"",_xlfn.CONCAT(CHAR(10),AM21),""),CHAR(10),"}",IF(AB21="Yes",_xlfn.CONCAT(CHAR(10),"@PART[",C21,"]:NEEDS[KiwiDeprecate]:AFTER[",A21,"]",CHAR(10),"{",CHAR(10),"    kiwiDeprecate = true",CHAR(10),"}"),""),IF(P21="RTG",AO21,""))</f>
        <v>@PART[tantares_lv_fuel_tank_s1p5_3]:AFTER[TantaresLV] // Tantares Size 1.5 Fuel Tank C
{
    techBranch = liquidFuelTanks
    techTier = 6
    @TechRequired = largeVolumeContainment
    fuelTankUpgradeType = standardLiquidFuel
    fuelTankSizeUpgrade = size1p5
}</v>
      </c>
      <c r="M21" s="9" t="str">
        <f>_xlfn.XLOOKUP(_xlfn.CONCAT(N21,O21),TechTree!$C$2:$C$501,TechTree!$D$2:$D$501,"Not Valid Combination",0,1)</f>
        <v>largeVolumeContainment</v>
      </c>
      <c r="N21" s="8" t="s">
        <v>334</v>
      </c>
      <c r="O21" s="8">
        <v>6</v>
      </c>
      <c r="P21" s="8" t="s">
        <v>239</v>
      </c>
      <c r="T21" s="17"/>
      <c r="U21" s="17"/>
      <c r="V21" s="10" t="s">
        <v>241</v>
      </c>
      <c r="W21" s="10" t="s">
        <v>252</v>
      </c>
      <c r="Z21" s="10" t="s">
        <v>292</v>
      </c>
      <c r="AA21" s="10" t="s">
        <v>304</v>
      </c>
      <c r="AB21" s="10" t="s">
        <v>327</v>
      </c>
      <c r="AD21" s="12" t="str">
        <f t="shared" si="2"/>
        <v/>
      </c>
      <c r="AE21" s="14"/>
      <c r="AF21" s="18" t="s">
        <v>327</v>
      </c>
      <c r="AG21" s="18"/>
      <c r="AH21" s="18"/>
      <c r="AI21" s="18"/>
      <c r="AJ21" s="18"/>
      <c r="AK21" s="18"/>
      <c r="AL21" s="18"/>
      <c r="AM21" s="19" t="str">
        <f t="shared" si="3"/>
        <v/>
      </c>
      <c r="AN21" s="14"/>
      <c r="AO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",W21,CHAR(10),Parts!AR21,CHAR(10),"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Tank",IF(Z21="NA/Balloon","    KiwiFuelSwitchIgnore = true",IF(Z21="standardLiquidFuel",_xlfn.CONCAT("    fuelTankUpgradeType = ",Z21,CHAR(10),"    fuelTankSizeUpgrade = ",AA21),_xlfn.CONCAT("    fuelTankUpgradeType = ",Z21))),IF(P21="RCS","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21" s="16" t="str">
        <f>IF(P21="Engine",VLOOKUP(W21,EngineUpgrades!$A$2:$C$19,2,FALSE),"")</f>
        <v/>
      </c>
      <c r="AQ21" s="16" t="str">
        <f>IF(P21="Engine",VLOOKUP(W21,EngineUpgrades!$A$2:$C$19,3,FALSE),"")</f>
        <v/>
      </c>
      <c r="AR21" s="15" t="str">
        <f>_xlfn.XLOOKUP(AP21,EngineUpgrades!$D$1:$J$1,EngineUpgrades!$D$17:$J$17,"",0,1)</f>
        <v/>
      </c>
      <c r="AS21" s="17">
        <v>2</v>
      </c>
      <c r="AT21" s="16" t="str">
        <f>IF(P21="Engine",_xlfn.XLOOKUP(_xlfn.CONCAT(N21,O21+AS21),TechTree!$C$2:$C$501,TechTree!$D$2:$D$501,"Not Valid Combination",0,1),"")</f>
        <v/>
      </c>
    </row>
    <row r="22" spans="1:46" ht="84.5" x14ac:dyDescent="0.35">
      <c r="A22" t="s">
        <v>639</v>
      </c>
      <c r="B22" t="s">
        <v>701</v>
      </c>
      <c r="C22" t="s">
        <v>702</v>
      </c>
      <c r="D22" t="s">
        <v>703</v>
      </c>
      <c r="E22" t="s">
        <v>673</v>
      </c>
      <c r="F22" t="s">
        <v>369</v>
      </c>
      <c r="G22">
        <v>3750</v>
      </c>
      <c r="H22">
        <v>750</v>
      </c>
      <c r="I22">
        <v>0.625</v>
      </c>
      <c r="J22" t="s">
        <v>177</v>
      </c>
      <c r="L22" s="12" t="str">
        <f>_xlfn.CONCAT(IF($Q22&lt;&gt;"",_xlfn.CONCAT(" #LOC_KTT_",A22,"_",C22,"_Title = ",$Q22,CHAR(10),"@PART[",C22,"]:NEEDS[!002_CommunityPartsTitles]:AFTER[",A22,"] // ",IF(Q22="",D22,_xlfn.CONCAT(Q22," (",D22,")")),CHAR(10),"{",CHAR(10),"    @",$Q$1," = #LOC_KTT_",A22,"_",C22,"_Title // ",$Q22,CHAR(10),"}",CHAR(10)),""),"@PART[",C22,"]:AFTER[",A22,"] // ",IF(Q22="",D22,_xlfn.CONCAT(Q22," (",D22,")")),CHAR(10),"{",CHAR(10),"    techBranch = ",VLOOKUP(N22,TechTree!$G$2:$H$43,2,FALSE),CHAR(10),"    techTier = ",O22,CHAR(10),"    @TechRequired = ",M22,IF($R22&lt;&gt;"",_xlfn.CONCAT(CHAR(10),"    @",$R$1," = ",$R22),""),IF($S22&lt;&gt;"",_xlfn.CONCAT(CHAR(10),"    @",$S$1," = ",$S22),""),IF($T22&lt;&gt;"",_xlfn.CONCAT(CHAR(10),"    @",$T$1," = ",$T22),""),IF(AND(Z22="NA/Balloon",P22&lt;&gt;"Fuel Tank")=TRUE,_xlfn.CONCAT(CHAR(10),"    KiwiFuelSwitchIgnore = true"),""),IF($U22&lt;&gt;"",_xlfn.CONCAT(CHAR(10),U22),""),IF($AO22&lt;&gt;"",IF(P22="RTG","",_xlfn.CONCAT(CHAR(10),$AO22)),""),IF(AM22&lt;&gt;"",_xlfn.CONCAT(CHAR(10),AM22),""),CHAR(10),"}",IF(AB22="Yes",_xlfn.CONCAT(CHAR(10),"@PART[",C22,"]:NEEDS[KiwiDeprecate]:AFTER[",A22,"]",CHAR(10),"{",CHAR(10),"    kiwiDeprecate = true",CHAR(10),"}"),""),IF(P22="RTG",AO22,""))</f>
        <v>@PART[tantares_lv_fuel_tank_s1p5_2]:AFTER[TantaresLV] // Tantares Size 1.5 Fuel Tank B
{
    techBranch = liquidFuelTanks
    techTier = 5
    @TechRequired = advFuelSystems
    fuelTankUpgradeType = standardLiquidFuel
    fuelTankSizeUpgrade = size1p5
}</v>
      </c>
      <c r="M22" s="9" t="str">
        <f>_xlfn.XLOOKUP(_xlfn.CONCAT(N22,O22),TechTree!$C$2:$C$501,TechTree!$D$2:$D$501,"Not Valid Combination",0,1)</f>
        <v>advFuelSystems</v>
      </c>
      <c r="N22" s="8" t="s">
        <v>334</v>
      </c>
      <c r="O22" s="8">
        <v>5</v>
      </c>
      <c r="P22" s="8" t="s">
        <v>239</v>
      </c>
      <c r="T22" s="17"/>
      <c r="U22" s="17"/>
      <c r="V22" s="10" t="s">
        <v>241</v>
      </c>
      <c r="W22" s="10" t="s">
        <v>252</v>
      </c>
      <c r="Z22" s="10" t="s">
        <v>292</v>
      </c>
      <c r="AA22" s="10" t="s">
        <v>304</v>
      </c>
      <c r="AB22" s="10" t="s">
        <v>327</v>
      </c>
      <c r="AD22" s="12" t="str">
        <f t="shared" si="2"/>
        <v/>
      </c>
      <c r="AE22" s="14"/>
      <c r="AF22" s="18" t="s">
        <v>327</v>
      </c>
      <c r="AG22" s="18"/>
      <c r="AH22" s="18"/>
      <c r="AI22" s="18"/>
      <c r="AJ22" s="18"/>
      <c r="AK22" s="18"/>
      <c r="AL22" s="18"/>
      <c r="AM22" s="19" t="str">
        <f t="shared" si="3"/>
        <v/>
      </c>
      <c r="AN22" s="14"/>
      <c r="AO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",W22,CHAR(10),Parts!AR22,CHAR(10),"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Tank",IF(Z22="NA/Balloon","    KiwiFuelSwitchIgnore = true",IF(Z22="standardLiquidFuel",_xlfn.CONCAT("    fuelTankUpgradeType = ",Z22,CHAR(10),"    fuelTankSizeUpgrade = ",AA22),_xlfn.CONCAT("    fuelTankUpgradeType = ",Z22))),IF(P22="RCS","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22" s="16" t="str">
        <f>IF(P22="Engine",VLOOKUP(W22,EngineUpgrades!$A$2:$C$19,2,FALSE),"")</f>
        <v/>
      </c>
      <c r="AQ22" s="16" t="str">
        <f>IF(P22="Engine",VLOOKUP(W22,EngineUpgrades!$A$2:$C$19,3,FALSE),"")</f>
        <v/>
      </c>
      <c r="AR22" s="15" t="str">
        <f>_xlfn.XLOOKUP(AP22,EngineUpgrades!$D$1:$J$1,EngineUpgrades!$D$17:$J$17,"",0,1)</f>
        <v/>
      </c>
      <c r="AS22" s="17">
        <v>2</v>
      </c>
      <c r="AT22" s="16" t="str">
        <f>IF(P22="Engine",_xlfn.XLOOKUP(_xlfn.CONCAT(N22,O22+AS22),TechTree!$C$2:$C$501,TechTree!$D$2:$D$501,"Not Valid Combination",0,1),"")</f>
        <v/>
      </c>
    </row>
    <row r="23" spans="1:46" ht="84.5" x14ac:dyDescent="0.35">
      <c r="A23" t="s">
        <v>639</v>
      </c>
      <c r="B23" t="s">
        <v>704</v>
      </c>
      <c r="C23" t="s">
        <v>705</v>
      </c>
      <c r="D23" t="s">
        <v>706</v>
      </c>
      <c r="E23" t="s">
        <v>673</v>
      </c>
      <c r="F23" t="s">
        <v>369</v>
      </c>
      <c r="G23">
        <v>1875</v>
      </c>
      <c r="H23">
        <v>375</v>
      </c>
      <c r="I23">
        <v>0.3125</v>
      </c>
      <c r="J23" t="s">
        <v>177</v>
      </c>
      <c r="L23" s="12" t="str">
        <f>_xlfn.CONCAT(IF($Q23&lt;&gt;"",_xlfn.CONCAT(" #LOC_KTT_",A23,"_",C23,"_Title = ",$Q23,CHAR(10),"@PART[",C23,"]:NEEDS[!002_CommunityPartsTitles]:AFTER[",A23,"] // ",IF(Q23="",D23,_xlfn.CONCAT(Q23," (",D23,")")),CHAR(10),"{",CHAR(10),"    @",$Q$1," = #LOC_KTT_",A23,"_",C23,"_Title // ",$Q23,CHAR(10),"}",CHAR(10)),""),"@PART[",C23,"]:AFTER[",A23,"] // ",IF(Q23="",D23,_xlfn.CONCAT(Q23," (",D23,")")),CHAR(10),"{",CHAR(10),"    techBranch = ",VLOOKUP(N23,TechTree!$G$2:$H$43,2,FALSE),CHAR(10),"    techTier = ",O23,CHAR(10),"    @TechRequired = ",M23,IF($R23&lt;&gt;"",_xlfn.CONCAT(CHAR(10),"    @",$R$1," = ",$R23),""),IF($S23&lt;&gt;"",_xlfn.CONCAT(CHAR(10),"    @",$S$1," = ",$S23),""),IF($T23&lt;&gt;"",_xlfn.CONCAT(CHAR(10),"    @",$T$1," = ",$T23),""),IF(AND(Z23="NA/Balloon",P23&lt;&gt;"Fuel Tank")=TRUE,_xlfn.CONCAT(CHAR(10),"    KiwiFuelSwitchIgnore = true"),""),IF($U23&lt;&gt;"",_xlfn.CONCAT(CHAR(10),U23),""),IF($AO23&lt;&gt;"",IF(P23="RTG","",_xlfn.CONCAT(CHAR(10),$AO23)),""),IF(AM23&lt;&gt;"",_xlfn.CONCAT(CHAR(10),AM23),""),CHAR(10),"}",IF(AB23="Yes",_xlfn.CONCAT(CHAR(10),"@PART[",C23,"]:NEEDS[KiwiDeprecate]:AFTER[",A23,"]",CHAR(10),"{",CHAR(10),"    kiwiDeprecate = true",CHAR(10),"}"),""),IF(P23="RTG",AO23,""))</f>
        <v>@PART[tantares_lv_fuel_tank_s1p5_1]:AFTER[TantaresLV] // Tantares Size 1.5 Fuel Tank A
{
    techBranch = liquidFuelTanks
    techTier = 4
    @TechRequired = fuelSystems
    fuelTankUpgradeType = standardLiquidFuel
    fuelTankSizeUpgrade = size1p5
}</v>
      </c>
      <c r="M23" s="9" t="str">
        <f>_xlfn.XLOOKUP(_xlfn.CONCAT(N23,O23),TechTree!$C$2:$C$501,TechTree!$D$2:$D$501,"Not Valid Combination",0,1)</f>
        <v>fuelSystems</v>
      </c>
      <c r="N23" s="8" t="s">
        <v>334</v>
      </c>
      <c r="O23" s="8">
        <v>4</v>
      </c>
      <c r="P23" s="8" t="s">
        <v>239</v>
      </c>
      <c r="T23" s="17"/>
      <c r="U23" s="17"/>
      <c r="V23" s="10" t="s">
        <v>241</v>
      </c>
      <c r="W23" s="10" t="s">
        <v>252</v>
      </c>
      <c r="Z23" s="10" t="s">
        <v>292</v>
      </c>
      <c r="AA23" s="10" t="s">
        <v>304</v>
      </c>
      <c r="AB23" s="10" t="s">
        <v>327</v>
      </c>
      <c r="AD23" s="12" t="str">
        <f t="shared" si="2"/>
        <v/>
      </c>
      <c r="AE23" s="14"/>
      <c r="AF23" s="18" t="s">
        <v>327</v>
      </c>
      <c r="AG23" s="18"/>
      <c r="AH23" s="18"/>
      <c r="AI23" s="18"/>
      <c r="AJ23" s="18"/>
      <c r="AK23" s="18"/>
      <c r="AL23" s="18"/>
      <c r="AM23" s="19" t="str">
        <f t="shared" si="3"/>
        <v/>
      </c>
      <c r="AN23" s="14"/>
      <c r="AO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",W23,CHAR(10),Parts!AR23,CHAR(10),"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Tank",IF(Z23="NA/Balloon","    KiwiFuelSwitchIgnore = true",IF(Z23="standardLiquidFuel",_xlfn.CONCAT("    fuelTankUpgradeType = ",Z23,CHAR(10),"    fuelTankSizeUpgrade = ",AA23),_xlfn.CONCAT("    fuelTankUpgradeType = ",Z23))),IF(P23="RCS","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23" s="16" t="str">
        <f>IF(P23="Engine",VLOOKUP(W23,EngineUpgrades!$A$2:$C$19,2,FALSE),"")</f>
        <v/>
      </c>
      <c r="AQ23" s="16" t="str">
        <f>IF(P23="Engine",VLOOKUP(W23,EngineUpgrades!$A$2:$C$19,3,FALSE),"")</f>
        <v/>
      </c>
      <c r="AR23" s="15" t="str">
        <f>_xlfn.XLOOKUP(AP23,EngineUpgrades!$D$1:$J$1,EngineUpgrades!$D$17:$J$17,"",0,1)</f>
        <v/>
      </c>
      <c r="AS23" s="17">
        <v>2</v>
      </c>
      <c r="AT23" s="16" t="str">
        <f>IF(P23="Engine",_xlfn.XLOOKUP(_xlfn.CONCAT(N23,O23+AS23),TechTree!$C$2:$C$501,TechTree!$D$2:$D$501,"Not Valid Combination",0,1),"")</f>
        <v/>
      </c>
    </row>
    <row r="24" spans="1:46" ht="372.5" x14ac:dyDescent="0.35">
      <c r="A24" t="s">
        <v>639</v>
      </c>
      <c r="B24" t="s">
        <v>707</v>
      </c>
      <c r="C24" t="s">
        <v>708</v>
      </c>
      <c r="D24" t="s">
        <v>709</v>
      </c>
      <c r="E24" t="s">
        <v>710</v>
      </c>
      <c r="F24" t="s">
        <v>370</v>
      </c>
      <c r="G24">
        <v>2000</v>
      </c>
      <c r="H24">
        <v>400</v>
      </c>
      <c r="I24">
        <v>0.9</v>
      </c>
      <c r="J24" t="s">
        <v>177</v>
      </c>
      <c r="L24" s="12" t="str">
        <f>_xlfn.CONCAT(IF($Q24&lt;&gt;"",_xlfn.CONCAT(" #LOC_KTT_",A24,"_",C24,"_Title = ",$Q24,CHAR(10),"@PART[",C24,"]:NEEDS[!002_CommunityPartsTitles]:AFTER[",A24,"] // ",IF(Q24="",D24,_xlfn.CONCAT(Q24," (",D24,")")),CHAR(10),"{",CHAR(10),"    @",$Q$1," = #LOC_KTT_",A24,"_",C24,"_Title // ",$Q24,CHAR(10),"}",CHAR(10)),""),"@PART[",C24,"]:AFTER[",A24,"] // ",IF(Q24="",D24,_xlfn.CONCAT(Q24," (",D24,")")),CHAR(10),"{",CHAR(10),"    techBranch = ",VLOOKUP(N24,TechTree!$G$2:$H$43,2,FALSE),CHAR(10),"    techTier = ",O24,CHAR(10),"    @TechRequired = ",M24,IF($R24&lt;&gt;"",_xlfn.CONCAT(CHAR(10),"    @",$R$1," = ",$R24),""),IF($S24&lt;&gt;"",_xlfn.CONCAT(CHAR(10),"    @",$S$1," = ",$S24),""),IF($T24&lt;&gt;"",_xlfn.CONCAT(CHAR(10),"    @",$T$1," = ",$T24),""),IF(AND(Z24="NA/Balloon",P24&lt;&gt;"Fuel Tank")=TRUE,_xlfn.CONCAT(CHAR(10),"    KiwiFuelSwitchIgnore = true"),""),IF($U24&lt;&gt;"",_xlfn.CONCAT(CHAR(10),U24),""),IF($AO24&lt;&gt;"",IF(P24="RTG","",_xlfn.CONCAT(CHAR(10),$AO24)),""),IF(AM24&lt;&gt;"",_xlfn.CONCAT(CHAR(10),AM24),""),CHAR(10),"}",IF(AB24="Yes",_xlfn.CONCAT(CHAR(10),"@PART[",C24,"]:NEEDS[KiwiDeprecate]:AFTER[",A24,"]",CHAR(10),"{",CHAR(10),"    kiwiDeprecate = true",CHAR(10),"}"),""),IF(P24="RTG",AO24,""))</f>
        <v xml:space="preserve"> #LOC_KTT_TantaresLV_tantares_lv_engine_s1_3_Title = RD-110A "Litenugle" Liquid Fuel Engine
@PART[tantares_lv_engine_s1_3]:NEEDS[!002_CommunityPartsTitles]:AFTER[TantaresLV] // RD-110A "Litenugle" Liquid Fuel Engine (Tantares RD-0110A "Litenugle" Rocket Engine)
{
    @title = #LOC_KTT_TantaresLV_tantares_lv_engine_s1_3_Title // RD-110A "Litenugle" Liquid Fuel Engine
}
@PART[tantares_lv_engine_s1_3]:AFTER[TantaresLV] // RD-110A "Litenugle" Liquid Fuel Engine (Tantares RD-0110A "Litenugle" Rocket Engine)
{
    techBranch = keroloxEngines
    techTier = 3
    @TechRequired = advRocketry
    @entryCost = 5000
    @cost = 1200
    engineUpgradeType = standardLFO
    engineNumber = 
    engineNumberUpgrade = 
    engineName = 
    engineNameUpgrade = 
    enginePartUpgradeName = litenugleUpgrade
    @MODULE[ModuleEngines*]
    {
        !atmosphereCurve {}
        atmosphereCurve
        {
            key = 0 315
            key = 1 106
            key = 4 0.001
        }
    }
}</v>
      </c>
      <c r="M24" s="9" t="str">
        <f>_xlfn.XLOOKUP(_xlfn.CONCAT(N24,O24),TechTree!$C$2:$C$501,TechTree!$D$2:$D$501,"Not Valid Combination",0,1)</f>
        <v>advRocketry</v>
      </c>
      <c r="N24" s="8" t="s">
        <v>211</v>
      </c>
      <c r="O24" s="8">
        <v>3</v>
      </c>
      <c r="P24" s="8" t="s">
        <v>8</v>
      </c>
      <c r="Q24" s="10" t="s">
        <v>1085</v>
      </c>
      <c r="R24" s="10">
        <v>5000</v>
      </c>
      <c r="S24" s="10">
        <v>1200</v>
      </c>
      <c r="T24" s="17"/>
      <c r="U24" s="17"/>
      <c r="V24" s="10" t="s">
        <v>241</v>
      </c>
      <c r="W24" s="10" t="s">
        <v>252</v>
      </c>
      <c r="X24" s="10" t="s">
        <v>1086</v>
      </c>
      <c r="Z24" s="10" t="s">
        <v>292</v>
      </c>
      <c r="AA24" s="10" t="s">
        <v>301</v>
      </c>
      <c r="AB24" s="10" t="s">
        <v>327</v>
      </c>
      <c r="AD24" s="12" t="str">
        <f t="shared" si="2"/>
        <v>PARTUPGRADE:NEEDS[TantaresLV]
{
    name = litenugleUpgrade
    type = engine
    partIcon = tantares_lv_engine_s1_3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@PARTUPGRADE[litenugleUpgrade]:NEEDS[TantaresLV]:FOR[zKiwiTechTree]
{
    @entryCost = #$@PART[tantares_lv_engine_s1_3]/entryCost$
    @entryCost *= #$@KIWI_ENGINE_MULTIPLIERS/KEROLOX/UPGRADE_ENTRYCOST_MULTIPLIER$
    @title ^= #:INSERTPARTTITLE:$@PART[tantares_lv_engine_s1_3]/title$:
    @description ^= #:INSERTPART:$@PART[tantares_lv_engine_s1_3]/engineName$:
}
@PART[tantares_lv_engine_s1_3]:NEEDS[TantaresLV]:HAS[~engineUpgrade[off]]:AFTER[zzKiwiTechTree]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#:INSERTPARTUPGRADE:$@PARTUPGRADE[litenugleUpgrade]/techRequired$:
}</v>
      </c>
      <c r="AE24" s="14"/>
      <c r="AF24" s="18" t="s">
        <v>376</v>
      </c>
      <c r="AG24" s="18"/>
      <c r="AH24" s="18" t="s">
        <v>1087</v>
      </c>
      <c r="AI24" s="18" t="s">
        <v>1088</v>
      </c>
      <c r="AJ24" s="18" t="s">
        <v>378</v>
      </c>
      <c r="AK24" s="18"/>
      <c r="AL24" s="18"/>
      <c r="AM24" s="19" t="str">
        <f t="shared" si="3"/>
        <v xml:space="preserve">    @MODULE[ModuleEngines*]
    {
        !atmosphereCurve {}
        atmosphereCurve
        {
            key = 0 315
            key = 1 106
            key = 4 0.001
        }
    }</v>
      </c>
      <c r="AN24" s="14"/>
      <c r="AO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",W24,CHAR(10),Parts!AR24,CHAR(10),"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Tank",IF(Z24="NA/Balloon","    KiwiFuelSwitchIgnore = true",IF(Z24="standardLiquidFuel",_xlfn.CONCAT("    fuelTankUpgradeType = ",Z24,CHAR(10),"    fuelTankSizeUpgrade = ",AA24),_xlfn.CONCAT("    fuelTankUpgradeType = ",Z24))),IF(P24="RCS","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litenugleUpgrade</v>
      </c>
      <c r="AP24" s="16" t="str">
        <f>IF(P24="Engine",VLOOKUP(W24,EngineUpgrades!$A$2:$C$19,2,FALSE),"")</f>
        <v>singleFuel</v>
      </c>
      <c r="AQ24" s="16" t="str">
        <f>IF(P24="Engine",VLOOKUP(W24,EngineUpgrades!$A$2:$C$19,3,FALSE),"")</f>
        <v>KEROLOX</v>
      </c>
      <c r="AR24" s="15" t="str">
        <f>_xlfn.XLOOKUP(AP24,EngineUpgrades!$D$1:$J$1,EngineUpgrades!$D$17:$J$17,"",0,1)</f>
        <v xml:space="preserve">    engineNumber = 
    engineNumberUpgrade = 
    engineName = 
    engineNameUpgrade = 
</v>
      </c>
      <c r="AS24" s="17">
        <v>2</v>
      </c>
      <c r="AT24" s="16" t="str">
        <f>IF(P24="Engine",_xlfn.XLOOKUP(_xlfn.CONCAT(N24,O24+AS24),TechTree!$C$2:$C$501,TechTree!$D$2:$D$501,"Not Valid Combination",0,1),"")</f>
        <v>heavierRocketry</v>
      </c>
    </row>
    <row r="25" spans="1:46" ht="384.5" x14ac:dyDescent="0.35">
      <c r="A25" t="s">
        <v>639</v>
      </c>
      <c r="B25" t="s">
        <v>711</v>
      </c>
      <c r="C25" t="s">
        <v>712</v>
      </c>
      <c r="D25" t="s">
        <v>713</v>
      </c>
      <c r="E25" t="s">
        <v>710</v>
      </c>
      <c r="F25" t="s">
        <v>370</v>
      </c>
      <c r="G25">
        <v>6000</v>
      </c>
      <c r="H25">
        <v>1200</v>
      </c>
      <c r="I25">
        <v>1.25</v>
      </c>
      <c r="J25" t="s">
        <v>75</v>
      </c>
      <c r="L25" s="12" t="str">
        <f>_xlfn.CONCAT(IF($Q25&lt;&gt;"",_xlfn.CONCAT(" #LOC_KTT_",A25,"_",C25,"_Title = ",$Q25,CHAR(10),"@PART[",C25,"]:NEEDS[!002_CommunityPartsTitles]:AFTER[",A25,"] // ",IF(Q25="",D25,_xlfn.CONCAT(Q25," (",D25,")")),CHAR(10),"{",CHAR(10),"    @",$Q$1," = #LOC_KTT_",A25,"_",C25,"_Title // ",$Q25,CHAR(10),"}",CHAR(10)),""),"@PART[",C25,"]:AFTER[",A25,"] // ",IF(Q25="",D25,_xlfn.CONCAT(Q25," (",D25,")")),CHAR(10),"{",CHAR(10),"    techBranch = ",VLOOKUP(N25,TechTree!$G$2:$H$43,2,FALSE),CHAR(10),"    techTier = ",O25,CHAR(10),"    @TechRequired = ",M25,IF($R25&lt;&gt;"",_xlfn.CONCAT(CHAR(10),"    @",$R$1," = ",$R25),""),IF($S25&lt;&gt;"",_xlfn.CONCAT(CHAR(10),"    @",$S$1," = ",$S25),""),IF($T25&lt;&gt;"",_xlfn.CONCAT(CHAR(10),"    @",$T$1," = ",$T25),""),IF(AND(Z25="NA/Balloon",P25&lt;&gt;"Fuel Tank")=TRUE,_xlfn.CONCAT(CHAR(10),"    KiwiFuelSwitchIgnore = true"),""),IF($U25&lt;&gt;"",_xlfn.CONCAT(CHAR(10),U25),""),IF($AO25&lt;&gt;"",IF(P25="RTG","",_xlfn.CONCAT(CHAR(10),$AO25)),""),IF(AM25&lt;&gt;"",_xlfn.CONCAT(CHAR(10),AM25),""),CHAR(10),"}",IF(AB25="Yes",_xlfn.CONCAT(CHAR(10),"@PART[",C25,"]:NEEDS[KiwiDeprecate]:AFTER[",A25,"]",CHAR(10),"{",CHAR(10),"    kiwiDeprecate = true",CHAR(10),"}"),""),IF(P25="RTG",AO25,""))</f>
        <v xml:space="preserve"> #LOC_KTT_TantaresLV_tantares_lv_engine_s1_1_Title = RD-108 "Litensegl" Liquid Fuel Cluster
@PART[tantares_lv_engine_s1_1]:NEEDS[!002_CommunityPartsTitles]:AFTER[TantaresLV] // RD-108 "Litensegl" Liquid Fuel Cluster (Tantares RD-108 "Litensegl" Rocket Engine)
{
    @title = #LOC_KTT_TantaresLV_tantares_lv_engine_s1_1_Title // RD-108 "Litensegl" Liquid Fuel Cluster
}
@PART[tantares_lv_engine_s1_1]:AFTER[TantaresLV] // RD-108 "Litensegl" Liquid Fuel Cluster (Tantares RD-108 "Litensegl" Rocket Engine)
{
    techBranch = keroloxEngines
    techTier = 4
    @TechRequired = heavyRocketry
    @entryCost = 5000
    @cost = 1300
    engineUpgradeType = standardLFO
    engineNumber = 
    engineNumberUpgrade = 
    engineName = 
    engineNameUpgrade = 
    enginePartUpgradeName = litenseglUpgrade
    @MODULE[ModuleEngines*]
    {
        !atmosphereCurve {}
        atmosphereCurve
        {
            key = 0 318
            key = 1 288
            key = 6 0.001
        }
    }
}</v>
      </c>
      <c r="M25" s="9" t="str">
        <f>_xlfn.XLOOKUP(_xlfn.CONCAT(N25,O25),TechTree!$C$2:$C$501,TechTree!$D$2:$D$501,"Not Valid Combination",0,1)</f>
        <v>heavyRocketry</v>
      </c>
      <c r="N25" s="8" t="s">
        <v>211</v>
      </c>
      <c r="O25" s="8">
        <v>4</v>
      </c>
      <c r="P25" s="8" t="s">
        <v>8</v>
      </c>
      <c r="Q25" s="10" t="s">
        <v>1089</v>
      </c>
      <c r="R25" s="10">
        <v>5000</v>
      </c>
      <c r="S25" s="10">
        <v>1300</v>
      </c>
      <c r="T25" s="17"/>
      <c r="U25" s="17"/>
      <c r="V25" s="10" t="s">
        <v>241</v>
      </c>
      <c r="W25" s="10" t="s">
        <v>252</v>
      </c>
      <c r="X25" s="10" t="s">
        <v>1090</v>
      </c>
      <c r="Z25" s="10" t="s">
        <v>292</v>
      </c>
      <c r="AA25" s="10" t="s">
        <v>301</v>
      </c>
      <c r="AB25" s="10" t="s">
        <v>327</v>
      </c>
      <c r="AD25" s="12" t="str">
        <f t="shared" si="2"/>
        <v>PARTUPGRADE:NEEDS[TantaresLV]
{
    name = litenseglUpgrade
    type = engine
    partIcon = tantares_lv_engine_s1_1
    techRequired = evenHeavierRocketry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@PARTUPGRADE[litenseglUpgrade]:NEEDS[TantaresLV]:FOR[zKiwiTechTree]
{
    @entryCost = #$@PART[tantares_lv_engine_s1_1]/entryCost$
    @entryCost *= #$@KIWI_ENGINE_MULTIPLIERS/KEROLOX/UPGRADE_ENTRYCOST_MULTIPLIER$
    @title ^= #:INSERTPARTTITLE:$@PART[tantares_lv_engine_s1_1]/title$:
    @description ^= #:INSERTPART:$@PART[tantares_lv_engine_s1_1]/engineName$:
}
@PART[tantares_lv_engine_s1_1]:NEEDS[TantaresLV]:HAS[~engineUpgrade[off]]:AFTER[zzKiwiTechTree]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#:INSERTPARTUPGRADE:$@PARTUPGRADE[litenseglUpgrade]/techRequired$:
}</v>
      </c>
      <c r="AE25" s="14"/>
      <c r="AF25" s="18" t="s">
        <v>376</v>
      </c>
      <c r="AG25" s="18"/>
      <c r="AH25" s="18" t="s">
        <v>1091</v>
      </c>
      <c r="AI25" s="18" t="s">
        <v>1092</v>
      </c>
      <c r="AJ25" s="18" t="s">
        <v>1093</v>
      </c>
      <c r="AK25" s="18"/>
      <c r="AL25" s="18"/>
      <c r="AM25" s="19" t="str">
        <f t="shared" si="3"/>
        <v xml:space="preserve">    @MODULE[ModuleEngines*]
    {
        !atmosphereCurve {}
        atmosphereCurve
        {
            key = 0 318
            key = 1 288
            key = 6 0.001
        }
    }</v>
      </c>
      <c r="AN25" s="14"/>
      <c r="AO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",W25,CHAR(10),Parts!AR25,CHAR(10),"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Tank",IF(Z25="NA/Balloon","    KiwiFuelSwitchIgnore = true",IF(Z25="standardLiquidFuel",_xlfn.CONCAT("    fuelTankUpgradeType = ",Z25,CHAR(10),"    fuelTankSizeUpgrade = ",AA25),_xlfn.CONCAT("    fuelTankUpgradeType = ",Z25))),IF(P25="RCS","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litenseglUpgrade</v>
      </c>
      <c r="AP25" s="16" t="str">
        <f>IF(P25="Engine",VLOOKUP(W25,EngineUpgrades!$A$2:$C$19,2,FALSE),"")</f>
        <v>singleFuel</v>
      </c>
      <c r="AQ25" s="16" t="str">
        <f>IF(P25="Engine",VLOOKUP(W25,EngineUpgrades!$A$2:$C$19,3,FALSE),"")</f>
        <v>KEROLOX</v>
      </c>
      <c r="AR25" s="15" t="str">
        <f>_xlfn.XLOOKUP(AP25,EngineUpgrades!$D$1:$J$1,EngineUpgrades!$D$17:$J$17,"",0,1)</f>
        <v xml:space="preserve">    engineNumber = 
    engineNumberUpgrade = 
    engineName = 
    engineNameUpgrade = 
</v>
      </c>
      <c r="AS25" s="17">
        <v>2</v>
      </c>
      <c r="AT25" s="16" t="str">
        <f>IF(P25="Engine",_xlfn.XLOOKUP(_xlfn.CONCAT(N25,O25+AS25),TechTree!$C$2:$C$501,TechTree!$D$2:$D$501,"Not Valid Combination",0,1),"")</f>
        <v>evenHeavierRocketry</v>
      </c>
    </row>
    <row r="26" spans="1:46" ht="300.5" x14ac:dyDescent="0.35">
      <c r="A26" t="s">
        <v>639</v>
      </c>
      <c r="B26" t="s">
        <v>714</v>
      </c>
      <c r="C26" t="s">
        <v>715</v>
      </c>
      <c r="D26" t="s">
        <v>716</v>
      </c>
      <c r="E26" t="s">
        <v>710</v>
      </c>
      <c r="F26" t="s">
        <v>370</v>
      </c>
      <c r="G26">
        <v>2000</v>
      </c>
      <c r="H26">
        <v>400</v>
      </c>
      <c r="I26">
        <v>1</v>
      </c>
      <c r="J26" t="s">
        <v>177</v>
      </c>
      <c r="L26" s="12" t="str">
        <f>_xlfn.CONCAT(IF($Q26&lt;&gt;"",_xlfn.CONCAT(" #LOC_KTT_",A26,"_",C26,"_Title = ",$Q26,CHAR(10),"@PART[",C26,"]:NEEDS[!002_CommunityPartsTitles]:AFTER[",A26,"] // ",IF(Q26="",D26,_xlfn.CONCAT(Q26," (",D26,")")),CHAR(10),"{",CHAR(10),"    @",$Q$1," = #LOC_KTT_",A26,"_",C26,"_Title // ",$Q26,CHAR(10),"}",CHAR(10)),""),"@PART[",C26,"]:AFTER[",A26,"] // ",IF(Q26="",D26,_xlfn.CONCAT(Q26," (",D26,")")),CHAR(10),"{",CHAR(10),"    techBranch = ",VLOOKUP(N26,TechTree!$G$2:$H$43,2,FALSE),CHAR(10),"    techTier = ",O26,CHAR(10),"    @TechRequired = ",M26,IF($R26&lt;&gt;"",_xlfn.CONCAT(CHAR(10),"    @",$R$1," = ",$R26),""),IF($S26&lt;&gt;"",_xlfn.CONCAT(CHAR(10),"    @",$S$1," = ",$S26),""),IF($T26&lt;&gt;"",_xlfn.CONCAT(CHAR(10),"    @",$T$1," = ",$T26),""),IF(AND(Z26="NA/Balloon",P26&lt;&gt;"Fuel Tank")=TRUE,_xlfn.CONCAT(CHAR(10),"    KiwiFuelSwitchIgnore = true"),""),IF($U26&lt;&gt;"",_xlfn.CONCAT(CHAR(10),U26),""),IF($AO26&lt;&gt;"",IF(P26="RTG","",_xlfn.CONCAT(CHAR(10),$AO26)),""),IF(AM26&lt;&gt;"",_xlfn.CONCAT(CHAR(10),AM26),""),CHAR(10),"}",IF(AB26="Yes",_xlfn.CONCAT(CHAR(10),"@PART[",C26,"]:NEEDS[KiwiDeprecate]:AFTER[",A26,"]",CHAR(10),"{",CHAR(10),"    kiwiDeprecate = true",CHAR(10),"}"),""),IF(P26="RTG",AO26,""))</f>
        <v xml:space="preserve"> #LOC_KTT_TantaresLV_tantares_lv_engine_s1p5_3_Title = RD-110 "Hageugle" Liquid Fuel Engine
@PART[tantares_lv_engine_s1p5_3]:NEEDS[!002_CommunityPartsTitles]:AFTER[TantaresLV] // RD-110 "Hageugle" Liquid Fuel Engine (Tantares RD-0110 "Hageugle" Rocket Engine)
{
    @title = #LOC_KTT_TantaresLV_tantares_lv_engine_s1p5_3_Title // RD-110 "Hageugle" Liquid Fuel Engine
}
@PART[tantares_lv_engine_s1p5_3]:AFTER[TantaresLV] // RD-110 "Hageugle" Liquid Fuel Engine (Tantares RD-0110 "Hageugle" Rocket Engine)
{
    techBranch = keroloxEngines
    techTier = 3
    @TechRequired = advRocketry
    @entryCost = 5000
    @cost = 1200
    engineUpgradeType = standardLFO
    engineNumber = 
    engineNumberUpgrade = 
    engineName = 
    engineNameUpgrade = 
    enginePartUpgradeName = hageugleUpgrade
    @MODULE[ModuleEngines*]
    {
        !atmosphereCurve {}
        atmosphereCurve
        {
            key = 0 315
            key = 1 106
            key = 4 0.001
        }
    }
}</v>
      </c>
      <c r="M26" s="9" t="str">
        <f>_xlfn.XLOOKUP(_xlfn.CONCAT(N26,O26),TechTree!$C$2:$C$501,TechTree!$D$2:$D$501,"Not Valid Combination",0,1)</f>
        <v>advRocketry</v>
      </c>
      <c r="N26" s="8" t="s">
        <v>211</v>
      </c>
      <c r="O26" s="8">
        <v>3</v>
      </c>
      <c r="P26" s="8" t="s">
        <v>8</v>
      </c>
      <c r="Q26" s="10" t="s">
        <v>1094</v>
      </c>
      <c r="R26" s="10">
        <v>5000</v>
      </c>
      <c r="S26" s="10">
        <v>1200</v>
      </c>
      <c r="T26" s="17"/>
      <c r="U26" s="17"/>
      <c r="V26" s="10" t="s">
        <v>241</v>
      </c>
      <c r="W26" s="10" t="s">
        <v>252</v>
      </c>
      <c r="X26" s="10" t="s">
        <v>1095</v>
      </c>
      <c r="Z26" s="10" t="s">
        <v>292</v>
      </c>
      <c r="AA26" s="10" t="s">
        <v>301</v>
      </c>
      <c r="AB26" s="10" t="s">
        <v>327</v>
      </c>
      <c r="AD26" s="12" t="str">
        <f t="shared" si="2"/>
        <v>PARTUPGRADE:NEEDS[TantaresLV]
{
    name = hageugleUpgrade
    type = engine
    partIcon = tantares_lv_engine_s1p5_3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@PARTUPGRADE[hageugleUpgrade]:NEEDS[TantaresLV]:FOR[zKiwiTechTree]
{
    @entryCost = #$@PART[tantares_lv_engine_s1p5_3]/entryCost$
    @entryCost *= #$@KIWI_ENGINE_MULTIPLIERS/KEROLOX/UPGRADE_ENTRYCOST_MULTIPLIER$
    @title ^= #:INSERTPARTTITLE:$@PART[tantares_lv_engine_s1p5_3]/title$:
    @description ^= #:INSERTPART:$@PART[tantares_lv_engine_s1p5_3]/engineName$:
}
@PART[tantares_lv_engine_s1p5_3]:NEEDS[TantaresLV]:HAS[~engineUpgrade[off]]:AFTER[zzKiwiTechTree]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#:INSERTPARTUPGRADE:$@PARTUPGRADE[hageugleUpgrade]/techRequired$:
}</v>
      </c>
      <c r="AE26" s="14"/>
      <c r="AF26" s="18" t="s">
        <v>376</v>
      </c>
      <c r="AG26" s="18"/>
      <c r="AH26" s="18" t="s">
        <v>1087</v>
      </c>
      <c r="AI26" s="18" t="s">
        <v>1088</v>
      </c>
      <c r="AJ26" s="18" t="s">
        <v>378</v>
      </c>
      <c r="AK26" s="18"/>
      <c r="AL26" s="18"/>
      <c r="AM26" s="19" t="str">
        <f t="shared" si="3"/>
        <v xml:space="preserve">    @MODULE[ModuleEngines*]
    {
        !atmosphereCurve {}
        atmosphereCurve
        {
            key = 0 315
            key = 1 106
            key = 4 0.001
        }
    }</v>
      </c>
      <c r="AN26" s="14"/>
      <c r="AO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",W26,CHAR(10),Parts!AR26,CHAR(10),"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Tank",IF(Z26="NA/Balloon","    KiwiFuelSwitchIgnore = true",IF(Z26="standardLiquidFuel",_xlfn.CONCAT("    fuelTankUpgradeType = ",Z26,CHAR(10),"    fuelTankSizeUpgrade = ",AA26),_xlfn.CONCAT("    fuelTankUpgradeType = ",Z26))),IF(P26="RCS","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hageugleUpgrade</v>
      </c>
      <c r="AP26" s="16" t="str">
        <f>IF(P26="Engine",VLOOKUP(W26,EngineUpgrades!$A$2:$C$19,2,FALSE),"")</f>
        <v>singleFuel</v>
      </c>
      <c r="AQ26" s="16" t="str">
        <f>IF(P26="Engine",VLOOKUP(W26,EngineUpgrades!$A$2:$C$19,3,FALSE),"")</f>
        <v>KEROLOX</v>
      </c>
      <c r="AR26" s="15" t="str">
        <f>_xlfn.XLOOKUP(AP26,EngineUpgrades!$D$1:$J$1,EngineUpgrades!$D$17:$J$17,"",0,1)</f>
        <v xml:space="preserve">    engineNumber = 
    engineNumberUpgrade = 
    engineName = 
    engineNameUpgrade = 
</v>
      </c>
      <c r="AS26" s="17">
        <v>2</v>
      </c>
      <c r="AT26" s="16" t="str">
        <f>IF(P26="Engine",_xlfn.XLOOKUP(_xlfn.CONCAT(N26,O26+AS26),TechTree!$C$2:$C$501,TechTree!$D$2:$D$501,"Not Valid Combination",0,1),"")</f>
        <v>heavierRocketry</v>
      </c>
    </row>
    <row r="27" spans="1:46" ht="396.5" x14ac:dyDescent="0.35">
      <c r="A27" t="s">
        <v>639</v>
      </c>
      <c r="B27" t="s">
        <v>717</v>
      </c>
      <c r="C27" t="s">
        <v>718</v>
      </c>
      <c r="D27" t="s">
        <v>719</v>
      </c>
      <c r="E27" t="s">
        <v>710</v>
      </c>
      <c r="F27" t="s">
        <v>370</v>
      </c>
      <c r="G27">
        <v>6000</v>
      </c>
      <c r="H27">
        <v>1200</v>
      </c>
      <c r="I27">
        <v>1.25</v>
      </c>
      <c r="J27" t="s">
        <v>75</v>
      </c>
      <c r="L27" s="12" t="str">
        <f>_xlfn.CONCAT(IF($Q27&lt;&gt;"",_xlfn.CONCAT(" #LOC_KTT_",A27,"_",C27,"_Title = ",$Q27,CHAR(10),"@PART[",C27,"]:NEEDS[!002_CommunityPartsTitles]:AFTER[",A27,"] // ",IF(Q27="",D27,_xlfn.CONCAT(Q27," (",D27,")")),CHAR(10),"{",CHAR(10),"    @",$Q$1," = #LOC_KTT_",A27,"_",C27,"_Title // ",$Q27,CHAR(10),"}",CHAR(10)),""),"@PART[",C27,"]:AFTER[",A27,"] // ",IF(Q27="",D27,_xlfn.CONCAT(Q27," (",D27,")")),CHAR(10),"{",CHAR(10),"    techBranch = ",VLOOKUP(N27,TechTree!$G$2:$H$43,2,FALSE),CHAR(10),"    techTier = ",O27,CHAR(10),"    @TechRequired = ",M27,IF($R27&lt;&gt;"",_xlfn.CONCAT(CHAR(10),"    @",$R$1," = ",$R27),""),IF($S27&lt;&gt;"",_xlfn.CONCAT(CHAR(10),"    @",$S$1," = ",$S27),""),IF($T27&lt;&gt;"",_xlfn.CONCAT(CHAR(10),"    @",$T$1," = ",$T27),""),IF(AND(Z27="NA/Balloon",P27&lt;&gt;"Fuel Tank")=TRUE,_xlfn.CONCAT(CHAR(10),"    KiwiFuelSwitchIgnore = true"),""),IF($U27&lt;&gt;"",_xlfn.CONCAT(CHAR(10),U27),""),IF($AO27&lt;&gt;"",IF(P27="RTG","",_xlfn.CONCAT(CHAR(10),$AO27)),""),IF(AM27&lt;&gt;"",_xlfn.CONCAT(CHAR(10),AM27),""),CHAR(10),"}",IF(AB27="Yes",_xlfn.CONCAT(CHAR(10),"@PART[",C27,"]:NEEDS[KiwiDeprecate]:AFTER[",A27,"]",CHAR(10),"{",CHAR(10),"    kiwiDeprecate = true",CHAR(10),"}"),""),IF(P27="RTG",AO27,""))</f>
        <v xml:space="preserve"> #LOC_KTT_TantaresLV_tantares_lv_engine_s1p5_2_Title = RD-107 "Hagehval" Liquid Fuel Engine Cluster
@PART[tantares_lv_engine_s1p5_2]:NEEDS[!002_CommunityPartsTitles]:AFTER[TantaresLV] // RD-107 "Hagehval" Liquid Fuel Engine Cluster (Tantares RD-107 "Hagehval" Rocket Engine)
{
    @title = #LOC_KTT_TantaresLV_tantares_lv_engine_s1p5_2_Title // RD-107 "Hagehval" Liquid Fuel Engine Cluster
}
@PART[tantares_lv_engine_s1p5_2]:AFTER[TantaresLV] // RD-107 "Hagehval" Liquid Fuel Engine Cluster (Tantares RD-107 "Hagehval" Rocket Engine)
{
    techBranch = keroloxEngines
    techTier = 4
    @TechRequired = heavyRocketry
    @entryCost = 5000
    @cost = 1400
    engineUpgradeType = standardLFO
    engineNumber = 
    engineNumberUpgrade = 
    engineName = 
    engineNameUpgrade = 
    enginePartUpgradeName = hagehvalUpgrade
    @MODULE[ModuleEngines*]
    {
        @maxThrust = 265
        !atmosphereCurve {}
        atmosphereCurve
        {
            key = 0 322
            key = 1 288
            key = 6 0.001
        }
    }
}</v>
      </c>
      <c r="M27" s="9" t="str">
        <f>_xlfn.XLOOKUP(_xlfn.CONCAT(N27,O27),TechTree!$C$2:$C$501,TechTree!$D$2:$D$501,"Not Valid Combination",0,1)</f>
        <v>heavyRocketry</v>
      </c>
      <c r="N27" s="8" t="s">
        <v>211</v>
      </c>
      <c r="O27" s="8">
        <v>4</v>
      </c>
      <c r="P27" s="8" t="s">
        <v>8</v>
      </c>
      <c r="Q27" s="10" t="s">
        <v>1096</v>
      </c>
      <c r="R27" s="10">
        <v>5000</v>
      </c>
      <c r="S27" s="10">
        <v>1400</v>
      </c>
      <c r="T27" s="17"/>
      <c r="U27" s="17"/>
      <c r="V27" s="10" t="s">
        <v>241</v>
      </c>
      <c r="W27" s="10" t="s">
        <v>252</v>
      </c>
      <c r="X27" s="10" t="s">
        <v>1097</v>
      </c>
      <c r="Z27" s="10" t="s">
        <v>292</v>
      </c>
      <c r="AA27" s="10" t="s">
        <v>301</v>
      </c>
      <c r="AB27" s="10" t="s">
        <v>327</v>
      </c>
      <c r="AD27" s="12" t="str">
        <f t="shared" si="2"/>
        <v>PARTUPGRADE:NEEDS[TantaresLV]
{
    name = hagehvalUpgrade
    type = engine
    partIcon = tantares_lv_engine_s1p5_2
    techRequired = evenHeavierRocketry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@PARTUPGRADE[hagehvalUpgrade]:NEEDS[TantaresLV]:FOR[zKiwiTechTree]
{
    @entryCost = #$@PART[tantares_lv_engine_s1p5_2]/entryCost$
    @entryCost *= #$@KIWI_ENGINE_MULTIPLIERS/KEROLOX/UPGRADE_ENTRYCOST_MULTIPLIER$
    @title ^= #:INSERTPARTTITLE:$@PART[tantares_lv_engine_s1p5_2]/title$:
    @description ^= #:INSERTPART:$@PART[tantares_lv_engine_s1p5_2]/engineName$:
}
@PART[tantares_lv_engine_s1p5_2]:NEEDS[TantaresLV]:HAS[~engineUpgrade[off]]:AFTER[zzKiwiTechTree]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#:INSERTPARTUPGRADE:$@PARTUPGRADE[hagehvalUpgrade]/techRequired$:
}</v>
      </c>
      <c r="AE27" s="14"/>
      <c r="AF27" s="18" t="s">
        <v>376</v>
      </c>
      <c r="AG27" s="18">
        <v>265</v>
      </c>
      <c r="AH27" s="18" t="s">
        <v>1098</v>
      </c>
      <c r="AI27" s="18" t="s">
        <v>1092</v>
      </c>
      <c r="AJ27" s="18" t="s">
        <v>1093</v>
      </c>
      <c r="AK27" s="18"/>
      <c r="AL27" s="18"/>
      <c r="AM27" s="19" t="str">
        <f t="shared" si="3"/>
        <v xml:space="preserve">    @MODULE[ModuleEngines*]
    {
        @maxThrust = 265
        !atmosphereCurve {}
        atmosphereCurve
        {
            key = 0 322
            key = 1 288
            key = 6 0.001
        }
    }</v>
      </c>
      <c r="AN27" s="14"/>
      <c r="AO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",W27,CHAR(10),Parts!AR27,CHAR(10),"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Tank",IF(Z27="NA/Balloon","    KiwiFuelSwitchIgnore = true",IF(Z27="standardLiquidFuel",_xlfn.CONCAT("    fuelTankUpgradeType = ",Z27,CHAR(10),"    fuelTankSizeUpgrade = ",AA27),_xlfn.CONCAT("    fuelTankUpgradeType = ",Z27))),IF(P27="RCS","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hagehvalUpgrade</v>
      </c>
      <c r="AP27" s="16" t="str">
        <f>IF(P27="Engine",VLOOKUP(W27,EngineUpgrades!$A$2:$C$19,2,FALSE),"")</f>
        <v>singleFuel</v>
      </c>
      <c r="AQ27" s="16" t="str">
        <f>IF(P27="Engine",VLOOKUP(W27,EngineUpgrades!$A$2:$C$19,3,FALSE),"")</f>
        <v>KEROLOX</v>
      </c>
      <c r="AR27" s="15" t="str">
        <f>_xlfn.XLOOKUP(AP27,EngineUpgrades!$D$1:$J$1,EngineUpgrades!$D$17:$J$17,"",0,1)</f>
        <v xml:space="preserve">    engineNumber = 
    engineNumberUpgrade = 
    engineName = 
    engineNameUpgrade = 
</v>
      </c>
      <c r="AS27" s="17">
        <v>2</v>
      </c>
      <c r="AT27" s="16" t="str">
        <f>IF(P27="Engine",_xlfn.XLOOKUP(_xlfn.CONCAT(N27,O27+AS27),TechTree!$C$2:$C$501,TechTree!$D$2:$D$501,"Not Valid Combination",0,1),"")</f>
        <v>evenHeavierRocketry</v>
      </c>
    </row>
    <row r="28" spans="1:46" ht="96.5" x14ac:dyDescent="0.35">
      <c r="A28" t="s">
        <v>639</v>
      </c>
      <c r="B28" t="s">
        <v>720</v>
      </c>
      <c r="C28" t="s">
        <v>721</v>
      </c>
      <c r="D28" t="s">
        <v>722</v>
      </c>
      <c r="E28" t="s">
        <v>673</v>
      </c>
      <c r="F28" t="s">
        <v>369</v>
      </c>
      <c r="G28">
        <v>10000</v>
      </c>
      <c r="H28">
        <v>2000</v>
      </c>
      <c r="I28">
        <v>1</v>
      </c>
      <c r="J28" t="s">
        <v>75</v>
      </c>
      <c r="L28" s="12" t="str">
        <f>_xlfn.CONCAT(IF($Q28&lt;&gt;"",_xlfn.CONCAT(" #LOC_KTT_",A28,"_",C28,"_Title = ",$Q28,CHAR(10),"@PART[",C28,"]:NEEDS[!002_CommunityPartsTitles]:AFTER[",A28,"] // ",IF(Q28="",D28,_xlfn.CONCAT(Q28," (",D28,")")),CHAR(10),"{",CHAR(10),"    @",$Q$1," = #LOC_KTT_",A28,"_",C28,"_Title // ",$Q28,CHAR(10),"}",CHAR(10)),""),"@PART[",C28,"]:AFTER[",A28,"] // ",IF(Q28="",D28,_xlfn.CONCAT(Q28," (",D28,")")),CHAR(10),"{",CHAR(10),"    techBranch = ",VLOOKUP(N28,TechTree!$G$2:$H$43,2,FALSE),CHAR(10),"    techTier = ",O28,CHAR(10),"    @TechRequired = ",M28,IF($R28&lt;&gt;"",_xlfn.CONCAT(CHAR(10),"    @",$R$1," = ",$R28),""),IF($S28&lt;&gt;"",_xlfn.CONCAT(CHAR(10),"    @",$S$1," = ",$S28),""),IF($T28&lt;&gt;"",_xlfn.CONCAT(CHAR(10),"    @",$T$1," = ",$T28),""),IF(AND(Z28="NA/Balloon",P28&lt;&gt;"Fuel Tank")=TRUE,_xlfn.CONCAT(CHAR(10),"    KiwiFuelSwitchIgnore = true"),""),IF($U28&lt;&gt;"",_xlfn.CONCAT(CHAR(10),U28),""),IF($AO28&lt;&gt;"",IF(P28="RTG","",_xlfn.CONCAT(CHAR(10),$AO28)),""),IF(AM28&lt;&gt;"",_xlfn.CONCAT(CHAR(10),AM28),""),CHAR(10),"}",IF(AB28="Yes",_xlfn.CONCAT(CHAR(10),"@PART[",C28,"]:NEEDS[KiwiDeprecate]:AFTER[",A28,"]",CHAR(10),"{",CHAR(10),"    kiwiDeprecate = true",CHAR(10),"}"),""),IF(P28="RTG",AO28,""))</f>
        <v>@PART[tantares_lv_booster_fuel_tank_s1p5_2]:AFTER[TantaresLV] // Tantares Size 1.5 Booster Fuel Tank B
{
    techBranch = liquidFuelTanks
    techTier = 6
    @TechRequired = largeVolumeContainment
    fuelTankUpgradeType = standardLiquidFuel
    fuelTankSizeUpgrade = size1p5
}</v>
      </c>
      <c r="M28" s="9" t="str">
        <f>_xlfn.XLOOKUP(_xlfn.CONCAT(N28,O28),TechTree!$C$2:$C$501,TechTree!$D$2:$D$501,"Not Valid Combination",0,1)</f>
        <v>largeVolumeContainment</v>
      </c>
      <c r="N28" s="8" t="s">
        <v>334</v>
      </c>
      <c r="O28" s="8">
        <v>6</v>
      </c>
      <c r="P28" s="8" t="s">
        <v>239</v>
      </c>
      <c r="T28" s="17"/>
      <c r="U28" s="17"/>
      <c r="V28" s="10" t="s">
        <v>241</v>
      </c>
      <c r="W28" s="10" t="s">
        <v>252</v>
      </c>
      <c r="Z28" s="10" t="s">
        <v>292</v>
      </c>
      <c r="AA28" s="10" t="s">
        <v>304</v>
      </c>
      <c r="AB28" s="10" t="s">
        <v>327</v>
      </c>
      <c r="AD28" s="12" t="str">
        <f t="shared" si="2"/>
        <v/>
      </c>
      <c r="AE28" s="14"/>
      <c r="AF28" s="18" t="s">
        <v>327</v>
      </c>
      <c r="AG28" s="18"/>
      <c r="AH28" s="18"/>
      <c r="AI28" s="18"/>
      <c r="AJ28" s="18"/>
      <c r="AK28" s="18"/>
      <c r="AL28" s="18"/>
      <c r="AM28" s="19" t="str">
        <f t="shared" si="3"/>
        <v/>
      </c>
      <c r="AN28" s="14"/>
      <c r="AO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",W28,CHAR(10),Parts!AR28,CHAR(10),"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Tank",IF(Z28="NA/Balloon","    KiwiFuelSwitchIgnore = true",IF(Z28="standardLiquidFuel",_xlfn.CONCAT("    fuelTankUpgradeType = ",Z28,CHAR(10),"    fuelTankSizeUpgrade = ",AA28),_xlfn.CONCAT("    fuelTankUpgradeType = ",Z28))),IF(P28="RCS","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28" s="16" t="str">
        <f>IF(P28="Engine",VLOOKUP(W28,EngineUpgrades!$A$2:$C$19,2,FALSE),"")</f>
        <v/>
      </c>
      <c r="AQ28" s="16" t="str">
        <f>IF(P28="Engine",VLOOKUP(W28,EngineUpgrades!$A$2:$C$19,3,FALSE),"")</f>
        <v/>
      </c>
      <c r="AR28" s="15" t="str">
        <f>_xlfn.XLOOKUP(AP28,EngineUpgrades!$D$1:$J$1,EngineUpgrades!$D$17:$J$17,"",0,1)</f>
        <v/>
      </c>
      <c r="AS28" s="17">
        <v>2</v>
      </c>
      <c r="AT28" s="16" t="str">
        <f>IF(P28="Engine",_xlfn.XLOOKUP(_xlfn.CONCAT(N28,O28+AS28),TechTree!$C$2:$C$501,TechTree!$D$2:$D$501,"Not Valid Combination",0,1),"")</f>
        <v/>
      </c>
    </row>
    <row r="29" spans="1:46" ht="96.5" x14ac:dyDescent="0.35">
      <c r="A29" t="s">
        <v>639</v>
      </c>
      <c r="B29" t="s">
        <v>723</v>
      </c>
      <c r="C29" t="s">
        <v>724</v>
      </c>
      <c r="D29" t="s">
        <v>725</v>
      </c>
      <c r="E29" t="s">
        <v>673</v>
      </c>
      <c r="F29" t="s">
        <v>369</v>
      </c>
      <c r="G29">
        <v>10000</v>
      </c>
      <c r="H29">
        <v>2000</v>
      </c>
      <c r="I29">
        <v>1</v>
      </c>
      <c r="J29" t="s">
        <v>75</v>
      </c>
      <c r="L29" s="12" t="str">
        <f>_xlfn.CONCAT(IF($Q29&lt;&gt;"",_xlfn.CONCAT(" #LOC_KTT_",A29,"_",C29,"_Title = ",$Q29,CHAR(10),"@PART[",C29,"]:NEEDS[!002_CommunityPartsTitles]:AFTER[",A29,"] // ",IF(Q29="",D29,_xlfn.CONCAT(Q29," (",D29,")")),CHAR(10),"{",CHAR(10),"    @",$Q$1," = #LOC_KTT_",A29,"_",C29,"_Title // ",$Q29,CHAR(10),"}",CHAR(10)),""),"@PART[",C29,"]:AFTER[",A29,"] // ",IF(Q29="",D29,_xlfn.CONCAT(Q29," (",D29,")")),CHAR(10),"{",CHAR(10),"    techBranch = ",VLOOKUP(N29,TechTree!$G$2:$H$43,2,FALSE),CHAR(10),"    techTier = ",O29,CHAR(10),"    @TechRequired = ",M29,IF($R29&lt;&gt;"",_xlfn.CONCAT(CHAR(10),"    @",$R$1," = ",$R29),""),IF($S29&lt;&gt;"",_xlfn.CONCAT(CHAR(10),"    @",$S$1," = ",$S29),""),IF($T29&lt;&gt;"",_xlfn.CONCAT(CHAR(10),"    @",$T$1," = ",$T29),""),IF(AND(Z29="NA/Balloon",P29&lt;&gt;"Fuel Tank")=TRUE,_xlfn.CONCAT(CHAR(10),"    KiwiFuelSwitchIgnore = true"),""),IF($U29&lt;&gt;"",_xlfn.CONCAT(CHAR(10),U29),""),IF($AO29&lt;&gt;"",IF(P29="RTG","",_xlfn.CONCAT(CHAR(10),$AO29)),""),IF(AM29&lt;&gt;"",_xlfn.CONCAT(CHAR(10),AM29),""),CHAR(10),"}",IF(AB29="Yes",_xlfn.CONCAT(CHAR(10),"@PART[",C29,"]:NEEDS[KiwiDeprecate]:AFTER[",A29,"]",CHAR(10),"{",CHAR(10),"    kiwiDeprecate = true",CHAR(10),"}"),""),IF(P29="RTG",AO29,""))</f>
        <v>@PART[tantares_lv_booster_fuel_tank_s1p5_1]:AFTER[TantaresLV] // Tantares Size 1.5 Booster Fuel Tank A
{
    techBranch = liquidFuelTanks
    techTier = 6
    @TechRequired = largeVolumeContainment
    fuelTankUpgradeType = standardLiquidFuel
    fuelTankSizeUpgrade = size1p5
}</v>
      </c>
      <c r="M29" s="9" t="str">
        <f>_xlfn.XLOOKUP(_xlfn.CONCAT(N29,O29),TechTree!$C$2:$C$501,TechTree!$D$2:$D$501,"Not Valid Combination",0,1)</f>
        <v>largeVolumeContainment</v>
      </c>
      <c r="N29" s="8" t="s">
        <v>334</v>
      </c>
      <c r="O29" s="8">
        <v>6</v>
      </c>
      <c r="P29" s="8" t="s">
        <v>239</v>
      </c>
      <c r="T29" s="17"/>
      <c r="U29" s="17"/>
      <c r="V29" s="10" t="s">
        <v>241</v>
      </c>
      <c r="W29" s="10" t="s">
        <v>252</v>
      </c>
      <c r="Z29" s="10" t="s">
        <v>292</v>
      </c>
      <c r="AA29" s="10" t="s">
        <v>304</v>
      </c>
      <c r="AB29" s="10" t="s">
        <v>327</v>
      </c>
      <c r="AD29" s="12" t="str">
        <f t="shared" si="2"/>
        <v/>
      </c>
      <c r="AE29" s="14"/>
      <c r="AF29" s="18" t="s">
        <v>327</v>
      </c>
      <c r="AG29" s="18"/>
      <c r="AH29" s="18"/>
      <c r="AI29" s="18"/>
      <c r="AJ29" s="18"/>
      <c r="AK29" s="18"/>
      <c r="AL29" s="18"/>
      <c r="AM29" s="19" t="str">
        <f t="shared" si="3"/>
        <v/>
      </c>
      <c r="AN29" s="14"/>
      <c r="AO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",W29,CHAR(10),Parts!AR29,CHAR(10),"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Tank",IF(Z29="NA/Balloon","    KiwiFuelSwitchIgnore = true",IF(Z29="standardLiquidFuel",_xlfn.CONCAT("    fuelTankUpgradeType = ",Z29,CHAR(10),"    fuelTankSizeUpgrade = ",AA29),_xlfn.CONCAT("    fuelTankUpgradeType = ",Z29))),IF(P29="RCS","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29" s="16" t="str">
        <f>IF(P29="Engine",VLOOKUP(W29,EngineUpgrades!$A$2:$C$19,2,FALSE),"")</f>
        <v/>
      </c>
      <c r="AQ29" s="16" t="str">
        <f>IF(P29="Engine",VLOOKUP(W29,EngineUpgrades!$A$2:$C$19,3,FALSE),"")</f>
        <v/>
      </c>
      <c r="AR29" s="15" t="str">
        <f>_xlfn.XLOOKUP(AP29,EngineUpgrades!$D$1:$J$1,EngineUpgrades!$D$17:$J$17,"",0,1)</f>
        <v/>
      </c>
      <c r="AS29" s="17">
        <v>2</v>
      </c>
      <c r="AT29" s="16" t="str">
        <f>IF(P29="Engine",_xlfn.XLOOKUP(_xlfn.CONCAT(N29,O29+AS29),TechTree!$C$2:$C$501,TechTree!$D$2:$D$501,"Not Valid Combination",0,1),"")</f>
        <v/>
      </c>
    </row>
    <row r="30" spans="1:46" ht="108.5" x14ac:dyDescent="0.35">
      <c r="A30" t="s">
        <v>639</v>
      </c>
      <c r="B30" t="s">
        <v>726</v>
      </c>
      <c r="C30" t="s">
        <v>727</v>
      </c>
      <c r="D30" t="s">
        <v>728</v>
      </c>
      <c r="E30" t="s">
        <v>729</v>
      </c>
      <c r="F30" t="s">
        <v>370</v>
      </c>
      <c r="G30">
        <v>8200</v>
      </c>
      <c r="H30">
        <v>1550</v>
      </c>
      <c r="I30">
        <v>1</v>
      </c>
      <c r="J30" t="s">
        <v>138</v>
      </c>
      <c r="L30" s="12" t="str">
        <f>_xlfn.CONCAT(IF($Q30&lt;&gt;"",_xlfn.CONCAT(" #LOC_KTT_",A30,"_",C30,"_Title = ",$Q30,CHAR(10),"@PART[",C30,"]:NEEDS[!002_CommunityPartsTitles]:AFTER[",A30,"] // ",IF(Q30="",D30,_xlfn.CONCAT(Q30," (",D30,")")),CHAR(10),"{",CHAR(10),"    @",$Q$1," = #LOC_KTT_",A30,"_",C30,"_Title // ",$Q30,CHAR(10),"}",CHAR(10)),""),"@PART[",C30,"]:AFTER[",A30,"] // ",IF(Q30="",D30,_xlfn.CONCAT(Q30," (",D30,")")),CHAR(10),"{",CHAR(10),"    techBranch = ",VLOOKUP(N30,TechTree!$G$2:$H$43,2,FALSE),CHAR(10),"    techTier = ",O30,CHAR(10),"    @TechRequired = ",M30,IF($R30&lt;&gt;"",_xlfn.CONCAT(CHAR(10),"    @",$R$1," = ",$R30),""),IF($S30&lt;&gt;"",_xlfn.CONCAT(CHAR(10),"    @",$S$1," = ",$S30),""),IF($T30&lt;&gt;"",_xlfn.CONCAT(CHAR(10),"    @",$T$1," = ",$T30),""),IF(AND(Z30="NA/Balloon",P30&lt;&gt;"Fuel Tank")=TRUE,_xlfn.CONCAT(CHAR(10),"    KiwiFuelSwitchIgnore = true"),""),IF($U30&lt;&gt;"",_xlfn.CONCAT(CHAR(10),U30),""),IF($AO30&lt;&gt;"",IF(P30="RTG","",_xlfn.CONCAT(CHAR(10),$AO30)),""),IF(AM30&lt;&gt;"",_xlfn.CONCAT(CHAR(10),AM30),""),CHAR(10),"}",IF(AB30="Yes",_xlfn.CONCAT(CHAR(10),"@PART[",C30,"]:NEEDS[KiwiDeprecate]:AFTER[",A30,"]",CHAR(10),"{",CHAR(10),"    kiwiDeprecate = true",CHAR(10),"}"),""),IF(P30="RTG",AO30,""))</f>
        <v>@PART[ALV_3_LFO_1]:AFTER[TantaresLV] // A-L31 Propellant Tank
{
    techBranch = liquidFuelTanks
    techTier = 5
    @TechRequired = advFuelSystems
    fuelTankUpgradeType = standardLiquidFuel
    fuelTankSizeUpgrade = size2
}</v>
      </c>
      <c r="M30" s="9" t="str">
        <f>_xlfn.XLOOKUP(_xlfn.CONCAT(N30,O30),TechTree!$C$2:$C$501,TechTree!$D$2:$D$501,"Not Valid Combination",0,1)</f>
        <v>advFuelSystems</v>
      </c>
      <c r="N30" s="8" t="s">
        <v>334</v>
      </c>
      <c r="O30" s="8">
        <v>5</v>
      </c>
      <c r="P30" s="8" t="s">
        <v>239</v>
      </c>
      <c r="T30" s="17"/>
      <c r="U30" s="23"/>
      <c r="V30" s="10" t="s">
        <v>241</v>
      </c>
      <c r="W30" s="10" t="s">
        <v>252</v>
      </c>
      <c r="Z30" s="10" t="s">
        <v>292</v>
      </c>
      <c r="AA30" s="10" t="s">
        <v>301</v>
      </c>
      <c r="AB30" s="10" t="s">
        <v>327</v>
      </c>
      <c r="AD30" s="12" t="str">
        <f t="shared" si="2"/>
        <v/>
      </c>
      <c r="AE30" s="14"/>
      <c r="AF30" s="18" t="s">
        <v>327</v>
      </c>
      <c r="AG30" s="18"/>
      <c r="AH30" s="18"/>
      <c r="AI30" s="18"/>
      <c r="AJ30" s="18"/>
      <c r="AK30" s="18"/>
      <c r="AL30" s="18"/>
      <c r="AM30" s="19" t="str">
        <f t="shared" si="3"/>
        <v/>
      </c>
      <c r="AN30" s="14"/>
      <c r="AO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",W30,CHAR(10),Parts!AR30,CHAR(10),"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Tank",IF(Z30="NA/Balloon","    KiwiFuelSwitchIgnore = true",IF(Z30="standardLiquidFuel",_xlfn.CONCAT("    fuelTankUpgradeType = ",Z30,CHAR(10),"    fuelTankSizeUpgrade = ",AA30),_xlfn.CONCAT("    fuelTankUpgradeType = ",Z30))),IF(P30="RCS","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30" s="16" t="str">
        <f>IF(P30="Engine",VLOOKUP(W30,EngineUpgrades!$A$2:$C$19,2,FALSE),"")</f>
        <v/>
      </c>
      <c r="AQ30" s="16" t="str">
        <f>IF(P30="Engine",VLOOKUP(W30,EngineUpgrades!$A$2:$C$19,3,FALSE),"")</f>
        <v/>
      </c>
      <c r="AR30" s="15" t="str">
        <f>_xlfn.XLOOKUP(AP30,EngineUpgrades!$D$1:$J$1,EngineUpgrades!$D$17:$J$17,"",0,1)</f>
        <v/>
      </c>
      <c r="AS30" s="17">
        <v>2</v>
      </c>
      <c r="AT30" s="16" t="str">
        <f>IF(P30="Engine",_xlfn.XLOOKUP(_xlfn.CONCAT(N30,O30+AS30),TechTree!$C$2:$C$501,TechTree!$D$2:$D$501,"Not Valid Combination",0,1),"")</f>
        <v/>
      </c>
    </row>
    <row r="31" spans="1:46" ht="409" customHeight="1" x14ac:dyDescent="0.35">
      <c r="A31" t="s">
        <v>639</v>
      </c>
      <c r="B31" t="s">
        <v>730</v>
      </c>
      <c r="C31" t="s">
        <v>731</v>
      </c>
      <c r="D31" t="s">
        <v>732</v>
      </c>
      <c r="E31" t="s">
        <v>729</v>
      </c>
      <c r="F31" t="s">
        <v>370</v>
      </c>
      <c r="G31">
        <v>4200</v>
      </c>
      <c r="H31">
        <v>1300</v>
      </c>
      <c r="I31">
        <v>1.75</v>
      </c>
      <c r="J31" t="s">
        <v>138</v>
      </c>
      <c r="L31" s="12" t="str">
        <f>_xlfn.CONCAT(IF($Q31&lt;&gt;"",_xlfn.CONCAT(" #LOC_KTT_",A31,"_",C31,"_Title = ",$Q31,CHAR(10),"@PART[",C31,"]:NEEDS[!002_CommunityPartsTitles]:AFTER[",A31,"] // ",IF(Q31="",D31,_xlfn.CONCAT(Q31," (",D31,")")),CHAR(10),"{",CHAR(10),"    @",$Q$1," = #LOC_KTT_",A31,"_",C31,"_Title // ",$Q31,CHAR(10),"}",CHAR(10)),""),"@PART[",C31,"]:AFTER[",A31,"] // ",IF(Q31="",D31,_xlfn.CONCAT(Q31," (",D31,")")),CHAR(10),"{",CHAR(10),"    techBranch = ",VLOOKUP(N31,TechTree!$G$2:$H$43,2,FALSE),CHAR(10),"    techTier = ",O31,CHAR(10),"    @TechRequired = ",M31,IF($R31&lt;&gt;"",_xlfn.CONCAT(CHAR(10),"    @",$R$1," = ",$R31),""),IF($S31&lt;&gt;"",_xlfn.CONCAT(CHAR(10),"    @",$S$1," = ",$S31),""),IF($T31&lt;&gt;"",_xlfn.CONCAT(CHAR(10),"    @",$T$1," = ",$T31),""),IF(AND(Z31="NA/Balloon",P31&lt;&gt;"Fuel Tank")=TRUE,_xlfn.CONCAT(CHAR(10),"    KiwiFuelSwitchIgnore = true"),""),IF($U31&lt;&gt;"",_xlfn.CONCAT(CHAR(10),U31),""),IF($AO31&lt;&gt;"",IF(P31="RTG","",_xlfn.CONCAT(CHAR(10),$AO31)),""),IF(AM31&lt;&gt;"",_xlfn.CONCAT(CHAR(10),AM31),""),CHAR(10),"}",IF(AB31="Yes",_xlfn.CONCAT(CHAR(10),"@PART[",C31,"]:NEEDS[KiwiDeprecate]:AFTER[",A31,"]",CHAR(10),"{",CHAR(10),"    kiwiDeprecate = true",CHAR(10),"}"),""),IF(P31="RTG",AO31,""))</f>
        <v xml:space="preserve"> #LOC_KTT_TantaresLV_ALV_3_Engine_1_Title = A-RS31 "Duskregn" Liquid Fuel Engine
@PART[ALV_3_Engine_1]:NEEDS[!002_CommunityPartsTitles]:AFTER[TantaresLV] // A-RS31 "Duskregn" Liquid Fuel Engine (A-RS31 "Duskregn" Rocket Motor)
{
    @title = #LOC_KTT_TantaresLV_ALV_3_Engine_1_Title // A-RS31 "Duskregn" Liquid Fuel Engine
}
@PART[ALV_3_Engine_1]:AFTER[TantaresLV] // A-RS31 "Duskregn" Liquid Fuel Engine (A-RS31 "Duskregn" Rocket Motor)
{
    techBranch = keroloxEngines
    techTier = 5
    @TechRequired = heavierRocketry
    @entryCost = 15000
    @cost = 1700
    // Need to add a second module to modify the second ModuleEnginesFX atmosphere curve
    engineUpgradeType = dualLFO
    engineNumber = 
    engineNumberUpgrade = 
    engineName = 
    engineNameUpgrade = 
    engineModeID0 = 
    engineModeID1 = 
    enginePartUpgradeName = duskregnUpgrade
    @MODULE[ModuleEngines*]
    {
        !atmosphereCurve {}
        atmosphereCurve
        {
            key = 0 326
            key = 1 108
            key = 4 0.001
        }
    }
}</v>
      </c>
      <c r="M31" s="9" t="str">
        <f>_xlfn.XLOOKUP(_xlfn.CONCAT(N31,O31),TechTree!$C$2:$C$501,TechTree!$D$2:$D$501,"Not Valid Combination",0,1)</f>
        <v>heavierRocketry</v>
      </c>
      <c r="N31" s="8" t="s">
        <v>211</v>
      </c>
      <c r="O31" s="8">
        <v>5</v>
      </c>
      <c r="P31" s="8" t="s">
        <v>8</v>
      </c>
      <c r="Q31" s="10" t="s">
        <v>1100</v>
      </c>
      <c r="R31" s="10">
        <v>15000</v>
      </c>
      <c r="S31" s="10">
        <v>1700</v>
      </c>
      <c r="T31" s="17"/>
      <c r="U31" s="17" t="s">
        <v>1099</v>
      </c>
      <c r="V31" s="10" t="s">
        <v>241</v>
      </c>
      <c r="W31" s="10" t="s">
        <v>561</v>
      </c>
      <c r="X31" s="10" t="s">
        <v>1101</v>
      </c>
      <c r="Z31" s="10" t="s">
        <v>292</v>
      </c>
      <c r="AA31" s="10" t="s">
        <v>301</v>
      </c>
      <c r="AB31" s="10" t="s">
        <v>327</v>
      </c>
      <c r="AD31" s="12" t="str">
        <f t="shared" si="2"/>
        <v>PARTUPGRADE:NEEDS[TantaresLV]
{
    name = duskregnUpgrade
    type = engine
    partIcon = ALV_3_Engine_1
    techRequired = veryHeavyRocketry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@PARTUPGRADE[duskregnUpgrade]:NEEDS[TantaresLV]:FOR[zKiwiTechTree]
{
    @entryCost = #$@PART[ALV_3_Engine_1]/entryCost$
    @entryCost *= #$@KIWI_ENGINE_MULTIPLIERS/KEROLOX/UPGRADE_ENTRYCOST_MULTIPLIER$
    @title ^= #:INSERTPARTTITLE:$@PART[ALV_3_Engine_1]/title$:
    @description ^= #:INSERTPART:$@PART[ALV_3_Engine_1]/engineName$:
}
@PART[ALV_3_Engine_1]:NEEDS[TantaresLV]:HAS[~engineUpgrade[off]]:AFTER[zzKiwiTechTree]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#:INSERTPARTUPGRADE:$@PARTUPGRADE[duskregnUpgrade]/techRequired$:
}</v>
      </c>
      <c r="AE31" s="14"/>
      <c r="AF31" s="18" t="s">
        <v>376</v>
      </c>
      <c r="AG31" s="18"/>
      <c r="AH31" s="18" t="s">
        <v>1102</v>
      </c>
      <c r="AI31" s="18" t="s">
        <v>1103</v>
      </c>
      <c r="AJ31" s="18" t="s">
        <v>378</v>
      </c>
      <c r="AK31" s="18"/>
      <c r="AL31" s="18"/>
      <c r="AM31" s="19" t="str">
        <f t="shared" si="3"/>
        <v xml:space="preserve">    @MODULE[ModuleEngines*]
    {
        !atmosphereCurve {}
        atmosphereCurve
        {
            key = 0 326
            key = 1 108
            key = 4 0.001
        }
    }</v>
      </c>
      <c r="AN31" s="14"/>
      <c r="AO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",W31,CHAR(10),Parts!AR31,CHAR(10),"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Tank",IF(Z31="NA/Balloon","    KiwiFuelSwitchIgnore = true",IF(Z31="standardLiquidFuel",_xlfn.CONCAT("    fuelTankUpgradeType = ",Z31,CHAR(10),"    fuelTankSizeUpgrade = ",AA31),_xlfn.CONCAT("    fuelTankUpgradeType = ",Z31))),IF(P31="RCS","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dualLFO
    engineNumber = 
    engineNumberUpgrade = 
    engineName = 
    engineNameUpgrade = 
    engineModeID0 = 
    engineModeID1 = 
    enginePartUpgradeName = duskregnUpgrade</v>
      </c>
      <c r="AP31" s="16" t="str">
        <f>IF(P31="Engine",VLOOKUP(W31,EngineUpgrades!$A$2:$C$19,2,FALSE),"")</f>
        <v>dualFuel</v>
      </c>
      <c r="AQ31" s="16" t="str">
        <f>IF(P31="Engine",VLOOKUP(W31,EngineUpgrades!$A$2:$C$19,3,FALSE),"")</f>
        <v>KEROLOX</v>
      </c>
      <c r="AR31" s="15" t="str">
        <f>_xlfn.XLOOKUP(AP31,EngineUpgrades!$D$1:$J$1,EngineUpgrades!$D$17:$J$17,"",0,1)</f>
        <v xml:space="preserve">    engineNumber = 
    engineNumberUpgrade = 
    engineName = 
    engineNameUpgrade = 
    engineModeID0 = 
    engineModeID1 = 
</v>
      </c>
      <c r="AS31" s="17">
        <v>2</v>
      </c>
      <c r="AT31" s="16" t="str">
        <f>IF(P31="Engine",_xlfn.XLOOKUP(_xlfn.CONCAT(N31,O31+AS31),TechTree!$C$2:$C$501,TechTree!$D$2:$D$501,"Not Valid Combination",0,1),"")</f>
        <v>veryHeavyRocketry</v>
      </c>
    </row>
    <row r="32" spans="1:46" ht="96.5" x14ac:dyDescent="0.35">
      <c r="A32" t="s">
        <v>639</v>
      </c>
      <c r="B32" t="s">
        <v>733</v>
      </c>
      <c r="C32" t="s">
        <v>734</v>
      </c>
      <c r="D32" t="s">
        <v>735</v>
      </c>
      <c r="E32" t="s">
        <v>729</v>
      </c>
      <c r="F32" t="s">
        <v>370</v>
      </c>
      <c r="G32">
        <v>24600</v>
      </c>
      <c r="H32">
        <v>4650</v>
      </c>
      <c r="I32">
        <v>3</v>
      </c>
      <c r="J32" t="s">
        <v>138</v>
      </c>
      <c r="L32" s="12" t="str">
        <f>_xlfn.CONCAT(IF($Q32&lt;&gt;"",_xlfn.CONCAT(" #LOC_KTT_",A32,"_",C32,"_Title = ",$Q32,CHAR(10),"@PART[",C32,"]:NEEDS[!002_CommunityPartsTitles]:AFTER[",A32,"] // ",IF(Q32="",D32,_xlfn.CONCAT(Q32," (",D32,")")),CHAR(10),"{",CHAR(10),"    @",$Q$1," = #LOC_KTT_",A32,"_",C32,"_Title // ",$Q32,CHAR(10),"}",CHAR(10)),""),"@PART[",C32,"]:AFTER[",A32,"] // ",IF(Q32="",D32,_xlfn.CONCAT(Q32," (",D32,")")),CHAR(10),"{",CHAR(10),"    techBranch = ",VLOOKUP(N32,TechTree!$G$2:$H$43,2,FALSE),CHAR(10),"    techTier = ",O32,CHAR(10),"    @TechRequired = ",M32,IF($R32&lt;&gt;"",_xlfn.CONCAT(CHAR(10),"    @",$R$1," = ",$R32),""),IF($S32&lt;&gt;"",_xlfn.CONCAT(CHAR(10),"    @",$S$1," = ",$S32),""),IF($T32&lt;&gt;"",_xlfn.CONCAT(CHAR(10),"    @",$T$1," = ",$T32),""),IF(AND(Z32="NA/Balloon",P32&lt;&gt;"Fuel Tank")=TRUE,_xlfn.CONCAT(CHAR(10),"    KiwiFuelSwitchIgnore = true"),""),IF($U32&lt;&gt;"",_xlfn.CONCAT(CHAR(10),U32),""),IF($AO32&lt;&gt;"",IF(P32="RTG","",_xlfn.CONCAT(CHAR(10),$AO32)),""),IF(AM32&lt;&gt;"",_xlfn.CONCAT(CHAR(10),AM32),""),CHAR(10),"}",IF(AB32="Yes",_xlfn.CONCAT(CHAR(10),"@PART[",C32,"]:NEEDS[KiwiDeprecate]:AFTER[",A32,"]",CHAR(10),"{",CHAR(10),"    kiwiDeprecate = true",CHAR(10),"}"),""),IF(P32="RTG",AO32,""))</f>
        <v>@PART[ALV_2_LFO_1]:AFTER[TantaresLV] // A-L21 Propellant Tank
{
    techBranch = liquidFuelTanks
    techTier = 7
    @TechRequired = highPerformanceFuelSystems
    fuelTankUpgradeType = standardLiquidFuel
    fuelTankSizeUpgrade = size2
}</v>
      </c>
      <c r="M32" s="9" t="str">
        <f>_xlfn.XLOOKUP(_xlfn.CONCAT(N32,O32),TechTree!$C$2:$C$501,TechTree!$D$2:$D$501,"Not Valid Combination",0,1)</f>
        <v>highPerformanceFuelSystems</v>
      </c>
      <c r="N32" s="8" t="s">
        <v>334</v>
      </c>
      <c r="O32" s="8">
        <v>7</v>
      </c>
      <c r="P32" s="8" t="s">
        <v>239</v>
      </c>
      <c r="T32" s="17"/>
      <c r="U32" s="17"/>
      <c r="V32" s="10" t="s">
        <v>241</v>
      </c>
      <c r="W32" s="10" t="s">
        <v>252</v>
      </c>
      <c r="Z32" s="10" t="s">
        <v>292</v>
      </c>
      <c r="AA32" s="10" t="s">
        <v>301</v>
      </c>
      <c r="AB32" s="10" t="s">
        <v>327</v>
      </c>
      <c r="AD32" s="12" t="str">
        <f t="shared" si="2"/>
        <v/>
      </c>
      <c r="AE32" s="14"/>
      <c r="AF32" s="18" t="s">
        <v>327</v>
      </c>
      <c r="AG32" s="18"/>
      <c r="AH32" s="18"/>
      <c r="AI32" s="18"/>
      <c r="AJ32" s="18"/>
      <c r="AK32" s="18"/>
      <c r="AL32" s="18"/>
      <c r="AM32" s="19" t="str">
        <f t="shared" si="3"/>
        <v/>
      </c>
      <c r="AN32" s="14"/>
      <c r="AO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",W32,CHAR(10),Parts!AR32,CHAR(10),"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Tank",IF(Z32="NA/Balloon","    KiwiFuelSwitchIgnore = true",IF(Z32="standardLiquidFuel",_xlfn.CONCAT("    fuelTankUpgradeType = ",Z32,CHAR(10),"    fuelTankSizeUpgrade = ",AA32),_xlfn.CONCAT("    fuelTankUpgradeType = ",Z32))),IF(P32="RCS","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32" s="16" t="str">
        <f>IF(P32="Engine",VLOOKUP(W32,EngineUpgrades!$A$2:$C$19,2,FALSE),"")</f>
        <v/>
      </c>
      <c r="AQ32" s="16" t="str">
        <f>IF(P32="Engine",VLOOKUP(W32,EngineUpgrades!$A$2:$C$19,3,FALSE),"")</f>
        <v/>
      </c>
      <c r="AR32" s="15" t="str">
        <f>_xlfn.XLOOKUP(AP32,EngineUpgrades!$D$1:$J$1,EngineUpgrades!$D$17:$J$17,"",0,1)</f>
        <v/>
      </c>
      <c r="AS32" s="17">
        <v>2</v>
      </c>
      <c r="AT32" s="16" t="str">
        <f>IF(P32="Engine",_xlfn.XLOOKUP(_xlfn.CONCAT(N32,O32+AS32),TechTree!$C$2:$C$501,TechTree!$D$2:$D$501,"Not Valid Combination",0,1),"")</f>
        <v/>
      </c>
    </row>
    <row r="33" spans="1:46" ht="372.5" x14ac:dyDescent="0.35">
      <c r="A33" t="s">
        <v>639</v>
      </c>
      <c r="B33" t="s">
        <v>736</v>
      </c>
      <c r="C33" t="s">
        <v>737</v>
      </c>
      <c r="D33" t="s">
        <v>738</v>
      </c>
      <c r="E33" t="s">
        <v>729</v>
      </c>
      <c r="F33" t="s">
        <v>370</v>
      </c>
      <c r="G33">
        <v>115000</v>
      </c>
      <c r="H33">
        <v>18000</v>
      </c>
      <c r="I33">
        <v>4</v>
      </c>
      <c r="J33" t="s">
        <v>138</v>
      </c>
      <c r="L33" s="12" t="str">
        <f>_xlfn.CONCAT(IF($Q33&lt;&gt;"",_xlfn.CONCAT(" #LOC_KTT_",A33,"_",C33,"_Title = ",$Q33,CHAR(10),"@PART[",C33,"]:NEEDS[!002_CommunityPartsTitles]:AFTER[",A33,"] // ",IF(Q33="",D33,_xlfn.CONCAT(Q33," (",D33,")")),CHAR(10),"{",CHAR(10),"    @",$Q$1," = #LOC_KTT_",A33,"_",C33,"_Title // ",$Q33,CHAR(10),"}",CHAR(10)),""),"@PART[",C33,"]:AFTER[",A33,"] // ",IF(Q33="",D33,_xlfn.CONCAT(Q33," (",D33,")")),CHAR(10),"{",CHAR(10),"    techBranch = ",VLOOKUP(N33,TechTree!$G$2:$H$43,2,FALSE),CHAR(10),"    techTier = ",O33,CHAR(10),"    @TechRequired = ",M33,IF($R33&lt;&gt;"",_xlfn.CONCAT(CHAR(10),"    @",$R$1," = ",$R33),""),IF($S33&lt;&gt;"",_xlfn.CONCAT(CHAR(10),"    @",$S$1," = ",$S33),""),IF($T33&lt;&gt;"",_xlfn.CONCAT(CHAR(10),"    @",$T$1," = ",$T33),""),IF(AND(Z33="NA/Balloon",P33&lt;&gt;"Fuel Tank")=TRUE,_xlfn.CONCAT(CHAR(10),"    KiwiFuelSwitchIgnore = true"),""),IF($U33&lt;&gt;"",_xlfn.CONCAT(CHAR(10),U33),""),IF($AO33&lt;&gt;"",IF(P33="RTG","",_xlfn.CONCAT(CHAR(10),$AO33)),""),IF(AM33&lt;&gt;"",_xlfn.CONCAT(CHAR(10),AM33),""),CHAR(10),"}",IF(AB33="Yes",_xlfn.CONCAT(CHAR(10),"@PART[",C33,"]:NEEDS[KiwiDeprecate]:AFTER[",A33,"]",CHAR(10),"{",CHAR(10),"    kiwiDeprecate = true",CHAR(10),"}"),""),IF(P33="RTG",AO33,""))</f>
        <v xml:space="preserve"> #LOC_KTT_TantaresLV_ALV_2_Engine_1_Title = A-RS21 "Regn" Liquid Fuel Engine Cluster
@PART[ALV_2_Engine_1]:NEEDS[!002_CommunityPartsTitles]:AFTER[TantaresLV] // A-RS21 "Regn" Liquid Fuel Engine Cluster (A-RS21 "Regn" Rocket Engine)
{
    @title = #LOC_KTT_TantaresLV_ALV_2_Engine_1_Title // A-RS21 "Regn" Liquid Fuel Engine Cluster
}
@PART[ALV_2_Engine_1]:AFTER[TantaresLV] // A-RS21 "Regn" Liquid Fuel Engine Cluster (A-RS21 "Regn" Rocket Engine)
{
    techBranch = keroloxEngines
    techTier = 5
    @TechRequired = heavierRocketry
    @entryCost = 30000
    @cost = 7000
    engineUpgradeType = standardLFO
    engineNumber = 
    engineNumberUpgrade = 
    engineName = 
    engineNameUpgrade = 
    enginePartUpgradeName = regnUpgrade
    @MODULE[ModuleEngines*]
    {
        !atmosphereCurve {}
        atmosphereCurve
        {
            key = 0 320
            key = 1 271
            key = 6 0.001
        }
    }
}</v>
      </c>
      <c r="M33" s="9" t="str">
        <f>_xlfn.XLOOKUP(_xlfn.CONCAT(N33,O33),TechTree!$C$2:$C$501,TechTree!$D$2:$D$501,"Not Valid Combination",0,1)</f>
        <v>heavierRocketry</v>
      </c>
      <c r="N33" s="8" t="s">
        <v>211</v>
      </c>
      <c r="O33" s="8">
        <v>5</v>
      </c>
      <c r="P33" s="8" t="s">
        <v>8</v>
      </c>
      <c r="Q33" s="10" t="s">
        <v>1104</v>
      </c>
      <c r="R33" s="10">
        <v>30000</v>
      </c>
      <c r="S33" s="10">
        <v>7000</v>
      </c>
      <c r="T33" s="17"/>
      <c r="U33" s="17"/>
      <c r="V33" s="10" t="s">
        <v>241</v>
      </c>
      <c r="W33" s="10" t="s">
        <v>252</v>
      </c>
      <c r="X33" s="10" t="s">
        <v>1105</v>
      </c>
      <c r="Z33" s="10" t="s">
        <v>292</v>
      </c>
      <c r="AA33" s="10" t="s">
        <v>301</v>
      </c>
      <c r="AB33" s="10" t="s">
        <v>327</v>
      </c>
      <c r="AD33" s="12" t="str">
        <f t="shared" si="2"/>
        <v>PARTUPGRADE:NEEDS[TantaresLV]
{
    name = regnUpgrade
    type = engine
    partIcon = ALV_2_Engine_1
    techRequired = veryHeavyRocketry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@PARTUPGRADE[regnUpgrade]:NEEDS[TantaresLV]:FOR[zKiwiTechTree]
{
    @entryCost = #$@PART[ALV_2_Engine_1]/entryCost$
    @entryCost *= #$@KIWI_ENGINE_MULTIPLIERS/KEROLOX/UPGRADE_ENTRYCOST_MULTIPLIER$
    @title ^= #:INSERTPARTTITLE:$@PART[ALV_2_Engine_1]/title$:
    @description ^= #:INSERTPART:$@PART[ALV_2_Engine_1]/engineName$:
}
@PART[ALV_2_Engine_1]:NEEDS[TantaresLV]:HAS[~engineUpgrade[off]]:AFTER[zzKiwiTechTree]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#:INSERTPARTUPGRADE:$@PARTUPGRADE[regnUpgrade]/techRequired$:
}</v>
      </c>
      <c r="AE33" s="14"/>
      <c r="AF33" s="18" t="s">
        <v>376</v>
      </c>
      <c r="AG33" s="18"/>
      <c r="AH33" s="18" t="s">
        <v>592</v>
      </c>
      <c r="AI33" s="18" t="s">
        <v>1106</v>
      </c>
      <c r="AJ33" s="18" t="s">
        <v>1093</v>
      </c>
      <c r="AK33" s="18"/>
      <c r="AL33" s="18"/>
      <c r="AM33" s="19" t="str">
        <f t="shared" si="3"/>
        <v xml:space="preserve">    @MODULE[ModuleEngines*]
    {
        !atmosphereCurve {}
        atmosphereCurve
        {
            key = 0 320
            key = 1 271
            key = 6 0.001
        }
    }</v>
      </c>
      <c r="AN33" s="14"/>
      <c r="AO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",W33,CHAR(10),Parts!AR33,CHAR(10),"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Tank",IF(Z33="NA/Balloon","    KiwiFuelSwitchIgnore = true",IF(Z33="standardLiquidFuel",_xlfn.CONCAT("    fuelTankUpgradeType = ",Z33,CHAR(10),"    fuelTankSizeUpgrade = ",AA33),_xlfn.CONCAT("    fuelTankUpgradeType = ",Z33))),IF(P33="RCS","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regnUpgrade</v>
      </c>
      <c r="AP33" s="16" t="str">
        <f>IF(P33="Engine",VLOOKUP(W33,EngineUpgrades!$A$2:$C$19,2,FALSE),"")</f>
        <v>singleFuel</v>
      </c>
      <c r="AQ33" s="16" t="str">
        <f>IF(P33="Engine",VLOOKUP(W33,EngineUpgrades!$A$2:$C$19,3,FALSE),"")</f>
        <v>KEROLOX</v>
      </c>
      <c r="AR33" s="15" t="str">
        <f>_xlfn.XLOOKUP(AP33,EngineUpgrades!$D$1:$J$1,EngineUpgrades!$D$17:$J$17,"",0,1)</f>
        <v xml:space="preserve">    engineNumber = 
    engineNumberUpgrade = 
    engineName = 
    engineNameUpgrade = 
</v>
      </c>
      <c r="AS33" s="17">
        <v>2</v>
      </c>
      <c r="AT33" s="16" t="str">
        <f>IF(P33="Engine",_xlfn.XLOOKUP(_xlfn.CONCAT(N33,O33+AS33),TechTree!$C$2:$C$501,TechTree!$D$2:$D$501,"Not Valid Combination",0,1),"")</f>
        <v>veryHeavyRocketry</v>
      </c>
    </row>
    <row r="34" spans="1:46" ht="384.5" x14ac:dyDescent="0.35">
      <c r="A34" t="s">
        <v>639</v>
      </c>
      <c r="B34" t="s">
        <v>739</v>
      </c>
      <c r="C34" t="s">
        <v>740</v>
      </c>
      <c r="D34" t="s">
        <v>741</v>
      </c>
      <c r="E34" t="s">
        <v>729</v>
      </c>
      <c r="F34" t="s">
        <v>370</v>
      </c>
      <c r="G34">
        <v>180960</v>
      </c>
      <c r="H34">
        <v>30875</v>
      </c>
      <c r="I34">
        <v>11.28</v>
      </c>
      <c r="J34" t="s">
        <v>138</v>
      </c>
      <c r="L34" s="12" t="str">
        <f>_xlfn.CONCAT(IF($Q34&lt;&gt;"",_xlfn.CONCAT(" #LOC_KTT_",A34,"_",C34,"_Title = ",$Q34,CHAR(10),"@PART[",C34,"]:NEEDS[!002_CommunityPartsTitles]:AFTER[",A34,"] // ",IF(Q34="",D34,_xlfn.CONCAT(Q34," (",D34,")")),CHAR(10),"{",CHAR(10),"    @",$Q$1," = #LOC_KTT_",A34,"_",C34,"_Title // ",$Q34,CHAR(10),"}",CHAR(10)),""),"@PART[",C34,"]:AFTER[",A34,"] // ",IF(Q34="",D34,_xlfn.CONCAT(Q34," (",D34,")")),CHAR(10),"{",CHAR(10),"    techBranch = ",VLOOKUP(N34,TechTree!$G$2:$H$43,2,FALSE),CHAR(10),"    techTier = ",O34,CHAR(10),"    @TechRequired = ",M34,IF($R34&lt;&gt;"",_xlfn.CONCAT(CHAR(10),"    @",$R$1," = ",$R34),""),IF($S34&lt;&gt;"",_xlfn.CONCAT(CHAR(10),"    @",$S$1," = ",$S34),""),IF($T34&lt;&gt;"",_xlfn.CONCAT(CHAR(10),"    @",$T$1," = ",$T34),""),IF(AND(Z34="NA/Balloon",P34&lt;&gt;"Fuel Tank")=TRUE,_xlfn.CONCAT(CHAR(10),"    KiwiFuelSwitchIgnore = true"),""),IF($U34&lt;&gt;"",_xlfn.CONCAT(CHAR(10),U34),""),IF($AO34&lt;&gt;"",IF(P34="RTG","",_xlfn.CONCAT(CHAR(10),$AO34)),""),IF(AM34&lt;&gt;"",_xlfn.CONCAT(CHAR(10),AM34),""),CHAR(10),"}",IF(AB34="Yes",_xlfn.CONCAT(CHAR(10),"@PART[",C34,"]:NEEDS[KiwiDeprecate]:AFTER[",A34,"]",CHAR(10),"{",CHAR(10),"    kiwiDeprecate = true",CHAR(10),"}"),""),IF(P34="RTG",AO34,""))</f>
        <v xml:space="preserve"> #LOC_KTT_TantaresLV_ALV_1_Engine_2_Title = A-RS12 "Tordenvær-L" Liquid Fuel Engine Cluster
@PART[ALV_1_Engine_2]:NEEDS[!002_CommunityPartsTitles]:AFTER[TantaresLV] // A-RS12 "Tordenvær-L" Liquid Fuel Engine Cluster (A-RS12 "TordenvÃ¦r-L" Rocket Engine)
{
    @title = #LOC_KTT_TantaresLV_ALV_1_Engine_2_Title // A-RS12 "Tordenvær-L" Liquid Fuel Engine Cluster
}
@PART[ALV_1_Engine_2]:AFTER[TantaresLV] // A-RS12 "Tordenvær-L" Liquid Fuel Engine Cluster (A-RS12 "TordenvÃ¦r-L" Rocket Engine)
{
    techBranch = keroloxEngines
    techTier = 6
    @TechRequired = evenHeavierRocketry
    @entryCost = 75000
    @cost = 25000
    engineUpgradeType = standardLFO
    engineNumber = 
    engineNumberUpgrade = 
    engineName = 
    engineNameUpgrade = 
    enginePartUpgradeName = tordenvaerLUpgrade
    @MODULE[ModuleEngines*]
    {
        !atmosphereCurve {}
        atmosphereCurve
        {
            key = 0 316
            key = 1 287
            key = 6 0.001
        }
    }
}</v>
      </c>
      <c r="M34" s="9" t="str">
        <f>_xlfn.XLOOKUP(_xlfn.CONCAT(N34,O34),TechTree!$C$2:$C$501,TechTree!$D$2:$D$501,"Not Valid Combination",0,1)</f>
        <v>evenHeavierRocketry</v>
      </c>
      <c r="N34" s="8" t="s">
        <v>211</v>
      </c>
      <c r="O34" s="8">
        <v>6</v>
      </c>
      <c r="P34" s="8" t="s">
        <v>8</v>
      </c>
      <c r="Q34" s="10" t="s">
        <v>1107</v>
      </c>
      <c r="R34" s="10">
        <v>75000</v>
      </c>
      <c r="S34" s="10">
        <v>25000</v>
      </c>
      <c r="T34" s="17"/>
      <c r="U34" s="17"/>
      <c r="V34" s="10" t="s">
        <v>241</v>
      </c>
      <c r="W34" s="10" t="s">
        <v>252</v>
      </c>
      <c r="X34" s="10" t="s">
        <v>1112</v>
      </c>
      <c r="Z34" s="10" t="s">
        <v>292</v>
      </c>
      <c r="AA34" s="10" t="s">
        <v>301</v>
      </c>
      <c r="AB34" s="10" t="s">
        <v>327</v>
      </c>
      <c r="AD34" s="12" t="str">
        <f t="shared" si="2"/>
        <v>PARTUPGRADE:NEEDS[TantaresLV]
{
    name = tordenvaerLUpgrade
    type = engine
    partIcon = ALV_1_Engine_2
    techRequired = experimentalRocketry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@PARTUPGRADE[tordenvaerLUpgrade]:NEEDS[TantaresLV]:FOR[zKiwiTechTree]
{
    @entryCost = #$@PART[ALV_1_Engine_2]/entryCost$
    @entryCost *= #$@KIWI_ENGINE_MULTIPLIERS/KEROLOX/UPGRADE_ENTRYCOST_MULTIPLIER$
    @title ^= #:INSERTPARTTITLE:$@PART[ALV_1_Engine_2]/title$:
    @description ^= #:INSERTPART:$@PART[ALV_1_Engine_2]/engineName$:
}
@PART[ALV_1_Engine_2]:NEEDS[TantaresLV]:HAS[~engineUpgrade[off]]:AFTER[zzKiwiTechTree]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#:INSERTPARTUPGRADE:$@PARTUPGRADE[tordenvaerLUpgrade]/techRequired$:
}</v>
      </c>
      <c r="AE34" s="14"/>
      <c r="AF34" s="18" t="s">
        <v>376</v>
      </c>
      <c r="AG34" s="18"/>
      <c r="AH34" s="18" t="s">
        <v>1109</v>
      </c>
      <c r="AI34" s="18" t="s">
        <v>1110</v>
      </c>
      <c r="AJ34" s="18" t="s">
        <v>1093</v>
      </c>
      <c r="AK34" s="18"/>
      <c r="AL34" s="18"/>
      <c r="AM34" s="19" t="str">
        <f t="shared" si="3"/>
        <v xml:space="preserve">    @MODULE[ModuleEngines*]
    {
        !atmosphereCurve {}
        atmosphereCurve
        {
            key = 0 316
            key = 1 287
            key = 6 0.001
        }
    }</v>
      </c>
      <c r="AN34" s="14"/>
      <c r="AO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",W34,CHAR(10),Parts!AR34,CHAR(10),"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Tank",IF(Z34="NA/Balloon","    KiwiFuelSwitchIgnore = true",IF(Z34="standardLiquidFuel",_xlfn.CONCAT("    fuelTankUpgradeType = ",Z34,CHAR(10),"    fuelTankSizeUpgrade = ",AA34),_xlfn.CONCAT("    fuelTankUpgradeType = ",Z34))),IF(P34="RCS","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tordenvaerLUpgrade</v>
      </c>
      <c r="AP34" s="16" t="str">
        <f>IF(P34="Engine",VLOOKUP(W34,EngineUpgrades!$A$2:$C$19,2,FALSE),"")</f>
        <v>singleFuel</v>
      </c>
      <c r="AQ34" s="16" t="str">
        <f>IF(P34="Engine",VLOOKUP(W34,EngineUpgrades!$A$2:$C$19,3,FALSE),"")</f>
        <v>KEROLOX</v>
      </c>
      <c r="AR34" s="15" t="str">
        <f>_xlfn.XLOOKUP(AP34,EngineUpgrades!$D$1:$J$1,EngineUpgrades!$D$17:$J$17,"",0,1)</f>
        <v xml:space="preserve">    engineNumber = 
    engineNumberUpgrade = 
    engineName = 
    engineNameUpgrade = 
</v>
      </c>
      <c r="AS34" s="17">
        <v>2</v>
      </c>
      <c r="AT34" s="16" t="str">
        <f>IF(P34="Engine",_xlfn.XLOOKUP(_xlfn.CONCAT(N34,O34+AS34),TechTree!$C$2:$C$501,TechTree!$D$2:$D$501,"Not Valid Combination",0,1),"")</f>
        <v>experimentalRocketry</v>
      </c>
    </row>
    <row r="35" spans="1:46" ht="372.5" x14ac:dyDescent="0.35">
      <c r="A35" t="s">
        <v>639</v>
      </c>
      <c r="B35" t="s">
        <v>742</v>
      </c>
      <c r="C35" t="s">
        <v>743</v>
      </c>
      <c r="D35" t="s">
        <v>744</v>
      </c>
      <c r="E35" t="s">
        <v>729</v>
      </c>
      <c r="F35" t="s">
        <v>370</v>
      </c>
      <c r="G35">
        <v>278400</v>
      </c>
      <c r="H35">
        <v>47500</v>
      </c>
      <c r="I35">
        <v>16</v>
      </c>
      <c r="J35" t="s">
        <v>138</v>
      </c>
      <c r="L35" s="12" t="str">
        <f>_xlfn.CONCAT(IF($Q35&lt;&gt;"",_xlfn.CONCAT(" #LOC_KTT_",A35,"_",C35,"_Title = ",$Q35,CHAR(10),"@PART[",C35,"]:NEEDS[!002_CommunityPartsTitles]:AFTER[",A35,"] // ",IF(Q35="",D35,_xlfn.CONCAT(Q35," (",D35,")")),CHAR(10),"{",CHAR(10),"    @",$Q$1," = #LOC_KTT_",A35,"_",C35,"_Title // ",$Q35,CHAR(10),"}",CHAR(10)),""),"@PART[",C35,"]:AFTER[",A35,"] // ",IF(Q35="",D35,_xlfn.CONCAT(Q35," (",D35,")")),CHAR(10),"{",CHAR(10),"    techBranch = ",VLOOKUP(N35,TechTree!$G$2:$H$43,2,FALSE),CHAR(10),"    techTier = ",O35,CHAR(10),"    @TechRequired = ",M35,IF($R35&lt;&gt;"",_xlfn.CONCAT(CHAR(10),"    @",$R$1," = ",$R35),""),IF($S35&lt;&gt;"",_xlfn.CONCAT(CHAR(10),"    @",$S$1," = ",$S35),""),IF($T35&lt;&gt;"",_xlfn.CONCAT(CHAR(10),"    @",$T$1," = ",$T35),""),IF(AND(Z35="NA/Balloon",P35&lt;&gt;"Fuel Tank")=TRUE,_xlfn.CONCAT(CHAR(10),"    KiwiFuelSwitchIgnore = true"),""),IF($U35&lt;&gt;"",_xlfn.CONCAT(CHAR(10),U35),""),IF($AO35&lt;&gt;"",IF(P35="RTG","",_xlfn.CONCAT(CHAR(10),$AO35)),""),IF(AM35&lt;&gt;"",_xlfn.CONCAT(CHAR(10),AM35),""),CHAR(10),"}",IF(AB35="Yes",_xlfn.CONCAT(CHAR(10),"@PART[",C35,"]:NEEDS[KiwiDeprecate]:AFTER[",A35,"]",CHAR(10),"{",CHAR(10),"    kiwiDeprecate = true",CHAR(10),"}"),""),IF(P35="RTG",AO35,""))</f>
        <v xml:space="preserve"> #LOC_KTT_TantaresLV_ALV_1_Engine_1_Title = A-RS11 "Tordenvær" Liquid Fuel Engine Cluster
@PART[ALV_1_Engine_1]:NEEDS[!002_CommunityPartsTitles]:AFTER[TantaresLV] // A-RS11 "Tordenvær" Liquid Fuel Engine Cluster (A-RS11 "TordenvÃ¦r" Rocket Engine)
{
    @title = #LOC_KTT_TantaresLV_ALV_1_Engine_1_Title // A-RS11 "Tordenvær" Liquid Fuel Engine Cluster
}
@PART[ALV_1_Engine_1]:AFTER[TantaresLV] // A-RS11 "Tordenvær" Liquid Fuel Engine Cluster (A-RS11 "TordenvÃ¦r" Rocket Engine)
{
    techBranch = keroloxEngines
    techTier = 7
    @TechRequired = veryHeavyRocketry
    @entryCost = 115000
    engineUpgradeType = standardLFO
    engineNumber = 
    engineNumberUpgrade = 
    engineName = 
    engineNameUpgrade = 
    enginePartUpgradeName = tordenvaerUpgrade
    @MODULE[ModuleEngines*]
    {
        !atmosphereCurve {}
        atmosphereCurve
        {
            key = 0 316
            key = 1 287
            key = 6 0.001
        }
    }
}</v>
      </c>
      <c r="M35" s="9" t="str">
        <f>_xlfn.XLOOKUP(_xlfn.CONCAT(N35,O35),TechTree!$C$2:$C$501,TechTree!$D$2:$D$501,"Not Valid Combination",0,1)</f>
        <v>veryHeavyRocketry</v>
      </c>
      <c r="N35" s="8" t="s">
        <v>211</v>
      </c>
      <c r="O35" s="8">
        <v>7</v>
      </c>
      <c r="P35" s="8" t="s">
        <v>8</v>
      </c>
      <c r="Q35" s="10" t="s">
        <v>1111</v>
      </c>
      <c r="R35" s="10">
        <v>115000</v>
      </c>
      <c r="T35" s="17"/>
      <c r="U35" s="17"/>
      <c r="V35" s="10" t="s">
        <v>241</v>
      </c>
      <c r="W35" s="10" t="s">
        <v>252</v>
      </c>
      <c r="X35" s="10" t="s">
        <v>1108</v>
      </c>
      <c r="Z35" s="10" t="s">
        <v>292</v>
      </c>
      <c r="AA35" s="10" t="s">
        <v>301</v>
      </c>
      <c r="AB35" s="10" t="s">
        <v>327</v>
      </c>
      <c r="AD35" s="12" t="str">
        <f t="shared" si="2"/>
        <v>PARTUPGRADE:NEEDS[TantaresLV]
{
    name = tordenvaerUpgrade
    type = engine
    partIcon = ALV_1_Engine_1
    techRequired = giganticRocketry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@PARTUPGRADE[tordenvaerUpgrade]:NEEDS[TantaresLV]:FOR[zKiwiTechTree]
{
    @entryCost = #$@PART[ALV_1_Engine_1]/entryCost$
    @entryCost *= #$@KIWI_ENGINE_MULTIPLIERS/KEROLOX/UPGRADE_ENTRYCOST_MULTIPLIER$
    @title ^= #:INSERTPARTTITLE:$@PART[ALV_1_Engine_1]/title$:
    @description ^= #:INSERTPART:$@PART[ALV_1_Engine_1]/engineName$:
}
@PART[ALV_1_Engine_1]:NEEDS[TantaresLV]:HAS[~engineUpgrade[off]]:AFTER[zzKiwiTechTree]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#:INSERTPARTUPGRADE:$@PARTUPGRADE[tordenvaerUpgrade]/techRequired$:
}</v>
      </c>
      <c r="AE35" s="14"/>
      <c r="AF35" s="18" t="s">
        <v>376</v>
      </c>
      <c r="AG35" s="18"/>
      <c r="AH35" s="18" t="s">
        <v>1109</v>
      </c>
      <c r="AI35" s="18" t="s">
        <v>1110</v>
      </c>
      <c r="AJ35" s="18" t="s">
        <v>1093</v>
      </c>
      <c r="AK35" s="18"/>
      <c r="AL35" s="18"/>
      <c r="AM35" s="19" t="str">
        <f t="shared" si="3"/>
        <v xml:space="preserve">    @MODULE[ModuleEngines*]
    {
        !atmosphereCurve {}
        atmosphereCurve
        {
            key = 0 316
            key = 1 287
            key = 6 0.001
        }
    }</v>
      </c>
      <c r="AN35" s="14"/>
      <c r="AO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",W35,CHAR(10),Parts!AR35,CHAR(10),"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Tank",IF(Z35="NA/Balloon","    KiwiFuelSwitchIgnore = true",IF(Z35="standardLiquidFuel",_xlfn.CONCAT("    fuelTankUpgradeType = ",Z35,CHAR(10),"    fuelTankSizeUpgrade = ",AA35),_xlfn.CONCAT("    fuelTankUpgradeType = ",Z35))),IF(P35="RCS","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tordenvaerUpgrade</v>
      </c>
      <c r="AP35" s="16" t="str">
        <f>IF(P35="Engine",VLOOKUP(W35,EngineUpgrades!$A$2:$C$19,2,FALSE),"")</f>
        <v>singleFuel</v>
      </c>
      <c r="AQ35" s="16" t="str">
        <f>IF(P35="Engine",VLOOKUP(W35,EngineUpgrades!$A$2:$C$19,3,FALSE),"")</f>
        <v>KEROLOX</v>
      </c>
      <c r="AR35" s="15" t="str">
        <f>_xlfn.XLOOKUP(AP35,EngineUpgrades!$D$1:$J$1,EngineUpgrades!$D$17:$J$17,"",0,1)</f>
        <v xml:space="preserve">    engineNumber = 
    engineNumberUpgrade = 
    engineName = 
    engineNameUpgrade = 
</v>
      </c>
      <c r="AS35" s="17">
        <v>2</v>
      </c>
      <c r="AT35" s="16" t="str">
        <f>IF(P35="Engine",_xlfn.XLOOKUP(_xlfn.CONCAT(N35,O35+AS35),TechTree!$C$2:$C$501,TechTree!$D$2:$D$501,"Not Valid Combination",0,1),"")</f>
        <v>giganticRocketry</v>
      </c>
    </row>
    <row r="36" spans="1:46" ht="84.5" x14ac:dyDescent="0.35">
      <c r="A36" t="s">
        <v>639</v>
      </c>
      <c r="B36" t="s">
        <v>745</v>
      </c>
      <c r="C36" t="s">
        <v>746</v>
      </c>
      <c r="D36" t="s">
        <v>747</v>
      </c>
      <c r="E36" t="s">
        <v>747</v>
      </c>
      <c r="F36" t="s">
        <v>240</v>
      </c>
      <c r="G36">
        <v>24600</v>
      </c>
      <c r="H36">
        <v>4650</v>
      </c>
      <c r="I36">
        <v>3</v>
      </c>
      <c r="J36" t="s">
        <v>138</v>
      </c>
      <c r="L36" s="12" t="str">
        <f>_xlfn.CONCAT(IF($Q36&lt;&gt;"",_xlfn.CONCAT(" #LOC_KTT_",A36,"_",C36,"_Title = ",$Q36,CHAR(10),"@PART[",C36,"]:NEEDS[!002_CommunityPartsTitles]:AFTER[",A36,"] // ",IF(Q36="",D36,_xlfn.CONCAT(Q36," (",D36,")")),CHAR(10),"{",CHAR(10),"    @",$Q$1," = #LOC_KTT_",A36,"_",C36,"_Title // ",$Q36,CHAR(10),"}",CHAR(10)),""),"@PART[",C36,"]:AFTER[",A36,"] // ",IF(Q36="",D36,_xlfn.CONCAT(Q36," (",D36,")")),CHAR(10),"{",CHAR(10),"    techBranch = ",VLOOKUP(N36,TechTree!$G$2:$H$43,2,FALSE),CHAR(10),"    techTier = ",O36,CHAR(10),"    @TechRequired = ",M36,IF($R36&lt;&gt;"",_xlfn.CONCAT(CHAR(10),"    @",$R$1," = ",$R36),""),IF($S36&lt;&gt;"",_xlfn.CONCAT(CHAR(10),"    @",$S$1," = ",$S36),""),IF($T36&lt;&gt;"",_xlfn.CONCAT(CHAR(10),"    @",$T$1," = ",$T36),""),IF(AND(Z36="NA/Balloon",P36&lt;&gt;"Fuel Tank")=TRUE,_xlfn.CONCAT(CHAR(10),"    KiwiFuelSwitchIgnore = true"),""),IF($U36&lt;&gt;"",_xlfn.CONCAT(CHAR(10),U36),""),IF($AO36&lt;&gt;"",IF(P36="RTG","",_xlfn.CONCAT(CHAR(10),$AO36)),""),IF(AM36&lt;&gt;"",_xlfn.CONCAT(CHAR(10),AM36),""),CHAR(10),"}",IF(AB36="Yes",_xlfn.CONCAT(CHAR(10),"@PART[",C36,"]:NEEDS[KiwiDeprecate]:AFTER[",A36,"]",CHAR(10),"{",CHAR(10),"    kiwiDeprecate = true",CHAR(10),"}"),""),IF(P36="RTG",AO36,""))</f>
        <v>@PART[ALV_LFO_A]:AFTER[TantaresLV] // DEPRECATED
{
    techBranch = Unresearchable
    techTier = 0
    @TechRequired = Unresearchable
}</v>
      </c>
      <c r="M36" s="9" t="str">
        <f>_xlfn.XLOOKUP(_xlfn.CONCAT(N36,O36),TechTree!$C$2:$C$501,TechTree!$D$2:$D$501,"Not Valid Combination",0,1)</f>
        <v>Unresearchable</v>
      </c>
      <c r="N36" s="8" t="s">
        <v>110</v>
      </c>
      <c r="O36" s="8">
        <v>0</v>
      </c>
      <c r="P36" s="8" t="s">
        <v>240</v>
      </c>
      <c r="T36" s="17"/>
      <c r="U36" s="17"/>
      <c r="V36" s="10" t="s">
        <v>241</v>
      </c>
      <c r="W36" s="10" t="s">
        <v>252</v>
      </c>
      <c r="Z36" s="10" t="s">
        <v>292</v>
      </c>
      <c r="AA36" s="10" t="s">
        <v>301</v>
      </c>
      <c r="AB36" s="10" t="s">
        <v>327</v>
      </c>
      <c r="AD36" s="12" t="str">
        <f t="shared" si="2"/>
        <v/>
      </c>
      <c r="AE36" s="14"/>
      <c r="AF36" s="18" t="s">
        <v>327</v>
      </c>
      <c r="AG36" s="18"/>
      <c r="AH36" s="18"/>
      <c r="AI36" s="18"/>
      <c r="AJ36" s="18"/>
      <c r="AK36" s="18"/>
      <c r="AL36" s="18"/>
      <c r="AM36" s="19" t="str">
        <f t="shared" si="3"/>
        <v/>
      </c>
      <c r="AN36" s="14"/>
      <c r="AO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",W36,CHAR(10),Parts!AR36,CHAR(10),"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Tank",IF(Z36="NA/Balloon","    KiwiFuelSwitchIgnore = true",IF(Z36="standardLiquidFuel",_xlfn.CONCAT("    fuelTankUpgradeType = ",Z36,CHAR(10),"    fuelTankSizeUpgrade = ",AA36),_xlfn.CONCAT("    fuelTankUpgradeType = ",Z36))),IF(P36="RCS","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P36" s="16" t="str">
        <f>IF(P36="Engine",VLOOKUP(W36,EngineUpgrades!$A$2:$C$19,2,FALSE),"")</f>
        <v/>
      </c>
      <c r="AQ36" s="16" t="str">
        <f>IF(P36="Engine",VLOOKUP(W36,EngineUpgrades!$A$2:$C$19,3,FALSE),"")</f>
        <v/>
      </c>
      <c r="AR36" s="15" t="str">
        <f>_xlfn.XLOOKUP(AP36,EngineUpgrades!$D$1:$J$1,EngineUpgrades!$D$17:$J$17,"",0,1)</f>
        <v/>
      </c>
      <c r="AS36" s="17">
        <v>2</v>
      </c>
      <c r="AT36" s="16" t="str">
        <f>IF(P36="Engine",_xlfn.XLOOKUP(_xlfn.CONCAT(N36,O36+AS36),TechTree!$C$2:$C$501,TechTree!$D$2:$D$501,"Not Valid Combination",0,1),"")</f>
        <v/>
      </c>
    </row>
    <row r="37" spans="1:46" ht="96.5" x14ac:dyDescent="0.35">
      <c r="A37" t="s">
        <v>639</v>
      </c>
      <c r="B37" t="s">
        <v>748</v>
      </c>
      <c r="C37" t="s">
        <v>749</v>
      </c>
      <c r="D37" t="s">
        <v>750</v>
      </c>
      <c r="E37" t="s">
        <v>673</v>
      </c>
      <c r="F37" t="s">
        <v>591</v>
      </c>
      <c r="G37">
        <v>800</v>
      </c>
      <c r="H37">
        <v>210</v>
      </c>
      <c r="I37">
        <v>0.1</v>
      </c>
      <c r="J37" t="s">
        <v>82</v>
      </c>
      <c r="L37" s="12" t="str">
        <f>_xlfn.CONCAT(IF($Q37&lt;&gt;"",_xlfn.CONCAT(" #LOC_KTT_",A37,"_",C37,"_Title = ",$Q37,CHAR(10),"@PART[",C37,"]:NEEDS[!002_CommunityPartsTitles]:AFTER[",A37,"] // ",IF(Q37="",D37,_xlfn.CONCAT(Q37," (",D37,")")),CHAR(10),"{",CHAR(10),"    @",$Q$1," = #LOC_KTT_",A37,"_",C37,"_Title // ",$Q37,CHAR(10),"}",CHAR(10)),""),"@PART[",C37,"]:AFTER[",A37,"] // ",IF(Q37="",D37,_xlfn.CONCAT(Q37," (",D37,")")),CHAR(10),"{",CHAR(10),"    techBranch = ",VLOOKUP(N37,TechTree!$G$2:$H$43,2,FALSE),CHAR(10),"    techTier = ",O37,CHAR(10),"    @TechRequired = ",M37,IF($R37&lt;&gt;"",_xlfn.CONCAT(CHAR(10),"    @",$R$1," = ",$R37),""),IF($S37&lt;&gt;"",_xlfn.CONCAT(CHAR(10),"    @",$S$1," = ",$S37),""),IF($T37&lt;&gt;"",_xlfn.CONCAT(CHAR(10),"    @",$T$1," = ",$T37),""),IF(AND(Z37="NA/Balloon",P37&lt;&gt;"Fuel Tank")=TRUE,_xlfn.CONCAT(CHAR(10),"    KiwiFuelSwitchIgnore = true"),""),IF($U37&lt;&gt;"",_xlfn.CONCAT(CHAR(10),U37),""),IF($AO37&lt;&gt;"",IF(P37="RTG","",_xlfn.CONCAT(CHAR(10),$AO37)),""),IF(AM37&lt;&gt;"",_xlfn.CONCAT(CHAR(10),AM37),""),CHAR(10),"}",IF(AB37="Yes",_xlfn.CONCAT(CHAR(10),"@PART[",C37,"]:NEEDS[KiwiDeprecate]:AFTER[",A37,"]",CHAR(10),"{",CHAR(10),"    kiwiDeprecate = true",CHAR(10),"}"),""),IF(P37="RTG",AO37,""))</f>
        <v>@PART[N1-Stabilizer-anim]:AFTER[TantaresLV] // #LOC_tantares_lv_N1-Stabilizer-anim
{
    techBranch = jetParts
    techTier = 5
    @TechRequired = advAerodynamics
    // This tech was hidden at the time that I wrote this config, still under development
    structuralUpgradeType = 5_6
}</v>
      </c>
      <c r="M37" s="9" t="str">
        <f>_xlfn.XLOOKUP(_xlfn.CONCAT(N37,O37),TechTree!$C$2:$C$501,TechTree!$D$2:$D$501,"Not Valid Combination",0,1)</f>
        <v>advAerodynamics</v>
      </c>
      <c r="N37" s="8" t="s">
        <v>202</v>
      </c>
      <c r="O37" s="8">
        <v>5</v>
      </c>
      <c r="P37" s="8" t="s">
        <v>6</v>
      </c>
      <c r="T37" s="17"/>
      <c r="U37" s="23" t="s">
        <v>1113</v>
      </c>
      <c r="V37" s="10" t="s">
        <v>241</v>
      </c>
      <c r="W37" s="10" t="s">
        <v>252</v>
      </c>
      <c r="Z37" s="10" t="s">
        <v>292</v>
      </c>
      <c r="AA37" s="10" t="s">
        <v>301</v>
      </c>
      <c r="AB37" s="10" t="s">
        <v>327</v>
      </c>
      <c r="AD37" s="12" t="str">
        <f t="shared" si="2"/>
        <v/>
      </c>
      <c r="AE37" s="14"/>
      <c r="AF37" s="18" t="s">
        <v>327</v>
      </c>
      <c r="AG37" s="18"/>
      <c r="AH37" s="18"/>
      <c r="AI37" s="18"/>
      <c r="AJ37" s="18"/>
      <c r="AK37" s="18"/>
      <c r="AL37" s="18"/>
      <c r="AM37" s="19" t="str">
        <f t="shared" si="3"/>
        <v/>
      </c>
      <c r="AN37" s="14"/>
      <c r="AO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",W37,CHAR(10),Parts!AR37,CHAR(10),"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Tank",IF(Z37="NA/Balloon","    KiwiFuelSwitchIgnore = true",IF(Z37="standardLiquidFuel",_xlfn.CONCAT("    fuelTankUpgradeType = ",Z37,CHAR(10),"    fuelTankSizeUpgrade = ",AA37),_xlfn.CONCAT("    fuelTankUpgradeType = ",Z37))),IF(P37="RCS","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37" s="16" t="str">
        <f>IF(P37="Engine",VLOOKUP(W37,EngineUpgrades!$A$2:$C$19,2,FALSE),"")</f>
        <v/>
      </c>
      <c r="AQ37" s="16" t="str">
        <f>IF(P37="Engine",VLOOKUP(W37,EngineUpgrades!$A$2:$C$19,3,FALSE),"")</f>
        <v/>
      </c>
      <c r="AR37" s="15" t="str">
        <f>_xlfn.XLOOKUP(AP37,EngineUpgrades!$D$1:$J$1,EngineUpgrades!$D$17:$J$17,"",0,1)</f>
        <v/>
      </c>
      <c r="AS37" s="17">
        <v>2</v>
      </c>
      <c r="AT37" s="16" t="str">
        <f>IF(P37="Engine",_xlfn.XLOOKUP(_xlfn.CONCAT(N37,O37+AS37),TechTree!$C$2:$C$501,TechTree!$D$2:$D$501,"Not Valid Combination",0,1),"")</f>
        <v/>
      </c>
    </row>
    <row r="38" spans="1:46" ht="84.5" x14ac:dyDescent="0.35">
      <c r="A38" t="s">
        <v>639</v>
      </c>
      <c r="B38" t="s">
        <v>751</v>
      </c>
      <c r="C38" t="s">
        <v>752</v>
      </c>
      <c r="D38" t="s">
        <v>753</v>
      </c>
      <c r="E38" t="s">
        <v>754</v>
      </c>
      <c r="F38" t="s">
        <v>591</v>
      </c>
      <c r="G38">
        <v>600</v>
      </c>
      <c r="H38">
        <v>600</v>
      </c>
      <c r="I38">
        <v>0.17499999999999999</v>
      </c>
      <c r="J38" t="s">
        <v>103</v>
      </c>
      <c r="L38" s="12" t="str">
        <f>_xlfn.CONCAT(IF($Q38&lt;&gt;"",_xlfn.CONCAT(" #LOC_KTT_",A38,"_",C38,"_Title = ",$Q38,CHAR(10),"@PART[",C38,"]:NEEDS[!002_CommunityPartsTitles]:AFTER[",A38,"] // ",IF(Q38="",D38,_xlfn.CONCAT(Q38," (",D38,")")),CHAR(10),"{",CHAR(10),"    @",$Q$1," = #LOC_KTT_",A38,"_",C38,"_Title // ",$Q38,CHAR(10),"}",CHAR(10)),""),"@PART[",C38,"]:AFTER[",A38,"] // ",IF(Q38="",D38,_xlfn.CONCAT(Q38," (",D38,")")),CHAR(10),"{",CHAR(10),"    techBranch = ",VLOOKUP(N38,TechTree!$G$2:$H$43,2,FALSE),CHAR(10),"    techTier = ",O38,CHAR(10),"    @TechRequired = ",M38,IF($R38&lt;&gt;"",_xlfn.CONCAT(CHAR(10),"    @",$R$1," = ",$R38),""),IF($S38&lt;&gt;"",_xlfn.CONCAT(CHAR(10),"    @",$S$1," = ",$S38),""),IF($T38&lt;&gt;"",_xlfn.CONCAT(CHAR(10),"    @",$T$1," = ",$T38),""),IF(AND(Z38="NA/Balloon",P38&lt;&gt;"Fuel Tank")=TRUE,_xlfn.CONCAT(CHAR(10),"    KiwiFuelSwitchIgnore = true"),""),IF($U38&lt;&gt;"",_xlfn.CONCAT(CHAR(10),U38),""),IF($AO38&lt;&gt;"",IF(P38="RTG","",_xlfn.CONCAT(CHAR(10),$AO38)),""),IF(AM38&lt;&gt;"",_xlfn.CONCAT(CHAR(10),AM38),""),CHAR(10),"}",IF(AB38="Yes",_xlfn.CONCAT(CHAR(10),"@PART[",C38,"]:NEEDS[KiwiDeprecate]:AFTER[",A38,"]",CHAR(10),"{",CHAR(10),"    kiwiDeprecate = true",CHAR(10),"}"),""),IF(P38="RTG",AO38,""))</f>
        <v>@PART[LLV_V_Fairing_1]:AFTER[TantaresLV] // #LOC_tantares_lv_LLV_V_Fairing_1
{
    techBranch = adaptersEtAl
    techTier = 5
    @TechRequired = specializedConstruction
    structuralUpgradeType = 5_6
}</v>
      </c>
      <c r="M38" s="9" t="str">
        <f>_xlfn.XLOOKUP(_xlfn.CONCAT(N38,O38),TechTree!$C$2:$C$501,TechTree!$D$2:$D$501,"Not Valid Combination",0,1)</f>
        <v>specializedConstruction</v>
      </c>
      <c r="N38" s="8" t="s">
        <v>205</v>
      </c>
      <c r="O38" s="8">
        <v>5</v>
      </c>
      <c r="P38" s="8" t="s">
        <v>6</v>
      </c>
      <c r="T38" s="17"/>
      <c r="U38" s="17"/>
      <c r="V38" s="10" t="s">
        <v>241</v>
      </c>
      <c r="W38" s="10" t="s">
        <v>252</v>
      </c>
      <c r="Z38" s="10" t="s">
        <v>292</v>
      </c>
      <c r="AA38" s="10" t="s">
        <v>301</v>
      </c>
      <c r="AB38" s="10" t="s">
        <v>327</v>
      </c>
      <c r="AD38" s="12" t="str">
        <f t="shared" si="2"/>
        <v/>
      </c>
      <c r="AE38" s="14"/>
      <c r="AF38" s="18" t="s">
        <v>327</v>
      </c>
      <c r="AG38" s="18"/>
      <c r="AH38" s="18"/>
      <c r="AI38" s="18"/>
      <c r="AJ38" s="18"/>
      <c r="AK38" s="18"/>
      <c r="AL38" s="18"/>
      <c r="AM38" s="19" t="str">
        <f t="shared" si="3"/>
        <v/>
      </c>
      <c r="AN38" s="14"/>
      <c r="AO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",W38,CHAR(10),Parts!AR38,CHAR(10),"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Tank",IF(Z38="NA/Balloon","    KiwiFuelSwitchIgnore = true",IF(Z38="standardLiquidFuel",_xlfn.CONCAT("    fuelTankUpgradeType = ",Z38,CHAR(10),"    fuelTankSizeUpgrade = ",AA38),_xlfn.CONCAT("    fuelTankUpgradeType = ",Z38))),IF(P38="RCS","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38" s="16" t="str">
        <f>IF(P38="Engine",VLOOKUP(W38,EngineUpgrades!$A$2:$C$19,2,FALSE),"")</f>
        <v/>
      </c>
      <c r="AQ38" s="16" t="str">
        <f>IF(P38="Engine",VLOOKUP(W38,EngineUpgrades!$A$2:$C$19,3,FALSE),"")</f>
        <v/>
      </c>
      <c r="AR38" s="15" t="str">
        <f>_xlfn.XLOOKUP(AP38,EngineUpgrades!$D$1:$J$1,EngineUpgrades!$D$17:$J$17,"",0,1)</f>
        <v/>
      </c>
      <c r="AS38" s="17">
        <v>2</v>
      </c>
      <c r="AT38" s="16" t="str">
        <f>IF(P38="Engine",_xlfn.XLOOKUP(_xlfn.CONCAT(N38,O38+AS38),TechTree!$C$2:$C$501,TechTree!$D$2:$D$501,"Not Valid Combination",0,1),"")</f>
        <v/>
      </c>
    </row>
    <row r="39" spans="1:46" ht="384.5" x14ac:dyDescent="0.35">
      <c r="A39" t="s">
        <v>639</v>
      </c>
      <c r="B39" t="s">
        <v>755</v>
      </c>
      <c r="C39" t="s">
        <v>756</v>
      </c>
      <c r="D39" t="s">
        <v>757</v>
      </c>
      <c r="E39" t="s">
        <v>754</v>
      </c>
      <c r="F39" t="s">
        <v>591</v>
      </c>
      <c r="G39">
        <v>6000</v>
      </c>
      <c r="H39">
        <v>6000</v>
      </c>
      <c r="I39">
        <v>6</v>
      </c>
      <c r="J39" t="s">
        <v>103</v>
      </c>
      <c r="L39" s="12" t="str">
        <f>_xlfn.CONCAT(IF($Q39&lt;&gt;"",_xlfn.CONCAT(" #LOC_KTT_",A39,"_",C39,"_Title = ",$Q39,CHAR(10),"@PART[",C39,"]:NEEDS[!002_CommunityPartsTitles]:AFTER[",A39,"] // ",IF(Q39="",D39,_xlfn.CONCAT(Q39," (",D39,")")),CHAR(10),"{",CHAR(10),"    @",$Q$1," = #LOC_KTT_",A39,"_",C39,"_Title // ",$Q39,CHAR(10),"}",CHAR(10)),""),"@PART[",C39,"]:AFTER[",A39,"] // ",IF(Q39="",D39,_xlfn.CONCAT(Q39," (",D39,")")),CHAR(10),"{",CHAR(10),"    techBranch = ",VLOOKUP(N39,TechTree!$G$2:$H$43,2,FALSE),CHAR(10),"    techTier = ",O39,CHAR(10),"    @TechRequired = ",M39,IF($R39&lt;&gt;"",_xlfn.CONCAT(CHAR(10),"    @",$R$1," = ",$R39),""),IF($S39&lt;&gt;"",_xlfn.CONCAT(CHAR(10),"    @",$S$1," = ",$S39),""),IF($T39&lt;&gt;"",_xlfn.CONCAT(CHAR(10),"    @",$T$1," = ",$T39),""),IF(AND(Z39="NA/Balloon",P39&lt;&gt;"Fuel Tank")=TRUE,_xlfn.CONCAT(CHAR(10),"    KiwiFuelSwitchIgnore = true"),""),IF($U39&lt;&gt;"",_xlfn.CONCAT(CHAR(10),U39),""),IF($AO39&lt;&gt;"",IF(P39="RTG","",_xlfn.CONCAT(CHAR(10),$AO39)),""),IF(AM39&lt;&gt;"",_xlfn.CONCAT(CHAR(10),AM39),""),CHAR(10),"}",IF(AB39="Yes",_xlfn.CONCAT(CHAR(10),"@PART[",C39,"]:NEEDS[KiwiDeprecate]:AFTER[",A39,"]",CHAR(10),"{",CHAR(10),"    kiwiDeprecate = true",CHAR(10),"}"),""),IF(P39="RTG",AO39,""))</f>
        <v xml:space="preserve"> #LOC_KTT_TantaresLV_LLV_V_Engine_1_Title = Engine to Be Named Later
@PART[LLV_V_Engine_1]:NEEDS[!002_CommunityPartsTitles]:AFTER[TantaresLV] // Engine to Be Named Later (#LOC_tantares_lv_LLV_V_Engine_1)
{
    @title = #LOC_KTT_TantaresLV_LLV_V_Engine_1_Title // Engine to Be Named Later
}
@PART[LLV_V_Engine_1]:AFTER[TantaresLV] // Engine to Be Named Later (#LOC_tantares_lv_LLV_V_Engine_1)
{
    techBranch = keroloxEngines
    techTier = 5
    @TechRequired = heavierRocketry
    @entryCost = 35000
    @cost = 12000
    // This tech was hidden at the time that I wrote this config, still under development
    engineUpgradeType = standardLFO
    engineNumber = 
    engineNumberUpgrade = 
    engineName = 
    engineNameUpgrade = 
    enginePartUpgradeName = LLV_V_Engine_1Upgrade
    @MODULE[ModuleEngines*]
    {
        !atmosphereCurve {}
        atmosphereCurve
        {
            key = 0 345
            key = 1 117
            key = 4 0.001
        }
    }
}</v>
      </c>
      <c r="M39" s="9" t="str">
        <f>_xlfn.XLOOKUP(_xlfn.CONCAT(N39,O39),TechTree!$C$2:$C$501,TechTree!$D$2:$D$501,"Not Valid Combination",0,1)</f>
        <v>heavierRocketry</v>
      </c>
      <c r="N39" s="8" t="s">
        <v>211</v>
      </c>
      <c r="O39" s="8">
        <v>5</v>
      </c>
      <c r="P39" s="8" t="s">
        <v>8</v>
      </c>
      <c r="Q39" s="10" t="s">
        <v>1114</v>
      </c>
      <c r="R39" s="10">
        <v>35000</v>
      </c>
      <c r="S39" s="10">
        <v>12000</v>
      </c>
      <c r="T39" s="17"/>
      <c r="U39" s="23" t="s">
        <v>1113</v>
      </c>
      <c r="V39" s="10" t="s">
        <v>241</v>
      </c>
      <c r="W39" s="10" t="s">
        <v>252</v>
      </c>
      <c r="X39" s="10" t="s">
        <v>1115</v>
      </c>
      <c r="Z39" s="10" t="s">
        <v>292</v>
      </c>
      <c r="AA39" s="10" t="s">
        <v>301</v>
      </c>
      <c r="AB39" s="10" t="s">
        <v>327</v>
      </c>
      <c r="AD39" s="12" t="str">
        <f t="shared" si="2"/>
        <v>PARTUPGRADE:NEEDS[TantaresLV]
{
    name = LLV_V_Engine_1Upgrade
    type = engine
    partIcon = LLV_V_Engine_1
    techRequired = veryHeavyRocketry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@PARTUPGRADE[LLV_V_Engine_1Upgrade]:NEEDS[TantaresLV]:FOR[zKiwiTechTree]
{
    @entryCost = #$@PART[LLV_V_Engine_1]/entryCost$
    @entryCost *= #$@KIWI_ENGINE_MULTIPLIERS/KEROLOX/UPGRADE_ENTRYCOST_MULTIPLIER$
    @title ^= #:INSERTPARTTITLE:$@PART[LLV_V_Engine_1]/title$:
    @description ^= #:INSERTPART:$@PART[LLV_V_Engine_1]/engineName$:
}
@PART[LLV_V_Engine_1]:NEEDS[TantaresLV]:HAS[~engineUpgrade[off]]:AFTER[zzKiwiTechTree]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#:INSERTPARTUPGRADE:$@PARTUPGRADE[LLV_V_Engine_1Upgrade]/techRequired$:
}</v>
      </c>
      <c r="AE39" s="14"/>
      <c r="AF39" s="18" t="s">
        <v>376</v>
      </c>
      <c r="AG39" s="18"/>
      <c r="AH39" s="18" t="s">
        <v>1116</v>
      </c>
      <c r="AI39" s="18" t="s">
        <v>1117</v>
      </c>
      <c r="AJ39" s="18" t="s">
        <v>378</v>
      </c>
      <c r="AK39" s="18"/>
      <c r="AL39" s="18"/>
      <c r="AM39" s="19" t="str">
        <f t="shared" si="3"/>
        <v xml:space="preserve">    @MODULE[ModuleEngines*]
    {
        !atmosphereCurve {}
        atmosphereCurve
        {
            key = 0 345
            key = 1 117
            key = 4 0.001
        }
    }</v>
      </c>
      <c r="AN39" s="14"/>
      <c r="AO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",W39,CHAR(10),Parts!AR39,CHAR(10),"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Tank",IF(Z39="NA/Balloon","    KiwiFuelSwitchIgnore = true",IF(Z39="standardLiquidFuel",_xlfn.CONCAT("    fuelTankUpgradeType = ",Z39,CHAR(10),"    fuelTankSizeUpgrade = ",AA39),_xlfn.CONCAT("    fuelTankUpgradeType = ",Z39))),IF(P39="RCS","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LLV_V_Engine_1Upgrade</v>
      </c>
      <c r="AP39" s="16" t="str">
        <f>IF(P39="Engine",VLOOKUP(W39,EngineUpgrades!$A$2:$C$19,2,FALSE),"")</f>
        <v>singleFuel</v>
      </c>
      <c r="AQ39" s="16" t="str">
        <f>IF(P39="Engine",VLOOKUP(W39,EngineUpgrades!$A$2:$C$19,3,FALSE),"")</f>
        <v>KEROLOX</v>
      </c>
      <c r="AR39" s="15" t="str">
        <f>_xlfn.XLOOKUP(AP39,EngineUpgrades!$D$1:$J$1,EngineUpgrades!$D$17:$J$17,"",0,1)</f>
        <v xml:space="preserve">    engineNumber = 
    engineNumberUpgrade = 
    engineName = 
    engineNameUpgrade = 
</v>
      </c>
      <c r="AS39" s="17">
        <v>2</v>
      </c>
      <c r="AT39" s="16" t="str">
        <f>IF(P39="Engine",_xlfn.XLOOKUP(_xlfn.CONCAT(N39,O39+AS39),TechTree!$C$2:$C$501,TechTree!$D$2:$D$501,"Not Valid Combination",0,1),"")</f>
        <v>veryHeavyRocketry</v>
      </c>
    </row>
    <row r="40" spans="1:46" ht="96.5" x14ac:dyDescent="0.35">
      <c r="A40" t="s">
        <v>639</v>
      </c>
      <c r="B40" t="s">
        <v>758</v>
      </c>
      <c r="C40" t="s">
        <v>759</v>
      </c>
      <c r="D40" t="s">
        <v>760</v>
      </c>
      <c r="E40" t="s">
        <v>754</v>
      </c>
      <c r="F40" t="s">
        <v>591</v>
      </c>
      <c r="G40">
        <v>550</v>
      </c>
      <c r="H40">
        <v>550</v>
      </c>
      <c r="I40">
        <v>0.4</v>
      </c>
      <c r="J40" t="s">
        <v>103</v>
      </c>
      <c r="L40" s="12" t="str">
        <f>_xlfn.CONCAT(IF($Q40&lt;&gt;"",_xlfn.CONCAT(" #LOC_KTT_",A40,"_",C40,"_Title = ",$Q40,CHAR(10),"@PART[",C40,"]:NEEDS[!002_CommunityPartsTitles]:AFTER[",A40,"] // ",IF(Q40="",D40,_xlfn.CONCAT(Q40," (",D40,")")),CHAR(10),"{",CHAR(10),"    @",$Q$1," = #LOC_KTT_",A40,"_",C40,"_Title // ",$Q40,CHAR(10),"}",CHAR(10)),""),"@PART[",C40,"]:AFTER[",A40,"] // ",IF(Q40="",D40,_xlfn.CONCAT(Q40," (",D40,")")),CHAR(10),"{",CHAR(10),"    techBranch = ",VLOOKUP(N40,TechTree!$G$2:$H$43,2,FALSE),CHAR(10),"    techTier = ",O40,CHAR(10),"    @TechRequired = ",M40,IF($R40&lt;&gt;"",_xlfn.CONCAT(CHAR(10),"    @",$R$1," = ",$R40),""),IF($S40&lt;&gt;"",_xlfn.CONCAT(CHAR(10),"    @",$S$1," = ",$S40),""),IF($T40&lt;&gt;"",_xlfn.CONCAT(CHAR(10),"    @",$T$1," = ",$T40),""),IF(AND(Z40="NA/Balloon",P40&lt;&gt;"Fuel Tank")=TRUE,_xlfn.CONCAT(CHAR(10),"    KiwiFuelSwitchIgnore = true"),""),IF($U40&lt;&gt;"",_xlfn.CONCAT(CHAR(10),U40),""),IF($AO40&lt;&gt;"",IF(P40="RTG","",_xlfn.CONCAT(CHAR(10),$AO40)),""),IF(AM40&lt;&gt;"",_xlfn.CONCAT(CHAR(10),AM40),""),CHAR(10),"}",IF(AB40="Yes",_xlfn.CONCAT(CHAR(10),"@PART[",C40,"]:NEEDS[KiwiDeprecate]:AFTER[",A40,"]",CHAR(10),"{",CHAR(10),"    kiwiDeprecate = true",CHAR(10),"}"),""),IF(P40="RTG",AO40,""))</f>
        <v>@PART[LLV_V_Decoupler_1]:AFTER[TantaresLV] // #LOC_tantares_lv_LLV_V_Decoupler_1
{
    techBranch = decouplers
    techTier = 5
    @TechRequired = advancedDecoupling
    // This tech was hidden at the time that I wrote this config, still under development
    structuralUpgradeType = 5_6
}</v>
      </c>
      <c r="M40" s="9" t="str">
        <f>_xlfn.XLOOKUP(_xlfn.CONCAT(N40,O40),TechTree!$C$2:$C$501,TechTree!$D$2:$D$501,"Not Valid Combination",0,1)</f>
        <v>advancedDecoupling</v>
      </c>
      <c r="N40" s="8" t="s">
        <v>210</v>
      </c>
      <c r="O40" s="8">
        <v>5</v>
      </c>
      <c r="P40" s="8" t="s">
        <v>6</v>
      </c>
      <c r="T40" s="17"/>
      <c r="U40" s="23" t="s">
        <v>1113</v>
      </c>
      <c r="V40" s="10" t="s">
        <v>241</v>
      </c>
      <c r="W40" s="10" t="s">
        <v>252</v>
      </c>
      <c r="Z40" s="10" t="s">
        <v>292</v>
      </c>
      <c r="AA40" s="10" t="s">
        <v>301</v>
      </c>
      <c r="AB40" s="10" t="s">
        <v>327</v>
      </c>
      <c r="AD40" s="12" t="str">
        <f t="shared" si="2"/>
        <v/>
      </c>
      <c r="AE40" s="14"/>
      <c r="AF40" s="18" t="s">
        <v>327</v>
      </c>
      <c r="AG40" s="18"/>
      <c r="AH40" s="18"/>
      <c r="AI40" s="18"/>
      <c r="AJ40" s="18"/>
      <c r="AK40" s="18"/>
      <c r="AL40" s="18"/>
      <c r="AM40" s="19" t="str">
        <f t="shared" si="3"/>
        <v/>
      </c>
      <c r="AN40" s="14"/>
      <c r="AO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",W40,CHAR(10),Parts!AR40,CHAR(10),"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Tank",IF(Z40="NA/Balloon","    KiwiFuelSwitchIgnore = true",IF(Z40="standardLiquidFuel",_xlfn.CONCAT("    fuelTankUpgradeType = ",Z40,CHAR(10),"    fuelTankSizeUpgrade = ",AA40),_xlfn.CONCAT("    fuelTankUpgradeType = ",Z40))),IF(P40="RCS","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40" s="16" t="str">
        <f>IF(P40="Engine",VLOOKUP(W40,EngineUpgrades!$A$2:$C$19,2,FALSE),"")</f>
        <v/>
      </c>
      <c r="AQ40" s="16" t="str">
        <f>IF(P40="Engine",VLOOKUP(W40,EngineUpgrades!$A$2:$C$19,3,FALSE),"")</f>
        <v/>
      </c>
      <c r="AR40" s="15" t="str">
        <f>_xlfn.XLOOKUP(AP40,EngineUpgrades!$D$1:$J$1,EngineUpgrades!$D$17:$J$17,"",0,1)</f>
        <v/>
      </c>
      <c r="AS40" s="17">
        <v>2</v>
      </c>
      <c r="AT40" s="16" t="str">
        <f>IF(P40="Engine",_xlfn.XLOOKUP(_xlfn.CONCAT(N40,O40+AS40),TechTree!$C$2:$C$501,TechTree!$D$2:$D$501,"Not Valid Combination",0,1),"")</f>
        <v/>
      </c>
    </row>
    <row r="41" spans="1:46" ht="84.5" x14ac:dyDescent="0.35">
      <c r="A41" t="s">
        <v>639</v>
      </c>
      <c r="B41" t="s">
        <v>761</v>
      </c>
      <c r="C41" t="s">
        <v>762</v>
      </c>
      <c r="D41" t="s">
        <v>763</v>
      </c>
      <c r="E41" t="s">
        <v>754</v>
      </c>
      <c r="F41" t="s">
        <v>591</v>
      </c>
      <c r="G41">
        <v>400</v>
      </c>
      <c r="H41">
        <v>400</v>
      </c>
      <c r="I41">
        <v>3.2500000000000001E-2</v>
      </c>
      <c r="J41" t="s">
        <v>103</v>
      </c>
      <c r="L41" s="12" t="str">
        <f>_xlfn.CONCAT(IF($Q41&lt;&gt;"",_xlfn.CONCAT(" #LOC_KTT_",A41,"_",C41,"_Title = ",$Q41,CHAR(10),"@PART[",C41,"]:NEEDS[!002_CommunityPartsTitles]:AFTER[",A41,"] // ",IF(Q41="",D41,_xlfn.CONCAT(Q41," (",D41,")")),CHAR(10),"{",CHAR(10),"    @",$Q$1," = #LOC_KTT_",A41,"_",C41,"_Title // ",$Q41,CHAR(10),"}",CHAR(10)),""),"@PART[",C41,"]:AFTER[",A41,"] // ",IF(Q41="",D41,_xlfn.CONCAT(Q41," (",D41,")")),CHAR(10),"{",CHAR(10),"    techBranch = ",VLOOKUP(N41,TechTree!$G$2:$H$43,2,FALSE),CHAR(10),"    techTier = ",O41,CHAR(10),"    @TechRequired = ",M41,IF($R41&lt;&gt;"",_xlfn.CONCAT(CHAR(10),"    @",$R$1," = ",$R41),""),IF($S41&lt;&gt;"",_xlfn.CONCAT(CHAR(10),"    @",$S$1," = ",$S41),""),IF($T41&lt;&gt;"",_xlfn.CONCAT(CHAR(10),"    @",$T$1," = ",$T41),""),IF(AND(Z41="NA/Balloon",P41&lt;&gt;"Fuel Tank")=TRUE,_xlfn.CONCAT(CHAR(10),"    KiwiFuelSwitchIgnore = true"),""),IF($U41&lt;&gt;"",_xlfn.CONCAT(CHAR(10),U41),""),IF($AO41&lt;&gt;"",IF(P41="RTG","",_xlfn.CONCAT(CHAR(10),$AO41)),""),IF(AM41&lt;&gt;"",_xlfn.CONCAT(CHAR(10),AM41),""),CHAR(10),"}",IF(AB41="Yes",_xlfn.CONCAT(CHAR(10),"@PART[",C41,"]:NEEDS[KiwiDeprecate]:AFTER[",A41,"]",CHAR(10),"{",CHAR(10),"    kiwiDeprecate = true",CHAR(10),"}"),""),IF(P41="RTG",AO41,""))</f>
        <v>@PART[LLV_O_Decoupler_1]:AFTER[TantaresLV] // #LOC_tantares_lv_LLV_O_Decoupler_1
{
    techBranch = decouplers
    techTier = 3
    @TechRequired = decoupling
    // This tech was hidden at the time that I wrote this config, still under development
    structuralUpgradeType = 3_4
}</v>
      </c>
      <c r="M41" s="9" t="str">
        <f>_xlfn.XLOOKUP(_xlfn.CONCAT(N41,O41),TechTree!$C$2:$C$501,TechTree!$D$2:$D$501,"Not Valid Combination",0,1)</f>
        <v>decoupling</v>
      </c>
      <c r="N41" s="8" t="s">
        <v>210</v>
      </c>
      <c r="O41" s="8">
        <v>3</v>
      </c>
      <c r="P41" s="8" t="s">
        <v>6</v>
      </c>
      <c r="T41" s="17"/>
      <c r="U41" s="23" t="s">
        <v>1113</v>
      </c>
      <c r="V41" s="10" t="s">
        <v>241</v>
      </c>
      <c r="W41" s="10" t="s">
        <v>252</v>
      </c>
      <c r="Z41" s="10" t="s">
        <v>292</v>
      </c>
      <c r="AA41" s="10" t="s">
        <v>301</v>
      </c>
      <c r="AB41" s="10" t="s">
        <v>327</v>
      </c>
      <c r="AD41" s="12" t="str">
        <f t="shared" si="2"/>
        <v/>
      </c>
      <c r="AE41" s="14"/>
      <c r="AF41" s="18" t="s">
        <v>327</v>
      </c>
      <c r="AG41" s="18"/>
      <c r="AH41" s="18"/>
      <c r="AI41" s="18"/>
      <c r="AJ41" s="18"/>
      <c r="AK41" s="18"/>
      <c r="AL41" s="18"/>
      <c r="AM41" s="19" t="str">
        <f t="shared" si="3"/>
        <v/>
      </c>
      <c r="AN41" s="14"/>
      <c r="AO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",W41,CHAR(10),Parts!AR41,CHAR(10),"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Tank",IF(Z41="NA/Balloon","    KiwiFuelSwitchIgnore = true",IF(Z41="standardLiquidFuel",_xlfn.CONCAT("    fuelTankUpgradeType = ",Z41,CHAR(10),"    fuelTankSizeUpgrade = ",AA41),_xlfn.CONCAT("    fuelTankUpgradeType = ",Z41))),IF(P41="RCS","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41" s="16" t="str">
        <f>IF(P41="Engine",VLOOKUP(W41,EngineUpgrades!$A$2:$C$19,2,FALSE),"")</f>
        <v/>
      </c>
      <c r="AQ41" s="16" t="str">
        <f>IF(P41="Engine",VLOOKUP(W41,EngineUpgrades!$A$2:$C$19,3,FALSE),"")</f>
        <v/>
      </c>
      <c r="AR41" s="15" t="str">
        <f>_xlfn.XLOOKUP(AP41,EngineUpgrades!$D$1:$J$1,EngineUpgrades!$D$17:$J$17,"",0,1)</f>
        <v/>
      </c>
      <c r="AS41" s="17">
        <v>2</v>
      </c>
      <c r="AT41" s="16" t="str">
        <f>IF(P41="Engine",_xlfn.XLOOKUP(_xlfn.CONCAT(N41,O41+AS41),TechTree!$C$2:$C$501,TechTree!$D$2:$D$501,"Not Valid Combination",0,1),"")</f>
        <v/>
      </c>
    </row>
    <row r="42" spans="1:46" ht="84.5" x14ac:dyDescent="0.35">
      <c r="A42" t="s">
        <v>639</v>
      </c>
      <c r="B42" t="s">
        <v>764</v>
      </c>
      <c r="C42" t="s">
        <v>765</v>
      </c>
      <c r="D42" t="s">
        <v>766</v>
      </c>
      <c r="E42" t="s">
        <v>754</v>
      </c>
      <c r="F42" t="s">
        <v>591</v>
      </c>
      <c r="G42">
        <v>400</v>
      </c>
      <c r="H42">
        <v>400</v>
      </c>
      <c r="I42">
        <v>1.4999999999999999E-2</v>
      </c>
      <c r="J42" t="s">
        <v>103</v>
      </c>
      <c r="L42" s="12" t="str">
        <f>_xlfn.CONCAT(IF($Q42&lt;&gt;"",_xlfn.CONCAT(" #LOC_KTT_",A42,"_",C42,"_Title = ",$Q42,CHAR(10),"@PART[",C42,"]:NEEDS[!002_CommunityPartsTitles]:AFTER[",A42,"] // ",IF(Q42="",D42,_xlfn.CONCAT(Q42," (",D42,")")),CHAR(10),"{",CHAR(10),"    @",$Q$1," = #LOC_KTT_",A42,"_",C42,"_Title // ",$Q42,CHAR(10),"}",CHAR(10)),""),"@PART[",C42,"]:AFTER[",A42,"] // ",IF(Q42="",D42,_xlfn.CONCAT(Q42," (",D42,")")),CHAR(10),"{",CHAR(10),"    techBranch = ",VLOOKUP(N42,TechTree!$G$2:$H$43,2,FALSE),CHAR(10),"    techTier = ",O42,CHAR(10),"    @TechRequired = ",M42,IF($R42&lt;&gt;"",_xlfn.CONCAT(CHAR(10),"    @",$R$1," = ",$R42),""),IF($S42&lt;&gt;"",_xlfn.CONCAT(CHAR(10),"    @",$S$1," = ",$S42),""),IF($T42&lt;&gt;"",_xlfn.CONCAT(CHAR(10),"    @",$T$1," = ",$T42),""),IF(AND(Z42="NA/Balloon",P42&lt;&gt;"Fuel Tank")=TRUE,_xlfn.CONCAT(CHAR(10),"    KiwiFuelSwitchIgnore = true"),""),IF($U42&lt;&gt;"",_xlfn.CONCAT(CHAR(10),U42),""),IF($AO42&lt;&gt;"",IF(P42="RTG","",_xlfn.CONCAT(CHAR(10),$AO42)),""),IF(AM42&lt;&gt;"",_xlfn.CONCAT(CHAR(10),AM42),""),CHAR(10),"}",IF(AB42="Yes",_xlfn.CONCAT(CHAR(10),"@PART[",C42,"]:NEEDS[KiwiDeprecate]:AFTER[",A42,"]",CHAR(10),"{",CHAR(10),"    kiwiDeprecate = true",CHAR(10),"}"),""),IF(P42="RTG",AO42,""))</f>
        <v>@PART[LLV_H_Decoupler_1]:AFTER[TantaresLV] // #LOC_tantares_lv_LLV_H_Decoupler_1
{
    techBranch = decouplers
    techTier = 2
    @TechRequired = basicConstruction
    // This tech was hidden at the time that I wrote this config, still under development
    structuralUpgradeType = 0_2
}</v>
      </c>
      <c r="M42" s="9" t="str">
        <f>_xlfn.XLOOKUP(_xlfn.CONCAT(N42,O42),TechTree!$C$2:$C$501,TechTree!$D$2:$D$501,"Not Valid Combination",0,1)</f>
        <v>basicConstruction</v>
      </c>
      <c r="N42" s="8" t="s">
        <v>210</v>
      </c>
      <c r="O42" s="8">
        <v>2</v>
      </c>
      <c r="P42" s="8" t="s">
        <v>6</v>
      </c>
      <c r="T42" s="17"/>
      <c r="U42" s="23" t="s">
        <v>1113</v>
      </c>
      <c r="V42" s="10" t="s">
        <v>241</v>
      </c>
      <c r="W42" s="10" t="s">
        <v>252</v>
      </c>
      <c r="Z42" s="10" t="s">
        <v>292</v>
      </c>
      <c r="AA42" s="10" t="s">
        <v>301</v>
      </c>
      <c r="AB42" s="10" t="s">
        <v>327</v>
      </c>
      <c r="AD42" s="12" t="str">
        <f t="shared" si="2"/>
        <v/>
      </c>
      <c r="AE42" s="14"/>
      <c r="AF42" s="18" t="s">
        <v>327</v>
      </c>
      <c r="AG42" s="18"/>
      <c r="AH42" s="18"/>
      <c r="AI42" s="18"/>
      <c r="AJ42" s="18"/>
      <c r="AK42" s="18"/>
      <c r="AL42" s="18"/>
      <c r="AM42" s="19" t="str">
        <f t="shared" si="3"/>
        <v/>
      </c>
      <c r="AN42" s="14"/>
      <c r="AO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",W42,CHAR(10),Parts!AR42,CHAR(10),"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Tank",IF(Z42="NA/Balloon","    KiwiFuelSwitchIgnore = true",IF(Z42="standardLiquidFuel",_xlfn.CONCAT("    fuelTankUpgradeType = ",Z42,CHAR(10),"    fuelTankSizeUpgrade = ",AA42),_xlfn.CONCAT("    fuelTankUpgradeType = ",Z42))),IF(P42="RCS","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42" s="16" t="str">
        <f>IF(P42="Engine",VLOOKUP(W42,EngineUpgrades!$A$2:$C$19,2,FALSE),"")</f>
        <v/>
      </c>
      <c r="AQ42" s="16" t="str">
        <f>IF(P42="Engine",VLOOKUP(W42,EngineUpgrades!$A$2:$C$19,3,FALSE),"")</f>
        <v/>
      </c>
      <c r="AR42" s="15" t="str">
        <f>_xlfn.XLOOKUP(AP42,EngineUpgrades!$D$1:$J$1,EngineUpgrades!$D$17:$J$17,"",0,1)</f>
        <v/>
      </c>
      <c r="AS42" s="17">
        <v>2</v>
      </c>
      <c r="AT42" s="16" t="str">
        <f>IF(P42="Engine",_xlfn.XLOOKUP(_xlfn.CONCAT(N42,O42+AS42),TechTree!$C$2:$C$501,TechTree!$D$2:$D$501,"Not Valid Combination",0,1),"")</f>
        <v/>
      </c>
    </row>
    <row r="43" spans="1:46" ht="96.5" x14ac:dyDescent="0.35">
      <c r="A43" t="s">
        <v>639</v>
      </c>
      <c r="B43" t="s">
        <v>767</v>
      </c>
      <c r="C43" t="s">
        <v>768</v>
      </c>
      <c r="D43" t="s">
        <v>769</v>
      </c>
      <c r="E43" t="s">
        <v>754</v>
      </c>
      <c r="F43" t="s">
        <v>591</v>
      </c>
      <c r="G43">
        <v>290</v>
      </c>
      <c r="H43">
        <v>290</v>
      </c>
      <c r="I43">
        <v>0.25</v>
      </c>
      <c r="J43" t="s">
        <v>103</v>
      </c>
      <c r="L43" s="12" t="str">
        <f>_xlfn.CONCAT(IF($Q43&lt;&gt;"",_xlfn.CONCAT(" #LOC_KTT_",A43,"_",C43,"_Title = ",$Q43,CHAR(10),"@PART[",C43,"]:NEEDS[!002_CommunityPartsTitles]:AFTER[",A43,"] // ",IF(Q43="",D43,_xlfn.CONCAT(Q43," (",D43,")")),CHAR(10),"{",CHAR(10),"    @",$Q$1," = #LOC_KTT_",A43,"_",C43,"_Title // ",$Q43,CHAR(10),"}",CHAR(10)),""),"@PART[",C43,"]:AFTER[",A43,"] // ",IF(Q43="",D43,_xlfn.CONCAT(Q43," (",D43,")")),CHAR(10),"{",CHAR(10),"    techBranch = ",VLOOKUP(N43,TechTree!$G$2:$H$43,2,FALSE),CHAR(10),"    techTier = ",O43,CHAR(10),"    @TechRequired = ",M43,IF($R43&lt;&gt;"",_xlfn.CONCAT(CHAR(10),"    @",$R$1," = ",$R43),""),IF($S43&lt;&gt;"",_xlfn.CONCAT(CHAR(10),"    @",$S$1," = ",$S43),""),IF($T43&lt;&gt;"",_xlfn.CONCAT(CHAR(10),"    @",$T$1," = ",$T43),""),IF(AND(Z43="NA/Balloon",P43&lt;&gt;"Fuel Tank")=TRUE,_xlfn.CONCAT(CHAR(10),"    KiwiFuelSwitchIgnore = true"),""),IF($U43&lt;&gt;"",_xlfn.CONCAT(CHAR(10),U43),""),IF($AO43&lt;&gt;"",IF(P43="RTG","",_xlfn.CONCAT(CHAR(10),$AO43)),""),IF(AM43&lt;&gt;"",_xlfn.CONCAT(CHAR(10),AM43),""),CHAR(10),"}",IF(AB43="Yes",_xlfn.CONCAT(CHAR(10),"@PART[",C43,"]:NEEDS[KiwiDeprecate]:AFTER[",A43,"]",CHAR(10),"{",CHAR(10),"    kiwiDeprecate = true",CHAR(10),"}"),""),IF(P43="RTG",AO43,""))</f>
        <v>@PART[LLV_G_LFO_3]:AFTER[TantaresLV] // #LOC_tantares_lv_LLV_G_LFO_3
{
    techBranch = liquidFuelTanks
    techTier = 4
    @TechRequired = fuelSystems
    // This tech was hidden at the time that I wrote this config, still under development
    fuelTankUpgradeType = standardLiquidFuel
    fuelTankSizeUpgrade = size1p5
}</v>
      </c>
      <c r="M43" s="9" t="str">
        <f>_xlfn.XLOOKUP(_xlfn.CONCAT(N43,O43),TechTree!$C$2:$C$501,TechTree!$D$2:$D$501,"Not Valid Combination",0,1)</f>
        <v>fuelSystems</v>
      </c>
      <c r="N43" s="8" t="s">
        <v>334</v>
      </c>
      <c r="O43" s="8">
        <v>4</v>
      </c>
      <c r="P43" s="8" t="s">
        <v>239</v>
      </c>
      <c r="T43" s="17"/>
      <c r="U43" s="23" t="s">
        <v>1113</v>
      </c>
      <c r="V43" s="10" t="s">
        <v>241</v>
      </c>
      <c r="W43" s="10" t="s">
        <v>252</v>
      </c>
      <c r="Z43" s="10" t="s">
        <v>292</v>
      </c>
      <c r="AA43" s="10" t="s">
        <v>304</v>
      </c>
      <c r="AB43" s="10" t="s">
        <v>327</v>
      </c>
      <c r="AD43" s="12" t="str">
        <f t="shared" si="2"/>
        <v/>
      </c>
      <c r="AE43" s="14"/>
      <c r="AF43" s="18" t="s">
        <v>327</v>
      </c>
      <c r="AG43" s="18"/>
      <c r="AH43" s="18"/>
      <c r="AI43" s="18"/>
      <c r="AJ43" s="18"/>
      <c r="AK43" s="18"/>
      <c r="AL43" s="18"/>
      <c r="AM43" s="19" t="str">
        <f t="shared" si="3"/>
        <v/>
      </c>
      <c r="AN43" s="14"/>
      <c r="AO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",W43,CHAR(10),Parts!AR43,CHAR(10),"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Tank",IF(Z43="NA/Balloon","    KiwiFuelSwitchIgnore = true",IF(Z43="standardLiquidFuel",_xlfn.CONCAT("    fuelTankUpgradeType = ",Z43,CHAR(10),"    fuelTankSizeUpgrade = ",AA43),_xlfn.CONCAT("    fuelTankUpgradeType = ",Z43))),IF(P43="RCS","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43" s="16" t="str">
        <f>IF(P43="Engine",VLOOKUP(W43,EngineUpgrades!$A$2:$C$19,2,FALSE),"")</f>
        <v/>
      </c>
      <c r="AQ43" s="16" t="str">
        <f>IF(P43="Engine",VLOOKUP(W43,EngineUpgrades!$A$2:$C$19,3,FALSE),"")</f>
        <v/>
      </c>
      <c r="AR43" s="15" t="str">
        <f>_xlfn.XLOOKUP(AP43,EngineUpgrades!$D$1:$J$1,EngineUpgrades!$D$17:$J$17,"",0,1)</f>
        <v/>
      </c>
      <c r="AS43" s="17">
        <v>2</v>
      </c>
      <c r="AT43" s="16" t="str">
        <f>IF(P43="Engine",_xlfn.XLOOKUP(_xlfn.CONCAT(N43,O43+AS43),TechTree!$C$2:$C$501,TechTree!$D$2:$D$501,"Not Valid Combination",0,1),"")</f>
        <v/>
      </c>
    </row>
    <row r="44" spans="1:46" ht="96.5" x14ac:dyDescent="0.35">
      <c r="A44" t="s">
        <v>639</v>
      </c>
      <c r="B44" t="s">
        <v>770</v>
      </c>
      <c r="C44" t="s">
        <v>771</v>
      </c>
      <c r="D44" t="s">
        <v>772</v>
      </c>
      <c r="E44" t="s">
        <v>754</v>
      </c>
      <c r="F44" t="s">
        <v>591</v>
      </c>
      <c r="G44">
        <v>580</v>
      </c>
      <c r="H44">
        <v>580</v>
      </c>
      <c r="I44">
        <v>0.45</v>
      </c>
      <c r="J44" t="s">
        <v>103</v>
      </c>
      <c r="L44" s="12" t="str">
        <f>_xlfn.CONCAT(IF($Q44&lt;&gt;"",_xlfn.CONCAT(" #LOC_KTT_",A44,"_",C44,"_Title = ",$Q44,CHAR(10),"@PART[",C44,"]:NEEDS[!002_CommunityPartsTitles]:AFTER[",A44,"] // ",IF(Q44="",D44,_xlfn.CONCAT(Q44," (",D44,")")),CHAR(10),"{",CHAR(10),"    @",$Q$1," = #LOC_KTT_",A44,"_",C44,"_Title // ",$Q44,CHAR(10),"}",CHAR(10)),""),"@PART[",C44,"]:AFTER[",A44,"] // ",IF(Q44="",D44,_xlfn.CONCAT(Q44," (",D44,")")),CHAR(10),"{",CHAR(10),"    techBranch = ",VLOOKUP(N44,TechTree!$G$2:$H$43,2,FALSE),CHAR(10),"    techTier = ",O44,CHAR(10),"    @TechRequired = ",M44,IF($R44&lt;&gt;"",_xlfn.CONCAT(CHAR(10),"    @",$R$1," = ",$R44),""),IF($S44&lt;&gt;"",_xlfn.CONCAT(CHAR(10),"    @",$S$1," = ",$S44),""),IF($T44&lt;&gt;"",_xlfn.CONCAT(CHAR(10),"    @",$T$1," = ",$T44),""),IF(AND(Z44="NA/Balloon",P44&lt;&gt;"Fuel Tank")=TRUE,_xlfn.CONCAT(CHAR(10),"    KiwiFuelSwitchIgnore = true"),""),IF($U44&lt;&gt;"",_xlfn.CONCAT(CHAR(10),U44),""),IF($AO44&lt;&gt;"",IF(P44="RTG","",_xlfn.CONCAT(CHAR(10),$AO44)),""),IF(AM44&lt;&gt;"",_xlfn.CONCAT(CHAR(10),AM44),""),CHAR(10),"}",IF(AB44="Yes",_xlfn.CONCAT(CHAR(10),"@PART[",C44,"]:NEEDS[KiwiDeprecate]:AFTER[",A44,"]",CHAR(10),"{",CHAR(10),"    kiwiDeprecate = true",CHAR(10),"}"),""),IF(P44="RTG",AO44,""))</f>
        <v>@PART[LLV_G_LFO_2]:AFTER[TantaresLV] // #LOC_tantares_lv_LLV_G_LFO_2
{
    techBranch = liquidFuelTanks
    techTier = 5
    @TechRequired = advFuelSystems
    // This tech was hidden at the time that I wrote this config, still under development
    fuelTankUpgradeType = standardLiquidFuel
    fuelTankSizeUpgrade = size1p5
}</v>
      </c>
      <c r="M44" s="9" t="str">
        <f>_xlfn.XLOOKUP(_xlfn.CONCAT(N44,O44),TechTree!$C$2:$C$501,TechTree!$D$2:$D$501,"Not Valid Combination",0,1)</f>
        <v>advFuelSystems</v>
      </c>
      <c r="N44" s="8" t="s">
        <v>334</v>
      </c>
      <c r="O44" s="8">
        <v>5</v>
      </c>
      <c r="P44" s="8" t="s">
        <v>239</v>
      </c>
      <c r="T44" s="17"/>
      <c r="U44" s="23" t="s">
        <v>1113</v>
      </c>
      <c r="V44" s="10" t="s">
        <v>241</v>
      </c>
      <c r="W44" s="10" t="s">
        <v>252</v>
      </c>
      <c r="Z44" s="10" t="s">
        <v>292</v>
      </c>
      <c r="AA44" s="10" t="s">
        <v>304</v>
      </c>
      <c r="AB44" s="10" t="s">
        <v>327</v>
      </c>
      <c r="AD44" s="12" t="str">
        <f t="shared" si="2"/>
        <v/>
      </c>
      <c r="AE44" s="14"/>
      <c r="AF44" s="18" t="s">
        <v>327</v>
      </c>
      <c r="AG44" s="18"/>
      <c r="AH44" s="18"/>
      <c r="AI44" s="18"/>
      <c r="AJ44" s="18"/>
      <c r="AK44" s="18"/>
      <c r="AL44" s="18"/>
      <c r="AM44" s="19" t="str">
        <f t="shared" si="3"/>
        <v/>
      </c>
      <c r="AN44" s="14"/>
      <c r="AO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",W44,CHAR(10),Parts!AR44,CHAR(10),"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Tank",IF(Z44="NA/Balloon","    KiwiFuelSwitchIgnore = true",IF(Z44="standardLiquidFuel",_xlfn.CONCAT("    fuelTankUpgradeType = ",Z44,CHAR(10),"    fuelTankSizeUpgrade = ",AA44),_xlfn.CONCAT("    fuelTankUpgradeType = ",Z44))),IF(P44="RCS","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44" s="16" t="str">
        <f>IF(P44="Engine",VLOOKUP(W44,EngineUpgrades!$A$2:$C$19,2,FALSE),"")</f>
        <v/>
      </c>
      <c r="AQ44" s="16" t="str">
        <f>IF(P44="Engine",VLOOKUP(W44,EngineUpgrades!$A$2:$C$19,3,FALSE),"")</f>
        <v/>
      </c>
      <c r="AR44" s="15" t="str">
        <f>_xlfn.XLOOKUP(AP44,EngineUpgrades!$D$1:$J$1,EngineUpgrades!$D$17:$J$17,"",0,1)</f>
        <v/>
      </c>
      <c r="AS44" s="17">
        <v>2</v>
      </c>
      <c r="AT44" s="16" t="str">
        <f>IF(P44="Engine",_xlfn.XLOOKUP(_xlfn.CONCAT(N44,O44+AS44),TechTree!$C$2:$C$501,TechTree!$D$2:$D$501,"Not Valid Combination",0,1),"")</f>
        <v/>
      </c>
    </row>
    <row r="45" spans="1:46" ht="96.5" x14ac:dyDescent="0.35">
      <c r="A45" t="s">
        <v>639</v>
      </c>
      <c r="B45" t="s">
        <v>773</v>
      </c>
      <c r="C45" t="s">
        <v>774</v>
      </c>
      <c r="D45" t="s">
        <v>775</v>
      </c>
      <c r="E45" t="s">
        <v>754</v>
      </c>
      <c r="F45" t="s">
        <v>591</v>
      </c>
      <c r="G45">
        <v>1160</v>
      </c>
      <c r="H45">
        <v>1160</v>
      </c>
      <c r="I45">
        <v>0.83750000000000002</v>
      </c>
      <c r="J45" t="s">
        <v>103</v>
      </c>
      <c r="L45" s="12" t="str">
        <f>_xlfn.CONCAT(IF($Q45&lt;&gt;"",_xlfn.CONCAT(" #LOC_KTT_",A45,"_",C45,"_Title = ",$Q45,CHAR(10),"@PART[",C45,"]:NEEDS[!002_CommunityPartsTitles]:AFTER[",A45,"] // ",IF(Q45="",D45,_xlfn.CONCAT(Q45," (",D45,")")),CHAR(10),"{",CHAR(10),"    @",$Q$1," = #LOC_KTT_",A45,"_",C45,"_Title // ",$Q45,CHAR(10),"}",CHAR(10)),""),"@PART[",C45,"]:AFTER[",A45,"] // ",IF(Q45="",D45,_xlfn.CONCAT(Q45," (",D45,")")),CHAR(10),"{",CHAR(10),"    techBranch = ",VLOOKUP(N45,TechTree!$G$2:$H$43,2,FALSE),CHAR(10),"    techTier = ",O45,CHAR(10),"    @TechRequired = ",M45,IF($R45&lt;&gt;"",_xlfn.CONCAT(CHAR(10),"    @",$R$1," = ",$R45),""),IF($S45&lt;&gt;"",_xlfn.CONCAT(CHAR(10),"    @",$S$1," = ",$S45),""),IF($T45&lt;&gt;"",_xlfn.CONCAT(CHAR(10),"    @",$T$1," = ",$T45),""),IF(AND(Z45="NA/Balloon",P45&lt;&gt;"Fuel Tank")=TRUE,_xlfn.CONCAT(CHAR(10),"    KiwiFuelSwitchIgnore = true"),""),IF($U45&lt;&gt;"",_xlfn.CONCAT(CHAR(10),U45),""),IF($AO45&lt;&gt;"",IF(P45="RTG","",_xlfn.CONCAT(CHAR(10),$AO45)),""),IF(AM45&lt;&gt;"",_xlfn.CONCAT(CHAR(10),AM45),""),CHAR(10),"}",IF(AB45="Yes",_xlfn.CONCAT(CHAR(10),"@PART[",C45,"]:NEEDS[KiwiDeprecate]:AFTER[",A45,"]",CHAR(10),"{",CHAR(10),"    kiwiDeprecate = true",CHAR(10),"}"),""),IF(P45="RTG",AO45,""))</f>
        <v>@PART[LLV_G_LFO_1]:AFTER[TantaresLV] // #LOC_tantares_lv_LLV_G_LFO_1
{
    techBranch = liquidFuelTanks
    techTier = 6
    @TechRequired = largeVolumeContainment
    // This tech was hidden at the time that I wrote this config, still under development
    fuelTankUpgradeType = standardLiquidFuel
    fuelTankSizeUpgrade = size1p5
}</v>
      </c>
      <c r="M45" s="9" t="str">
        <f>_xlfn.XLOOKUP(_xlfn.CONCAT(N45,O45),TechTree!$C$2:$C$501,TechTree!$D$2:$D$501,"Not Valid Combination",0,1)</f>
        <v>largeVolumeContainment</v>
      </c>
      <c r="N45" s="8" t="s">
        <v>334</v>
      </c>
      <c r="O45" s="8">
        <v>6</v>
      </c>
      <c r="P45" s="8" t="s">
        <v>239</v>
      </c>
      <c r="T45" s="17"/>
      <c r="U45" s="23" t="s">
        <v>1113</v>
      </c>
      <c r="V45" s="10" t="s">
        <v>241</v>
      </c>
      <c r="W45" s="10" t="s">
        <v>252</v>
      </c>
      <c r="Z45" s="10" t="s">
        <v>292</v>
      </c>
      <c r="AA45" s="10" t="s">
        <v>304</v>
      </c>
      <c r="AB45" s="10" t="s">
        <v>327</v>
      </c>
      <c r="AD45" s="12" t="str">
        <f t="shared" si="2"/>
        <v/>
      </c>
      <c r="AE45" s="14"/>
      <c r="AF45" s="18" t="s">
        <v>327</v>
      </c>
      <c r="AG45" s="18"/>
      <c r="AH45" s="18"/>
      <c r="AI45" s="18"/>
      <c r="AJ45" s="18"/>
      <c r="AK45" s="18"/>
      <c r="AL45" s="18"/>
      <c r="AM45" s="19" t="str">
        <f t="shared" si="3"/>
        <v/>
      </c>
      <c r="AN45" s="14"/>
      <c r="AO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",W45,CHAR(10),Parts!AR45,CHAR(10),"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Tank",IF(Z45="NA/Balloon","    KiwiFuelSwitchIgnore = true",IF(Z45="standardLiquidFuel",_xlfn.CONCAT("    fuelTankUpgradeType = ",Z45,CHAR(10),"    fuelTankSizeUpgrade = ",AA45),_xlfn.CONCAT("    fuelTankUpgradeType = ",Z45))),IF(P45="RCS","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45" s="16" t="str">
        <f>IF(P45="Engine",VLOOKUP(W45,EngineUpgrades!$A$2:$C$19,2,FALSE),"")</f>
        <v/>
      </c>
      <c r="AQ45" s="16" t="str">
        <f>IF(P45="Engine",VLOOKUP(W45,EngineUpgrades!$A$2:$C$19,3,FALSE),"")</f>
        <v/>
      </c>
      <c r="AR45" s="15" t="str">
        <f>_xlfn.XLOOKUP(AP45,EngineUpgrades!$D$1:$J$1,EngineUpgrades!$D$17:$J$17,"",0,1)</f>
        <v/>
      </c>
      <c r="AS45" s="17">
        <v>2</v>
      </c>
      <c r="AT45" s="16" t="str">
        <f>IF(P45="Engine",_xlfn.XLOOKUP(_xlfn.CONCAT(N45,O45+AS45),TechTree!$C$2:$C$501,TechTree!$D$2:$D$501,"Not Valid Combination",0,1),"")</f>
        <v/>
      </c>
    </row>
    <row r="46" spans="1:46" ht="372.5" x14ac:dyDescent="0.35">
      <c r="A46" t="s">
        <v>639</v>
      </c>
      <c r="B46" t="s">
        <v>776</v>
      </c>
      <c r="C46" t="s">
        <v>777</v>
      </c>
      <c r="D46" t="s">
        <v>778</v>
      </c>
      <c r="E46" t="s">
        <v>754</v>
      </c>
      <c r="F46" t="s">
        <v>591</v>
      </c>
      <c r="G46">
        <v>780</v>
      </c>
      <c r="H46">
        <v>780</v>
      </c>
      <c r="I46">
        <v>1</v>
      </c>
      <c r="J46" t="s">
        <v>103</v>
      </c>
      <c r="L46" s="12" t="str">
        <f>_xlfn.CONCAT(IF($Q46&lt;&gt;"",_xlfn.CONCAT(" #LOC_KTT_",A46,"_",C46,"_Title = ",$Q46,CHAR(10),"@PART[",C46,"]:NEEDS[!002_CommunityPartsTitles]:AFTER[",A46,"] // ",IF(Q46="",D46,_xlfn.CONCAT(Q46," (",D46,")")),CHAR(10),"{",CHAR(10),"    @",$Q$1," = #LOC_KTT_",A46,"_",C46,"_Title // ",$Q46,CHAR(10),"}",CHAR(10)),""),"@PART[",C46,"]:AFTER[",A46,"] // ",IF(Q46="",D46,_xlfn.CONCAT(Q46," (",D46,")")),CHAR(10),"{",CHAR(10),"    techBranch = ",VLOOKUP(N46,TechTree!$G$2:$H$43,2,FALSE),CHAR(10),"    techTier = ",O46,CHAR(10),"    @TechRequired = ",M46,IF($R46&lt;&gt;"",_xlfn.CONCAT(CHAR(10),"    @",$R$1," = ",$R46),""),IF($S46&lt;&gt;"",_xlfn.CONCAT(CHAR(10),"    @",$S$1," = ",$S46),""),IF($T46&lt;&gt;"",_xlfn.CONCAT(CHAR(10),"    @",$T$1," = ",$T46),""),IF(AND(Z46="NA/Balloon",P46&lt;&gt;"Fuel Tank")=TRUE,_xlfn.CONCAT(CHAR(10),"    KiwiFuelSwitchIgnore = true"),""),IF($U46&lt;&gt;"",_xlfn.CONCAT(CHAR(10),U46),""),IF($AO46&lt;&gt;"",IF(P46="RTG","",_xlfn.CONCAT(CHAR(10),$AO46)),""),IF(AM46&lt;&gt;"",_xlfn.CONCAT(CHAR(10),AM46),""),CHAR(10),"}",IF(AB46="Yes",_xlfn.CONCAT(CHAR(10),"@PART[",C46,"]:NEEDS[KiwiDeprecate]:AFTER[",A46,"]",CHAR(10),"{",CHAR(10),"    kiwiDeprecate = true",CHAR(10),"}"),""),IF(P46="RTG",AO46,""))</f>
        <v xml:space="preserve"> #LOC_KTT_TantaresLV_LLV_G_Engine_1_Title = Engine to Be Named Later
@PART[LLV_G_Engine_1]:NEEDS[!002_CommunityPartsTitles]:AFTER[TantaresLV] // Engine to Be Named Later (#LOC_tantares_lv_LLV_G_Engine_1)
{
    @title = #LOC_KTT_TantaresLV_LLV_G_Engine_1_Title // Engine to Be Named Later
}
@PART[LLV_G_Engine_1]:AFTER[TantaresLV] // Engine to Be Named Later (#LOC_tantares_lv_LLV_G_Engine_1)
{
    techBranch = keroloxEngines
    techTier = 4
    @TechRequired = heavyRocketry
    // This tech was hidden at the time that I wrote this config, still under development
    engineUpgradeType = standardLFO
    engineNumber = 
    engineNumberUpgrade = 
    engineName = 
    engineNameUpgrade = 
    enginePartUpgradeName = LLV_G_Engine_1Upgrade
    @MODULE[ModuleEngines*]
    {
        !atmosphereCurve {}
        atmosphereCurve
        {
            key = 0 345
            key = 1 117
            key = 4 0.001
        }
    }
}</v>
      </c>
      <c r="M46" s="9" t="str">
        <f>_xlfn.XLOOKUP(_xlfn.CONCAT(N46,O46),TechTree!$C$2:$C$501,TechTree!$D$2:$D$501,"Not Valid Combination",0,1)</f>
        <v>heavyRocketry</v>
      </c>
      <c r="N46" s="8" t="s">
        <v>211</v>
      </c>
      <c r="O46" s="8">
        <v>4</v>
      </c>
      <c r="P46" s="8" t="s">
        <v>8</v>
      </c>
      <c r="Q46" s="10" t="s">
        <v>1114</v>
      </c>
      <c r="T46" s="17"/>
      <c r="U46" s="23" t="s">
        <v>1113</v>
      </c>
      <c r="V46" s="10" t="s">
        <v>241</v>
      </c>
      <c r="W46" s="10" t="s">
        <v>252</v>
      </c>
      <c r="X46" s="10" t="s">
        <v>1118</v>
      </c>
      <c r="Z46" s="10" t="s">
        <v>292</v>
      </c>
      <c r="AA46" s="10" t="s">
        <v>301</v>
      </c>
      <c r="AB46" s="10" t="s">
        <v>327</v>
      </c>
      <c r="AD46" s="12" t="str">
        <f t="shared" si="2"/>
        <v>PARTUPGRADE:NEEDS[TantaresLV]
{
    name = LLV_G_Engine_1Upgrade
    type = engine
    partIcon = LLV_G_Engine_1
    techRequired = evenHeavierRocketry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@PARTUPGRADE[LLV_G_Engine_1Upgrade]:NEEDS[TantaresLV]:FOR[zKiwiTechTree]
{
    @entryCost = #$@PART[LLV_G_Engine_1]/entryCost$
    @entryCost *= #$@KIWI_ENGINE_MULTIPLIERS/KEROLOX/UPGRADE_ENTRYCOST_MULTIPLIER$
    @title ^= #:INSERTPARTTITLE:$@PART[LLV_G_Engine_1]/title$:
    @description ^= #:INSERTPART:$@PART[LLV_G_Engine_1]/engineName$:
}
@PART[LLV_G_Engine_1]:NEEDS[TantaresLV]:HAS[~engineUpgrade[off]]:AFTER[zzKiwiTechTree]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#:INSERTPARTUPGRADE:$@PARTUPGRADE[LLV_G_Engine_1Upgrade]/techRequired$:
}</v>
      </c>
      <c r="AE46" s="14"/>
      <c r="AF46" s="18" t="s">
        <v>376</v>
      </c>
      <c r="AG46" s="18"/>
      <c r="AH46" s="18" t="s">
        <v>1116</v>
      </c>
      <c r="AI46" s="18" t="s">
        <v>1117</v>
      </c>
      <c r="AJ46" s="18" t="s">
        <v>378</v>
      </c>
      <c r="AK46" s="18"/>
      <c r="AL46" s="18"/>
      <c r="AM46" s="19" t="str">
        <f t="shared" si="3"/>
        <v xml:space="preserve">    @MODULE[ModuleEngines*]
    {
        !atmosphereCurve {}
        atmosphereCurve
        {
            key = 0 345
            key = 1 117
            key = 4 0.001
        }
    }</v>
      </c>
      <c r="AN46" s="14"/>
      <c r="AO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",W46,CHAR(10),Parts!AR46,CHAR(10),"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Tank",IF(Z46="NA/Balloon","    KiwiFuelSwitchIgnore = true",IF(Z46="standardLiquidFuel",_xlfn.CONCAT("    fuelTankUpgradeType = ",Z46,CHAR(10),"    fuelTankSizeUpgrade = ",AA46),_xlfn.CONCAT("    fuelTankUpgradeType = ",Z46))),IF(P46="RCS","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LLV_G_Engine_1Upgrade</v>
      </c>
      <c r="AP46" s="16" t="str">
        <f>IF(P46="Engine",VLOOKUP(W46,EngineUpgrades!$A$2:$C$19,2,FALSE),"")</f>
        <v>singleFuel</v>
      </c>
      <c r="AQ46" s="16" t="str">
        <f>IF(P46="Engine",VLOOKUP(W46,EngineUpgrades!$A$2:$C$19,3,FALSE),"")</f>
        <v>KEROLOX</v>
      </c>
      <c r="AR46" s="15" t="str">
        <f>_xlfn.XLOOKUP(AP46,EngineUpgrades!$D$1:$J$1,EngineUpgrades!$D$17:$J$17,"",0,1)</f>
        <v xml:space="preserve">    engineNumber = 
    engineNumberUpgrade = 
    engineName = 
    engineNameUpgrade = 
</v>
      </c>
      <c r="AS46" s="17">
        <v>2</v>
      </c>
      <c r="AT46" s="16" t="str">
        <f>IF(P46="Engine",_xlfn.XLOOKUP(_xlfn.CONCAT(N46,O46+AS46),TechTree!$C$2:$C$501,TechTree!$D$2:$D$501,"Not Valid Combination",0,1),"")</f>
        <v>evenHeavierRocketry</v>
      </c>
    </row>
    <row r="47" spans="1:46" ht="84.5" x14ac:dyDescent="0.35">
      <c r="A47" t="s">
        <v>639</v>
      </c>
      <c r="B47" t="s">
        <v>779</v>
      </c>
      <c r="C47" t="s">
        <v>780</v>
      </c>
      <c r="D47" t="s">
        <v>781</v>
      </c>
      <c r="E47" t="s">
        <v>754</v>
      </c>
      <c r="F47" t="s">
        <v>591</v>
      </c>
      <c r="G47">
        <v>600</v>
      </c>
      <c r="H47">
        <v>600</v>
      </c>
      <c r="I47">
        <v>7.4999999999999997E-2</v>
      </c>
      <c r="J47" t="s">
        <v>103</v>
      </c>
      <c r="L47" s="12" t="str">
        <f>_xlfn.CONCAT(IF($Q47&lt;&gt;"",_xlfn.CONCAT(" #LOC_KTT_",A47,"_",C47,"_Title = ",$Q47,CHAR(10),"@PART[",C47,"]:NEEDS[!002_CommunityPartsTitles]:AFTER[",A47,"] // ",IF(Q47="",D47,_xlfn.CONCAT(Q47," (",D47,")")),CHAR(10),"{",CHAR(10),"    @",$Q$1," = #LOC_KTT_",A47,"_",C47,"_Title // ",$Q47,CHAR(10),"}",CHAR(10)),""),"@PART[",C47,"]:AFTER[",A47,"] // ",IF(Q47="",D47,_xlfn.CONCAT(Q47," (",D47,")")),CHAR(10),"{",CHAR(10),"    techBranch = ",VLOOKUP(N47,TechTree!$G$2:$H$43,2,FALSE),CHAR(10),"    techTier = ",O47,CHAR(10),"    @TechRequired = ",M47,IF($R47&lt;&gt;"",_xlfn.CONCAT(CHAR(10),"    @",$R$1," = ",$R47),""),IF($S47&lt;&gt;"",_xlfn.CONCAT(CHAR(10),"    @",$S$1," = ",$S47),""),IF($T47&lt;&gt;"",_xlfn.CONCAT(CHAR(10),"    @",$T$1," = ",$T47),""),IF(AND(Z47="NA/Balloon",P47&lt;&gt;"Fuel Tank")=TRUE,_xlfn.CONCAT(CHAR(10),"    KiwiFuelSwitchIgnore = true"),""),IF($U47&lt;&gt;"",_xlfn.CONCAT(CHAR(10),U47),""),IF($AO47&lt;&gt;"",IF(P47="RTG","",_xlfn.CONCAT(CHAR(10),$AO47)),""),IF(AM47&lt;&gt;"",_xlfn.CONCAT(CHAR(10),AM47),""),CHAR(10),"}",IF(AB47="Yes",_xlfn.CONCAT(CHAR(10),"@PART[",C47,"]:NEEDS[KiwiDeprecate]:AFTER[",A47,"]",CHAR(10),"{",CHAR(10),"    kiwiDeprecate = true",CHAR(10),"}"),""),IF(P47="RTG",AO47,""))</f>
        <v>@PART[LLV_G_Decoupler_1]:AFTER[TantaresLV] // #LOC_tantares_lv_LLV_G_Decoupler_1
{
    techBranch = decouplers
    techTier = 4
    @TechRequired = docking
    // This tech was hidden at the time that I wrote this config, still under development
    structuralUpgradeType = 3_4
}</v>
      </c>
      <c r="M47" s="9" t="str">
        <f>_xlfn.XLOOKUP(_xlfn.CONCAT(N47,O47),TechTree!$C$2:$C$501,TechTree!$D$2:$D$501,"Not Valid Combination",0,1)</f>
        <v>docking</v>
      </c>
      <c r="N47" s="8" t="s">
        <v>210</v>
      </c>
      <c r="O47" s="8">
        <v>4</v>
      </c>
      <c r="P47" s="8" t="s">
        <v>6</v>
      </c>
      <c r="T47" s="17"/>
      <c r="U47" s="23" t="s">
        <v>1113</v>
      </c>
      <c r="V47" s="10" t="s">
        <v>241</v>
      </c>
      <c r="W47" s="10" t="s">
        <v>252</v>
      </c>
      <c r="Z47" s="10" t="s">
        <v>292</v>
      </c>
      <c r="AA47" s="10" t="s">
        <v>301</v>
      </c>
      <c r="AB47" s="10" t="s">
        <v>327</v>
      </c>
      <c r="AD47" s="12" t="str">
        <f t="shared" si="2"/>
        <v/>
      </c>
      <c r="AE47" s="14"/>
      <c r="AF47" s="18" t="s">
        <v>327</v>
      </c>
      <c r="AG47" s="18"/>
      <c r="AH47" s="18"/>
      <c r="AI47" s="18"/>
      <c r="AJ47" s="18"/>
      <c r="AK47" s="18"/>
      <c r="AL47" s="18"/>
      <c r="AM47" s="19" t="str">
        <f t="shared" si="3"/>
        <v/>
      </c>
      <c r="AN47" s="14"/>
      <c r="AO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",W47,CHAR(10),Parts!AR47,CHAR(10),"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Tank",IF(Z47="NA/Balloon","    KiwiFuelSwitchIgnore = true",IF(Z47="standardLiquidFuel",_xlfn.CONCAT("    fuelTankUpgradeType = ",Z47,CHAR(10),"    fuelTankSizeUpgrade = ",AA47),_xlfn.CONCAT("    fuelTankUpgradeType = ",Z47))),IF(P47="RCS","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47" s="16" t="str">
        <f>IF(P47="Engine",VLOOKUP(W47,EngineUpgrades!$A$2:$C$19,2,FALSE),"")</f>
        <v/>
      </c>
      <c r="AQ47" s="16" t="str">
        <f>IF(P47="Engine",VLOOKUP(W47,EngineUpgrades!$A$2:$C$19,3,FALSE),"")</f>
        <v/>
      </c>
      <c r="AR47" s="15" t="str">
        <f>_xlfn.XLOOKUP(AP47,EngineUpgrades!$D$1:$J$1,EngineUpgrades!$D$17:$J$17,"",0,1)</f>
        <v/>
      </c>
      <c r="AS47" s="17">
        <v>2</v>
      </c>
      <c r="AT47" s="16" t="str">
        <f>IF(P47="Engine",_xlfn.XLOOKUP(_xlfn.CONCAT(N47,O47+AS47),TechTree!$C$2:$C$501,TechTree!$D$2:$D$501,"Not Valid Combination",0,1),"")</f>
        <v/>
      </c>
    </row>
    <row r="48" spans="1:46" ht="84.5" x14ac:dyDescent="0.35">
      <c r="A48" t="s">
        <v>639</v>
      </c>
      <c r="B48" t="s">
        <v>782</v>
      </c>
      <c r="C48" t="s">
        <v>783</v>
      </c>
      <c r="D48" t="s">
        <v>784</v>
      </c>
      <c r="E48" t="s">
        <v>754</v>
      </c>
      <c r="F48" t="s">
        <v>591</v>
      </c>
      <c r="G48">
        <v>400</v>
      </c>
      <c r="H48">
        <v>400</v>
      </c>
      <c r="I48">
        <v>0.05</v>
      </c>
      <c r="J48" t="s">
        <v>19</v>
      </c>
      <c r="L48" s="12" t="str">
        <f>_xlfn.CONCAT(IF($Q48&lt;&gt;"",_xlfn.CONCAT(" #LOC_KTT_",A48,"_",C48,"_Title = ",$Q48,CHAR(10),"@PART[",C48,"]:NEEDS[!002_CommunityPartsTitles]:AFTER[",A48,"] // ",IF(Q48="",D48,_xlfn.CONCAT(Q48," (",D48,")")),CHAR(10),"{",CHAR(10),"    @",$Q$1," = #LOC_KTT_",A48,"_",C48,"_Title // ",$Q48,CHAR(10),"}",CHAR(10)),""),"@PART[",C48,"]:AFTER[",A48,"] // ",IF(Q48="",D48,_xlfn.CONCAT(Q48," (",D48,")")),CHAR(10),"{",CHAR(10),"    techBranch = ",VLOOKUP(N48,TechTree!$G$2:$H$43,2,FALSE),CHAR(10),"    techTier = ",O48,CHAR(10),"    @TechRequired = ",M48,IF($R48&lt;&gt;"",_xlfn.CONCAT(CHAR(10),"    @",$R$1," = ",$R48),""),IF($S48&lt;&gt;"",_xlfn.CONCAT(CHAR(10),"    @",$S$1," = ",$S48),""),IF($T48&lt;&gt;"",_xlfn.CONCAT(CHAR(10),"    @",$T$1," = ",$T48),""),IF(AND(Z48="NA/Balloon",P48&lt;&gt;"Fuel Tank")=TRUE,_xlfn.CONCAT(CHAR(10),"    KiwiFuelSwitchIgnore = true"),""),IF($U48&lt;&gt;"",_xlfn.CONCAT(CHAR(10),U48),""),IF($AO48&lt;&gt;"",IF(P48="RTG","",_xlfn.CONCAT(CHAR(10),$AO48)),""),IF(AM48&lt;&gt;"",_xlfn.CONCAT(CHAR(10),AM48),""),CHAR(10),"}",IF(AB48="Yes",_xlfn.CONCAT(CHAR(10),"@PART[",C48,"]:NEEDS[KiwiDeprecate]:AFTER[",A48,"]",CHAR(10),"{",CHAR(10),"    kiwiDeprecate = true",CHAR(10),"}"),""),IF(P48="RTG",AO48,""))</f>
        <v>@PART[LLV_E_Decoupler_1]:AFTER[TantaresLV] // #LOC_tantares_lv_LLV_E_Decoupler_1
{
    techBranch = decouplers
    techTier = 3
    @TechRequired = decoupling
    // This tech was hidden at the time that I wrote this config, still under development
    structuralUpgradeType = 3_4
}</v>
      </c>
      <c r="M48" s="9" t="str">
        <f>_xlfn.XLOOKUP(_xlfn.CONCAT(N48,O48),TechTree!$C$2:$C$501,TechTree!$D$2:$D$501,"Not Valid Combination",0,1)</f>
        <v>decoupling</v>
      </c>
      <c r="N48" s="8" t="s">
        <v>210</v>
      </c>
      <c r="O48" s="8">
        <v>3</v>
      </c>
      <c r="P48" s="8" t="s">
        <v>6</v>
      </c>
      <c r="T48" s="17"/>
      <c r="U48" s="23" t="s">
        <v>1113</v>
      </c>
      <c r="V48" s="10" t="s">
        <v>241</v>
      </c>
      <c r="W48" s="10" t="s">
        <v>252</v>
      </c>
      <c r="Z48" s="10" t="s">
        <v>292</v>
      </c>
      <c r="AA48" s="10" t="s">
        <v>301</v>
      </c>
      <c r="AB48" s="10" t="s">
        <v>327</v>
      </c>
      <c r="AD48" s="12" t="str">
        <f t="shared" si="2"/>
        <v/>
      </c>
      <c r="AE48" s="14"/>
      <c r="AF48" s="18" t="s">
        <v>327</v>
      </c>
      <c r="AG48" s="18"/>
      <c r="AH48" s="18"/>
      <c r="AI48" s="18"/>
      <c r="AJ48" s="18"/>
      <c r="AK48" s="18"/>
      <c r="AL48" s="18"/>
      <c r="AM48" s="19" t="str">
        <f t="shared" si="3"/>
        <v/>
      </c>
      <c r="AN48" s="14"/>
      <c r="AO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",W48,CHAR(10),Parts!AR48,CHAR(10),"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Tank",IF(Z48="NA/Balloon","    KiwiFuelSwitchIgnore = true",IF(Z48="standardLiquidFuel",_xlfn.CONCAT("    fuelTankUpgradeType = ",Z48,CHAR(10),"    fuelTankSizeUpgrade = ",AA48),_xlfn.CONCAT("    fuelTankUpgradeType = ",Z48))),IF(P48="RCS","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48" s="16" t="str">
        <f>IF(P48="Engine",VLOOKUP(W48,EngineUpgrades!$A$2:$C$19,2,FALSE),"")</f>
        <v/>
      </c>
      <c r="AQ48" s="16" t="str">
        <f>IF(P48="Engine",VLOOKUP(W48,EngineUpgrades!$A$2:$C$19,3,FALSE),"")</f>
        <v/>
      </c>
      <c r="AR48" s="15" t="str">
        <f>_xlfn.XLOOKUP(AP48,EngineUpgrades!$D$1:$J$1,EngineUpgrades!$D$17:$J$17,"",0,1)</f>
        <v/>
      </c>
      <c r="AS48" s="17">
        <v>2</v>
      </c>
      <c r="AT48" s="16" t="str">
        <f>IF(P48="Engine",_xlfn.XLOOKUP(_xlfn.CONCAT(N48,O48+AS48),TechTree!$C$2:$C$501,TechTree!$D$2:$D$501,"Not Valid Combination",0,1),"")</f>
        <v/>
      </c>
    </row>
    <row r="49" spans="1:46" ht="84.5" x14ac:dyDescent="0.35">
      <c r="A49" t="s">
        <v>639</v>
      </c>
      <c r="B49" t="s">
        <v>785</v>
      </c>
      <c r="C49" t="s">
        <v>786</v>
      </c>
      <c r="D49" t="s">
        <v>787</v>
      </c>
      <c r="E49" t="s">
        <v>754</v>
      </c>
      <c r="F49" t="s">
        <v>591</v>
      </c>
      <c r="G49">
        <v>900</v>
      </c>
      <c r="H49">
        <v>900</v>
      </c>
      <c r="I49">
        <v>0.47499999999999998</v>
      </c>
      <c r="J49" t="s">
        <v>103</v>
      </c>
      <c r="L49" s="12" t="str">
        <f>_xlfn.CONCAT(IF($Q49&lt;&gt;"",_xlfn.CONCAT(" #LOC_KTT_",A49,"_",C49,"_Title = ",$Q49,CHAR(10),"@PART[",C49,"]:NEEDS[!002_CommunityPartsTitles]:AFTER[",A49,"] // ",IF(Q49="",D49,_xlfn.CONCAT(Q49," (",D49,")")),CHAR(10),"{",CHAR(10),"    @",$Q$1," = #LOC_KTT_",A49,"_",C49,"_Title // ",$Q49,CHAR(10),"}",CHAR(10)),""),"@PART[",C49,"]:AFTER[",A49,"] // ",IF(Q49="",D49,_xlfn.CONCAT(Q49," (",D49,")")),CHAR(10),"{",CHAR(10),"    techBranch = ",VLOOKUP(N49,TechTree!$G$2:$H$43,2,FALSE),CHAR(10),"    techTier = ",O49,CHAR(10),"    @TechRequired = ",M49,IF($R49&lt;&gt;"",_xlfn.CONCAT(CHAR(10),"    @",$R$1," = ",$R49),""),IF($S49&lt;&gt;"",_xlfn.CONCAT(CHAR(10),"    @",$S$1," = ",$S49),""),IF($T49&lt;&gt;"",_xlfn.CONCAT(CHAR(10),"    @",$T$1," = ",$T49),""),IF(AND(Z49="NA/Balloon",P49&lt;&gt;"Fuel Tank")=TRUE,_xlfn.CONCAT(CHAR(10),"    KiwiFuelSwitchIgnore = true"),""),IF($U49&lt;&gt;"",_xlfn.CONCAT(CHAR(10),U49),""),IF($AO49&lt;&gt;"",IF(P49="RTG","",_xlfn.CONCAT(CHAR(10),$AO49)),""),IF(AM49&lt;&gt;"",_xlfn.CONCAT(CHAR(10),AM49),""),CHAR(10),"}",IF(AB49="Yes",_xlfn.CONCAT(CHAR(10),"@PART[",C49,"]:NEEDS[KiwiDeprecate]:AFTER[",A49,"]",CHAR(10),"{",CHAR(10),"    kiwiDeprecate = true",CHAR(10),"}"),""),IF(P49="RTG",AO49,""))</f>
        <v>@PART[LLV_B_Fairing_1]:AFTER[TantaresLV] // #LOC_tantares_lv_LLV_B_Fairing_1
{
    techBranch = adaptersEtAl
    techTier = 6
    @TechRequired = advMetalworks
    // This tech was hidden at the time that I wrote this config, still under development
    structuralUpgradeType = 5_6
}</v>
      </c>
      <c r="M49" s="9" t="str">
        <f>_xlfn.XLOOKUP(_xlfn.CONCAT(N49,O49),TechTree!$C$2:$C$501,TechTree!$D$2:$D$501,"Not Valid Combination",0,1)</f>
        <v>advMetalworks</v>
      </c>
      <c r="N49" s="8" t="s">
        <v>205</v>
      </c>
      <c r="O49" s="8">
        <v>6</v>
      </c>
      <c r="P49" s="8" t="s">
        <v>6</v>
      </c>
      <c r="T49" s="17"/>
      <c r="U49" s="23" t="s">
        <v>1113</v>
      </c>
      <c r="V49" s="10" t="s">
        <v>241</v>
      </c>
      <c r="W49" s="10" t="s">
        <v>252</v>
      </c>
      <c r="Z49" s="10" t="s">
        <v>292</v>
      </c>
      <c r="AA49" s="10" t="s">
        <v>301</v>
      </c>
      <c r="AB49" s="10" t="s">
        <v>327</v>
      </c>
      <c r="AD49" s="12" t="str">
        <f t="shared" si="2"/>
        <v/>
      </c>
      <c r="AE49" s="14"/>
      <c r="AF49" s="18" t="s">
        <v>327</v>
      </c>
      <c r="AG49" s="18"/>
      <c r="AH49" s="18"/>
      <c r="AI49" s="18"/>
      <c r="AJ49" s="18"/>
      <c r="AK49" s="18"/>
      <c r="AL49" s="18"/>
      <c r="AM49" s="19" t="str">
        <f t="shared" si="3"/>
        <v/>
      </c>
      <c r="AN49" s="14"/>
      <c r="AO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",W49,CHAR(10),Parts!AR49,CHAR(10),"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Tank",IF(Z49="NA/Balloon","    KiwiFuelSwitchIgnore = true",IF(Z49="standardLiquidFuel",_xlfn.CONCAT("    fuelTankUpgradeType = ",Z49,CHAR(10),"    fuelTankSizeUpgrade = ",AA49),_xlfn.CONCAT("    fuelTankUpgradeType = ",Z49))),IF(P49="RCS","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49" s="16" t="str">
        <f>IF(P49="Engine",VLOOKUP(W49,EngineUpgrades!$A$2:$C$19,2,FALSE),"")</f>
        <v/>
      </c>
      <c r="AQ49" s="16" t="str">
        <f>IF(P49="Engine",VLOOKUP(W49,EngineUpgrades!$A$2:$C$19,3,FALSE),"")</f>
        <v/>
      </c>
      <c r="AR49" s="15" t="str">
        <f>_xlfn.XLOOKUP(AP49,EngineUpgrades!$D$1:$J$1,EngineUpgrades!$D$17:$J$17,"",0,1)</f>
        <v/>
      </c>
      <c r="AS49" s="17">
        <v>2</v>
      </c>
      <c r="AT49" s="16" t="str">
        <f>IF(P49="Engine",_xlfn.XLOOKUP(_xlfn.CONCAT(N49,O49+AS49),TechTree!$C$2:$C$501,TechTree!$D$2:$D$501,"Not Valid Combination",0,1),"")</f>
        <v/>
      </c>
    </row>
    <row r="50" spans="1:46" ht="372.5" x14ac:dyDescent="0.35">
      <c r="A50" t="s">
        <v>639</v>
      </c>
      <c r="B50" t="s">
        <v>788</v>
      </c>
      <c r="C50" t="s">
        <v>789</v>
      </c>
      <c r="D50" t="s">
        <v>790</v>
      </c>
      <c r="E50" t="s">
        <v>754</v>
      </c>
      <c r="F50" t="s">
        <v>591</v>
      </c>
      <c r="G50">
        <v>30000</v>
      </c>
      <c r="H50">
        <v>30000</v>
      </c>
      <c r="I50">
        <v>16</v>
      </c>
      <c r="J50" t="s">
        <v>103</v>
      </c>
      <c r="L50" s="12" t="str">
        <f>_xlfn.CONCAT(IF($Q50&lt;&gt;"",_xlfn.CONCAT(" #LOC_KTT_",A50,"_",C50,"_Title = ",$Q50,CHAR(10),"@PART[",C50,"]:NEEDS[!002_CommunityPartsTitles]:AFTER[",A50,"] // ",IF(Q50="",D50,_xlfn.CONCAT(Q50," (",D50,")")),CHAR(10),"{",CHAR(10),"    @",$Q$1," = #LOC_KTT_",A50,"_",C50,"_Title // ",$Q50,CHAR(10),"}",CHAR(10)),""),"@PART[",C50,"]:AFTER[",A50,"] // ",IF(Q50="",D50,_xlfn.CONCAT(Q50," (",D50,")")),CHAR(10),"{",CHAR(10),"    techBranch = ",VLOOKUP(N50,TechTree!$G$2:$H$43,2,FALSE),CHAR(10),"    techTier = ",O50,CHAR(10),"    @TechRequired = ",M50,IF($R50&lt;&gt;"",_xlfn.CONCAT(CHAR(10),"    @",$R$1," = ",$R50),""),IF($S50&lt;&gt;"",_xlfn.CONCAT(CHAR(10),"    @",$S$1," = ",$S50),""),IF($T50&lt;&gt;"",_xlfn.CONCAT(CHAR(10),"    @",$T$1," = ",$T50),""),IF(AND(Z50="NA/Balloon",P50&lt;&gt;"Fuel Tank")=TRUE,_xlfn.CONCAT(CHAR(10),"    KiwiFuelSwitchIgnore = true"),""),IF($U50&lt;&gt;"",_xlfn.CONCAT(CHAR(10),U50),""),IF($AO50&lt;&gt;"",IF(P50="RTG","",_xlfn.CONCAT(CHAR(10),$AO50)),""),IF(AM50&lt;&gt;"",_xlfn.CONCAT(CHAR(10),AM50),""),CHAR(10),"}",IF(AB50="Yes",_xlfn.CONCAT(CHAR(10),"@PART[",C50,"]:NEEDS[KiwiDeprecate]:AFTER[",A50,"]",CHAR(10),"{",CHAR(10),"    kiwiDeprecate = true",CHAR(10),"}"),""),IF(P50="RTG",AO50,""))</f>
        <v xml:space="preserve"> #LOC_KTT_TantaresLV_LLV_B_Engine_1_Title = Engine to Be Named Later
@PART[LLV_B_Engine_1]:NEEDS[!002_CommunityPartsTitles]:AFTER[TantaresLV] // Engine to Be Named Later (#LOC_tantares_lv_LLV_B_Engine_1)
{
    @title = #LOC_KTT_TantaresLV_LLV_B_Engine_1_Title // Engine to Be Named Later
}
@PART[LLV_B_Engine_1]:AFTER[TantaresLV] // Engine to Be Named Later (#LOC_tantares_lv_LLV_B_Engine_1)
{
    techBranch = keroloxEngines
    techTier = 7
    @TechRequired = veryHeavyRocketry
    @entryCost = 90000
    // This tech was hidden at the time that I wrote this config, still under development
    engineUpgradeType = standardLFO
    engineNumber = 
    engineNumberUpgrade = 
    engineName = 
    engineNameUpgrade = 
    enginePartUpgradeName = LLV_B_Engine_1Upgrade
    @MODULE[ModuleEngines*]
    {
        !atmosphereCurve {}
        atmosphereCurve
        {
            key = 0 310
            key = 1 285
            key = 6 0.001
        }
    }
}</v>
      </c>
      <c r="M50" s="9" t="str">
        <f>_xlfn.XLOOKUP(_xlfn.CONCAT(N50,O50),TechTree!$C$2:$C$501,TechTree!$D$2:$D$501,"Not Valid Combination",0,1)</f>
        <v>veryHeavyRocketry</v>
      </c>
      <c r="N50" s="8" t="s">
        <v>211</v>
      </c>
      <c r="O50" s="8">
        <v>7</v>
      </c>
      <c r="P50" s="8" t="s">
        <v>8</v>
      </c>
      <c r="Q50" s="10" t="s">
        <v>1114</v>
      </c>
      <c r="R50" s="10">
        <v>90000</v>
      </c>
      <c r="T50" s="17"/>
      <c r="U50" s="23" t="s">
        <v>1113</v>
      </c>
      <c r="V50" s="10" t="s">
        <v>241</v>
      </c>
      <c r="W50" s="10" t="s">
        <v>252</v>
      </c>
      <c r="X50" s="10" t="s">
        <v>1119</v>
      </c>
      <c r="Z50" s="10" t="s">
        <v>292</v>
      </c>
      <c r="AA50" s="10" t="s">
        <v>301</v>
      </c>
      <c r="AB50" s="10" t="s">
        <v>327</v>
      </c>
      <c r="AD50" s="12" t="str">
        <f t="shared" si="2"/>
        <v>PARTUPGRADE:NEEDS[TantaresLV]
{
    name = LLV_B_Engine_1Upgrade
    type = engine
    partIcon = LLV_B_Engine_1
    techRequired = giganticRocketry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@PARTUPGRADE[LLV_B_Engine_1Upgrade]:NEEDS[TantaresLV]:FOR[zKiwiTechTree]
{
    @entryCost = #$@PART[LLV_B_Engine_1]/entryCost$
    @entryCost *= #$@KIWI_ENGINE_MULTIPLIERS/KEROLOX/UPGRADE_ENTRYCOST_MULTIPLIER$
    @title ^= #:INSERTPARTTITLE:$@PART[LLV_B_Engine_1]/title$:
    @description ^= #:INSERTPART:$@PART[LLV_B_Engine_1]/engineName$:
}
@PART[LLV_B_Engine_1]:NEEDS[TantaresLV]:HAS[~engineUpgrade[off]]:AFTER[zzKiwiTechTree]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#:INSERTPARTUPGRADE:$@PARTUPGRADE[LLV_B_Engine_1Upgrade]/techRequired$:
}</v>
      </c>
      <c r="AE50" s="14"/>
      <c r="AF50" s="18" t="s">
        <v>376</v>
      </c>
      <c r="AG50" s="18"/>
      <c r="AH50" s="18" t="s">
        <v>1079</v>
      </c>
      <c r="AI50" s="18" t="s">
        <v>1120</v>
      </c>
      <c r="AJ50" s="18" t="s">
        <v>1093</v>
      </c>
      <c r="AK50" s="18"/>
      <c r="AL50" s="18"/>
      <c r="AM50" s="19" t="str">
        <f t="shared" si="3"/>
        <v xml:space="preserve">    @MODULE[ModuleEngines*]
    {
        !atmosphereCurve {}
        atmosphereCurve
        {
            key = 0 310
            key = 1 285
            key = 6 0.001
        }
    }</v>
      </c>
      <c r="AN50" s="14"/>
      <c r="AO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",W50,CHAR(10),Parts!AR50,CHAR(10),"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Tank",IF(Z50="NA/Balloon","    KiwiFuelSwitchIgnore = true",IF(Z50="standardLiquidFuel",_xlfn.CONCAT("    fuelTankUpgradeType = ",Z50,CHAR(10),"    fuelTankSizeUpgrade = ",AA50),_xlfn.CONCAT("    fuelTankUpgradeType = ",Z50))),IF(P50="RCS","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LLV_B_Engine_1Upgrade</v>
      </c>
      <c r="AP50" s="16" t="str">
        <f>IF(P50="Engine",VLOOKUP(W50,EngineUpgrades!$A$2:$C$19,2,FALSE),"")</f>
        <v>singleFuel</v>
      </c>
      <c r="AQ50" s="16" t="str">
        <f>IF(P50="Engine",VLOOKUP(W50,EngineUpgrades!$A$2:$C$19,3,FALSE),"")</f>
        <v>KEROLOX</v>
      </c>
      <c r="AR50" s="15" t="str">
        <f>_xlfn.XLOOKUP(AP50,EngineUpgrades!$D$1:$J$1,EngineUpgrades!$D$17:$J$17,"",0,1)</f>
        <v xml:space="preserve">    engineNumber = 
    engineNumberUpgrade = 
    engineName = 
    engineNameUpgrade = 
</v>
      </c>
      <c r="AS50" s="17">
        <v>2</v>
      </c>
      <c r="AT50" s="16" t="str">
        <f>IF(P50="Engine",_xlfn.XLOOKUP(_xlfn.CONCAT(N50,O50+AS50),TechTree!$C$2:$C$501,TechTree!$D$2:$D$501,"Not Valid Combination",0,1),"")</f>
        <v>giganticRocketry</v>
      </c>
    </row>
    <row r="51" spans="1:46" ht="84.5" x14ac:dyDescent="0.35">
      <c r="A51" t="s">
        <v>639</v>
      </c>
      <c r="B51" t="s">
        <v>791</v>
      </c>
      <c r="C51" t="s">
        <v>792</v>
      </c>
      <c r="D51" t="s">
        <v>793</v>
      </c>
      <c r="E51" t="s">
        <v>754</v>
      </c>
      <c r="F51" t="s">
        <v>591</v>
      </c>
      <c r="G51">
        <v>6100</v>
      </c>
      <c r="H51">
        <v>600</v>
      </c>
      <c r="I51">
        <v>0.8</v>
      </c>
      <c r="J51" t="s">
        <v>103</v>
      </c>
      <c r="L51" s="12" t="str">
        <f>_xlfn.CONCAT(IF($Q51&lt;&gt;"",_xlfn.CONCAT(" #LOC_KTT_",A51,"_",C51,"_Title = ",$Q51,CHAR(10),"@PART[",C51,"]:NEEDS[!002_CommunityPartsTitles]:AFTER[",A51,"] // ",IF(Q51="",D51,_xlfn.CONCAT(Q51," (",D51,")")),CHAR(10),"{",CHAR(10),"    @",$Q$1," = #LOC_KTT_",A51,"_",C51,"_Title // ",$Q51,CHAR(10),"}",CHAR(10)),""),"@PART[",C51,"]:AFTER[",A51,"] // ",IF(Q51="",D51,_xlfn.CONCAT(Q51," (",D51,")")),CHAR(10),"{",CHAR(10),"    techBranch = ",VLOOKUP(N51,TechTree!$G$2:$H$43,2,FALSE),CHAR(10),"    techTier = ",O51,CHAR(10),"    @TechRequired = ",M51,IF($R51&lt;&gt;"",_xlfn.CONCAT(CHAR(10),"    @",$R$1," = ",$R51),""),IF($S51&lt;&gt;"",_xlfn.CONCAT(CHAR(10),"    @",$S$1," = ",$S51),""),IF($T51&lt;&gt;"",_xlfn.CONCAT(CHAR(10),"    @",$T$1," = ",$T51),""),IF(AND(Z51="NA/Balloon",P51&lt;&gt;"Fuel Tank")=TRUE,_xlfn.CONCAT(CHAR(10),"    KiwiFuelSwitchIgnore = true"),""),IF($U51&lt;&gt;"",_xlfn.CONCAT(CHAR(10),U51),""),IF($AO51&lt;&gt;"",IF(P51="RTG","",_xlfn.CONCAT(CHAR(10),$AO51)),""),IF(AM51&lt;&gt;"",_xlfn.CONCAT(CHAR(10),AM51),""),CHAR(10),"}",IF(AB51="Yes",_xlfn.CONCAT(CHAR(10),"@PART[",C51,"]:NEEDS[KiwiDeprecate]:AFTER[",A51,"]",CHAR(10),"{",CHAR(10),"    kiwiDeprecate = true",CHAR(10),"}"),""),IF(P51="RTG",AO51,""))</f>
        <v>@PART[LLV_B_Decoupler_1]:AFTER[TantaresLV] // #LOC_tantares_lv_LLV_B_Decoupler_1
{
    techBranch = decouplers
    techTier = 6
    @TechRequired = enginePlates
    // This tech was hidden at the time that I wrote this config, still under development
    structuralUpgradeType = 5_6
}</v>
      </c>
      <c r="M51" s="9" t="str">
        <f>_xlfn.XLOOKUP(_xlfn.CONCAT(N51,O51),TechTree!$C$2:$C$501,TechTree!$D$2:$D$501,"Not Valid Combination",0,1)</f>
        <v>enginePlates</v>
      </c>
      <c r="N51" s="8" t="s">
        <v>210</v>
      </c>
      <c r="O51" s="8">
        <v>6</v>
      </c>
      <c r="P51" s="8" t="s">
        <v>6</v>
      </c>
      <c r="T51" s="17"/>
      <c r="U51" s="23" t="s">
        <v>1113</v>
      </c>
      <c r="V51" s="10" t="s">
        <v>241</v>
      </c>
      <c r="W51" s="10" t="s">
        <v>252</v>
      </c>
      <c r="Z51" s="10" t="s">
        <v>292</v>
      </c>
      <c r="AA51" s="10" t="s">
        <v>301</v>
      </c>
      <c r="AB51" s="10" t="s">
        <v>327</v>
      </c>
      <c r="AD51" s="12" t="str">
        <f t="shared" si="2"/>
        <v/>
      </c>
      <c r="AE51" s="14"/>
      <c r="AF51" s="18" t="s">
        <v>327</v>
      </c>
      <c r="AG51" s="18"/>
      <c r="AH51" s="18"/>
      <c r="AI51" s="18"/>
      <c r="AJ51" s="18"/>
      <c r="AK51" s="18"/>
      <c r="AL51" s="18"/>
      <c r="AM51" s="19" t="str">
        <f t="shared" si="3"/>
        <v/>
      </c>
      <c r="AN51" s="14"/>
      <c r="AO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",W51,CHAR(10),Parts!AR51,CHAR(10),"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Tank",IF(Z51="NA/Balloon","    KiwiFuelSwitchIgnore = true",IF(Z51="standardLiquidFuel",_xlfn.CONCAT("    fuelTankUpgradeType = ",Z51,CHAR(10),"    fuelTankSizeUpgrade = ",AA51),_xlfn.CONCAT("    fuelTankUpgradeType = ",Z51))),IF(P51="RCS","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51" s="16" t="str">
        <f>IF(P51="Engine",VLOOKUP(W51,EngineUpgrades!$A$2:$C$19,2,FALSE),"")</f>
        <v/>
      </c>
      <c r="AQ51" s="16" t="str">
        <f>IF(P51="Engine",VLOOKUP(W51,EngineUpgrades!$A$2:$C$19,3,FALSE),"")</f>
        <v/>
      </c>
      <c r="AR51" s="15" t="str">
        <f>_xlfn.XLOOKUP(AP51,EngineUpgrades!$D$1:$J$1,EngineUpgrades!$D$17:$J$17,"",0,1)</f>
        <v/>
      </c>
      <c r="AS51" s="17">
        <v>2</v>
      </c>
      <c r="AT51" s="16" t="str">
        <f>IF(P51="Engine",_xlfn.XLOOKUP(_xlfn.CONCAT(N51,O51+AS51),TechTree!$C$2:$C$501,TechTree!$D$2:$D$501,"Not Valid Combination",0,1),"")</f>
        <v/>
      </c>
    </row>
    <row r="52" spans="1:46" ht="96.5" x14ac:dyDescent="0.35">
      <c r="A52" t="s">
        <v>639</v>
      </c>
      <c r="B52" t="s">
        <v>794</v>
      </c>
      <c r="C52" t="s">
        <v>795</v>
      </c>
      <c r="D52" t="s">
        <v>796</v>
      </c>
      <c r="E52" t="s">
        <v>754</v>
      </c>
      <c r="F52" t="s">
        <v>591</v>
      </c>
      <c r="G52">
        <v>17800</v>
      </c>
      <c r="H52">
        <v>17800</v>
      </c>
      <c r="I52">
        <v>27</v>
      </c>
      <c r="J52" t="s">
        <v>103</v>
      </c>
      <c r="L52" s="12" t="str">
        <f>_xlfn.CONCAT(IF($Q52&lt;&gt;"",_xlfn.CONCAT(" #LOC_KTT_",A52,"_",C52,"_Title = ",$Q52,CHAR(10),"@PART[",C52,"]:NEEDS[!002_CommunityPartsTitles]:AFTER[",A52,"] // ",IF(Q52="",D52,_xlfn.CONCAT(Q52," (",D52,")")),CHAR(10),"{",CHAR(10),"    @",$Q$1," = #LOC_KTT_",A52,"_",C52,"_Title // ",$Q52,CHAR(10),"}",CHAR(10)),""),"@PART[",C52,"]:AFTER[",A52,"] // ",IF(Q52="",D52,_xlfn.CONCAT(Q52," (",D52,")")),CHAR(10),"{",CHAR(10),"    techBranch = ",VLOOKUP(N52,TechTree!$G$2:$H$43,2,FALSE),CHAR(10),"    techTier = ",O52,CHAR(10),"    @TechRequired = ",M52,IF($R52&lt;&gt;"",_xlfn.CONCAT(CHAR(10),"    @",$R$1," = ",$R52),""),IF($S52&lt;&gt;"",_xlfn.CONCAT(CHAR(10),"    @",$S$1," = ",$S52),""),IF($T52&lt;&gt;"",_xlfn.CONCAT(CHAR(10),"    @",$T$1," = ",$T52),""),IF(AND(Z52="NA/Balloon",P52&lt;&gt;"Fuel Tank")=TRUE,_xlfn.CONCAT(CHAR(10),"    KiwiFuelSwitchIgnore = true"),""),IF($U52&lt;&gt;"",_xlfn.CONCAT(CHAR(10),U52),""),IF($AO52&lt;&gt;"",IF(P52="RTG","",_xlfn.CONCAT(CHAR(10),$AO52)),""),IF(AM52&lt;&gt;"",_xlfn.CONCAT(CHAR(10),AM52),""),CHAR(10),"}",IF(AB52="Yes",_xlfn.CONCAT(CHAR(10),"@PART[",C52,"]:NEEDS[KiwiDeprecate]:AFTER[",A52,"]",CHAR(10),"{",CHAR(10),"    kiwiDeprecate = true",CHAR(10),"}"),""),IF(P52="RTG",AO52,""))</f>
        <v>@PART[LLV_A_LFO_1]:AFTER[TantaresLV] // #LOC_tantares_lv_LLV_A_LFO_1
{
    techBranch = liquidFuelTanks
    techTier = 9
    @TechRequired = exoticFuelStorage
    // This tech was hidden at the time that I wrote this config, still under development
    fuelTankUpgradeType = standardLiquidFuel
    fuelTankSizeUpgrade = size5
}</v>
      </c>
      <c r="M52" s="9" t="str">
        <f>_xlfn.XLOOKUP(_xlfn.CONCAT(N52,O52),TechTree!$C$2:$C$501,TechTree!$D$2:$D$501,"Not Valid Combination",0,1)</f>
        <v>exoticFuelStorage</v>
      </c>
      <c r="N52" s="8" t="s">
        <v>334</v>
      </c>
      <c r="O52" s="8">
        <v>9</v>
      </c>
      <c r="P52" s="8" t="s">
        <v>239</v>
      </c>
      <c r="T52" s="17"/>
      <c r="U52" s="23" t="s">
        <v>1113</v>
      </c>
      <c r="V52" s="10" t="s">
        <v>241</v>
      </c>
      <c r="W52" s="10" t="s">
        <v>252</v>
      </c>
      <c r="Z52" s="10" t="s">
        <v>292</v>
      </c>
      <c r="AA52" s="10" t="s">
        <v>305</v>
      </c>
      <c r="AB52" s="10" t="s">
        <v>327</v>
      </c>
      <c r="AD52" s="12" t="str">
        <f t="shared" si="2"/>
        <v/>
      </c>
      <c r="AE52" s="14"/>
      <c r="AF52" s="18" t="s">
        <v>327</v>
      </c>
      <c r="AG52" s="18"/>
      <c r="AH52" s="18"/>
      <c r="AI52" s="18"/>
      <c r="AJ52" s="18"/>
      <c r="AK52" s="18"/>
      <c r="AL52" s="18"/>
      <c r="AM52" s="19" t="str">
        <f t="shared" si="3"/>
        <v/>
      </c>
      <c r="AN52" s="14"/>
      <c r="AO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",W52,CHAR(10),Parts!AR52,CHAR(10),"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Tank",IF(Z52="NA/Balloon","    KiwiFuelSwitchIgnore = true",IF(Z52="standardLiquidFuel",_xlfn.CONCAT("    fuelTankUpgradeType = ",Z52,CHAR(10),"    fuelTankSizeUpgrade = ",AA52),_xlfn.CONCAT("    fuelTankUpgradeType = ",Z52))),IF(P52="RCS","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size5</v>
      </c>
      <c r="AP52" s="16" t="str">
        <f>IF(P52="Engine",VLOOKUP(W52,EngineUpgrades!$A$2:$C$19,2,FALSE),"")</f>
        <v/>
      </c>
      <c r="AQ52" s="16" t="str">
        <f>IF(P52="Engine",VLOOKUP(W52,EngineUpgrades!$A$2:$C$19,3,FALSE),"")</f>
        <v/>
      </c>
      <c r="AR52" s="15" t="str">
        <f>_xlfn.XLOOKUP(AP52,EngineUpgrades!$D$1:$J$1,EngineUpgrades!$D$17:$J$17,"",0,1)</f>
        <v/>
      </c>
      <c r="AS52" s="17">
        <v>2</v>
      </c>
      <c r="AT52" s="16" t="str">
        <f>IF(P52="Engine",_xlfn.XLOOKUP(_xlfn.CONCAT(N52,O52+AS52),TechTree!$C$2:$C$501,TechTree!$D$2:$D$501,"Not Valid Combination",0,1),"")</f>
        <v/>
      </c>
    </row>
    <row r="53" spans="1:46" ht="384.5" x14ac:dyDescent="0.35">
      <c r="A53" t="s">
        <v>639</v>
      </c>
      <c r="B53" t="s">
        <v>797</v>
      </c>
      <c r="C53" t="s">
        <v>798</v>
      </c>
      <c r="D53" t="s">
        <v>799</v>
      </c>
      <c r="E53" t="s">
        <v>754</v>
      </c>
      <c r="F53" t="s">
        <v>591</v>
      </c>
      <c r="G53">
        <v>90000</v>
      </c>
      <c r="H53">
        <v>90000</v>
      </c>
      <c r="I53">
        <v>20</v>
      </c>
      <c r="J53" t="s">
        <v>103</v>
      </c>
      <c r="L53" s="12" t="str">
        <f>_xlfn.CONCAT(IF($Q53&lt;&gt;"",_xlfn.CONCAT(" #LOC_KTT_",A53,"_",C53,"_Title = ",$Q53,CHAR(10),"@PART[",C53,"]:NEEDS[!002_CommunityPartsTitles]:AFTER[",A53,"] // ",IF(Q53="",D53,_xlfn.CONCAT(Q53," (",D53,")")),CHAR(10),"{",CHAR(10),"    @",$Q$1," = #LOC_KTT_",A53,"_",C53,"_Title // ",$Q53,CHAR(10),"}",CHAR(10)),""),"@PART[",C53,"]:AFTER[",A53,"] // ",IF(Q53="",D53,_xlfn.CONCAT(Q53," (",D53,")")),CHAR(10),"{",CHAR(10),"    techBranch = ",VLOOKUP(N53,TechTree!$G$2:$H$43,2,FALSE),CHAR(10),"    techTier = ",O53,CHAR(10),"    @TechRequired = ",M53,IF($R53&lt;&gt;"",_xlfn.CONCAT(CHAR(10),"    @",$R$1," = ",$R53),""),IF($S53&lt;&gt;"",_xlfn.CONCAT(CHAR(10),"    @",$S$1," = ",$S53),""),IF($T53&lt;&gt;"",_xlfn.CONCAT(CHAR(10),"    @",$T$1," = ",$T53),""),IF(AND(Z53="NA/Balloon",P53&lt;&gt;"Fuel Tank")=TRUE,_xlfn.CONCAT(CHAR(10),"    KiwiFuelSwitchIgnore = true"),""),IF($U53&lt;&gt;"",_xlfn.CONCAT(CHAR(10),U53),""),IF($AO53&lt;&gt;"",IF(P53="RTG","",_xlfn.CONCAT(CHAR(10),$AO53)),""),IF(AM53&lt;&gt;"",_xlfn.CONCAT(CHAR(10),AM53),""),CHAR(10),"}",IF(AB53="Yes",_xlfn.CONCAT(CHAR(10),"@PART[",C53,"]:NEEDS[KiwiDeprecate]:AFTER[",A53,"]",CHAR(10),"{",CHAR(10),"    kiwiDeprecate = true",CHAR(10),"}"),""),IF(P53="RTG",AO53,""))</f>
        <v xml:space="preserve"> #LOC_KTT_TantaresLV_LLV_A_Engine_1_Title = Engine to Be Named Later
@PART[LLV_A_Engine_1]:NEEDS[!002_CommunityPartsTitles]:AFTER[TantaresLV] // Engine to Be Named Later (#LOC_tantares_lv_LLV_A_Engine_1)
{
    @title = #LOC_KTT_TantaresLV_LLV_A_Engine_1_Title // Engine to Be Named Later
}
@PART[LLV_A_Engine_1]:AFTER[TantaresLV] // Engine to Be Named Later (#LOC_tantares_lv_LLV_A_Engine_1)
{
    techBranch = keroloxEngines
    techTier = 9
    @TechRequired = giganticRocketry
    @entryCost = 200000
    // This tech was hidden at the time that I wrote this config, still under development
    engineUpgradeType = standardLFO
    engineNumber = 
    engineNumberUpgrade = 
    engineName = 
    engineNameUpgrade = 
    enginePartUpgradeName = LLV_A_Engine_1Upgrade
    @MODULE[ModuleEngines*]
    {
        !atmosphereCurve {}
        atmosphereCurve
        {
            key = 0 315
            key = 1 295
            key = 6 0.001
        }
    }
}</v>
      </c>
      <c r="M53" s="9" t="str">
        <f>_xlfn.XLOOKUP(_xlfn.CONCAT(N53,O53),TechTree!$C$2:$C$501,TechTree!$D$2:$D$501,"Not Valid Combination",0,1)</f>
        <v>giganticRocketry</v>
      </c>
      <c r="N53" s="8" t="s">
        <v>211</v>
      </c>
      <c r="O53" s="8">
        <v>9</v>
      </c>
      <c r="P53" s="8" t="s">
        <v>8</v>
      </c>
      <c r="Q53" s="10" t="s">
        <v>1114</v>
      </c>
      <c r="R53" s="10">
        <v>200000</v>
      </c>
      <c r="T53" s="17"/>
      <c r="U53" s="23" t="s">
        <v>1113</v>
      </c>
      <c r="V53" s="10" t="s">
        <v>241</v>
      </c>
      <c r="W53" s="10" t="s">
        <v>252</v>
      </c>
      <c r="X53" s="10" t="s">
        <v>1121</v>
      </c>
      <c r="Z53" s="10" t="s">
        <v>292</v>
      </c>
      <c r="AA53" s="10" t="s">
        <v>301</v>
      </c>
      <c r="AB53" s="10" t="s">
        <v>327</v>
      </c>
      <c r="AD53" s="12" t="str">
        <f t="shared" si="2"/>
        <v>PARTUPGRADE:NEEDS[TantaresLV]
{
    name = LLV_A_Engine_1Upgrade
    type = engine
    partIcon = LLV_A_Engine_1
    techRequired = colossalRocketry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@PARTUPGRADE[LLV_A_Engine_1Upgrade]:NEEDS[TantaresLV]:FOR[zKiwiTechTree]
{
    @entryCost = #$@PART[LLV_A_Engine_1]/entryCost$
    @entryCost *= #$@KIWI_ENGINE_MULTIPLIERS/KEROLOX/UPGRADE_ENTRYCOST_MULTIPLIER$
    @title ^= #:INSERTPARTTITLE:$@PART[LLV_A_Engine_1]/title$:
    @description ^= #:INSERTPART:$@PART[LLV_A_Engine_1]/engineName$:
}
@PART[LLV_A_Engine_1]:NEEDS[TantaresLV]:HAS[~engineUpgrade[off]]:AFTER[zzKiwiTechTree]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#:INSERTPARTUPGRADE:$@PARTUPGRADE[LLV_A_Engine_1Upgrade]/techRequired$:
}</v>
      </c>
      <c r="AE53" s="14"/>
      <c r="AF53" s="18" t="s">
        <v>376</v>
      </c>
      <c r="AG53" s="18"/>
      <c r="AH53" s="18" t="s">
        <v>1087</v>
      </c>
      <c r="AI53" s="18" t="s">
        <v>1122</v>
      </c>
      <c r="AJ53" s="18" t="s">
        <v>1093</v>
      </c>
      <c r="AK53" s="18"/>
      <c r="AL53" s="18"/>
      <c r="AM53" s="19" t="str">
        <f t="shared" si="3"/>
        <v xml:space="preserve">    @MODULE[ModuleEngines*]
    {
        !atmosphereCurve {}
        atmosphereCurve
        {
            key = 0 315
            key = 1 295
            key = 6 0.001
        }
    }</v>
      </c>
      <c r="AN53" s="14"/>
      <c r="AO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",W53,CHAR(10),Parts!AR53,CHAR(10),"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Tank",IF(Z53="NA/Balloon","    KiwiFuelSwitchIgnore = true",IF(Z53="standardLiquidFuel",_xlfn.CONCAT("    fuelTankUpgradeType = ",Z53,CHAR(10),"    fuelTankSizeUpgrade = ",AA53),_xlfn.CONCAT("    fuelTankUpgradeType = ",Z53))),IF(P53="RCS","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LLV_A_Engine_1Upgrade</v>
      </c>
      <c r="AP53" s="16" t="str">
        <f>IF(P53="Engine",VLOOKUP(W53,EngineUpgrades!$A$2:$C$19,2,FALSE),"")</f>
        <v>singleFuel</v>
      </c>
      <c r="AQ53" s="16" t="str">
        <f>IF(P53="Engine",VLOOKUP(W53,EngineUpgrades!$A$2:$C$19,3,FALSE),"")</f>
        <v>KEROLOX</v>
      </c>
      <c r="AR53" s="15" t="str">
        <f>_xlfn.XLOOKUP(AP53,EngineUpgrades!$D$1:$J$1,EngineUpgrades!$D$17:$J$17,"",0,1)</f>
        <v xml:space="preserve">    engineNumber = 
    engineNumberUpgrade = 
    engineName = 
    engineNameUpgrade = 
</v>
      </c>
      <c r="AS53" s="17">
        <v>1</v>
      </c>
      <c r="AT53" s="16" t="str">
        <f>IF(P53="Engine",_xlfn.XLOOKUP(_xlfn.CONCAT(N53,O53+AS53),TechTree!$C$2:$C$501,TechTree!$D$2:$D$501,"Not Valid Combination",0,1),"")</f>
        <v>colossalRocketry</v>
      </c>
    </row>
    <row r="54" spans="1:46" ht="84.5" x14ac:dyDescent="0.35">
      <c r="A54" t="s">
        <v>639</v>
      </c>
      <c r="B54" t="s">
        <v>800</v>
      </c>
      <c r="C54" t="s">
        <v>801</v>
      </c>
      <c r="D54" t="s">
        <v>802</v>
      </c>
      <c r="E54" t="s">
        <v>754</v>
      </c>
      <c r="F54" t="s">
        <v>591</v>
      </c>
      <c r="G54">
        <v>800</v>
      </c>
      <c r="H54">
        <v>800</v>
      </c>
      <c r="I54">
        <v>1</v>
      </c>
      <c r="J54" t="s">
        <v>103</v>
      </c>
      <c r="L54" s="12" t="str">
        <f>_xlfn.CONCAT(IF($Q54&lt;&gt;"",_xlfn.CONCAT(" #LOC_KTT_",A54,"_",C54,"_Title = ",$Q54,CHAR(10),"@PART[",C54,"]:NEEDS[!002_CommunityPartsTitles]:AFTER[",A54,"] // ",IF(Q54="",D54,_xlfn.CONCAT(Q54," (",D54,")")),CHAR(10),"{",CHAR(10),"    @",$Q$1," = #LOC_KTT_",A54,"_",C54,"_Title // ",$Q54,CHAR(10),"}",CHAR(10)),""),"@PART[",C54,"]:AFTER[",A54,"] // ",IF(Q54="",D54,_xlfn.CONCAT(Q54," (",D54,")")),CHAR(10),"{",CHAR(10),"    techBranch = ",VLOOKUP(N54,TechTree!$G$2:$H$43,2,FALSE),CHAR(10),"    techTier = ",O54,CHAR(10),"    @TechRequired = ",M54,IF($R54&lt;&gt;"",_xlfn.CONCAT(CHAR(10),"    @",$R$1," = ",$R54),""),IF($S54&lt;&gt;"",_xlfn.CONCAT(CHAR(10),"    @",$S$1," = ",$S54),""),IF($T54&lt;&gt;"",_xlfn.CONCAT(CHAR(10),"    @",$T$1," = ",$T54),""),IF(AND(Z54="NA/Balloon",P54&lt;&gt;"Fuel Tank")=TRUE,_xlfn.CONCAT(CHAR(10),"    KiwiFuelSwitchIgnore = true"),""),IF($U54&lt;&gt;"",_xlfn.CONCAT(CHAR(10),U54),""),IF($AO54&lt;&gt;"",IF(P54="RTG","",_xlfn.CONCAT(CHAR(10),$AO54)),""),IF(AM54&lt;&gt;"",_xlfn.CONCAT(CHAR(10),AM54),""),CHAR(10),"}",IF(AB54="Yes",_xlfn.CONCAT(CHAR(10),"@PART[",C54,"]:NEEDS[KiwiDeprecate]:AFTER[",A54,"]",CHAR(10),"{",CHAR(10),"    kiwiDeprecate = true",CHAR(10),"}"),""),IF(P54="RTG",AO54,""))</f>
        <v>@PART[LLV_A_Decoupler_1]:AFTER[TantaresLV] // #LOC_tantares_lv_LLV_A_Decoupler_1
{
    techBranch = decouplers
    techTier = 7
    @TechRequired = advancedDocking
    structuralUpgradeType = 7_8
}</v>
      </c>
      <c r="M54" s="9" t="str">
        <f>_xlfn.XLOOKUP(_xlfn.CONCAT(N54,O54),TechTree!$C$2:$C$501,TechTree!$D$2:$D$501,"Not Valid Combination",0,1)</f>
        <v>advancedDocking</v>
      </c>
      <c r="N54" s="8" t="s">
        <v>210</v>
      </c>
      <c r="O54" s="8">
        <v>7</v>
      </c>
      <c r="P54" s="8" t="s">
        <v>6</v>
      </c>
      <c r="T54" s="17"/>
      <c r="U54" s="17"/>
      <c r="V54" s="10" t="s">
        <v>241</v>
      </c>
      <c r="W54" s="10" t="s">
        <v>252</v>
      </c>
      <c r="Z54" s="10" t="s">
        <v>292</v>
      </c>
      <c r="AA54" s="10" t="s">
        <v>301</v>
      </c>
      <c r="AB54" s="10" t="s">
        <v>327</v>
      </c>
      <c r="AD54" s="12" t="str">
        <f t="shared" si="2"/>
        <v/>
      </c>
      <c r="AE54" s="14"/>
      <c r="AF54" s="18" t="s">
        <v>327</v>
      </c>
      <c r="AG54" s="18"/>
      <c r="AH54" s="18"/>
      <c r="AI54" s="18"/>
      <c r="AJ54" s="18"/>
      <c r="AK54" s="18"/>
      <c r="AL54" s="18"/>
      <c r="AM54" s="19" t="str">
        <f t="shared" si="3"/>
        <v/>
      </c>
      <c r="AN54" s="14"/>
      <c r="AO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",W54,CHAR(10),Parts!AR54,CHAR(10),"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Tank",IF(Z54="NA/Balloon","    KiwiFuelSwitchIgnore = true",IF(Z54="standardLiquidFuel",_xlfn.CONCAT("    fuelTankUpgradeType = ",Z54,CHAR(10),"    fuelTankSizeUpgrade = ",AA54),_xlfn.CONCAT("    fuelTankUpgradeType = ",Z54))),IF(P54="RCS","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7_8</v>
      </c>
      <c r="AP54" s="16" t="str">
        <f>IF(P54="Engine",VLOOKUP(W54,EngineUpgrades!$A$2:$C$19,2,FALSE),"")</f>
        <v/>
      </c>
      <c r="AQ54" s="16" t="str">
        <f>IF(P54="Engine",VLOOKUP(W54,EngineUpgrades!$A$2:$C$19,3,FALSE),"")</f>
        <v/>
      </c>
      <c r="AR54" s="15" t="str">
        <f>_xlfn.XLOOKUP(AP54,EngineUpgrades!$D$1:$J$1,EngineUpgrades!$D$17:$J$17,"",0,1)</f>
        <v/>
      </c>
      <c r="AS54" s="17">
        <v>2</v>
      </c>
      <c r="AT54" s="16" t="str">
        <f>IF(P54="Engine",_xlfn.XLOOKUP(_xlfn.CONCAT(N54,O54+AS54),TechTree!$C$2:$C$501,TechTree!$D$2:$D$501,"Not Valid Combination",0,1),"")</f>
        <v/>
      </c>
    </row>
    <row r="55" spans="1:46" ht="84.5" x14ac:dyDescent="0.35">
      <c r="A55" t="s">
        <v>639</v>
      </c>
      <c r="B55" t="s">
        <v>803</v>
      </c>
      <c r="C55" t="s">
        <v>804</v>
      </c>
      <c r="D55" t="s">
        <v>805</v>
      </c>
      <c r="E55" t="s">
        <v>806</v>
      </c>
      <c r="F55" t="s">
        <v>369</v>
      </c>
      <c r="G55">
        <v>7200</v>
      </c>
      <c r="H55">
        <v>1440</v>
      </c>
      <c r="I55">
        <v>0.8</v>
      </c>
      <c r="J55" t="s">
        <v>19</v>
      </c>
      <c r="L55" s="12" t="str">
        <f>_xlfn.CONCAT(IF($Q55&lt;&gt;"",_xlfn.CONCAT(" #LOC_KTT_",A55,"_",C55,"_Title = ",$Q55,CHAR(10),"@PART[",C55,"]:NEEDS[!002_CommunityPartsTitles]:AFTER[",A55,"] // ",IF(Q55="",D55,_xlfn.CONCAT(Q55," (",D55,")")),CHAR(10),"{",CHAR(10),"    @",$Q$1," = #LOC_KTT_",A55,"_",C55,"_Title // ",$Q55,CHAR(10),"}",CHAR(10)),""),"@PART[",C55,"]:AFTER[",A55,"] // ",IF(Q55="",D55,_xlfn.CONCAT(Q55," (",D55,")")),CHAR(10),"{",CHAR(10),"    techBranch = ",VLOOKUP(N55,TechTree!$G$2:$H$43,2,FALSE),CHAR(10),"    techTier = ",O55,CHAR(10),"    @TechRequired = ",M55,IF($R55&lt;&gt;"",_xlfn.CONCAT(CHAR(10),"    @",$R$1," = ",$R55),""),IF($S55&lt;&gt;"",_xlfn.CONCAT(CHAR(10),"    @",$S$1," = ",$S55),""),IF($T55&lt;&gt;"",_xlfn.CONCAT(CHAR(10),"    @",$T$1," = ",$T55),""),IF(AND(Z55="NA/Balloon",P55&lt;&gt;"Fuel Tank")=TRUE,_xlfn.CONCAT(CHAR(10),"    KiwiFuelSwitchIgnore = true"),""),IF($U55&lt;&gt;"",_xlfn.CONCAT(CHAR(10),U55),""),IF($AO55&lt;&gt;"",IF(P55="RTG","",_xlfn.CONCAT(CHAR(10),$AO55)),""),IF(AM55&lt;&gt;"",_xlfn.CONCAT(CHAR(10),AM55),""),CHAR(10),"}",IF(AB55="Yes",_xlfn.CONCAT(CHAR(10),"@PART[",C55,"]:NEEDS[KiwiDeprecate]:AFTER[",A55,"]",CHAR(10),"{",CHAR(10),"    kiwiDeprecate = true",CHAR(10),"}"),""),IF(P55="RTG",AO55,""))</f>
        <v>@PART[chara_lv_fuel_tank_s0p5_4]:AFTER[TantaresLV] // Chara Size 0.5 Fuel Tank D
{
    techBranch = liquidFuelTanks
    techTier = 6
    @TechRequired = largeVolumeContainment
    fuelTankUpgradeType = standardLiquidFuel
    fuelTankSizeUpgrade = size1
}</v>
      </c>
      <c r="M55" s="9" t="str">
        <f>_xlfn.XLOOKUP(_xlfn.CONCAT(N55,O55),TechTree!$C$2:$C$501,TechTree!$D$2:$D$501,"Not Valid Combination",0,1)</f>
        <v>largeVolumeContainment</v>
      </c>
      <c r="N55" s="8" t="s">
        <v>334</v>
      </c>
      <c r="O55" s="8">
        <v>6</v>
      </c>
      <c r="P55" s="8" t="s">
        <v>239</v>
      </c>
      <c r="T55" s="17"/>
      <c r="U55" s="17"/>
      <c r="V55" s="10" t="s">
        <v>241</v>
      </c>
      <c r="W55" s="10" t="s">
        <v>252</v>
      </c>
      <c r="Z55" s="10" t="s">
        <v>292</v>
      </c>
      <c r="AA55" s="10" t="s">
        <v>300</v>
      </c>
      <c r="AB55" s="10" t="s">
        <v>327</v>
      </c>
      <c r="AD55" s="12" t="str">
        <f t="shared" si="2"/>
        <v/>
      </c>
      <c r="AE55" s="14"/>
      <c r="AF55" s="18" t="s">
        <v>327</v>
      </c>
      <c r="AG55" s="18"/>
      <c r="AH55" s="18"/>
      <c r="AI55" s="18"/>
      <c r="AJ55" s="18"/>
      <c r="AK55" s="18"/>
      <c r="AL55" s="18"/>
      <c r="AM55" s="19" t="str">
        <f t="shared" si="3"/>
        <v/>
      </c>
      <c r="AN55" s="14"/>
      <c r="AO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",W55,CHAR(10),Parts!AR55,CHAR(10),"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Tank",IF(Z55="NA/Balloon","    KiwiFuelSwitchIgnore = true",IF(Z55="standardLiquidFuel",_xlfn.CONCAT("    fuelTankUpgradeType = ",Z55,CHAR(10),"    fuelTankSizeUpgrade = ",AA55),_xlfn.CONCAT("    fuelTankUpgradeType = ",Z55))),IF(P55="RCS","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55" s="16" t="str">
        <f>IF(P55="Engine",VLOOKUP(W55,EngineUpgrades!$A$2:$C$19,2,FALSE),"")</f>
        <v/>
      </c>
      <c r="AQ55" s="16" t="str">
        <f>IF(P55="Engine",VLOOKUP(W55,EngineUpgrades!$A$2:$C$19,3,FALSE),"")</f>
        <v/>
      </c>
      <c r="AR55" s="15" t="str">
        <f>_xlfn.XLOOKUP(AP55,EngineUpgrades!$D$1:$J$1,EngineUpgrades!$D$17:$J$17,"",0,1)</f>
        <v/>
      </c>
      <c r="AS55" s="17">
        <v>2</v>
      </c>
      <c r="AT55" s="16" t="str">
        <f>IF(P55="Engine",_xlfn.XLOOKUP(_xlfn.CONCAT(N55,O55+AS55),TechTree!$C$2:$C$501,TechTree!$D$2:$D$501,"Not Valid Combination",0,1),"")</f>
        <v/>
      </c>
    </row>
    <row r="56" spans="1:46" ht="84.5" x14ac:dyDescent="0.35">
      <c r="A56" t="s">
        <v>639</v>
      </c>
      <c r="B56" t="s">
        <v>807</v>
      </c>
      <c r="C56" t="s">
        <v>808</v>
      </c>
      <c r="D56" t="s">
        <v>809</v>
      </c>
      <c r="E56" t="s">
        <v>806</v>
      </c>
      <c r="F56" t="s">
        <v>369</v>
      </c>
      <c r="G56">
        <v>3600</v>
      </c>
      <c r="H56">
        <v>720</v>
      </c>
      <c r="I56">
        <v>0.4</v>
      </c>
      <c r="J56" t="s">
        <v>19</v>
      </c>
      <c r="L56" s="12" t="str">
        <f>_xlfn.CONCAT(IF($Q56&lt;&gt;"",_xlfn.CONCAT(" #LOC_KTT_",A56,"_",C56,"_Title = ",$Q56,CHAR(10),"@PART[",C56,"]:NEEDS[!002_CommunityPartsTitles]:AFTER[",A56,"] // ",IF(Q56="",D56,_xlfn.CONCAT(Q56," (",D56,")")),CHAR(10),"{",CHAR(10),"    @",$Q$1," = #LOC_KTT_",A56,"_",C56,"_Title // ",$Q56,CHAR(10),"}",CHAR(10)),""),"@PART[",C56,"]:AFTER[",A56,"] // ",IF(Q56="",D56,_xlfn.CONCAT(Q56," (",D56,")")),CHAR(10),"{",CHAR(10),"    techBranch = ",VLOOKUP(N56,TechTree!$G$2:$H$43,2,FALSE),CHAR(10),"    techTier = ",O56,CHAR(10),"    @TechRequired = ",M56,IF($R56&lt;&gt;"",_xlfn.CONCAT(CHAR(10),"    @",$R$1," = ",$R56),""),IF($S56&lt;&gt;"",_xlfn.CONCAT(CHAR(10),"    @",$S$1," = ",$S56),""),IF($T56&lt;&gt;"",_xlfn.CONCAT(CHAR(10),"    @",$T$1," = ",$T56),""),IF(AND(Z56="NA/Balloon",P56&lt;&gt;"Fuel Tank")=TRUE,_xlfn.CONCAT(CHAR(10),"    KiwiFuelSwitchIgnore = true"),""),IF($U56&lt;&gt;"",_xlfn.CONCAT(CHAR(10),U56),""),IF($AO56&lt;&gt;"",IF(P56="RTG","",_xlfn.CONCAT(CHAR(10),$AO56)),""),IF(AM56&lt;&gt;"",_xlfn.CONCAT(CHAR(10),AM56),""),CHAR(10),"}",IF(AB56="Yes",_xlfn.CONCAT(CHAR(10),"@PART[",C56,"]:NEEDS[KiwiDeprecate]:AFTER[",A56,"]",CHAR(10),"{",CHAR(10),"    kiwiDeprecate = true",CHAR(10),"}"),""),IF(P56="RTG",AO56,""))</f>
        <v>@PART[chara_lv_fuel_tank_s0p5_3]:AFTER[TantaresLV] // Chara Size 0.5 Fuel Tank C
{
    techBranch = liquidFuelTanks
    techTier = 5
    @TechRequired = advFuelSystems
    fuelTankUpgradeType = standardLiquidFuel
    fuelTankSizeUpgrade = size1
}</v>
      </c>
      <c r="M56" s="9" t="str">
        <f>_xlfn.XLOOKUP(_xlfn.CONCAT(N56,O56),TechTree!$C$2:$C$501,TechTree!$D$2:$D$501,"Not Valid Combination",0,1)</f>
        <v>advFuelSystems</v>
      </c>
      <c r="N56" s="8" t="s">
        <v>334</v>
      </c>
      <c r="O56" s="8">
        <v>5</v>
      </c>
      <c r="P56" s="8" t="s">
        <v>239</v>
      </c>
      <c r="T56" s="17"/>
      <c r="U56" s="17"/>
      <c r="V56" s="10" t="s">
        <v>241</v>
      </c>
      <c r="W56" s="10" t="s">
        <v>252</v>
      </c>
      <c r="Z56" s="10" t="s">
        <v>292</v>
      </c>
      <c r="AA56" s="10" t="s">
        <v>300</v>
      </c>
      <c r="AB56" s="10" t="s">
        <v>327</v>
      </c>
      <c r="AD56" s="12" t="str">
        <f t="shared" si="2"/>
        <v/>
      </c>
      <c r="AE56" s="14"/>
      <c r="AF56" s="18" t="s">
        <v>327</v>
      </c>
      <c r="AG56" s="18"/>
      <c r="AH56" s="18"/>
      <c r="AI56" s="18"/>
      <c r="AJ56" s="18"/>
      <c r="AK56" s="18"/>
      <c r="AL56" s="18"/>
      <c r="AM56" s="19" t="str">
        <f t="shared" si="3"/>
        <v/>
      </c>
      <c r="AN56" s="14"/>
      <c r="AO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",W56,CHAR(10),Parts!AR56,CHAR(10),"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Tank",IF(Z56="NA/Balloon","    KiwiFuelSwitchIgnore = true",IF(Z56="standardLiquidFuel",_xlfn.CONCAT("    fuelTankUpgradeType = ",Z56,CHAR(10),"    fuelTankSizeUpgrade = ",AA56),_xlfn.CONCAT("    fuelTankUpgradeType = ",Z56))),IF(P56="RCS","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56" s="16" t="str">
        <f>IF(P56="Engine",VLOOKUP(W56,EngineUpgrades!$A$2:$C$19,2,FALSE),"")</f>
        <v/>
      </c>
      <c r="AQ56" s="16" t="str">
        <f>IF(P56="Engine",VLOOKUP(W56,EngineUpgrades!$A$2:$C$19,3,FALSE),"")</f>
        <v/>
      </c>
      <c r="AR56" s="15" t="str">
        <f>_xlfn.XLOOKUP(AP56,EngineUpgrades!$D$1:$J$1,EngineUpgrades!$D$17:$J$17,"",0,1)</f>
        <v/>
      </c>
      <c r="AS56" s="17">
        <v>2</v>
      </c>
      <c r="AT56" s="16" t="str">
        <f>IF(P56="Engine",_xlfn.XLOOKUP(_xlfn.CONCAT(N56,O56+AS56),TechTree!$C$2:$C$501,TechTree!$D$2:$D$501,"Not Valid Combination",0,1),"")</f>
        <v/>
      </c>
    </row>
    <row r="57" spans="1:46" ht="84.5" x14ac:dyDescent="0.35">
      <c r="A57" t="s">
        <v>639</v>
      </c>
      <c r="B57" t="s">
        <v>810</v>
      </c>
      <c r="C57" t="s">
        <v>811</v>
      </c>
      <c r="D57" t="s">
        <v>812</v>
      </c>
      <c r="E57" t="s">
        <v>806</v>
      </c>
      <c r="F57" t="s">
        <v>369</v>
      </c>
      <c r="G57">
        <v>1800</v>
      </c>
      <c r="H57">
        <v>360</v>
      </c>
      <c r="I57">
        <v>0.2</v>
      </c>
      <c r="J57" t="s">
        <v>19</v>
      </c>
      <c r="L57" s="12" t="str">
        <f>_xlfn.CONCAT(IF($Q57&lt;&gt;"",_xlfn.CONCAT(" #LOC_KTT_",A57,"_",C57,"_Title = ",$Q57,CHAR(10),"@PART[",C57,"]:NEEDS[!002_CommunityPartsTitles]:AFTER[",A57,"] // ",IF(Q57="",D57,_xlfn.CONCAT(Q57," (",D57,")")),CHAR(10),"{",CHAR(10),"    @",$Q$1," = #LOC_KTT_",A57,"_",C57,"_Title // ",$Q57,CHAR(10),"}",CHAR(10)),""),"@PART[",C57,"]:AFTER[",A57,"] // ",IF(Q57="",D57,_xlfn.CONCAT(Q57," (",D57,")")),CHAR(10),"{",CHAR(10),"    techBranch = ",VLOOKUP(N57,TechTree!$G$2:$H$43,2,FALSE),CHAR(10),"    techTier = ",O57,CHAR(10),"    @TechRequired = ",M57,IF($R57&lt;&gt;"",_xlfn.CONCAT(CHAR(10),"    @",$R$1," = ",$R57),""),IF($S57&lt;&gt;"",_xlfn.CONCAT(CHAR(10),"    @",$S$1," = ",$S57),""),IF($T57&lt;&gt;"",_xlfn.CONCAT(CHAR(10),"    @",$T$1," = ",$T57),""),IF(AND(Z57="NA/Balloon",P57&lt;&gt;"Fuel Tank")=TRUE,_xlfn.CONCAT(CHAR(10),"    KiwiFuelSwitchIgnore = true"),""),IF($U57&lt;&gt;"",_xlfn.CONCAT(CHAR(10),U57),""),IF($AO57&lt;&gt;"",IF(P57="RTG","",_xlfn.CONCAT(CHAR(10),$AO57)),""),IF(AM57&lt;&gt;"",_xlfn.CONCAT(CHAR(10),AM57),""),CHAR(10),"}",IF(AB57="Yes",_xlfn.CONCAT(CHAR(10),"@PART[",C57,"]:NEEDS[KiwiDeprecate]:AFTER[",A57,"]",CHAR(10),"{",CHAR(10),"    kiwiDeprecate = true",CHAR(10),"}"),""),IF(P57="RTG",AO57,""))</f>
        <v>@PART[chara_lv_fuel_tank_s0p5_2]:AFTER[TantaresLV] // Chara Size 0.5 Fuel Tank B
{
    techBranch = liquidFuelTanks
    techTier = 4
    @TechRequired = fuelSystems
    fuelTankUpgradeType = standardLiquidFuel
    fuelTankSizeUpgrade = size1
}</v>
      </c>
      <c r="M57" s="9" t="str">
        <f>_xlfn.XLOOKUP(_xlfn.CONCAT(N57,O57),TechTree!$C$2:$C$501,TechTree!$D$2:$D$501,"Not Valid Combination",0,1)</f>
        <v>fuelSystems</v>
      </c>
      <c r="N57" s="8" t="s">
        <v>334</v>
      </c>
      <c r="O57" s="8">
        <v>4</v>
      </c>
      <c r="P57" s="8" t="s">
        <v>239</v>
      </c>
      <c r="T57" s="17"/>
      <c r="U57" s="17"/>
      <c r="V57" s="10" t="s">
        <v>241</v>
      </c>
      <c r="W57" s="10" t="s">
        <v>252</v>
      </c>
      <c r="Z57" s="10" t="s">
        <v>292</v>
      </c>
      <c r="AA57" s="10" t="s">
        <v>300</v>
      </c>
      <c r="AB57" s="10" t="s">
        <v>327</v>
      </c>
      <c r="AD57" s="12" t="str">
        <f t="shared" si="2"/>
        <v/>
      </c>
      <c r="AE57" s="14"/>
      <c r="AF57" s="18" t="s">
        <v>327</v>
      </c>
      <c r="AG57" s="18"/>
      <c r="AH57" s="18"/>
      <c r="AI57" s="18"/>
      <c r="AJ57" s="18"/>
      <c r="AK57" s="18"/>
      <c r="AL57" s="18"/>
      <c r="AM57" s="19" t="str">
        <f t="shared" si="3"/>
        <v/>
      </c>
      <c r="AN57" s="14"/>
      <c r="AO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",W57,CHAR(10),Parts!AR57,CHAR(10),"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Tank",IF(Z57="NA/Balloon","    KiwiFuelSwitchIgnore = true",IF(Z57="standardLiquidFuel",_xlfn.CONCAT("    fuelTankUpgradeType = ",Z57,CHAR(10),"    fuelTankSizeUpgrade = ",AA57),_xlfn.CONCAT("    fuelTankUpgradeType = ",Z57))),IF(P57="RCS","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57" s="16" t="str">
        <f>IF(P57="Engine",VLOOKUP(W57,EngineUpgrades!$A$2:$C$19,2,FALSE),"")</f>
        <v/>
      </c>
      <c r="AQ57" s="16" t="str">
        <f>IF(P57="Engine",VLOOKUP(W57,EngineUpgrades!$A$2:$C$19,3,FALSE),"")</f>
        <v/>
      </c>
      <c r="AR57" s="15" t="str">
        <f>_xlfn.XLOOKUP(AP57,EngineUpgrades!$D$1:$J$1,EngineUpgrades!$D$17:$J$17,"",0,1)</f>
        <v/>
      </c>
      <c r="AS57" s="17">
        <v>2</v>
      </c>
      <c r="AT57" s="16" t="str">
        <f>IF(P57="Engine",_xlfn.XLOOKUP(_xlfn.CONCAT(N57,O57+AS57),TechTree!$C$2:$C$501,TechTree!$D$2:$D$501,"Not Valid Combination",0,1),"")</f>
        <v/>
      </c>
    </row>
    <row r="58" spans="1:46" ht="96.5" x14ac:dyDescent="0.35">
      <c r="A58" t="s">
        <v>639</v>
      </c>
      <c r="B58" t="s">
        <v>813</v>
      </c>
      <c r="C58" t="s">
        <v>814</v>
      </c>
      <c r="D58" t="s">
        <v>815</v>
      </c>
      <c r="E58" t="s">
        <v>806</v>
      </c>
      <c r="F58" t="s">
        <v>369</v>
      </c>
      <c r="G58">
        <v>900</v>
      </c>
      <c r="H58">
        <v>180</v>
      </c>
      <c r="I58">
        <v>0.1</v>
      </c>
      <c r="J58" t="s">
        <v>19</v>
      </c>
      <c r="L58" s="12" t="str">
        <f>_xlfn.CONCAT(IF($Q58&lt;&gt;"",_xlfn.CONCAT(" #LOC_KTT_",A58,"_",C58,"_Title = ",$Q58,CHAR(10),"@PART[",C58,"]:NEEDS[!002_CommunityPartsTitles]:AFTER[",A58,"] // ",IF(Q58="",D58,_xlfn.CONCAT(Q58," (",D58,")")),CHAR(10),"{",CHAR(10),"    @",$Q$1," = #LOC_KTT_",A58,"_",C58,"_Title // ",$Q58,CHAR(10),"}",CHAR(10)),""),"@PART[",C58,"]:AFTER[",A58,"] // ",IF(Q58="",D58,_xlfn.CONCAT(Q58," (",D58,")")),CHAR(10),"{",CHAR(10),"    techBranch = ",VLOOKUP(N58,TechTree!$G$2:$H$43,2,FALSE),CHAR(10),"    techTier = ",O58,CHAR(10),"    @TechRequired = ",M58,IF($R58&lt;&gt;"",_xlfn.CONCAT(CHAR(10),"    @",$R$1," = ",$R58),""),IF($S58&lt;&gt;"",_xlfn.CONCAT(CHAR(10),"    @",$S$1," = ",$S58),""),IF($T58&lt;&gt;"",_xlfn.CONCAT(CHAR(10),"    @",$T$1," = ",$T58),""),IF(AND(Z58="NA/Balloon",P58&lt;&gt;"Fuel Tank")=TRUE,_xlfn.CONCAT(CHAR(10),"    KiwiFuelSwitchIgnore = true"),""),IF($U58&lt;&gt;"",_xlfn.CONCAT(CHAR(10),U58),""),IF($AO58&lt;&gt;"",IF(P58="RTG","",_xlfn.CONCAT(CHAR(10),$AO58)),""),IF(AM58&lt;&gt;"",_xlfn.CONCAT(CHAR(10),AM58),""),CHAR(10),"}",IF(AB58="Yes",_xlfn.CONCAT(CHAR(10),"@PART[",C58,"]:NEEDS[KiwiDeprecate]:AFTER[",A58,"]",CHAR(10),"{",CHAR(10),"    kiwiDeprecate = true",CHAR(10),"}"),""),IF(P58="RTG",AO58,""))</f>
        <v>@PART[chara_lv_fuel_tank_s0p5_1]:AFTER[TantaresLV] // Chara Size 0.5 Fuel Tank A
{
    techBranch = liquidFuelTanks
    techTier = 3
    @TechRequired = basicFuelSystems
    fuelTankUpgradeType = standardLiquidFuel
    fuelTankSizeUpgrade = size1
}</v>
      </c>
      <c r="M58" s="9" t="str">
        <f>_xlfn.XLOOKUP(_xlfn.CONCAT(N58,O58),TechTree!$C$2:$C$501,TechTree!$D$2:$D$501,"Not Valid Combination",0,1)</f>
        <v>basicFuelSystems</v>
      </c>
      <c r="N58" s="8" t="s">
        <v>334</v>
      </c>
      <c r="O58" s="8">
        <v>3</v>
      </c>
      <c r="P58" s="8" t="s">
        <v>239</v>
      </c>
      <c r="T58" s="17"/>
      <c r="U58" s="17"/>
      <c r="V58" s="10" t="s">
        <v>241</v>
      </c>
      <c r="W58" s="10" t="s">
        <v>252</v>
      </c>
      <c r="Z58" s="10" t="s">
        <v>292</v>
      </c>
      <c r="AA58" s="10" t="s">
        <v>300</v>
      </c>
      <c r="AB58" s="10" t="s">
        <v>327</v>
      </c>
      <c r="AD58" s="12" t="str">
        <f t="shared" si="2"/>
        <v/>
      </c>
      <c r="AE58" s="14"/>
      <c r="AF58" s="18" t="s">
        <v>327</v>
      </c>
      <c r="AG58" s="18"/>
      <c r="AH58" s="18"/>
      <c r="AI58" s="18"/>
      <c r="AJ58" s="18"/>
      <c r="AK58" s="18"/>
      <c r="AL58" s="18"/>
      <c r="AM58" s="19" t="str">
        <f t="shared" si="3"/>
        <v/>
      </c>
      <c r="AN58" s="14"/>
      <c r="AO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",W58,CHAR(10),Parts!AR58,CHAR(10),"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Tank",IF(Z58="NA/Balloon","    KiwiFuelSwitchIgnore = true",IF(Z58="standardLiquidFuel",_xlfn.CONCAT("    fuelTankUpgradeType = ",Z58,CHAR(10),"    fuelTankSizeUpgrade = ",AA58),_xlfn.CONCAT("    fuelTankUpgradeType = ",Z58))),IF(P58="RCS","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58" s="16" t="str">
        <f>IF(P58="Engine",VLOOKUP(W58,EngineUpgrades!$A$2:$C$19,2,FALSE),"")</f>
        <v/>
      </c>
      <c r="AQ58" s="16" t="str">
        <f>IF(P58="Engine",VLOOKUP(W58,EngineUpgrades!$A$2:$C$19,3,FALSE),"")</f>
        <v/>
      </c>
      <c r="AR58" s="15" t="str">
        <f>_xlfn.XLOOKUP(AP58,EngineUpgrades!$D$1:$J$1,EngineUpgrades!$D$17:$J$17,"",0,1)</f>
        <v/>
      </c>
      <c r="AS58" s="17">
        <v>2</v>
      </c>
      <c r="AT58" s="16" t="str">
        <f>IF(P58="Engine",_xlfn.XLOOKUP(_xlfn.CONCAT(N58,O58+AS58),TechTree!$C$2:$C$501,TechTree!$D$2:$D$501,"Not Valid Combination",0,1),"")</f>
        <v/>
      </c>
    </row>
    <row r="59" spans="1:46" ht="384.5" x14ac:dyDescent="0.35">
      <c r="A59" t="s">
        <v>639</v>
      </c>
      <c r="B59" t="s">
        <v>816</v>
      </c>
      <c r="C59" t="s">
        <v>817</v>
      </c>
      <c r="D59" t="s">
        <v>818</v>
      </c>
      <c r="E59" t="s">
        <v>806</v>
      </c>
      <c r="F59" t="s">
        <v>370</v>
      </c>
      <c r="G59">
        <v>1500</v>
      </c>
      <c r="H59">
        <v>300</v>
      </c>
      <c r="I59">
        <v>0.3</v>
      </c>
      <c r="J59" t="s">
        <v>19</v>
      </c>
      <c r="L59" s="12" t="str">
        <f>_xlfn.CONCAT(IF($Q59&lt;&gt;"",_xlfn.CONCAT(" #LOC_KTT_",A59,"_",C59,"_Title = ",$Q59,CHAR(10),"@PART[",C59,"]:NEEDS[!002_CommunityPartsTitles]:AFTER[",A59,"] // ",IF(Q59="",D59,_xlfn.CONCAT(Q59," (",D59,")")),CHAR(10),"{",CHAR(10),"    @",$Q$1," = #LOC_KTT_",A59,"_",C59,"_Title // ",$Q59,CHAR(10),"}",CHAR(10)),""),"@PART[",C59,"]:AFTER[",A59,"] // ",IF(Q59="",D59,_xlfn.CONCAT(Q59," (",D59,")")),CHAR(10),"{",CHAR(10),"    techBranch = ",VLOOKUP(N59,TechTree!$G$2:$H$43,2,FALSE),CHAR(10),"    techTier = ",O59,CHAR(10),"    @TechRequired = ",M59,IF($R59&lt;&gt;"",_xlfn.CONCAT(CHAR(10),"    @",$R$1," = ",$R59),""),IF($S59&lt;&gt;"",_xlfn.CONCAT(CHAR(10),"    @",$S$1," = ",$S59),""),IF($T59&lt;&gt;"",_xlfn.CONCAT(CHAR(10),"    @",$T$1," = ",$T59),""),IF(AND(Z59="NA/Balloon",P59&lt;&gt;"Fuel Tank")=TRUE,_xlfn.CONCAT(CHAR(10),"    KiwiFuelSwitchIgnore = true"),""),IF($U59&lt;&gt;"",_xlfn.CONCAT(CHAR(10),U59),""),IF($AO59&lt;&gt;"",IF(P59="RTG","",_xlfn.CONCAT(CHAR(10),$AO59)),""),IF(AM59&lt;&gt;"",_xlfn.CONCAT(CHAR(10),AM59),""),CHAR(10),"}",IF(AB59="Yes",_xlfn.CONCAT(CHAR(10),"@PART[",C59,"]:NEEDS[KiwiDeprecate]:AFTER[",A59,"]",CHAR(10),"{",CHAR(10),"    kiwiDeprecate = true",CHAR(10),"}"),""),IF(P59="RTG",AO59,""))</f>
        <v xml:space="preserve"> #LOC_KTT_TantaresLV_chara_lv_engine_s0p5_2_Title = RD-119 "Halefjær" Liquid Fuel Engine
@PART[chara_lv_engine_s0p5_2]:NEEDS[!002_CommunityPartsTitles]:AFTER[TantaresLV] // RD-119 "Halefjær" Liquid Fuel Engine (Chara RD-119 "HalefjÃ¦r" Rocket Engine)
{
    @title = #LOC_KTT_TantaresLV_chara_lv_engine_s0p5_2_Title // RD-119 "Halefjær" Liquid Fuel Engine
}
@PART[chara_lv_engine_s0p5_2]:AFTER[TantaresLV] // RD-119 "Halefjær" Liquid Fuel Engine (Chara RD-119 "HalefjÃ¦r" Rocket Engine)
{
    techBranch = keroloxEngines
    techTier = 3
    @TechRequired = advRocketry
    @entryCost = 5000
    @cost = 750
    engineUpgradeType = standardLFO
    engineNumber = 
    engineNumberUpgrade = 
    engineName = 
    engineNameUpgrade = 
    enginePartUpgradeName = halefjaerUpgrade
    @MODULE[ModuleEngines*]
    {
        !atmosphereCurve {}
        atmosphereCurve
        {
            key = 0 330
            key = 1 109
            key = 4 0.001
        }
    }
}</v>
      </c>
      <c r="M59" s="9" t="str">
        <f>_xlfn.XLOOKUP(_xlfn.CONCAT(N59,O59),TechTree!$C$2:$C$501,TechTree!$D$2:$D$501,"Not Valid Combination",0,1)</f>
        <v>advRocketry</v>
      </c>
      <c r="N59" s="8" t="s">
        <v>211</v>
      </c>
      <c r="O59" s="8">
        <v>3</v>
      </c>
      <c r="P59" s="8" t="s">
        <v>8</v>
      </c>
      <c r="Q59" s="10" t="s">
        <v>1123</v>
      </c>
      <c r="R59" s="10">
        <v>5000</v>
      </c>
      <c r="S59" s="10">
        <v>750</v>
      </c>
      <c r="T59" s="17"/>
      <c r="U59" s="17"/>
      <c r="V59" s="10" t="s">
        <v>241</v>
      </c>
      <c r="W59" s="10" t="s">
        <v>252</v>
      </c>
      <c r="X59" s="10" t="s">
        <v>1124</v>
      </c>
      <c r="Z59" s="10" t="s">
        <v>292</v>
      </c>
      <c r="AA59" s="10" t="s">
        <v>301</v>
      </c>
      <c r="AB59" s="10" t="s">
        <v>327</v>
      </c>
      <c r="AD59" s="12" t="str">
        <f t="shared" si="2"/>
        <v>PARTUPGRADE:NEEDS[TantaresLV]
{
    name = halefjaerUpgrade
    type = engine
    partIcon = chara_lv_engine_s0p5_2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@PARTUPGRADE[halefjaerUpgrade]:NEEDS[TantaresLV]:FOR[zKiwiTechTree]
{
    @entryCost = #$@PART[chara_lv_engine_s0p5_2]/entryCost$
    @entryCost *= #$@KIWI_ENGINE_MULTIPLIERS/KEROLOX/UPGRADE_ENTRYCOST_MULTIPLIER$
    @title ^= #:INSERTPARTTITLE:$@PART[chara_lv_engine_s0p5_2]/title$:
    @description ^= #:INSERTPART:$@PART[chara_lv_engine_s0p5_2]/engineName$:
}
@PART[chara_lv_engine_s0p5_2]:NEEDS[TantaresLV]:HAS[~engineUpgrade[off]]:AFTER[zzKiwiTechTree]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#:INSERTPARTUPGRADE:$@PARTUPGRADE[halefjaerUpgrade]/techRequired$:
}</v>
      </c>
      <c r="AE59" s="14"/>
      <c r="AF59" s="18" t="s">
        <v>376</v>
      </c>
      <c r="AG59" s="18"/>
      <c r="AH59" s="18" t="s">
        <v>1125</v>
      </c>
      <c r="AI59" s="18" t="s">
        <v>1126</v>
      </c>
      <c r="AJ59" s="18" t="s">
        <v>378</v>
      </c>
      <c r="AK59" s="18"/>
      <c r="AL59" s="18"/>
      <c r="AM59" s="19" t="str">
        <f t="shared" si="3"/>
        <v xml:space="preserve">    @MODULE[ModuleEngines*]
    {
        !atmosphereCurve {}
        atmosphereCurve
        {
            key = 0 330
            key = 1 109
            key = 4 0.001
        }
    }</v>
      </c>
      <c r="AN59" s="14"/>
      <c r="AO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",V59),IF(P59="Engine",_xlfn.CONCAT("    engineUpgradeType = ",W59,CHAR(10),Parts!AR59,CHAR(10),"    enginePartUpgradeName = ",X59),IF(P59="Parachute","    parachuteUpgradeType = standard",IF(P59="Solar",_xlfn.CONCAT("    solarPanelUpgradeTier = ",O59),IF(OR(P59="System",P59="System and Space Capability")=TRUE,_xlfn.CONCAT("    spacePlaneSystemUpgradeType = ",X59,IF(P59="System and Space Capability",_xlfn.CONCAT(CHAR(10),"    spaceplaneUpgradeType = spaceCapable",CHAR(10),"    baseSkinTemp = ",CHAR(10),"    upgradeSkinTemp = "),"")),IF(P59="Fuel Tank",IF(Z59="NA/Balloon","    KiwiFuelSwitchIgnore = true",IF(Z59="standardLiquidFuel",_xlfn.CONCAT("    fuelTankUpgradeType = ",Z59,CHAR(10),"    fuelTankSizeUpgrade = ",AA59),_xlfn.CONCAT("    fuelTankUpgradeType = ",Z59))),IF(P59="RCS","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halefjaerUpgrade</v>
      </c>
      <c r="AP59" s="16" t="str">
        <f>IF(P59="Engine",VLOOKUP(W59,EngineUpgrades!$A$2:$C$19,2,FALSE),"")</f>
        <v>singleFuel</v>
      </c>
      <c r="AQ59" s="16" t="str">
        <f>IF(P59="Engine",VLOOKUP(W59,EngineUpgrades!$A$2:$C$19,3,FALSE),"")</f>
        <v>KEROLOX</v>
      </c>
      <c r="AR59" s="15" t="str">
        <f>_xlfn.XLOOKUP(AP59,EngineUpgrades!$D$1:$J$1,EngineUpgrades!$D$17:$J$17,"",0,1)</f>
        <v xml:space="preserve">    engineNumber = 
    engineNumberUpgrade = 
    engineName = 
    engineNameUpgrade = 
</v>
      </c>
      <c r="AS59" s="17">
        <v>2</v>
      </c>
      <c r="AT59" s="16" t="str">
        <f>IF(P59="Engine",_xlfn.XLOOKUP(_xlfn.CONCAT(N59,O59+AS59),TechTree!$C$2:$C$501,TechTree!$D$2:$D$501,"Not Valid Combination",0,1),"")</f>
        <v>heavierRocketry</v>
      </c>
    </row>
    <row r="60" spans="1:46" ht="384.5" x14ac:dyDescent="0.35">
      <c r="A60" t="s">
        <v>639</v>
      </c>
      <c r="B60" t="s">
        <v>819</v>
      </c>
      <c r="C60" t="s">
        <v>820</v>
      </c>
      <c r="D60" t="s">
        <v>821</v>
      </c>
      <c r="E60" t="s">
        <v>806</v>
      </c>
      <c r="F60" t="s">
        <v>370</v>
      </c>
      <c r="G60">
        <v>4500</v>
      </c>
      <c r="H60">
        <v>900</v>
      </c>
      <c r="I60">
        <v>1</v>
      </c>
      <c r="J60" t="s">
        <v>19</v>
      </c>
      <c r="L60" s="12" t="str">
        <f>_xlfn.CONCAT(IF($Q60&lt;&gt;"",_xlfn.CONCAT(" #LOC_KTT_",A60,"_",C60,"_Title = ",$Q60,CHAR(10),"@PART[",C60,"]:NEEDS[!002_CommunityPartsTitles]:AFTER[",A60,"] // ",IF(Q60="",D60,_xlfn.CONCAT(Q60," (",D60,")")),CHAR(10),"{",CHAR(10),"    @",$Q$1," = #LOC_KTT_",A60,"_",C60,"_Title // ",$Q60,CHAR(10),"}",CHAR(10)),""),"@PART[",C60,"]:AFTER[",A60,"] // ",IF(Q60="",D60,_xlfn.CONCAT(Q60," (",D60,")")),CHAR(10),"{",CHAR(10),"    techBranch = ",VLOOKUP(N60,TechTree!$G$2:$H$43,2,FALSE),CHAR(10),"    techTier = ",O60,CHAR(10),"    @TechRequired = ",M60,IF($R60&lt;&gt;"",_xlfn.CONCAT(CHAR(10),"    @",$R$1," = ",$R60),""),IF($S60&lt;&gt;"",_xlfn.CONCAT(CHAR(10),"    @",$S$1," = ",$S60),""),IF($T60&lt;&gt;"",_xlfn.CONCAT(CHAR(10),"    @",$T$1," = ",$T60),""),IF(AND(Z60="NA/Balloon",P60&lt;&gt;"Fuel Tank")=TRUE,_xlfn.CONCAT(CHAR(10),"    KiwiFuelSwitchIgnore = true"),""),IF($U60&lt;&gt;"",_xlfn.CONCAT(CHAR(10),U60),""),IF($AO60&lt;&gt;"",IF(P60="RTG","",_xlfn.CONCAT(CHAR(10),$AO60)),""),IF(AM60&lt;&gt;"",_xlfn.CONCAT(CHAR(10),AM60),""),CHAR(10),"}",IF(AB60="Yes",_xlfn.CONCAT(CHAR(10),"@PART[",C60,"]:NEEDS[KiwiDeprecate]:AFTER[",A60,"]",CHAR(10),"{",CHAR(10),"    kiwiDeprecate = true",CHAR(10),"}"),""),IF(P60="RTG",AO60,""))</f>
        <v xml:space="preserve"> #LOC_KTT_TantaresLV_chara_lv_engine_s0p5_1_Title = RD-214 "Fjær" Liquid Fuel Engine
@PART[chara_lv_engine_s0p5_1]:NEEDS[!002_CommunityPartsTitles]:AFTER[TantaresLV] // RD-214 "Fjær" Liquid Fuel Engine (Chara RD-214 "FjÃ¦r" Rocket Engine)
{
    @title = #LOC_KTT_TantaresLV_chara_lv_engine_s0p5_1_Title // RD-214 "Fjær" Liquid Fuel Engine
}
@PART[chara_lv_engine_s0p5_1]:AFTER[TantaresLV] // RD-214 "Fjær" Liquid Fuel Engine (Chara RD-214 "FjÃ¦r" Rocket Engine)
{
    techBranch = keroloxEngines
    techTier = 3
    @TechRequired = advRocketry
    @entryCost = 5000
    @cost = 1000
    engineUpgradeType = standardLFO
    engineNumber = 
    engineNumberUpgrade = 
    engineName = 
    engineNameUpgrade = 
    enginePartUpgradeName = fjaerUpgrade
    @MODULE[ModuleEngines*]
    {
        !atmosphereCurve {}
        atmosphereCurve
        {
            key = 0 290
            key = 1 275
            key = 6 0.001
        }
    }
}</v>
      </c>
      <c r="M60" s="9" t="str">
        <f>_xlfn.XLOOKUP(_xlfn.CONCAT(N60,O60),TechTree!$C$2:$C$501,TechTree!$D$2:$D$501,"Not Valid Combination",0,1)</f>
        <v>advRocketry</v>
      </c>
      <c r="N60" s="8" t="s">
        <v>211</v>
      </c>
      <c r="O60" s="8">
        <v>3</v>
      </c>
      <c r="P60" s="8" t="s">
        <v>8</v>
      </c>
      <c r="Q60" s="10" t="s">
        <v>1127</v>
      </c>
      <c r="R60" s="10">
        <v>5000</v>
      </c>
      <c r="S60" s="10">
        <v>1000</v>
      </c>
      <c r="T60" s="17"/>
      <c r="U60" s="17"/>
      <c r="V60" s="10" t="s">
        <v>241</v>
      </c>
      <c r="W60" s="10" t="s">
        <v>252</v>
      </c>
      <c r="X60" s="10" t="s">
        <v>1128</v>
      </c>
      <c r="Z60" s="10" t="s">
        <v>292</v>
      </c>
      <c r="AA60" s="10" t="s">
        <v>301</v>
      </c>
      <c r="AB60" s="10" t="s">
        <v>327</v>
      </c>
      <c r="AD60" s="12" t="str">
        <f t="shared" si="2"/>
        <v>PARTUPGRADE:NEEDS[TantaresLV]
{
    name = fjaerUpgrade
    type = engine
    partIcon = chara_lv_engine_s0p5_1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@PARTUPGRADE[fjaerUpgrade]:NEEDS[TantaresLV]:FOR[zKiwiTechTree]
{
    @entryCost = #$@PART[chara_lv_engine_s0p5_1]/entryCost$
    @entryCost *= #$@KIWI_ENGINE_MULTIPLIERS/KEROLOX/UPGRADE_ENTRYCOST_MULTIPLIER$
    @title ^= #:INSERTPARTTITLE:$@PART[chara_lv_engine_s0p5_1]/title$:
    @description ^= #:INSERTPART:$@PART[chara_lv_engine_s0p5_1]/engineName$:
}
@PART[chara_lv_engine_s0p5_1]:NEEDS[TantaresLV]:HAS[~engineUpgrade[off]]:AFTER[zzKiwiTechTree]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#:INSERTPARTUPGRADE:$@PARTUPGRADE[fjaerUpgrade]/techRequired$:
}</v>
      </c>
      <c r="AE60" s="14"/>
      <c r="AF60" s="18" t="s">
        <v>376</v>
      </c>
      <c r="AG60" s="18"/>
      <c r="AH60" s="18" t="s">
        <v>596</v>
      </c>
      <c r="AI60" s="18" t="s">
        <v>1084</v>
      </c>
      <c r="AJ60" s="18" t="s">
        <v>1093</v>
      </c>
      <c r="AK60" s="18"/>
      <c r="AL60" s="18"/>
      <c r="AM60" s="19" t="str">
        <f t="shared" si="3"/>
        <v xml:space="preserve">    @MODULE[ModuleEngines*]
    {
        !atmosphereCurve {}
        atmosphereCurve
        {
            key = 0 290
            key = 1 275
            key = 6 0.001
        }
    }</v>
      </c>
      <c r="AN60" s="14"/>
      <c r="AO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",V60),IF(P60="Engine",_xlfn.CONCAT("    engineUpgradeType = ",W60,CHAR(10),Parts!AR60,CHAR(10),"    enginePartUpgradeName = ",X60),IF(P60="Parachute","    parachuteUpgradeType = standard",IF(P60="Solar",_xlfn.CONCAT("    solarPanelUpgradeTier = ",O60),IF(OR(P60="System",P60="System and Space Capability")=TRUE,_xlfn.CONCAT("    spacePlaneSystemUpgradeType = ",X60,IF(P60="System and Space Capability",_xlfn.CONCAT(CHAR(10),"    spaceplaneUpgradeType = spaceCapable",CHAR(10),"    baseSkinTemp = ",CHAR(10),"    upgradeSkinTemp = "),"")),IF(P60="Fuel Tank",IF(Z60="NA/Balloon","    KiwiFuelSwitchIgnore = true",IF(Z60="standardLiquidFuel",_xlfn.CONCAT("    fuelTankUpgradeType = ",Z60,CHAR(10),"    fuelTankSizeUpgrade = ",AA60),_xlfn.CONCAT("    fuelTankUpgradeType = ",Z60))),IF(P60="RCS","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fjaerUpgrade</v>
      </c>
      <c r="AP60" s="16" t="str">
        <f>IF(P60="Engine",VLOOKUP(W60,EngineUpgrades!$A$2:$C$19,2,FALSE),"")</f>
        <v>singleFuel</v>
      </c>
      <c r="AQ60" s="16" t="str">
        <f>IF(P60="Engine",VLOOKUP(W60,EngineUpgrades!$A$2:$C$19,3,FALSE),"")</f>
        <v>KEROLOX</v>
      </c>
      <c r="AR60" s="15" t="str">
        <f>_xlfn.XLOOKUP(AP60,EngineUpgrades!$D$1:$J$1,EngineUpgrades!$D$17:$J$17,"",0,1)</f>
        <v xml:space="preserve">    engineNumber = 
    engineNumberUpgrade = 
    engineName = 
    engineNameUpgrade = 
</v>
      </c>
      <c r="AS60" s="17">
        <v>2</v>
      </c>
      <c r="AT60" s="16" t="str">
        <f>IF(P60="Engine",_xlfn.XLOOKUP(_xlfn.CONCAT(N60,O60+AS60),TechTree!$C$2:$C$501,TechTree!$D$2:$D$501,"Not Valid Combination",0,1),"")</f>
        <v>heavierRocketry</v>
      </c>
    </row>
    <row r="61" spans="1:46" ht="84.5" x14ac:dyDescent="0.35">
      <c r="A61" t="s">
        <v>639</v>
      </c>
      <c r="B61" t="s">
        <v>822</v>
      </c>
      <c r="C61" t="s">
        <v>823</v>
      </c>
      <c r="D61" t="s">
        <v>824</v>
      </c>
      <c r="E61" t="s">
        <v>710</v>
      </c>
      <c r="F61" t="s">
        <v>369</v>
      </c>
      <c r="G61">
        <v>10000</v>
      </c>
      <c r="H61">
        <v>2000</v>
      </c>
      <c r="I61">
        <v>1</v>
      </c>
      <c r="J61" t="s">
        <v>177</v>
      </c>
      <c r="L61" s="12" t="str">
        <f>_xlfn.CONCAT(IF($Q61&lt;&gt;"",_xlfn.CONCAT(" #LOC_KTT_",A61,"_",C61,"_Title = ",$Q61,CHAR(10),"@PART[",C61,"]:NEEDS[!002_CommunityPartsTitles]:AFTER[",A61,"] // ",IF(Q61="",D61,_xlfn.CONCAT(Q61," (",D61,")")),CHAR(10),"{",CHAR(10),"    @",$Q$1," = #LOC_KTT_",A61,"_",C61,"_Title // ",$Q61,CHAR(10),"}",CHAR(10)),""),"@PART[",C61,"]:AFTER[",A61,"] // ",IF(Q61="",D61,_xlfn.CONCAT(Q61," (",D61,")")),CHAR(10),"{",CHAR(10),"    techBranch = ",VLOOKUP(N61,TechTree!$G$2:$H$43,2,FALSE),CHAR(10),"    techTier = ",O61,CHAR(10),"    @TechRequired = ",M61,IF($R61&lt;&gt;"",_xlfn.CONCAT(CHAR(10),"    @",$R$1," = ",$R61),""),IF($S61&lt;&gt;"",_xlfn.CONCAT(CHAR(10),"    @",$S$1," = ",$S61),""),IF($T61&lt;&gt;"",_xlfn.CONCAT(CHAR(10),"    @",$T$1," = ",$T61),""),IF(AND(Z61="NA/Balloon",P61&lt;&gt;"Fuel Tank")=TRUE,_xlfn.CONCAT(CHAR(10),"    KiwiFuelSwitchIgnore = true"),""),IF($U61&lt;&gt;"",_xlfn.CONCAT(CHAR(10),U61),""),IF($AO61&lt;&gt;"",IF(P61="RTG","",_xlfn.CONCAT(CHAR(10),$AO61)),""),IF(AM61&lt;&gt;"",_xlfn.CONCAT(CHAR(10),AM61),""),CHAR(10),"}",IF(AB61="Yes",_xlfn.CONCAT(CHAR(10),"@PART[",C61,"]:NEEDS[KiwiDeprecate]:AFTER[",A61,"]",CHAR(10),"{",CHAR(10),"    kiwiDeprecate = true",CHAR(10),"}"),""),IF(P61="RTG",AO61,""))</f>
        <v>@PART[corvus_lv_fuel_tank_s1_4]:AFTER[TantaresLV] // Corvus Size 1 Fuel Tank D
{
    techBranch = liquidFuelTanks
    techTier = 6
    @TechRequired = largeVolumeContainment
    fuelTankUpgradeType = standardLiquidFuel
    fuelTankSizeUpgrade = size1
}</v>
      </c>
      <c r="M61" s="9" t="str">
        <f>_xlfn.XLOOKUP(_xlfn.CONCAT(N61,O61),TechTree!$C$2:$C$501,TechTree!$D$2:$D$501,"Not Valid Combination",0,1)</f>
        <v>largeVolumeContainment</v>
      </c>
      <c r="N61" s="8" t="s">
        <v>334</v>
      </c>
      <c r="O61" s="8">
        <v>6</v>
      </c>
      <c r="P61" s="8" t="s">
        <v>239</v>
      </c>
      <c r="T61" s="17"/>
      <c r="U61" s="17"/>
      <c r="V61" s="10" t="s">
        <v>241</v>
      </c>
      <c r="W61" s="10" t="s">
        <v>252</v>
      </c>
      <c r="Z61" s="10" t="s">
        <v>292</v>
      </c>
      <c r="AA61" s="10" t="s">
        <v>300</v>
      </c>
      <c r="AB61" s="10" t="s">
        <v>327</v>
      </c>
      <c r="AD61" s="12" t="str">
        <f t="shared" si="2"/>
        <v/>
      </c>
      <c r="AE61" s="14"/>
      <c r="AF61" s="18" t="s">
        <v>327</v>
      </c>
      <c r="AG61" s="18"/>
      <c r="AH61" s="18"/>
      <c r="AI61" s="18"/>
      <c r="AJ61" s="18"/>
      <c r="AK61" s="18"/>
      <c r="AL61" s="18"/>
      <c r="AM61" s="19" t="str">
        <f t="shared" si="3"/>
        <v/>
      </c>
      <c r="AN61" s="14"/>
      <c r="AO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",V61),IF(P61="Engine",_xlfn.CONCAT("    engineUpgradeType = ",W61,CHAR(10),Parts!AR61,CHAR(10),"    enginePartUpgradeName = ",X61),IF(P61="Parachute","    parachuteUpgradeType = standard",IF(P61="Solar",_xlfn.CONCAT("    solarPanelUpgradeTier = ",O61),IF(OR(P61="System",P61="System and Space Capability")=TRUE,_xlfn.CONCAT("    spacePlaneSystemUpgradeType = ",X61,IF(P61="System and Space Capability",_xlfn.CONCAT(CHAR(10),"    spaceplaneUpgradeType = spaceCapable",CHAR(10),"    baseSkinTemp = ",CHAR(10),"    upgradeSkinTemp = "),"")),IF(P61="Fuel Tank",IF(Z61="NA/Balloon","    KiwiFuelSwitchIgnore = true",IF(Z61="standardLiquidFuel",_xlfn.CONCAT("    fuelTankUpgradeType = ",Z61,CHAR(10),"    fuelTankSizeUpgrade = ",AA61),_xlfn.CONCAT("    fuelTankUpgradeType = ",Z61))),IF(P61="RCS","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61" s="16" t="str">
        <f>IF(P61="Engine",VLOOKUP(W61,EngineUpgrades!$A$2:$C$19,2,FALSE),"")</f>
        <v/>
      </c>
      <c r="AQ61" s="16" t="str">
        <f>IF(P61="Engine",VLOOKUP(W61,EngineUpgrades!$A$2:$C$19,3,FALSE),"")</f>
        <v/>
      </c>
      <c r="AR61" s="15" t="str">
        <f>_xlfn.XLOOKUP(AP61,EngineUpgrades!$D$1:$J$1,EngineUpgrades!$D$17:$J$17,"",0,1)</f>
        <v/>
      </c>
      <c r="AS61" s="17">
        <v>2</v>
      </c>
      <c r="AT61" s="16" t="str">
        <f>IF(P61="Engine",_xlfn.XLOOKUP(_xlfn.CONCAT(N61,O61+AS61),TechTree!$C$2:$C$501,TechTree!$D$2:$D$501,"Not Valid Combination",0,1),"")</f>
        <v/>
      </c>
    </row>
    <row r="62" spans="1:46" ht="84.5" x14ac:dyDescent="0.35">
      <c r="A62" t="s">
        <v>639</v>
      </c>
      <c r="B62" t="s">
        <v>825</v>
      </c>
      <c r="C62" t="s">
        <v>826</v>
      </c>
      <c r="D62" t="s">
        <v>827</v>
      </c>
      <c r="E62" t="s">
        <v>710</v>
      </c>
      <c r="F62" t="s">
        <v>369</v>
      </c>
      <c r="G62">
        <v>5000</v>
      </c>
      <c r="H62">
        <v>1000</v>
      </c>
      <c r="I62">
        <v>0.5</v>
      </c>
      <c r="J62" t="s">
        <v>177</v>
      </c>
      <c r="L62" s="12" t="str">
        <f>_xlfn.CONCAT(IF($Q62&lt;&gt;"",_xlfn.CONCAT(" #LOC_KTT_",A62,"_",C62,"_Title = ",$Q62,CHAR(10),"@PART[",C62,"]:NEEDS[!002_CommunityPartsTitles]:AFTER[",A62,"] // ",IF(Q62="",D62,_xlfn.CONCAT(Q62," (",D62,")")),CHAR(10),"{",CHAR(10),"    @",$Q$1," = #LOC_KTT_",A62,"_",C62,"_Title // ",$Q62,CHAR(10),"}",CHAR(10)),""),"@PART[",C62,"]:AFTER[",A62,"] // ",IF(Q62="",D62,_xlfn.CONCAT(Q62," (",D62,")")),CHAR(10),"{",CHAR(10),"    techBranch = ",VLOOKUP(N62,TechTree!$G$2:$H$43,2,FALSE),CHAR(10),"    techTier = ",O62,CHAR(10),"    @TechRequired = ",M62,IF($R62&lt;&gt;"",_xlfn.CONCAT(CHAR(10),"    @",$R$1," = ",$R62),""),IF($S62&lt;&gt;"",_xlfn.CONCAT(CHAR(10),"    @",$S$1," = ",$S62),""),IF($T62&lt;&gt;"",_xlfn.CONCAT(CHAR(10),"    @",$T$1," = ",$T62),""),IF(AND(Z62="NA/Balloon",P62&lt;&gt;"Fuel Tank")=TRUE,_xlfn.CONCAT(CHAR(10),"    KiwiFuelSwitchIgnore = true"),""),IF($U62&lt;&gt;"",_xlfn.CONCAT(CHAR(10),U62),""),IF($AO62&lt;&gt;"",IF(P62="RTG","",_xlfn.CONCAT(CHAR(10),$AO62)),""),IF(AM62&lt;&gt;"",_xlfn.CONCAT(CHAR(10),AM62),""),CHAR(10),"}",IF(AB62="Yes",_xlfn.CONCAT(CHAR(10),"@PART[",C62,"]:NEEDS[KiwiDeprecate]:AFTER[",A62,"]",CHAR(10),"{",CHAR(10),"    kiwiDeprecate = true",CHAR(10),"}"),""),IF(P62="RTG",AO62,""))</f>
        <v>@PART[corvus_lv_fuel_tank_s1_3]:AFTER[TantaresLV] // Corvus Size 1 Fuel Tank C
{
    techBranch = liquidFuelTanks
    techTier = 5
    @TechRequired = advFuelSystems
    fuelTankUpgradeType = standardLiquidFuel
    fuelTankSizeUpgrade = size1
}</v>
      </c>
      <c r="M62" s="9" t="str">
        <f>_xlfn.XLOOKUP(_xlfn.CONCAT(N62,O62),TechTree!$C$2:$C$501,TechTree!$D$2:$D$501,"Not Valid Combination",0,1)</f>
        <v>advFuelSystems</v>
      </c>
      <c r="N62" s="8" t="s">
        <v>334</v>
      </c>
      <c r="O62" s="8">
        <v>5</v>
      </c>
      <c r="P62" s="8" t="s">
        <v>239</v>
      </c>
      <c r="T62" s="17"/>
      <c r="U62" s="17"/>
      <c r="V62" s="10" t="s">
        <v>241</v>
      </c>
      <c r="W62" s="10" t="s">
        <v>252</v>
      </c>
      <c r="Z62" s="10" t="s">
        <v>292</v>
      </c>
      <c r="AA62" s="10" t="s">
        <v>300</v>
      </c>
      <c r="AB62" s="10" t="s">
        <v>327</v>
      </c>
      <c r="AD62" s="12" t="str">
        <f t="shared" si="2"/>
        <v/>
      </c>
      <c r="AE62" s="14"/>
      <c r="AF62" s="18" t="s">
        <v>327</v>
      </c>
      <c r="AG62" s="18"/>
      <c r="AH62" s="18"/>
      <c r="AI62" s="18"/>
      <c r="AJ62" s="18"/>
      <c r="AK62" s="18"/>
      <c r="AL62" s="18"/>
      <c r="AM62" s="19" t="str">
        <f t="shared" si="3"/>
        <v/>
      </c>
      <c r="AN62" s="14"/>
      <c r="AO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",V62),IF(P62="Engine",_xlfn.CONCAT("    engineUpgradeType = ",W62,CHAR(10),Parts!AR62,CHAR(10),"    enginePartUpgradeName = ",X62),IF(P62="Parachute","    parachuteUpgradeType = standard",IF(P62="Solar",_xlfn.CONCAT("    solarPanelUpgradeTier = ",O62),IF(OR(P62="System",P62="System and Space Capability")=TRUE,_xlfn.CONCAT("    spacePlaneSystemUpgradeType = ",X62,IF(P62="System and Space Capability",_xlfn.CONCAT(CHAR(10),"    spaceplaneUpgradeType = spaceCapable",CHAR(10),"    baseSkinTemp = ",CHAR(10),"    upgradeSkinTemp = "),"")),IF(P62="Fuel Tank",IF(Z62="NA/Balloon","    KiwiFuelSwitchIgnore = true",IF(Z62="standardLiquidFuel",_xlfn.CONCAT("    fuelTankUpgradeType = ",Z62,CHAR(10),"    fuelTankSizeUpgrade = ",AA62),_xlfn.CONCAT("    fuelTankUpgradeType = ",Z62))),IF(P62="RCS","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62" s="16" t="str">
        <f>IF(P62="Engine",VLOOKUP(W62,EngineUpgrades!$A$2:$C$19,2,FALSE),"")</f>
        <v/>
      </c>
      <c r="AQ62" s="16" t="str">
        <f>IF(P62="Engine",VLOOKUP(W62,EngineUpgrades!$A$2:$C$19,3,FALSE),"")</f>
        <v/>
      </c>
      <c r="AR62" s="15" t="str">
        <f>_xlfn.XLOOKUP(AP62,EngineUpgrades!$D$1:$J$1,EngineUpgrades!$D$17:$J$17,"",0,1)</f>
        <v/>
      </c>
      <c r="AS62" s="17">
        <v>2</v>
      </c>
      <c r="AT62" s="16" t="str">
        <f>IF(P62="Engine",_xlfn.XLOOKUP(_xlfn.CONCAT(N62,O62+AS62),TechTree!$C$2:$C$501,TechTree!$D$2:$D$501,"Not Valid Combination",0,1),"")</f>
        <v/>
      </c>
    </row>
    <row r="63" spans="1:46" ht="84.5" x14ac:dyDescent="0.35">
      <c r="A63" t="s">
        <v>639</v>
      </c>
      <c r="B63" t="s">
        <v>828</v>
      </c>
      <c r="C63" t="s">
        <v>829</v>
      </c>
      <c r="D63" t="s">
        <v>830</v>
      </c>
      <c r="E63" t="s">
        <v>710</v>
      </c>
      <c r="F63" t="s">
        <v>369</v>
      </c>
      <c r="G63">
        <v>2500</v>
      </c>
      <c r="H63">
        <v>500</v>
      </c>
      <c r="I63">
        <v>0.25</v>
      </c>
      <c r="J63" t="s">
        <v>177</v>
      </c>
      <c r="L63" s="12" t="str">
        <f>_xlfn.CONCAT(IF($Q63&lt;&gt;"",_xlfn.CONCAT(" #LOC_KTT_",A63,"_",C63,"_Title = ",$Q63,CHAR(10),"@PART[",C63,"]:NEEDS[!002_CommunityPartsTitles]:AFTER[",A63,"] // ",IF(Q63="",D63,_xlfn.CONCAT(Q63," (",D63,")")),CHAR(10),"{",CHAR(10),"    @",$Q$1," = #LOC_KTT_",A63,"_",C63,"_Title // ",$Q63,CHAR(10),"}",CHAR(10)),""),"@PART[",C63,"]:AFTER[",A63,"] // ",IF(Q63="",D63,_xlfn.CONCAT(Q63," (",D63,")")),CHAR(10),"{",CHAR(10),"    techBranch = ",VLOOKUP(N63,TechTree!$G$2:$H$43,2,FALSE),CHAR(10),"    techTier = ",O63,CHAR(10),"    @TechRequired = ",M63,IF($R63&lt;&gt;"",_xlfn.CONCAT(CHAR(10),"    @",$R$1," = ",$R63),""),IF($S63&lt;&gt;"",_xlfn.CONCAT(CHAR(10),"    @",$S$1," = ",$S63),""),IF($T63&lt;&gt;"",_xlfn.CONCAT(CHAR(10),"    @",$T$1," = ",$T63),""),IF(AND(Z63="NA/Balloon",P63&lt;&gt;"Fuel Tank")=TRUE,_xlfn.CONCAT(CHAR(10),"    KiwiFuelSwitchIgnore = true"),""),IF($U63&lt;&gt;"",_xlfn.CONCAT(CHAR(10),U63),""),IF($AO63&lt;&gt;"",IF(P63="RTG","",_xlfn.CONCAT(CHAR(10),$AO63)),""),IF(AM63&lt;&gt;"",_xlfn.CONCAT(CHAR(10),AM63),""),CHAR(10),"}",IF(AB63="Yes",_xlfn.CONCAT(CHAR(10),"@PART[",C63,"]:NEEDS[KiwiDeprecate]:AFTER[",A63,"]",CHAR(10),"{",CHAR(10),"    kiwiDeprecate = true",CHAR(10),"}"),""),IF(P63="RTG",AO63,""))</f>
        <v>@PART[corvus_lv_fuel_tank_s1_2]:AFTER[TantaresLV] // Corvus Size 1 Fuel Tank B
{
    techBranch = liquidFuelTanks
    techTier = 4
    @TechRequired = fuelSystems
    fuelTankUpgradeType = standardLiquidFuel
    fuelTankSizeUpgrade = size1
}</v>
      </c>
      <c r="M63" s="9" t="str">
        <f>_xlfn.XLOOKUP(_xlfn.CONCAT(N63,O63),TechTree!$C$2:$C$501,TechTree!$D$2:$D$501,"Not Valid Combination",0,1)</f>
        <v>fuelSystems</v>
      </c>
      <c r="N63" s="8" t="s">
        <v>334</v>
      </c>
      <c r="O63" s="8">
        <v>4</v>
      </c>
      <c r="P63" s="8" t="s">
        <v>239</v>
      </c>
      <c r="T63" s="17"/>
      <c r="U63" s="17"/>
      <c r="V63" s="10" t="s">
        <v>241</v>
      </c>
      <c r="W63" s="10" t="s">
        <v>252</v>
      </c>
      <c r="Z63" s="10" t="s">
        <v>292</v>
      </c>
      <c r="AA63" s="10" t="s">
        <v>300</v>
      </c>
      <c r="AB63" s="10" t="s">
        <v>327</v>
      </c>
      <c r="AD63" s="12" t="str">
        <f t="shared" si="2"/>
        <v/>
      </c>
      <c r="AE63" s="14"/>
      <c r="AF63" s="18" t="s">
        <v>327</v>
      </c>
      <c r="AG63" s="18"/>
      <c r="AH63" s="18"/>
      <c r="AI63" s="18"/>
      <c r="AJ63" s="18"/>
      <c r="AK63" s="18"/>
      <c r="AL63" s="18"/>
      <c r="AM63" s="19" t="str">
        <f t="shared" si="3"/>
        <v/>
      </c>
      <c r="AN63" s="14"/>
      <c r="AO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",V63),IF(P63="Engine",_xlfn.CONCAT("    engineUpgradeType = ",W63,CHAR(10),Parts!AR63,CHAR(10),"    enginePartUpgradeName = ",X63),IF(P63="Parachute","    parachuteUpgradeType = standard",IF(P63="Solar",_xlfn.CONCAT("    solarPanelUpgradeTier = ",O63),IF(OR(P63="System",P63="System and Space Capability")=TRUE,_xlfn.CONCAT("    spacePlaneSystemUpgradeType = ",X63,IF(P63="System and Space Capability",_xlfn.CONCAT(CHAR(10),"    spaceplaneUpgradeType = spaceCapable",CHAR(10),"    baseSkinTemp = ",CHAR(10),"    upgradeSkinTemp = "),"")),IF(P63="Fuel Tank",IF(Z63="NA/Balloon","    KiwiFuelSwitchIgnore = true",IF(Z63="standardLiquidFuel",_xlfn.CONCAT("    fuelTankUpgradeType = ",Z63,CHAR(10),"    fuelTankSizeUpgrade = ",AA63),_xlfn.CONCAT("    fuelTankUpgradeType = ",Z63))),IF(P63="RCS","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63" s="16" t="str">
        <f>IF(P63="Engine",VLOOKUP(W63,EngineUpgrades!$A$2:$C$19,2,FALSE),"")</f>
        <v/>
      </c>
      <c r="AQ63" s="16" t="str">
        <f>IF(P63="Engine",VLOOKUP(W63,EngineUpgrades!$A$2:$C$19,3,FALSE),"")</f>
        <v/>
      </c>
      <c r="AR63" s="15" t="str">
        <f>_xlfn.XLOOKUP(AP63,EngineUpgrades!$D$1:$J$1,EngineUpgrades!$D$17:$J$17,"",0,1)</f>
        <v/>
      </c>
      <c r="AS63" s="17">
        <v>2</v>
      </c>
      <c r="AT63" s="16" t="str">
        <f>IF(P63="Engine",_xlfn.XLOOKUP(_xlfn.CONCAT(N63,O63+AS63),TechTree!$C$2:$C$501,TechTree!$D$2:$D$501,"Not Valid Combination",0,1),"")</f>
        <v/>
      </c>
    </row>
    <row r="64" spans="1:46" ht="84.5" x14ac:dyDescent="0.35">
      <c r="A64" t="s">
        <v>639</v>
      </c>
      <c r="B64" t="s">
        <v>831</v>
      </c>
      <c r="C64" t="s">
        <v>832</v>
      </c>
      <c r="D64" t="s">
        <v>833</v>
      </c>
      <c r="E64" t="s">
        <v>710</v>
      </c>
      <c r="F64" t="s">
        <v>369</v>
      </c>
      <c r="G64">
        <v>1250</v>
      </c>
      <c r="H64">
        <v>250</v>
      </c>
      <c r="I64">
        <v>0.125</v>
      </c>
      <c r="J64" t="s">
        <v>177</v>
      </c>
      <c r="L64" s="12" t="str">
        <f>_xlfn.CONCAT(IF($Q64&lt;&gt;"",_xlfn.CONCAT(" #LOC_KTT_",A64,"_",C64,"_Title = ",$Q64,CHAR(10),"@PART[",C64,"]:NEEDS[!002_CommunityPartsTitles]:AFTER[",A64,"] // ",IF(Q64="",D64,_xlfn.CONCAT(Q64," (",D64,")")),CHAR(10),"{",CHAR(10),"    @",$Q$1," = #LOC_KTT_",A64,"_",C64,"_Title // ",$Q64,CHAR(10),"}",CHAR(10)),""),"@PART[",C64,"]:AFTER[",A64,"] // ",IF(Q64="",D64,_xlfn.CONCAT(Q64," (",D64,")")),CHAR(10),"{",CHAR(10),"    techBranch = ",VLOOKUP(N64,TechTree!$G$2:$H$43,2,FALSE),CHAR(10),"    techTier = ",O64,CHAR(10),"    @TechRequired = ",M64,IF($R64&lt;&gt;"",_xlfn.CONCAT(CHAR(10),"    @",$R$1," = ",$R64),""),IF($S64&lt;&gt;"",_xlfn.CONCAT(CHAR(10),"    @",$S$1," = ",$S64),""),IF($T64&lt;&gt;"",_xlfn.CONCAT(CHAR(10),"    @",$T$1," = ",$T64),""),IF(AND(Z64="NA/Balloon",P64&lt;&gt;"Fuel Tank")=TRUE,_xlfn.CONCAT(CHAR(10),"    KiwiFuelSwitchIgnore = true"),""),IF($U64&lt;&gt;"",_xlfn.CONCAT(CHAR(10),U64),""),IF($AO64&lt;&gt;"",IF(P64="RTG","",_xlfn.CONCAT(CHAR(10),$AO64)),""),IF(AM64&lt;&gt;"",_xlfn.CONCAT(CHAR(10),AM64),""),CHAR(10),"}",IF(AB64="Yes",_xlfn.CONCAT(CHAR(10),"@PART[",C64,"]:NEEDS[KiwiDeprecate]:AFTER[",A64,"]",CHAR(10),"{",CHAR(10),"    kiwiDeprecate = true",CHAR(10),"}"),""),IF(P64="RTG",AO64,""))</f>
        <v>@PART[corvus_lv_fuel_tank_s1_1]:AFTER[TantaresLV] // Corvus Size 1 Fuel Tank A
{
    techBranch = liquidFuelTanks
    techTier = 3
    @TechRequired = basicFuelSystems
    fuelTankUpgradeType = standardLiquidFuel
    fuelTankSizeUpgrade = size1
}</v>
      </c>
      <c r="M64" s="9" t="str">
        <f>_xlfn.XLOOKUP(_xlfn.CONCAT(N64,O64),TechTree!$C$2:$C$501,TechTree!$D$2:$D$501,"Not Valid Combination",0,1)</f>
        <v>basicFuelSystems</v>
      </c>
      <c r="N64" s="8" t="s">
        <v>334</v>
      </c>
      <c r="O64" s="8">
        <v>3</v>
      </c>
      <c r="P64" s="8" t="s">
        <v>239</v>
      </c>
      <c r="T64" s="17"/>
      <c r="U64" s="17"/>
      <c r="V64" s="10" t="s">
        <v>241</v>
      </c>
      <c r="W64" s="10" t="s">
        <v>252</v>
      </c>
      <c r="Z64" s="10" t="s">
        <v>292</v>
      </c>
      <c r="AA64" s="10" t="s">
        <v>300</v>
      </c>
      <c r="AB64" s="10" t="s">
        <v>327</v>
      </c>
      <c r="AD64" s="12" t="str">
        <f t="shared" si="2"/>
        <v/>
      </c>
      <c r="AE64" s="14"/>
      <c r="AF64" s="18" t="s">
        <v>327</v>
      </c>
      <c r="AG64" s="18"/>
      <c r="AH64" s="18"/>
      <c r="AI64" s="18"/>
      <c r="AJ64" s="18"/>
      <c r="AK64" s="18"/>
      <c r="AL64" s="18"/>
      <c r="AM64" s="19" t="str">
        <f t="shared" si="3"/>
        <v/>
      </c>
      <c r="AN64" s="14"/>
      <c r="AO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",V64),IF(P64="Engine",_xlfn.CONCAT("    engineUpgradeType = ",W64,CHAR(10),Parts!AR64,CHAR(10),"    enginePartUpgradeName = ",X64),IF(P64="Parachute","    parachuteUpgradeType = standard",IF(P64="Solar",_xlfn.CONCAT("    solarPanelUpgradeTier = ",O64),IF(OR(P64="System",P64="System and Space Capability")=TRUE,_xlfn.CONCAT("    spacePlaneSystemUpgradeType = ",X64,IF(P64="System and Space Capability",_xlfn.CONCAT(CHAR(10),"    spaceplaneUpgradeType = spaceCapable",CHAR(10),"    baseSkinTemp = ",CHAR(10),"    upgradeSkinTemp = "),"")),IF(P64="Fuel Tank",IF(Z64="NA/Balloon","    KiwiFuelSwitchIgnore = true",IF(Z64="standardLiquidFuel",_xlfn.CONCAT("    fuelTankUpgradeType = ",Z64,CHAR(10),"    fuelTankSizeUpgrade = ",AA64),_xlfn.CONCAT("    fuelTankUpgradeType = ",Z64))),IF(P64="RCS","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64" s="16" t="str">
        <f>IF(P64="Engine",VLOOKUP(W64,EngineUpgrades!$A$2:$C$19,2,FALSE),"")</f>
        <v/>
      </c>
      <c r="AQ64" s="16" t="str">
        <f>IF(P64="Engine",VLOOKUP(W64,EngineUpgrades!$A$2:$C$19,3,FALSE),"")</f>
        <v/>
      </c>
      <c r="AR64" s="15" t="str">
        <f>_xlfn.XLOOKUP(AP64,EngineUpgrades!$D$1:$J$1,EngineUpgrades!$D$17:$J$17,"",0,1)</f>
        <v/>
      </c>
      <c r="AS64" s="17">
        <v>2</v>
      </c>
      <c r="AT64" s="16" t="str">
        <f>IF(P64="Engine",_xlfn.XLOOKUP(_xlfn.CONCAT(N64,O64+AS64),TechTree!$C$2:$C$501,TechTree!$D$2:$D$501,"Not Valid Combination",0,1),"")</f>
        <v/>
      </c>
    </row>
    <row r="65" spans="1:46" ht="372.5" x14ac:dyDescent="0.35">
      <c r="A65" t="s">
        <v>639</v>
      </c>
      <c r="B65" t="s">
        <v>834</v>
      </c>
      <c r="C65" t="s">
        <v>835</v>
      </c>
      <c r="D65" t="s">
        <v>836</v>
      </c>
      <c r="E65" t="s">
        <v>710</v>
      </c>
      <c r="F65" t="s">
        <v>370</v>
      </c>
      <c r="G65">
        <v>1750</v>
      </c>
      <c r="H65">
        <v>350</v>
      </c>
      <c r="I65">
        <v>0.36249999999999999</v>
      </c>
      <c r="J65" t="s">
        <v>177</v>
      </c>
      <c r="L65" s="12" t="str">
        <f>_xlfn.CONCAT(IF($Q65&lt;&gt;"",_xlfn.CONCAT(" #LOC_KTT_",A65,"_",C65,"_Title = ",$Q65,CHAR(10),"@PART[",C65,"]:NEEDS[!002_CommunityPartsTitles]:AFTER[",A65,"] // ",IF(Q65="",D65,_xlfn.CONCAT(Q65," (",D65,")")),CHAR(10),"{",CHAR(10),"    @",$Q$1," = #LOC_KTT_",A65,"_",C65,"_Title // ",$Q65,CHAR(10),"}",CHAR(10)),""),"@PART[",C65,"]:AFTER[",A65,"] // ",IF(Q65="",D65,_xlfn.CONCAT(Q65," (",D65,")")),CHAR(10),"{",CHAR(10),"    techBranch = ",VLOOKUP(N65,TechTree!$G$2:$H$43,2,FALSE),CHAR(10),"    techTier = ",O65,CHAR(10),"    @TechRequired = ",M65,IF($R65&lt;&gt;"",_xlfn.CONCAT(CHAR(10),"    @",$R$1," = ",$R65),""),IF($S65&lt;&gt;"",_xlfn.CONCAT(CHAR(10),"    @",$S$1," = ",$S65),""),IF($T65&lt;&gt;"",_xlfn.CONCAT(CHAR(10),"    @",$T$1," = ",$T65),""),IF(AND(Z65="NA/Balloon",P65&lt;&gt;"Fuel Tank")=TRUE,_xlfn.CONCAT(CHAR(10),"    KiwiFuelSwitchIgnore = true"),""),IF($U65&lt;&gt;"",_xlfn.CONCAT(CHAR(10),U65),""),IF($AO65&lt;&gt;"",IF(P65="RTG","",_xlfn.CONCAT(CHAR(10),$AO65)),""),IF(AM65&lt;&gt;"",_xlfn.CONCAT(CHAR(10),AM65),""),CHAR(10),"}",IF(AB65="Yes",_xlfn.CONCAT(CHAR(10),"@PART[",C65,"]:NEEDS[KiwiDeprecate]:AFTER[",A65,"]",CHAR(10),"{",CHAR(10),"    kiwiDeprecate = true",CHAR(10),"}"),""),IF(P65="RTG",AO65,""))</f>
        <v xml:space="preserve"> #LOC_KTT_TantaresLV_corvus_lv_engine_s1_2_Title = DU-49 "Eremittkreps" Liquid Fuel Engine
@PART[corvus_lv_engine_s1_2]:NEEDS[!002_CommunityPartsTitles]:AFTER[TantaresLV] // DU-49 "Eremittkreps" Liquid Fuel Engine (Corvus DU-49 "Eremittkreps" Rocket Engine)
{
    @title = #LOC_KTT_TantaresLV_corvus_lv_engine_s1_2_Title // DU-49 "Eremittkreps" Liquid Fuel Engine
}
@PART[corvus_lv_engine_s1_2]:AFTER[TantaresLV] // DU-49 "Eremittkreps" Liquid Fuel Engine (Corvus DU-49 "Eremittkreps" Rocket Engine)
{
    techBranch = keroloxEngines
    techTier = 3
    @TechRequired = advRocketry
    @entryCost = 5000
    @cost = 675
    engineUpgradeType = standardLFO
    engineNumber = 
    engineNumberUpgrade = 
    engineName = 
    engineNameUpgrade = 
    enginePartUpgradeName = eremittkrepsUpgrade
    @MODULE[ModuleEngines*]
    {
        !atmosphereCurve {}
        atmosphereCurve
        {
            key = 0 293
            key = 1 97
            key = 4 0.001
        }
    }
}</v>
      </c>
      <c r="M65" s="9" t="str">
        <f>_xlfn.XLOOKUP(_xlfn.CONCAT(N65,O65),TechTree!$C$2:$C$501,TechTree!$D$2:$D$501,"Not Valid Combination",0,1)</f>
        <v>advRocketry</v>
      </c>
      <c r="N65" s="8" t="s">
        <v>211</v>
      </c>
      <c r="O65" s="8">
        <v>3</v>
      </c>
      <c r="P65" s="8" t="s">
        <v>8</v>
      </c>
      <c r="Q65" s="10" t="s">
        <v>1129</v>
      </c>
      <c r="R65" s="10">
        <v>5000</v>
      </c>
      <c r="S65" s="10">
        <v>675</v>
      </c>
      <c r="T65" s="17"/>
      <c r="U65" s="17"/>
      <c r="V65" s="10" t="s">
        <v>241</v>
      </c>
      <c r="W65" s="10" t="s">
        <v>252</v>
      </c>
      <c r="X65" s="10" t="s">
        <v>1131</v>
      </c>
      <c r="Z65" s="10" t="s">
        <v>292</v>
      </c>
      <c r="AA65" s="10" t="s">
        <v>301</v>
      </c>
      <c r="AB65" s="10" t="s">
        <v>327</v>
      </c>
      <c r="AD65" s="12" t="str">
        <f t="shared" si="2"/>
        <v>PARTUPGRADE:NEEDS[TantaresLV]
{
    name = eremittkrepsUpgrade
    type = engine
    partIcon = corvus_lv_engine_s1_2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@PARTUPGRADE[eremittkrepsUpgrade]:NEEDS[TantaresLV]:FOR[zKiwiTechTree]
{
    @entryCost = #$@PART[corvus_lv_engine_s1_2]/entryCost$
    @entryCost *= #$@KIWI_ENGINE_MULTIPLIERS/KEROLOX/UPGRADE_ENTRYCOST_MULTIPLIER$
    @title ^= #:INSERTPARTTITLE:$@PART[corvus_lv_engine_s1_2]/title$:
    @description ^= #:INSERTPART:$@PART[corvus_lv_engine_s1_2]/engineName$:
}
@PART[corvus_lv_engine_s1_2]:NEEDS[TantaresLV]:HAS[~engineUpgrade[off]]:AFTER[zzKiwiTechTree]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#:INSERTPARTUPGRADE:$@PARTUPGRADE[eremittkrepsUpgrade]/techRequired$:
}</v>
      </c>
      <c r="AE65" s="14"/>
      <c r="AF65" s="18" t="s">
        <v>376</v>
      </c>
      <c r="AG65" s="18"/>
      <c r="AH65" s="18" t="s">
        <v>1132</v>
      </c>
      <c r="AI65" s="18" t="s">
        <v>1133</v>
      </c>
      <c r="AJ65" s="18" t="s">
        <v>378</v>
      </c>
      <c r="AK65" s="18"/>
      <c r="AL65" s="18"/>
      <c r="AM65" s="19" t="str">
        <f t="shared" si="3"/>
        <v xml:space="preserve">    @MODULE[ModuleEngines*]
    {
        !atmosphereCurve {}
        atmosphereCurve
        {
            key = 0 293
            key = 1 97
            key = 4 0.001
        }
    }</v>
      </c>
      <c r="AN65" s="14"/>
      <c r="AO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",V65),IF(P65="Engine",_xlfn.CONCAT("    engineUpgradeType = ",W65,CHAR(10),Parts!AR65,CHAR(10),"    enginePartUpgradeName = ",X65),IF(P65="Parachute","    parachuteUpgradeType = standard",IF(P65="Solar",_xlfn.CONCAT("    solarPanelUpgradeTier = ",O65),IF(OR(P65="System",P65="System and Space Capability")=TRUE,_xlfn.CONCAT("    spacePlaneSystemUpgradeType = ",X65,IF(P65="System and Space Capability",_xlfn.CONCAT(CHAR(10),"    spaceplaneUpgradeType = spaceCapable",CHAR(10),"    baseSkinTemp = ",CHAR(10),"    upgradeSkinTemp = "),"")),IF(P65="Fuel Tank",IF(Z65="NA/Balloon","    KiwiFuelSwitchIgnore = true",IF(Z65="standardLiquidFuel",_xlfn.CONCAT("    fuelTankUpgradeType = ",Z65,CHAR(10),"    fuelTankSizeUpgrade = ",AA65),_xlfn.CONCAT("    fuelTankUpgradeType = ",Z65))),IF(P65="RCS","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eremittkrepsUpgrade</v>
      </c>
      <c r="AP65" s="16" t="str">
        <f>IF(P65="Engine",VLOOKUP(W65,EngineUpgrades!$A$2:$C$19,2,FALSE),"")</f>
        <v>singleFuel</v>
      </c>
      <c r="AQ65" s="16" t="str">
        <f>IF(P65="Engine",VLOOKUP(W65,EngineUpgrades!$A$2:$C$19,3,FALSE),"")</f>
        <v>KEROLOX</v>
      </c>
      <c r="AR65" s="15" t="str">
        <f>_xlfn.XLOOKUP(AP65,EngineUpgrades!$D$1:$J$1,EngineUpgrades!$D$17:$J$17,"",0,1)</f>
        <v xml:space="preserve">    engineNumber = 
    engineNumberUpgrade = 
    engineName = 
    engineNameUpgrade = 
</v>
      </c>
      <c r="AS65" s="17">
        <v>2</v>
      </c>
      <c r="AT65" s="16" t="str">
        <f>IF(P65="Engine",_xlfn.XLOOKUP(_xlfn.CONCAT(N65,O65+AS65),TechTree!$C$2:$C$501,TechTree!$D$2:$D$501,"Not Valid Combination",0,1),"")</f>
        <v>heavierRocketry</v>
      </c>
    </row>
    <row r="66" spans="1:46" ht="372.5" x14ac:dyDescent="0.35">
      <c r="A66" t="s">
        <v>639</v>
      </c>
      <c r="B66" t="s">
        <v>837</v>
      </c>
      <c r="C66" t="s">
        <v>838</v>
      </c>
      <c r="D66" t="s">
        <v>839</v>
      </c>
      <c r="E66" t="s">
        <v>710</v>
      </c>
      <c r="F66" t="s">
        <v>370</v>
      </c>
      <c r="G66">
        <v>5750</v>
      </c>
      <c r="H66">
        <v>1150</v>
      </c>
      <c r="I66">
        <v>1.5</v>
      </c>
      <c r="J66" t="s">
        <v>177</v>
      </c>
      <c r="L66" s="12" t="str">
        <f>_xlfn.CONCAT(IF($Q66&lt;&gt;"",_xlfn.CONCAT(" #LOC_KTT_",A66,"_",C66,"_Title = ",$Q66,CHAR(10),"@PART[",C66,"]:NEEDS[!002_CommunityPartsTitles]:AFTER[",A66,"] // ",IF(Q66="",D66,_xlfn.CONCAT(Q66," (",D66,")")),CHAR(10),"{",CHAR(10),"    @",$Q$1," = #LOC_KTT_",A66,"_",C66,"_Title // ",$Q66,CHAR(10),"}",CHAR(10)),""),"@PART[",C66,"]:AFTER[",A66,"] // ",IF(Q66="",D66,_xlfn.CONCAT(Q66," (",D66,")")),CHAR(10),"{",CHAR(10),"    techBranch = ",VLOOKUP(N66,TechTree!$G$2:$H$43,2,FALSE),CHAR(10),"    techTier = ",O66,CHAR(10),"    @TechRequired = ",M66,IF($R66&lt;&gt;"",_xlfn.CONCAT(CHAR(10),"    @",$R$1," = ",$R66),""),IF($S66&lt;&gt;"",_xlfn.CONCAT(CHAR(10),"    @",$S$1," = ",$S66),""),IF($T66&lt;&gt;"",_xlfn.CONCAT(CHAR(10),"    @",$T$1," = ",$T66),""),IF(AND(Z66="NA/Balloon",P66&lt;&gt;"Fuel Tank")=TRUE,_xlfn.CONCAT(CHAR(10),"    KiwiFuelSwitchIgnore = true"),""),IF($U66&lt;&gt;"",_xlfn.CONCAT(CHAR(10),U66),""),IF($AO66&lt;&gt;"",IF(P66="RTG","",_xlfn.CONCAT(CHAR(10),$AO66)),""),IF(AM66&lt;&gt;"",_xlfn.CONCAT(CHAR(10),AM66),""),CHAR(10),"}",IF(AB66="Yes",_xlfn.CONCAT(CHAR(10),"@PART[",C66,"]:NEEDS[KiwiDeprecate]:AFTER[",A66,"]",CHAR(10),"{",CHAR(10),"    kiwiDeprecate = true",CHAR(10),"}"),""),IF(P66="RTG",AO66,""))</f>
        <v xml:space="preserve"> #LOC_KTT_TantaresLV_corvus_lv_engine_s1_1_Title = RD-216 "Kongekrabbe" Liquid Fuel Engine
@PART[corvus_lv_engine_s1_1]:NEEDS[!002_CommunityPartsTitles]:AFTER[TantaresLV] // RD-216 "Kongekrabbe" Liquid Fuel Engine (Corvus RD-216 "Kongekrabbe" Rocket Engine)
{
    @title = #LOC_KTT_TantaresLV_corvus_lv_engine_s1_1_Title // RD-216 "Kongekrabbe" Liquid Fuel Engine
}
@PART[corvus_lv_engine_s1_1]:AFTER[TantaresLV] // RD-216 "Kongekrabbe" Liquid Fuel Engine (Corvus RD-216 "Kongekrabbe" Rocket Engine)
{
    techBranch = keroloxEngines
    techTier = 3
    @TechRequired = advRocketry
    @entryCost = 5000
    engineUpgradeType = standardLFO
    engineNumber = 
    engineNumberUpgrade = 
    engineName = 
    engineNameUpgrade = 
    enginePartUpgradeName = kongekrabbeUpgrade
    @MODULE[ModuleEngines*]
    {
        !atmosphereCurve {}
        atmosphereCurve
        {
            key = 0 291
            key = 1 276
            key = 6 0.001
        }
    }
}</v>
      </c>
      <c r="M66" s="9" t="str">
        <f>_xlfn.XLOOKUP(_xlfn.CONCAT(N66,O66),TechTree!$C$2:$C$501,TechTree!$D$2:$D$501,"Not Valid Combination",0,1)</f>
        <v>advRocketry</v>
      </c>
      <c r="N66" s="8" t="s">
        <v>211</v>
      </c>
      <c r="O66" s="8">
        <v>3</v>
      </c>
      <c r="P66" s="8" t="s">
        <v>8</v>
      </c>
      <c r="Q66" s="10" t="s">
        <v>1130</v>
      </c>
      <c r="R66" s="10">
        <v>5000</v>
      </c>
      <c r="T66" s="17"/>
      <c r="U66" s="17"/>
      <c r="V66" s="10" t="s">
        <v>241</v>
      </c>
      <c r="W66" s="10" t="s">
        <v>252</v>
      </c>
      <c r="X66" s="10" t="s">
        <v>1134</v>
      </c>
      <c r="Z66" s="10" t="s">
        <v>292</v>
      </c>
      <c r="AA66" s="10" t="s">
        <v>301</v>
      </c>
      <c r="AB66" s="10" t="s">
        <v>327</v>
      </c>
      <c r="AD66" s="12" t="str">
        <f t="shared" si="2"/>
        <v>PARTUPGRADE:NEEDS[TantaresLV]
{
    name = kongekrabbeUpgrade
    type = engine
    partIcon = corvus_lv_engine_s1_1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@PARTUPGRADE[kongekrabbeUpgrade]:NEEDS[TantaresLV]:FOR[zKiwiTechTree]
{
    @entryCost = #$@PART[corvus_lv_engine_s1_1]/entryCost$
    @entryCost *= #$@KIWI_ENGINE_MULTIPLIERS/KEROLOX/UPGRADE_ENTRYCOST_MULTIPLIER$
    @title ^= #:INSERTPARTTITLE:$@PART[corvus_lv_engine_s1_1]/title$:
    @description ^= #:INSERTPART:$@PART[corvus_lv_engine_s1_1]/engineName$:
}
@PART[corvus_lv_engine_s1_1]:NEEDS[TantaresLV]:HAS[~engineUpgrade[off]]:AFTER[zzKiwiTechTree]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#:INSERTPARTUPGRADE:$@PARTUPGRADE[kongekrabbeUpgrade]/techRequired$:
}</v>
      </c>
      <c r="AE66" s="14"/>
      <c r="AF66" s="18" t="s">
        <v>376</v>
      </c>
      <c r="AG66" s="18"/>
      <c r="AH66" s="18" t="s">
        <v>1135</v>
      </c>
      <c r="AI66" s="18" t="s">
        <v>1136</v>
      </c>
      <c r="AJ66" s="18" t="s">
        <v>1093</v>
      </c>
      <c r="AK66" s="18"/>
      <c r="AL66" s="18"/>
      <c r="AM66" s="19" t="str">
        <f t="shared" si="3"/>
        <v xml:space="preserve">    @MODULE[ModuleEngines*]
    {
        !atmosphereCurve {}
        atmosphereCurve
        {
            key = 0 291
            key = 1 276
            key = 6 0.001
        }
    }</v>
      </c>
      <c r="AN66" s="14"/>
      <c r="AO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",V66),IF(P66="Engine",_xlfn.CONCAT("    engineUpgradeType = ",W66,CHAR(10),Parts!AR66,CHAR(10),"    enginePartUpgradeName = ",X66),IF(P66="Parachute","    parachuteUpgradeType = standard",IF(P66="Solar",_xlfn.CONCAT("    solarPanelUpgradeTier = ",O66),IF(OR(P66="System",P66="System and Space Capability")=TRUE,_xlfn.CONCAT("    spacePlaneSystemUpgradeType = ",X66,IF(P66="System and Space Capability",_xlfn.CONCAT(CHAR(10),"    spaceplaneUpgradeType = spaceCapable",CHAR(10),"    baseSkinTemp = ",CHAR(10),"    upgradeSkinTemp = "),"")),IF(P66="Fuel Tank",IF(Z66="NA/Balloon","    KiwiFuelSwitchIgnore = true",IF(Z66="standardLiquidFuel",_xlfn.CONCAT("    fuelTankUpgradeType = ",Z66,CHAR(10),"    fuelTankSizeUpgrade = ",AA66),_xlfn.CONCAT("    fuelTankUpgradeType = ",Z66))),IF(P66="RCS","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kongekrabbeUpgrade</v>
      </c>
      <c r="AP66" s="16" t="str">
        <f>IF(P66="Engine",VLOOKUP(W66,EngineUpgrades!$A$2:$C$19,2,FALSE),"")</f>
        <v>singleFuel</v>
      </c>
      <c r="AQ66" s="16" t="str">
        <f>IF(P66="Engine",VLOOKUP(W66,EngineUpgrades!$A$2:$C$19,3,FALSE),"")</f>
        <v>KEROLOX</v>
      </c>
      <c r="AR66" s="15" t="str">
        <f>_xlfn.XLOOKUP(AP66,EngineUpgrades!$D$1:$J$1,EngineUpgrades!$D$17:$J$17,"",0,1)</f>
        <v xml:space="preserve">    engineNumber = 
    engineNumberUpgrade = 
    engineName = 
    engineNameUpgrade = 
</v>
      </c>
      <c r="AS66" s="17">
        <v>2</v>
      </c>
      <c r="AT66" s="16" t="str">
        <f>IF(P66="Engine",_xlfn.XLOOKUP(_xlfn.CONCAT(N66,O66+AS66),TechTree!$C$2:$C$501,TechTree!$D$2:$D$501,"Not Valid Combination",0,1),"")</f>
        <v>heavierRocketry</v>
      </c>
    </row>
    <row r="67" spans="1:46" ht="408.5" x14ac:dyDescent="0.35">
      <c r="A67" t="s">
        <v>639</v>
      </c>
      <c r="B67" t="s">
        <v>840</v>
      </c>
      <c r="C67" t="s">
        <v>841</v>
      </c>
      <c r="D67" t="s">
        <v>836</v>
      </c>
      <c r="E67" t="s">
        <v>710</v>
      </c>
      <c r="F67" t="s">
        <v>370</v>
      </c>
      <c r="G67">
        <v>1750</v>
      </c>
      <c r="H67">
        <v>350</v>
      </c>
      <c r="I67">
        <v>0.36249999999999999</v>
      </c>
      <c r="J67" t="s">
        <v>177</v>
      </c>
      <c r="L67" s="12" t="str">
        <f>_xlfn.CONCAT(IF($Q67&lt;&gt;"",_xlfn.CONCAT(" #LOC_KTT_",A67,"_",C67,"_Title = ",$Q67,CHAR(10),"@PART[",C67,"]:NEEDS[!002_CommunityPartsTitles]:AFTER[",A67,"] // ",IF(Q67="",D67,_xlfn.CONCAT(Q67," (",D67,")")),CHAR(10),"{",CHAR(10),"    @",$Q$1," = #LOC_KTT_",A67,"_",C67,"_Title // ",$Q67,CHAR(10),"}",CHAR(10)),""),"@PART[",C67,"]:AFTER[",A67,"] // ",IF(Q67="",D67,_xlfn.CONCAT(Q67," (",D67,")")),CHAR(10),"{",CHAR(10),"    techBranch = ",VLOOKUP(N67,TechTree!$G$2:$H$43,2,FALSE),CHAR(10),"    techTier = ",O67,CHAR(10),"    @TechRequired = ",M67,IF($R67&lt;&gt;"",_xlfn.CONCAT(CHAR(10),"    @",$R$1," = ",$R67),""),IF($S67&lt;&gt;"",_xlfn.CONCAT(CHAR(10),"    @",$S$1," = ",$S67),""),IF($T67&lt;&gt;"",_xlfn.CONCAT(CHAR(10),"    @",$T$1," = ",$T67),""),IF(AND(Z67="NA/Balloon",P67&lt;&gt;"Fuel Tank")=TRUE,_xlfn.CONCAT(CHAR(10),"    KiwiFuelSwitchIgnore = true"),""),IF($U67&lt;&gt;"",_xlfn.CONCAT(CHAR(10),U67),""),IF($AO67&lt;&gt;"",IF(P67="RTG","",_xlfn.CONCAT(CHAR(10),$AO67)),""),IF(AM67&lt;&gt;"",_xlfn.CONCAT(CHAR(10),AM67),""),CHAR(10),"}",IF(AB67="Yes",_xlfn.CONCAT(CHAR(10),"@PART[",C67,"]:NEEDS[KiwiDeprecate]:AFTER[",A67,"]",CHAR(10),"{",CHAR(10),"    kiwiDeprecate = true",CHAR(10),"}"),""),IF(P67="RTG",AO67,""))</f>
        <v xml:space="preserve"> #LOC_KTT_TantaresLV_corvus_lv_bare_engine_s1_2_Title = DU-49 "Eremittkreps" Liquid Fuel Engine
@PART[corvus_lv_bare_engine_s1_2]:NEEDS[!002_CommunityPartsTitles]:AFTER[TantaresLV] // DU-49 "Eremittkreps" Liquid Fuel Engine (Corvus DU-49 "Eremittkreps" Rocket Engine)
{
    @title = #LOC_KTT_TantaresLV_corvus_lv_bare_engine_s1_2_Title // DU-49 "Eremittkreps" Liquid Fuel Engine
}
@PART[corvus_lv_bare_engine_s1_2]:AFTER[TantaresLV] // DU-49 "Eremittkreps" Liquid Fuel Engine (Corvus DU-49 "Eremittkreps" Rocket Engine)
{
    techBranch = keroloxEngines
    techTier = 3
    @TechRequired = advRocketry
    @entryCost = 5000
    @cost = 675
    // Don't use the upgrade code attached, duplicated
    engineUpgradeType = standardLFO
    engineNumber = 
    engineNumberUpgrade = 
    engineName = 
    engineNameUpgrade = 
    enginePartUpgradeName = eremittkrepsUpgrade
    @MODULE[ModuleEngines*]
    {
        !atmosphereCurve {}
        atmosphereCurve
        {
            key = 0 293
            key = 1 97
            key = 4 0.001
        }
    }
}</v>
      </c>
      <c r="M67" s="9" t="str">
        <f>_xlfn.XLOOKUP(_xlfn.CONCAT(N67,O67),TechTree!$C$2:$C$501,TechTree!$D$2:$D$501,"Not Valid Combination",0,1)</f>
        <v>advRocketry</v>
      </c>
      <c r="N67" s="8" t="s">
        <v>211</v>
      </c>
      <c r="O67" s="8">
        <v>3</v>
      </c>
      <c r="P67" s="8" t="s">
        <v>8</v>
      </c>
      <c r="Q67" s="10" t="s">
        <v>1129</v>
      </c>
      <c r="R67" s="10">
        <v>5000</v>
      </c>
      <c r="S67" s="10">
        <v>675</v>
      </c>
      <c r="T67" s="17"/>
      <c r="U67" s="23" t="s">
        <v>1137</v>
      </c>
      <c r="V67" s="10" t="s">
        <v>241</v>
      </c>
      <c r="W67" s="10" t="s">
        <v>252</v>
      </c>
      <c r="X67" s="10" t="s">
        <v>1131</v>
      </c>
      <c r="Z67" s="10" t="s">
        <v>292</v>
      </c>
      <c r="AA67" s="10" t="s">
        <v>301</v>
      </c>
      <c r="AB67" s="10" t="s">
        <v>327</v>
      </c>
      <c r="AD67" s="12" t="str">
        <f t="shared" si="2"/>
        <v>PARTUPGRADE:NEEDS[TantaresLV]
{
    name = eremittkrepsUpgrade
    type = engine
    partIcon = corvus_lv_bare_engine_s1_2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@PARTUPGRADE[eremittkrepsUpgrade]:NEEDS[TantaresLV]:FOR[zKiwiTechTree]
{
    @entryCost = #$@PART[corvus_lv_bare_engine_s1_2]/entryCost$
    @entryCost *= #$@KIWI_ENGINE_MULTIPLIERS/KEROLOX/UPGRADE_ENTRYCOST_MULTIPLIER$
    @title ^= #:INSERTPARTTITLE:$@PART[corvus_lv_bare_engine_s1_2]/title$:
    @description ^= #:INSERTPART:$@PART[corvus_lv_bare_engine_s1_2]/engineName$:
}
@PART[corvus_lv_bare_engine_s1_2]:NEEDS[TantaresLV]:HAS[~engineUpgrade[off]]:AFTER[zzKiwiTechTree]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#:INSERTPARTUPGRADE:$@PARTUPGRADE[eremittkrepsUpgrade]/techRequired$:
}</v>
      </c>
      <c r="AE67" s="14"/>
      <c r="AF67" s="18" t="s">
        <v>376</v>
      </c>
      <c r="AG67" s="18"/>
      <c r="AH67" s="18" t="s">
        <v>1132</v>
      </c>
      <c r="AI67" s="18" t="s">
        <v>1133</v>
      </c>
      <c r="AJ67" s="18" t="s">
        <v>378</v>
      </c>
      <c r="AK67" s="18"/>
      <c r="AL67" s="18"/>
      <c r="AM67" s="19" t="str">
        <f t="shared" si="3"/>
        <v xml:space="preserve">    @MODULE[ModuleEngines*]
    {
        !atmosphereCurve {}
        atmosphereCurve
        {
            key = 0 293
            key = 1 97
            key = 4 0.001
        }
    }</v>
      </c>
      <c r="AN67" s="14"/>
      <c r="AO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",V67),IF(P67="Engine",_xlfn.CONCAT("    engineUpgradeType = ",W67,CHAR(10),Parts!AR67,CHAR(10),"    enginePartUpgradeName = ",X67),IF(P67="Parachute","    parachuteUpgradeType = standard",IF(P67="Solar",_xlfn.CONCAT("    solarPanelUpgradeTier = ",O67),IF(OR(P67="System",P67="System and Space Capability")=TRUE,_xlfn.CONCAT("    spacePlaneSystemUpgradeType = ",X67,IF(P67="System and Space Capability",_xlfn.CONCAT(CHAR(10),"    spaceplaneUpgradeType = spaceCapable",CHAR(10),"    baseSkinTemp = ",CHAR(10),"    upgradeSkinTemp = "),"")),IF(P67="Fuel Tank",IF(Z67="NA/Balloon","    KiwiFuelSwitchIgnore = true",IF(Z67="standardLiquidFuel",_xlfn.CONCAT("    fuelTankUpgradeType = ",Z67,CHAR(10),"    fuelTankSizeUpgrade = ",AA67),_xlfn.CONCAT("    fuelTankUpgradeType = ",Z67))),IF(P67="RCS","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eremittkrepsUpgrade</v>
      </c>
      <c r="AP67" s="16" t="str">
        <f>IF(P67="Engine",VLOOKUP(W67,EngineUpgrades!$A$2:$C$19,2,FALSE),"")</f>
        <v>singleFuel</v>
      </c>
      <c r="AQ67" s="16" t="str">
        <f>IF(P67="Engine",VLOOKUP(W67,EngineUpgrades!$A$2:$C$19,3,FALSE),"")</f>
        <v>KEROLOX</v>
      </c>
      <c r="AR67" s="15" t="str">
        <f>_xlfn.XLOOKUP(AP67,EngineUpgrades!$D$1:$J$1,EngineUpgrades!$D$17:$J$17,"",0,1)</f>
        <v xml:space="preserve">    engineNumber = 
    engineNumberUpgrade = 
    engineName = 
    engineNameUpgrade = 
</v>
      </c>
      <c r="AS67" s="17">
        <v>2</v>
      </c>
      <c r="AT67" s="16" t="str">
        <f>IF(P67="Engine",_xlfn.XLOOKUP(_xlfn.CONCAT(N67,O67+AS67),TechTree!$C$2:$C$501,TechTree!$D$2:$D$501,"Not Valid Combination",0,1),"")</f>
        <v>heavierRocketry</v>
      </c>
    </row>
    <row r="68" spans="1:46" ht="396.5" x14ac:dyDescent="0.35">
      <c r="A68" t="s">
        <v>639</v>
      </c>
      <c r="B68" t="s">
        <v>842</v>
      </c>
      <c r="C68" t="s">
        <v>843</v>
      </c>
      <c r="D68" t="s">
        <v>839</v>
      </c>
      <c r="E68" t="s">
        <v>710</v>
      </c>
      <c r="F68" t="s">
        <v>370</v>
      </c>
      <c r="G68">
        <v>5750</v>
      </c>
      <c r="H68">
        <v>1150</v>
      </c>
      <c r="I68">
        <v>1.5</v>
      </c>
      <c r="J68" t="s">
        <v>177</v>
      </c>
      <c r="L68" s="12" t="str">
        <f>_xlfn.CONCAT(IF($Q68&lt;&gt;"",_xlfn.CONCAT(" #LOC_KTT_",A68,"_",C68,"_Title = ",$Q68,CHAR(10),"@PART[",C68,"]:NEEDS[!002_CommunityPartsTitles]:AFTER[",A68,"] // ",IF(Q68="",D68,_xlfn.CONCAT(Q68," (",D68,")")),CHAR(10),"{",CHAR(10),"    @",$Q$1," = #LOC_KTT_",A68,"_",C68,"_Title // ",$Q68,CHAR(10),"}",CHAR(10)),""),"@PART[",C68,"]:AFTER[",A68,"] // ",IF(Q68="",D68,_xlfn.CONCAT(Q68," (",D68,")")),CHAR(10),"{",CHAR(10),"    techBranch = ",VLOOKUP(N68,TechTree!$G$2:$H$43,2,FALSE),CHAR(10),"    techTier = ",O68,CHAR(10),"    @TechRequired = ",M68,IF($R68&lt;&gt;"",_xlfn.CONCAT(CHAR(10),"    @",$R$1," = ",$R68),""),IF($S68&lt;&gt;"",_xlfn.CONCAT(CHAR(10),"    @",$S$1," = ",$S68),""),IF($T68&lt;&gt;"",_xlfn.CONCAT(CHAR(10),"    @",$T$1," = ",$T68),""),IF(AND(Z68="NA/Balloon",P68&lt;&gt;"Fuel Tank")=TRUE,_xlfn.CONCAT(CHAR(10),"    KiwiFuelSwitchIgnore = true"),""),IF($U68&lt;&gt;"",_xlfn.CONCAT(CHAR(10),U68),""),IF($AO68&lt;&gt;"",IF(P68="RTG","",_xlfn.CONCAT(CHAR(10),$AO68)),""),IF(AM68&lt;&gt;"",_xlfn.CONCAT(CHAR(10),AM68),""),CHAR(10),"}",IF(AB68="Yes",_xlfn.CONCAT(CHAR(10),"@PART[",C68,"]:NEEDS[KiwiDeprecate]:AFTER[",A68,"]",CHAR(10),"{",CHAR(10),"    kiwiDeprecate = true",CHAR(10),"}"),""),IF(P68="RTG",AO68,""))</f>
        <v xml:space="preserve"> #LOC_KTT_TantaresLV_corvus_lv_bare_engine_s1_1_Title = RD-216 "Kongekrabbe" Liquid Fuel Engine
@PART[corvus_lv_bare_engine_s1_1]:NEEDS[!002_CommunityPartsTitles]:AFTER[TantaresLV] // RD-216 "Kongekrabbe" Liquid Fuel Engine (Corvus RD-216 "Kongekrabbe" Rocket Engine)
{
    @title = #LOC_KTT_TantaresLV_corvus_lv_bare_engine_s1_1_Title // RD-216 "Kongekrabbe" Liquid Fuel Engine
}
@PART[corvus_lv_bare_engine_s1_1]:AFTER[TantaresLV] // RD-216 "Kongekrabbe" Liquid Fuel Engine (Corvus RD-216 "Kongekrabbe" Rocket Engine)
{
    techBranch = keroloxEngines
    techTier = 3
    @TechRequired = advRocketry
    @entryCost = 5000
    // Don't use the upgrade code attached, duplicated
    engineUpgradeType = standardLFO
    engineNumber = 
    engineNumberUpgrade = 
    engineName = 
    engineNameUpgrade = 
    enginePartUpgradeName = kongekrabbeUpgrade
    @MODULE[ModuleEngines*]
    {
        !atmosphereCurve {}
        atmosphereCurve
        {
            key = 0 291
            key = 1 276
            key = 6 0.001
        }
    }
}</v>
      </c>
      <c r="M68" s="9" t="str">
        <f>_xlfn.XLOOKUP(_xlfn.CONCAT(N68,O68),TechTree!$C$2:$C$501,TechTree!$D$2:$D$501,"Not Valid Combination",0,1)</f>
        <v>advRocketry</v>
      </c>
      <c r="N68" s="8" t="s">
        <v>211</v>
      </c>
      <c r="O68" s="8">
        <v>3</v>
      </c>
      <c r="P68" s="8" t="s">
        <v>8</v>
      </c>
      <c r="Q68" s="10" t="s">
        <v>1130</v>
      </c>
      <c r="R68" s="10">
        <v>5000</v>
      </c>
      <c r="T68" s="17"/>
      <c r="U68" s="23" t="s">
        <v>1137</v>
      </c>
      <c r="V68" s="10" t="s">
        <v>241</v>
      </c>
      <c r="W68" s="10" t="s">
        <v>252</v>
      </c>
      <c r="X68" s="10" t="s">
        <v>1134</v>
      </c>
      <c r="Z68" s="10" t="s">
        <v>292</v>
      </c>
      <c r="AA68" s="10" t="s">
        <v>301</v>
      </c>
      <c r="AB68" s="10" t="s">
        <v>327</v>
      </c>
      <c r="AD68" s="12" t="str">
        <f t="shared" ref="AD68:AD131" si="4">IF(P68="Engine",_xlfn.CONCAT("PARTUPGRADE:NEEDS[",A68,"]",CHAR(10),"{",CHAR(10),"    name = ",X68,CHAR(10),"    type = engine",CHAR(10),"    partIcon = ",C68,CHAR(10),"    techRequired = ",AT68,CHAR(10),"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so'.",CHAR(10),"}",CHAR(10),"@PARTUPGRADE[",X68,"]:NEEDS[",A68,"]:FOR[zKiwiTechTree]",CHAR(10),"{",CHAR(10),"    @entryCost = #$@PART[",C68,"]/entryCost$",CHAR(10),"    @entryCost *= #$@KIWI_ENGINE_MULTIPLIERS/",AQ68,"/UPGRADE_ENTRYCOST_MULTIPLIER$",CHAR(10),"    @title ^= #:INSERTPARTTITLE:$@PART[",C68,"]/title$:",CHAR(10),"    @description ^= #:INSERTPART:$@PART[",C68,"]/engineName$:",CHAR(10),"}",CHAR(10),"@PART[",C68,"]:NEEDS[",A68,"]:HAS[~engineUpgrade[off]]:AFTER[zzKiwiTechTree]",CHAR(10),"{",CHAR(10),"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#:INSERTPARTUPGRADE:$@PARTUPGRADE[",X68,"]/techRequired$:",CHAR(10),"}"),IF(OR(P68="System",P68="System and Space Capability")=TRUE,_xlfn.CONCAT("// Choose the one with the part that you want to represent the system",CHAR(10),"#LOC_KTT_",A68,"_",X68,"_SYSTEM_UPGRADE_TITLE = ",Y68,CHAR(10),"PARTUPGRADE:NEEDS[",A68,"]",CHAR(10),"{",CHAR(10),"    name = ",X68,"Upgrade",CHAR(10),"    type = system",CHAR(10),"    systemUpgradeName = #LOC_KTT_",A68,"_",X68,"_SYSTEM_UPGRADE_TITLE // ",Y68,CHAR(10),"    partIcon = ",C68,CHAR(10),"    techRequired = INSERT HERE",AT68,CHAR(10),"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INSERTSYSTEM!",CHAR(10),"}",CHAR(10),"@PARTUPGRADE[",X68,"Upgrade]:FOR[KiwiTechTree]",CHAR(10),"{",CHAR(10),"    @title ^= #:INSERTPARTTITLE:$systemUpgradeName$:",CHAR(10),"    @description ^= #:INSERTSYSTEM:$systemUpgradeName$:",CHAR(10),"}",CHAR(10),"@PART[*]:HAS[#spacePlaneSystemUpgradeType[",X68,"],~systemUpgrade[off]]:FOR[zzzKiwiTechTree]",CHAR(10),"{",CHAR(10),"    %systemUpgradeName = #LOC_KTT_",A68,"_",X68,"_SYSTEM_UPGRADE_TITLE // ",Y68,CHAR(10),"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#:INSERTSYSTEMUPGRADENODE:$@PARTUPGRADE[",X68,"Upgrade]/techRequired$!",CHAR(10),"}"),""))</f>
        <v>PARTUPGRADE:NEEDS[TantaresLV]
{
    name = kongekrabbeUpgrade
    type = engine
    partIcon = corvus_lv_bare_engine_s1_1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@PARTUPGRADE[kongekrabbeUpgrade]:NEEDS[TantaresLV]:FOR[zKiwiTechTree]
{
    @entryCost = #$@PART[corvus_lv_bare_engine_s1_1]/entryCost$
    @entryCost *= #$@KIWI_ENGINE_MULTIPLIERS/KEROLOX/UPGRADE_ENTRYCOST_MULTIPLIER$
    @title ^= #:INSERTPARTTITLE:$@PART[corvus_lv_bare_engine_s1_1]/title$:
    @description ^= #:INSERTPART:$@PART[corvus_lv_bare_engine_s1_1]/engineName$:
}
@PART[corvus_lv_bare_engine_s1_1]:NEEDS[TantaresLV]:HAS[~engineUpgrade[off]]:AFTER[zzKiwiTechTree]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#:INSERTPARTUPGRADE:$@PARTUPGRADE[kongekrabbeUpgrade]/techRequired$:
}</v>
      </c>
      <c r="AE68" s="14"/>
      <c r="AF68" s="18" t="s">
        <v>376</v>
      </c>
      <c r="AG68" s="18"/>
      <c r="AH68" s="18" t="s">
        <v>1135</v>
      </c>
      <c r="AI68" s="18" t="s">
        <v>1136</v>
      </c>
      <c r="AJ68" s="18" t="s">
        <v>1093</v>
      </c>
      <c r="AK68" s="18"/>
      <c r="AL68" s="18"/>
      <c r="AM68" s="19" t="str">
        <f t="shared" si="3"/>
        <v xml:space="preserve">    @MODULE[ModuleEngines*]
    {
        !atmosphereCurve {}
        atmosphereCurve
        {
            key = 0 291
            key = 1 276
            key = 6 0.001
        }
    }</v>
      </c>
      <c r="AN68" s="14"/>
      <c r="AO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",V68),IF(P68="Engine",_xlfn.CONCAT("    engineUpgradeType = ",W68,CHAR(10),Parts!AR68,CHAR(10),"    enginePartUpgradeName = ",X68),IF(P68="Parachute","    parachuteUpgradeType = standard",IF(P68="Solar",_xlfn.CONCAT("    solarPanelUpgradeTier = ",O68),IF(OR(P68="System",P68="System and Space Capability")=TRUE,_xlfn.CONCAT("    spacePlaneSystemUpgradeType = ",X68,IF(P68="System and Space Capability",_xlfn.CONCAT(CHAR(10),"    spaceplaneUpgradeType = spaceCapable",CHAR(10),"    baseSkinTemp = ",CHAR(10),"    upgradeSkinTemp = "),"")),IF(P68="Fuel Tank",IF(Z68="NA/Balloon","    KiwiFuelSwitchIgnore = true",IF(Z68="standardLiquidFuel",_xlfn.CONCAT("    fuelTankUpgradeType = ",Z68,CHAR(10),"    fuelTankSizeUpgrade = ",AA68),_xlfn.CONCAT("    fuelTankUpgradeType = ",Z68))),IF(P68="RCS","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kongekrabbeUpgrade</v>
      </c>
      <c r="AP68" s="16" t="str">
        <f>IF(P68="Engine",VLOOKUP(W68,EngineUpgrades!$A$2:$C$19,2,FALSE),"")</f>
        <v>singleFuel</v>
      </c>
      <c r="AQ68" s="16" t="str">
        <f>IF(P68="Engine",VLOOKUP(W68,EngineUpgrades!$A$2:$C$19,3,FALSE),"")</f>
        <v>KEROLOX</v>
      </c>
      <c r="AR68" s="15" t="str">
        <f>_xlfn.XLOOKUP(AP68,EngineUpgrades!$D$1:$J$1,EngineUpgrades!$D$17:$J$17,"",0,1)</f>
        <v xml:space="preserve">    engineNumber = 
    engineNumberUpgrade = 
    engineName = 
    engineNameUpgrade = 
</v>
      </c>
      <c r="AS68" s="17">
        <v>2</v>
      </c>
      <c r="AT68" s="16" t="str">
        <f>IF(P68="Engine",_xlfn.XLOOKUP(_xlfn.CONCAT(N68,O68+AS68),TechTree!$C$2:$C$501,TechTree!$D$2:$D$501,"Not Valid Combination",0,1),"")</f>
        <v>heavierRocketry</v>
      </c>
    </row>
    <row r="69" spans="1:46" ht="96.5" x14ac:dyDescent="0.35">
      <c r="A69" t="s">
        <v>639</v>
      </c>
      <c r="B69" t="s">
        <v>844</v>
      </c>
      <c r="C69" t="s">
        <v>845</v>
      </c>
      <c r="D69" t="s">
        <v>846</v>
      </c>
      <c r="E69" t="s">
        <v>673</v>
      </c>
      <c r="F69" t="s">
        <v>591</v>
      </c>
      <c r="G69">
        <v>0</v>
      </c>
      <c r="H69">
        <v>0</v>
      </c>
      <c r="I69">
        <v>5.6250000000000001E-2</v>
      </c>
      <c r="J69" t="s">
        <v>75</v>
      </c>
      <c r="L69" s="12" t="str">
        <f>_xlfn.CONCAT(IF($Q69&lt;&gt;"",_xlfn.CONCAT(" #LOC_KTT_",A69,"_",C69,"_Title = ",$Q69,CHAR(10),"@PART[",C69,"]:NEEDS[!002_CommunityPartsTitles]:AFTER[",A69,"] // ",IF(Q69="",D69,_xlfn.CONCAT(Q69," (",D69,")")),CHAR(10),"{",CHAR(10),"    @",$Q$1," = #LOC_KTT_",A69,"_",C69,"_Title // ",$Q69,CHAR(10),"}",CHAR(10)),""),"@PART[",C69,"]:AFTER[",A69,"] // ",IF(Q69="",D69,_xlfn.CONCAT(Q69," (",D69,")")),CHAR(10),"{",CHAR(10),"    techBranch = ",VLOOKUP(N69,TechTree!$G$2:$H$43,2,FALSE),CHAR(10),"    techTier = ",O69,CHAR(10),"    @TechRequired = ",M69,IF($R69&lt;&gt;"",_xlfn.CONCAT(CHAR(10),"    @",$R$1," = ",$R69),""),IF($S69&lt;&gt;"",_xlfn.CONCAT(CHAR(10),"    @",$S$1," = ",$S69),""),IF($T69&lt;&gt;"",_xlfn.CONCAT(CHAR(10),"    @",$T$1," = ",$T69),""),IF(AND(Z69="NA/Balloon",P69&lt;&gt;"Fuel Tank")=TRUE,_xlfn.CONCAT(CHAR(10),"    KiwiFuelSwitchIgnore = true"),""),IF($U69&lt;&gt;"",_xlfn.CONCAT(CHAR(10),U69),""),IF($AO69&lt;&gt;"",IF(P69="RTG","",_xlfn.CONCAT(CHAR(10),$AO69)),""),IF(AM69&lt;&gt;"",_xlfn.CONCAT(CHAR(10),AM69),""),CHAR(10),"}",IF(AB69="Yes",_xlfn.CONCAT(CHAR(10),"@PART[",C69,"]:NEEDS[KiwiDeprecate]:AFTER[",A69,"]",CHAR(10),"{",CHAR(10),"    kiwiDeprecate = true",CHAR(10),"}"),""),IF(P69="RTG",AO69,""))</f>
        <v>@PART[TUS_LFO_1]:AFTER[TantaresLV] // #LOC_tantares_lv_TUS_LFO_1
{
    techBranch = specialtyFuel
    techTier = 4
    @TechRequired = flexibleFuelSolutions
    // This tech was hidden at the time that I wrote this config, still under development
    fuelTankUpgradeType = standardLiquidFuel
    fuelTankSizeUpgrade = size1p5
}</v>
      </c>
      <c r="M69" s="9" t="str">
        <f>_xlfn.XLOOKUP(_xlfn.CONCAT(N69,O69),TechTree!$C$2:$C$501,TechTree!$D$2:$D$501,"Not Valid Combination",0,1)</f>
        <v>flexibleFuelSolutions</v>
      </c>
      <c r="N69" s="8" t="s">
        <v>348</v>
      </c>
      <c r="O69" s="8">
        <v>4</v>
      </c>
      <c r="P69" s="8" t="s">
        <v>239</v>
      </c>
      <c r="T69" s="17"/>
      <c r="U69" s="23" t="s">
        <v>1113</v>
      </c>
      <c r="V69" s="10" t="s">
        <v>241</v>
      </c>
      <c r="W69" s="10" t="s">
        <v>252</v>
      </c>
      <c r="Z69" s="10" t="s">
        <v>292</v>
      </c>
      <c r="AA69" s="10" t="s">
        <v>304</v>
      </c>
      <c r="AB69" s="10" t="s">
        <v>327</v>
      </c>
      <c r="AD69" s="12" t="str">
        <f t="shared" si="4"/>
        <v/>
      </c>
      <c r="AE69" s="14"/>
      <c r="AF69" s="18" t="s">
        <v>327</v>
      </c>
      <c r="AG69" s="18"/>
      <c r="AH69" s="18"/>
      <c r="AI69" s="18"/>
      <c r="AJ69" s="18"/>
      <c r="AK69" s="18"/>
      <c r="AL69" s="18"/>
      <c r="AM69" s="19" t="str">
        <f t="shared" ref="AM69:AM132" si="5">IF(AF69="Yes",_xlfn.CONCAT("    @MODULE[ModuleEngines*]",CHAR(10),"    {",IF(AG69&lt;&gt;"",_xlfn.CONCAT(CHAR(10),"        @maxThrust = ",AG69),""),IF(AH69&lt;&gt;"",_xlfn.CONCAT(CHAR(10),"        !atmosphereCurve {}",CHAR(10),"        atmosphereCurve",CHAR(10),"        {",IF(AH69&lt;&gt;"",_xlfn.CONCAT(CHAR(10),"            key = ",AH69),""),IF(AI69&lt;&gt;"",_xlfn.CONCAT(CHAR(10),"            key = ",AI69),""),IF(AJ69&lt;&gt;"",_xlfn.CONCAT(CHAR(10),"            key = ",AJ69),""),IF(AK69&lt;&gt;"",_xlfn.CONCAT(CHAR(10),"            key = ",AK69),""),IF(AL69&lt;&gt;"",_xlfn.CONCAT(CHAR(10),"            key = ",AL69),""),CHAR(10),"        }"),""),CHAR(10),"    }"),"")</f>
        <v/>
      </c>
      <c r="AN69" s="14"/>
      <c r="AO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",V69),IF(P69="Engine",_xlfn.CONCAT("    engineUpgradeType = ",W69,CHAR(10),Parts!AR69,CHAR(10),"    enginePartUpgradeName = ",X69),IF(P69="Parachute","    parachuteUpgradeType = standard",IF(P69="Solar",_xlfn.CONCAT("    solarPanelUpgradeTier = ",O69),IF(OR(P69="System",P69="System and Space Capability")=TRUE,_xlfn.CONCAT("    spacePlaneSystemUpgradeType = ",X69,IF(P69="System and Space Capability",_xlfn.CONCAT(CHAR(10),"    spaceplaneUpgradeType = spaceCapable",CHAR(10),"    baseSkinTemp = ",CHAR(10),"    upgradeSkinTemp = "),"")),IF(P69="Fuel Tank",IF(Z69="NA/Balloon","    KiwiFuelSwitchIgnore = true",IF(Z69="standardLiquidFuel",_xlfn.CONCAT("    fuelTankUpgradeType = ",Z69,CHAR(10),"    fuelTankSizeUpgrade = ",AA69),_xlfn.CONCAT("    fuelTankUpgradeType = ",Z69))),IF(P69="RCS","    rcsUpgradeType = coldGas",IF(P69="RTG",_xlfn.CONCAT(CHAR(10),"@PART[",C69,"]:NEEDS[",A69,",NearFutureElectrical,DecayingRTGs,!FeatureRadiation]",CHAR(10),"{",CHAR(10),"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69" s="16" t="str">
        <f>IF(P69="Engine",VLOOKUP(W69,EngineUpgrades!$A$2:$C$19,2,FALSE),"")</f>
        <v/>
      </c>
      <c r="AQ69" s="16" t="str">
        <f>IF(P69="Engine",VLOOKUP(W69,EngineUpgrades!$A$2:$C$19,3,FALSE),"")</f>
        <v/>
      </c>
      <c r="AR69" s="15" t="str">
        <f>_xlfn.XLOOKUP(AP69,EngineUpgrades!$D$1:$J$1,EngineUpgrades!$D$17:$J$17,"",0,1)</f>
        <v/>
      </c>
      <c r="AS69" s="17">
        <v>2</v>
      </c>
      <c r="AT69" s="16" t="str">
        <f>IF(P69="Engine",_xlfn.XLOOKUP(_xlfn.CONCAT(N69,O69+AS69),TechTree!$C$2:$C$501,TechTree!$D$2:$D$501,"Not Valid Combination",0,1),"")</f>
        <v/>
      </c>
    </row>
    <row r="70" spans="1:46" ht="384.5" x14ac:dyDescent="0.35">
      <c r="A70" t="s">
        <v>639</v>
      </c>
      <c r="B70" t="s">
        <v>847</v>
      </c>
      <c r="C70" t="s">
        <v>848</v>
      </c>
      <c r="D70" t="s">
        <v>849</v>
      </c>
      <c r="E70" t="s">
        <v>673</v>
      </c>
      <c r="F70" t="s">
        <v>591</v>
      </c>
      <c r="G70">
        <v>0</v>
      </c>
      <c r="H70">
        <v>0</v>
      </c>
      <c r="I70">
        <v>0.15625</v>
      </c>
      <c r="J70" t="s">
        <v>75</v>
      </c>
      <c r="L70" s="12" t="str">
        <f>_xlfn.CONCAT(IF($Q70&lt;&gt;"",_xlfn.CONCAT(" #LOC_KTT_",A70,"_",C70,"_Title = ",$Q70,CHAR(10),"@PART[",C70,"]:NEEDS[!002_CommunityPartsTitles]:AFTER[",A70,"] // ",IF(Q70="",D70,_xlfn.CONCAT(Q70," (",D70,")")),CHAR(10),"{",CHAR(10),"    @",$Q$1," = #LOC_KTT_",A70,"_",C70,"_Title // ",$Q70,CHAR(10),"}",CHAR(10)),""),"@PART[",C70,"]:AFTER[",A70,"] // ",IF(Q70="",D70,_xlfn.CONCAT(Q70," (",D70,")")),CHAR(10),"{",CHAR(10),"    techBranch = ",VLOOKUP(N70,TechTree!$G$2:$H$43,2,FALSE),CHAR(10),"    techTier = ",O70,CHAR(10),"    @TechRequired = ",M70,IF($R70&lt;&gt;"",_xlfn.CONCAT(CHAR(10),"    @",$R$1," = ",$R70),""),IF($S70&lt;&gt;"",_xlfn.CONCAT(CHAR(10),"    @",$S$1," = ",$S70),""),IF($T70&lt;&gt;"",_xlfn.CONCAT(CHAR(10),"    @",$T$1," = ",$T70),""),IF(AND(Z70="NA/Balloon",P70&lt;&gt;"Fuel Tank")=TRUE,_xlfn.CONCAT(CHAR(10),"    KiwiFuelSwitchIgnore = true"),""),IF($U70&lt;&gt;"",_xlfn.CONCAT(CHAR(10),U70),""),IF($AO70&lt;&gt;"",IF(P70="RTG","",_xlfn.CONCAT(CHAR(10),$AO70)),""),IF(AM70&lt;&gt;"",_xlfn.CONCAT(CHAR(10),AM70),""),CHAR(10),"}",IF(AB70="Yes",_xlfn.CONCAT(CHAR(10),"@PART[",C70,"]:NEEDS[KiwiDeprecate]:AFTER[",A70,"]",CHAR(10),"{",CHAR(10),"    kiwiDeprecate = true",CHAR(10),"}"),""),IF(P70="RTG",AO70,""))</f>
        <v xml:space="preserve"> #LOC_KTT_TantaresLV_TUS_Engine_1_Title = To Be Announced
@PART[TUS_Engine_1]:NEEDS[!002_CommunityPartsTitles]:AFTER[TantaresLV] // To Be Announced (#LOC_tantares_lv_TUS_Engine_1)
{
    @title = #LOC_KTT_TantaresLV_TUS_Engine_1_Title // To Be Announced
}
@PART[TUS_Engine_1]:AFTER[TantaresLV] // To Be Announced (#LOC_tantares_lv_TUS_Engine_1)
{
    techBranch = keroloxEngines
    techTier = 3
    @TechRequired = advRocketry
    @entryCost = 5000
    @cost = 750
    // This tech was hidden at the time that I wrote this config, still under development
    engineUpgradeType = standardLFO
    engineNumber = 
    engineNumberUpgrade = 
    engineName = 
    engineNameUpgrade = 
    enginePartUpgradeName = TUS_Engine_1Upgrade
    @MODULE[ModuleEngines*]
    {
        !atmosphereCurve {}
        atmosphereCurve
        {
            key = 0 300
            key = 1 103
            key = 4 0.001
        }
    }
}</v>
      </c>
      <c r="M70" s="9" t="str">
        <f>_xlfn.XLOOKUP(_xlfn.CONCAT(N70,O70),TechTree!$C$2:$C$501,TechTree!$D$2:$D$501,"Not Valid Combination",0,1)</f>
        <v>advRocketry</v>
      </c>
      <c r="N70" s="8" t="s">
        <v>211</v>
      </c>
      <c r="O70" s="8">
        <v>3</v>
      </c>
      <c r="P70" s="8" t="s">
        <v>8</v>
      </c>
      <c r="Q70" s="10" t="s">
        <v>1138</v>
      </c>
      <c r="R70" s="10">
        <v>5000</v>
      </c>
      <c r="S70" s="10">
        <v>750</v>
      </c>
      <c r="T70" s="17"/>
      <c r="U70" s="23" t="s">
        <v>1113</v>
      </c>
      <c r="V70" s="10" t="s">
        <v>241</v>
      </c>
      <c r="W70" s="10" t="s">
        <v>252</v>
      </c>
      <c r="X70" s="10" t="s">
        <v>1139</v>
      </c>
      <c r="Z70" s="10" t="s">
        <v>292</v>
      </c>
      <c r="AA70" s="10" t="s">
        <v>301</v>
      </c>
      <c r="AB70" s="10" t="s">
        <v>327</v>
      </c>
      <c r="AD70" s="12" t="str">
        <f t="shared" si="4"/>
        <v>PARTUPGRADE:NEEDS[TantaresLV]
{
    name = TUS_Engine_1Upgrade
    type = engine
    partIcon = TUS_Engine_1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@PARTUPGRADE[TUS_Engine_1Upgrade]:NEEDS[TantaresLV]:FOR[zKiwiTechTree]
{
    @entryCost = #$@PART[TUS_Engine_1]/entryCost$
    @entryCost *= #$@KIWI_ENGINE_MULTIPLIERS/KEROLOX/UPGRADE_ENTRYCOST_MULTIPLIER$
    @title ^= #:INSERTPARTTITLE:$@PART[TUS_Engine_1]/title$:
    @description ^= #:INSERTPART:$@PART[TUS_Engine_1]/engineName$:
}
@PART[TUS_Engine_1]:NEEDS[TantaresLV]:HAS[~engineUpgrade[off]]:AFTER[zzKiwiTechTree]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#:INSERTPARTUPGRADE:$@PARTUPGRADE[TUS_Engine_1Upgrade]/techRequired$:
}</v>
      </c>
      <c r="AE70" s="14"/>
      <c r="AF70" s="18" t="s">
        <v>376</v>
      </c>
      <c r="AG70" s="18"/>
      <c r="AH70" s="18" t="s">
        <v>1140</v>
      </c>
      <c r="AI70" s="18" t="s">
        <v>1141</v>
      </c>
      <c r="AJ70" s="18" t="s">
        <v>378</v>
      </c>
      <c r="AK70" s="18"/>
      <c r="AL70" s="18"/>
      <c r="AM70" s="19" t="str">
        <f t="shared" si="5"/>
        <v xml:space="preserve">    @MODULE[ModuleEngines*]
    {
        !atmosphereCurve {}
        atmosphereCurve
        {
            key = 0 300
            key = 1 103
            key = 4 0.001
        }
    }</v>
      </c>
      <c r="AN70" s="14"/>
      <c r="AO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",V70),IF(P70="Engine",_xlfn.CONCAT("    engineUpgradeType = ",W70,CHAR(10),Parts!AR70,CHAR(10),"    enginePartUpgradeName = ",X70),IF(P70="Parachute","    parachuteUpgradeType = standard",IF(P70="Solar",_xlfn.CONCAT("    solarPanelUpgradeTier = ",O70),IF(OR(P70="System",P70="System and Space Capability")=TRUE,_xlfn.CONCAT("    spacePlaneSystemUpgradeType = ",X70,IF(P70="System and Space Capability",_xlfn.CONCAT(CHAR(10),"    spaceplaneUpgradeType = spaceCapable",CHAR(10),"    baseSkinTemp = ",CHAR(10),"    upgradeSkinTemp = "),"")),IF(P70="Fuel Tank",IF(Z70="NA/Balloon","    KiwiFuelSwitchIgnore = true",IF(Z70="standardLiquidFuel",_xlfn.CONCAT("    fuelTankUpgradeType = ",Z70,CHAR(10),"    fuelTankSizeUpgrade = ",AA70),_xlfn.CONCAT("    fuelTankUpgradeType = ",Z70))),IF(P70="RCS","    rcsUpgradeType = coldGas",IF(P70="RTG",_xlfn.CONCAT(CHAR(10),"@PART[",C70,"]:NEEDS[",A70,",NearFutureElectrical,DecayingRTGs,!FeatureRadiation]",CHAR(10),"{",CHAR(10),"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TUS_Engine_1Upgrade</v>
      </c>
      <c r="AP70" s="16" t="str">
        <f>IF(P70="Engine",VLOOKUP(W70,EngineUpgrades!$A$2:$C$19,2,FALSE),"")</f>
        <v>singleFuel</v>
      </c>
      <c r="AQ70" s="16" t="str">
        <f>IF(P70="Engine",VLOOKUP(W70,EngineUpgrades!$A$2:$C$19,3,FALSE),"")</f>
        <v>KEROLOX</v>
      </c>
      <c r="AR70" s="15" t="str">
        <f>_xlfn.XLOOKUP(AP70,EngineUpgrades!$D$1:$J$1,EngineUpgrades!$D$17:$J$17,"",0,1)</f>
        <v xml:space="preserve">    engineNumber = 
    engineNumberUpgrade = 
    engineName = 
    engineNameUpgrade = 
</v>
      </c>
      <c r="AS70" s="17">
        <v>2</v>
      </c>
      <c r="AT70" s="16" t="str">
        <f>IF(P70="Engine",_xlfn.XLOOKUP(_xlfn.CONCAT(N70,O70+AS70),TechTree!$C$2:$C$501,TechTree!$D$2:$D$501,"Not Valid Combination",0,1),"")</f>
        <v>heavierRocketry</v>
      </c>
    </row>
    <row r="71" spans="1:46" ht="96.5" x14ac:dyDescent="0.35">
      <c r="A71" t="s">
        <v>639</v>
      </c>
      <c r="B71" t="s">
        <v>850</v>
      </c>
      <c r="C71" t="s">
        <v>851</v>
      </c>
      <c r="D71" t="s">
        <v>852</v>
      </c>
      <c r="E71" t="s">
        <v>853</v>
      </c>
      <c r="F71" t="s">
        <v>370</v>
      </c>
      <c r="G71">
        <v>13500</v>
      </c>
      <c r="H71">
        <v>13500</v>
      </c>
      <c r="I71">
        <v>10</v>
      </c>
      <c r="J71" t="s">
        <v>138</v>
      </c>
      <c r="L71" s="12" t="str">
        <f>_xlfn.CONCAT(IF($Q71&lt;&gt;"",_xlfn.CONCAT(" #LOC_KTT_",A71,"_",C71,"_Title = ",$Q71,CHAR(10),"@PART[",C71,"]:NEEDS[!002_CommunityPartsTitles]:AFTER[",A71,"] // ",IF(Q71="",D71,_xlfn.CONCAT(Q71," (",D71,")")),CHAR(10),"{",CHAR(10),"    @",$Q$1," = #LOC_KTT_",A71,"_",C71,"_Title // ",$Q71,CHAR(10),"}",CHAR(10)),""),"@PART[",C71,"]:AFTER[",A71,"] // ",IF(Q71="",D71,_xlfn.CONCAT(Q71," (",D71,")")),CHAR(10),"{",CHAR(10),"    techBranch = ",VLOOKUP(N71,TechTree!$G$2:$H$43,2,FALSE),CHAR(10),"    techTier = ",O71,CHAR(10),"    @TechRequired = ",M71,IF($R71&lt;&gt;"",_xlfn.CONCAT(CHAR(10),"    @",$R$1," = ",$R71),""),IF($S71&lt;&gt;"",_xlfn.CONCAT(CHAR(10),"    @",$S$1," = ",$S71),""),IF($T71&lt;&gt;"",_xlfn.CONCAT(CHAR(10),"    @",$T$1," = ",$T71),""),IF(AND(Z71="NA/Balloon",P71&lt;&gt;"Fuel Tank")=TRUE,_xlfn.CONCAT(CHAR(10),"    KiwiFuelSwitchIgnore = true"),""),IF($U71&lt;&gt;"",_xlfn.CONCAT(CHAR(10),U71),""),IF($AO71&lt;&gt;"",IF(P71="RTG","",_xlfn.CONCAT(CHAR(10),$AO71)),""),IF(AM71&lt;&gt;"",_xlfn.CONCAT(CHAR(10),AM71),""),CHAR(10),"}",IF(AB71="Yes",_xlfn.CONCAT(CHAR(10),"@PART[",C71,"]:NEEDS[KiwiDeprecate]:AFTER[",A71,"]",CHAR(10),"{",CHAR(10),"    kiwiDeprecate = true",CHAR(10),"}"),""),IF(P71="RTG",AO71,""))</f>
        <v>@PART[RLV_Nose_1]:AFTER[TantaresLV] // #LOC_tantares_lv_RLV_Nose_1
{
    techBranch = liquidFuelTanks
    techTier = 8
    @TechRequired = specializedFuelStorage
    // This tech was hidden at the time that I wrote this config, still under development
    fuelTankUpgradeType = standardLiquidFuel
    fuelTankSizeUpgrade = size4
}</v>
      </c>
      <c r="M71" s="9" t="str">
        <f>_xlfn.XLOOKUP(_xlfn.CONCAT(N71,O71),TechTree!$C$2:$C$501,TechTree!$D$2:$D$501,"Not Valid Combination",0,1)</f>
        <v>specializedFuelStorage</v>
      </c>
      <c r="N71" s="8" t="s">
        <v>334</v>
      </c>
      <c r="O71" s="8">
        <v>8</v>
      </c>
      <c r="P71" s="8" t="s">
        <v>239</v>
      </c>
      <c r="T71" s="17"/>
      <c r="U71" s="23" t="s">
        <v>1113</v>
      </c>
      <c r="V71" s="10" t="s">
        <v>241</v>
      </c>
      <c r="W71" s="10" t="s">
        <v>252</v>
      </c>
      <c r="Z71" s="10" t="s">
        <v>292</v>
      </c>
      <c r="AA71" s="10" t="s">
        <v>303</v>
      </c>
      <c r="AB71" s="10" t="s">
        <v>327</v>
      </c>
      <c r="AD71" s="12" t="str">
        <f t="shared" si="4"/>
        <v/>
      </c>
      <c r="AE71" s="14"/>
      <c r="AF71" s="18" t="s">
        <v>327</v>
      </c>
      <c r="AG71" s="18"/>
      <c r="AH71" s="18"/>
      <c r="AI71" s="18"/>
      <c r="AJ71" s="18"/>
      <c r="AK71" s="18"/>
      <c r="AL71" s="18"/>
      <c r="AM71" s="19" t="str">
        <f t="shared" si="5"/>
        <v/>
      </c>
      <c r="AN71" s="14"/>
      <c r="AO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",V71),IF(P71="Engine",_xlfn.CONCAT("    engineUpgradeType = ",W71,CHAR(10),Parts!AR71,CHAR(10),"    enginePartUpgradeName = ",X71),IF(P71="Parachute","    parachuteUpgradeType = standard",IF(P71="Solar",_xlfn.CONCAT("    solarPanelUpgradeTier = ",O71),IF(OR(P71="System",P71="System and Space Capability")=TRUE,_xlfn.CONCAT("    spacePlaneSystemUpgradeType = ",X71,IF(P71="System and Space Capability",_xlfn.CONCAT(CHAR(10),"    spaceplaneUpgradeType = spaceCapable",CHAR(10),"    baseSkinTemp = ",CHAR(10),"    upgradeSkinTemp = "),"")),IF(P71="Fuel Tank",IF(Z71="NA/Balloon","    KiwiFuelSwitchIgnore = true",IF(Z71="standardLiquidFuel",_xlfn.CONCAT("    fuelTankUpgradeType = ",Z71,CHAR(10),"    fuelTankSizeUpgrade = ",AA71),_xlfn.CONCAT("    fuelTankUpgradeType = ",Z71))),IF(P71="RCS","    rcsUpgradeType = coldGas",IF(P71="RTG",_xlfn.CONCAT(CHAR(10),"@PART[",C71,"]:NEEDS[",A71,",NearFutureElectrical,DecayingRTGs,!FeatureRadiation]",CHAR(10),"{",CHAR(10),"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size4</v>
      </c>
      <c r="AP71" s="16" t="str">
        <f>IF(P71="Engine",VLOOKUP(W71,EngineUpgrades!$A$2:$C$19,2,FALSE),"")</f>
        <v/>
      </c>
      <c r="AQ71" s="16" t="str">
        <f>IF(P71="Engine",VLOOKUP(W71,EngineUpgrades!$A$2:$C$19,3,FALSE),"")</f>
        <v/>
      </c>
      <c r="AR71" s="15" t="str">
        <f>_xlfn.XLOOKUP(AP71,EngineUpgrades!$D$1:$J$1,EngineUpgrades!$D$17:$J$17,"",0,1)</f>
        <v/>
      </c>
      <c r="AS71" s="17">
        <v>2</v>
      </c>
      <c r="AT71" s="16" t="str">
        <f>IF(P71="Engine",_xlfn.XLOOKUP(_xlfn.CONCAT(N71,O71+AS71),TechTree!$C$2:$C$501,TechTree!$D$2:$D$501,"Not Valid Combination",0,1),"")</f>
        <v/>
      </c>
    </row>
    <row r="72" spans="1:46" ht="84.5" x14ac:dyDescent="0.35">
      <c r="A72" t="s">
        <v>639</v>
      </c>
      <c r="B72" t="s">
        <v>854</v>
      </c>
      <c r="C72" t="s">
        <v>855</v>
      </c>
      <c r="D72" t="s">
        <v>856</v>
      </c>
      <c r="E72" t="s">
        <v>853</v>
      </c>
      <c r="F72" t="s">
        <v>6</v>
      </c>
      <c r="G72">
        <v>5000</v>
      </c>
      <c r="H72">
        <v>5000</v>
      </c>
      <c r="I72">
        <v>1</v>
      </c>
      <c r="J72" t="s">
        <v>103</v>
      </c>
      <c r="L72" s="12" t="str">
        <f>_xlfn.CONCAT(IF($Q72&lt;&gt;"",_xlfn.CONCAT(" #LOC_KTT_",A72,"_",C72,"_Title = ",$Q72,CHAR(10),"@PART[",C72,"]:NEEDS[!002_CommunityPartsTitles]:AFTER[",A72,"] // ",IF(Q72="",D72,_xlfn.CONCAT(Q72," (",D72,")")),CHAR(10),"{",CHAR(10),"    @",$Q$1," = #LOC_KTT_",A72,"_",C72,"_Title // ",$Q72,CHAR(10),"}",CHAR(10)),""),"@PART[",C72,"]:AFTER[",A72,"] // ",IF(Q72="",D72,_xlfn.CONCAT(Q72," (",D72,")")),CHAR(10),"{",CHAR(10),"    techBranch = ",VLOOKUP(N72,TechTree!$G$2:$H$43,2,FALSE),CHAR(10),"    techTier = ",O72,CHAR(10),"    @TechRequired = ",M72,IF($R72&lt;&gt;"",_xlfn.CONCAT(CHAR(10),"    @",$R$1," = ",$R72),""),IF($S72&lt;&gt;"",_xlfn.CONCAT(CHAR(10),"    @",$S$1," = ",$S72),""),IF($T72&lt;&gt;"",_xlfn.CONCAT(CHAR(10),"    @",$T$1," = ",$T72),""),IF(AND(Z72="NA/Balloon",P72&lt;&gt;"Fuel Tank")=TRUE,_xlfn.CONCAT(CHAR(10),"    KiwiFuelSwitchIgnore = true"),""),IF($U72&lt;&gt;"",_xlfn.CONCAT(CHAR(10),U72),""),IF($AO72&lt;&gt;"",IF(P72="RTG","",_xlfn.CONCAT(CHAR(10),$AO72)),""),IF(AM72&lt;&gt;"",_xlfn.CONCAT(CHAR(10),AM72),""),CHAR(10),"}",IF(AB72="Yes",_xlfn.CONCAT(CHAR(10),"@PART[",C72,"]:NEEDS[KiwiDeprecate]:AFTER[",A72,"]",CHAR(10),"{",CHAR(10),"    kiwiDeprecate = true",CHAR(10),"}"),""),IF(P72="RTG",AO72,""))</f>
        <v>@PART[RLV_Mount_2]:AFTER[TantaresLV] // #LOC_tantares_lv_RLV_Mount_2
{
    techBranch = decouplers
    techTier = 7
    @TechRequired = advancedDocking
    // This tech was hidden at the time that I wrote this config, still under development
    structuralUpgradeType = 7_8
}</v>
      </c>
      <c r="M72" s="9" t="str">
        <f>_xlfn.XLOOKUP(_xlfn.CONCAT(N72,O72),TechTree!$C$2:$C$501,TechTree!$D$2:$D$501,"Not Valid Combination",0,1)</f>
        <v>advancedDocking</v>
      </c>
      <c r="N72" s="8" t="s">
        <v>210</v>
      </c>
      <c r="O72" s="8">
        <v>7</v>
      </c>
      <c r="P72" s="8" t="s">
        <v>6</v>
      </c>
      <c r="T72" s="17"/>
      <c r="U72" s="23" t="s">
        <v>1113</v>
      </c>
      <c r="V72" s="10" t="s">
        <v>241</v>
      </c>
      <c r="W72" s="10" t="s">
        <v>252</v>
      </c>
      <c r="Z72" s="10" t="s">
        <v>292</v>
      </c>
      <c r="AA72" s="10" t="s">
        <v>303</v>
      </c>
      <c r="AB72" s="10" t="s">
        <v>327</v>
      </c>
      <c r="AD72" s="12" t="str">
        <f t="shared" si="4"/>
        <v/>
      </c>
      <c r="AE72" s="14"/>
      <c r="AF72" s="18" t="s">
        <v>327</v>
      </c>
      <c r="AG72" s="18"/>
      <c r="AH72" s="18"/>
      <c r="AI72" s="18"/>
      <c r="AJ72" s="18"/>
      <c r="AK72" s="18"/>
      <c r="AL72" s="18"/>
      <c r="AM72" s="19" t="str">
        <f t="shared" si="5"/>
        <v/>
      </c>
      <c r="AN72" s="14"/>
      <c r="AO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",V72),IF(P72="Engine",_xlfn.CONCAT("    engineUpgradeType = ",W72,CHAR(10),Parts!AR72,CHAR(10),"    enginePartUpgradeName = ",X72),IF(P72="Parachute","    parachuteUpgradeType = standard",IF(P72="Solar",_xlfn.CONCAT("    solarPanelUpgradeTier = ",O72),IF(OR(P72="System",P72="System and Space Capability")=TRUE,_xlfn.CONCAT("    spacePlaneSystemUpgradeType = ",X72,IF(P72="System and Space Capability",_xlfn.CONCAT(CHAR(10),"    spaceplaneUpgradeType = spaceCapable",CHAR(10),"    baseSkinTemp = ",CHAR(10),"    upgradeSkinTemp = "),"")),IF(P72="Fuel Tank",IF(Z72="NA/Balloon","    KiwiFuelSwitchIgnore = true",IF(Z72="standardLiquidFuel",_xlfn.CONCAT("    fuelTankUpgradeType = ",Z72,CHAR(10),"    fuelTankSizeUpgrade = ",AA72),_xlfn.CONCAT("    fuelTankUpgradeType = ",Z72))),IF(P72="RCS","    rcsUpgradeType = coldGas",IF(P72="RTG",_xlfn.CONCAT(CHAR(10),"@PART[",C72,"]:NEEDS[",A72,",NearFutureElectrical,DecayingRTGs,!FeatureRadiation]",CHAR(10),"{",CHAR(10),"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7_8</v>
      </c>
      <c r="AP72" s="16" t="str">
        <f>IF(P72="Engine",VLOOKUP(W72,EngineUpgrades!$A$2:$C$19,2,FALSE),"")</f>
        <v/>
      </c>
      <c r="AQ72" s="16" t="str">
        <f>IF(P72="Engine",VLOOKUP(W72,EngineUpgrades!$A$2:$C$19,3,FALSE),"")</f>
        <v/>
      </c>
      <c r="AR72" s="15" t="str">
        <f>_xlfn.XLOOKUP(AP72,EngineUpgrades!$D$1:$J$1,EngineUpgrades!$D$17:$J$17,"",0,1)</f>
        <v/>
      </c>
      <c r="AS72" s="17">
        <v>2</v>
      </c>
      <c r="AT72" s="16" t="str">
        <f>IF(P72="Engine",_xlfn.XLOOKUP(_xlfn.CONCAT(N72,O72+AS72),TechTree!$C$2:$C$501,TechTree!$D$2:$D$501,"Not Valid Combination",0,1),"")</f>
        <v/>
      </c>
    </row>
    <row r="73" spans="1:46" ht="84.5" x14ac:dyDescent="0.35">
      <c r="A73" t="s">
        <v>639</v>
      </c>
      <c r="B73" t="s">
        <v>857</v>
      </c>
      <c r="C73" t="s">
        <v>858</v>
      </c>
      <c r="D73" t="s">
        <v>859</v>
      </c>
      <c r="E73" t="s">
        <v>853</v>
      </c>
      <c r="F73" t="s">
        <v>6</v>
      </c>
      <c r="G73">
        <v>10500</v>
      </c>
      <c r="H73">
        <v>10500</v>
      </c>
      <c r="I73">
        <v>1.75</v>
      </c>
      <c r="J73" t="s">
        <v>103</v>
      </c>
      <c r="L73" s="12" t="str">
        <f>_xlfn.CONCAT(IF($Q73&lt;&gt;"",_xlfn.CONCAT(" #LOC_KTT_",A73,"_",C73,"_Title = ",$Q73,CHAR(10),"@PART[",C73,"]:NEEDS[!002_CommunityPartsTitles]:AFTER[",A73,"] // ",IF(Q73="",D73,_xlfn.CONCAT(Q73," (",D73,")")),CHAR(10),"{",CHAR(10),"    @",$Q$1," = #LOC_KTT_",A73,"_",C73,"_Title // ",$Q73,CHAR(10),"}",CHAR(10)),""),"@PART[",C73,"]:AFTER[",A73,"] // ",IF(Q73="",D73,_xlfn.CONCAT(Q73," (",D73,")")),CHAR(10),"{",CHAR(10),"    techBranch = ",VLOOKUP(N73,TechTree!$G$2:$H$43,2,FALSE),CHAR(10),"    techTier = ",O73,CHAR(10),"    @TechRequired = ",M73,IF($R73&lt;&gt;"",_xlfn.CONCAT(CHAR(10),"    @",$R$1," = ",$R73),""),IF($S73&lt;&gt;"",_xlfn.CONCAT(CHAR(10),"    @",$S$1," = ",$S73),""),IF($T73&lt;&gt;"",_xlfn.CONCAT(CHAR(10),"    @",$T$1," = ",$T73),""),IF(AND(Z73="NA/Balloon",P73&lt;&gt;"Fuel Tank")=TRUE,_xlfn.CONCAT(CHAR(10),"    KiwiFuelSwitchIgnore = true"),""),IF($U73&lt;&gt;"",_xlfn.CONCAT(CHAR(10),U73),""),IF($AO73&lt;&gt;"",IF(P73="RTG","",_xlfn.CONCAT(CHAR(10),$AO73)),""),IF(AM73&lt;&gt;"",_xlfn.CONCAT(CHAR(10),AM73),""),CHAR(10),"}",IF(AB73="Yes",_xlfn.CONCAT(CHAR(10),"@PART[",C73,"]:NEEDS[KiwiDeprecate]:AFTER[",A73,"]",CHAR(10),"{",CHAR(10),"    kiwiDeprecate = true",CHAR(10),"}"),""),IF(P73="RTG",AO73,""))</f>
        <v>@PART[RLV_Mount_1]:AFTER[TantaresLV] // #LOC_tantares_lv_RLV_Mount_1
{
    techBranch = decouplers
    techTier = 7
    @TechRequired = advancedDocking
    // This tech was hidden at the time that I wrote this config, still under development
    structuralUpgradeType = 7_8
}</v>
      </c>
      <c r="M73" s="9" t="str">
        <f>_xlfn.XLOOKUP(_xlfn.CONCAT(N73,O73),TechTree!$C$2:$C$501,TechTree!$D$2:$D$501,"Not Valid Combination",0,1)</f>
        <v>advancedDocking</v>
      </c>
      <c r="N73" s="8" t="s">
        <v>210</v>
      </c>
      <c r="O73" s="8">
        <v>7</v>
      </c>
      <c r="P73" s="8" t="s">
        <v>6</v>
      </c>
      <c r="T73" s="17"/>
      <c r="U73" s="23" t="s">
        <v>1113</v>
      </c>
      <c r="V73" s="10" t="s">
        <v>241</v>
      </c>
      <c r="W73" s="10" t="s">
        <v>252</v>
      </c>
      <c r="Z73" s="10" t="s">
        <v>292</v>
      </c>
      <c r="AA73" s="10" t="s">
        <v>303</v>
      </c>
      <c r="AB73" s="10" t="s">
        <v>327</v>
      </c>
      <c r="AD73" s="12" t="str">
        <f t="shared" si="4"/>
        <v/>
      </c>
      <c r="AE73" s="14"/>
      <c r="AF73" s="18" t="s">
        <v>327</v>
      </c>
      <c r="AG73" s="18"/>
      <c r="AH73" s="18"/>
      <c r="AI73" s="18"/>
      <c r="AJ73" s="18"/>
      <c r="AK73" s="18"/>
      <c r="AL73" s="18"/>
      <c r="AM73" s="19" t="str">
        <f t="shared" si="5"/>
        <v/>
      </c>
      <c r="AN73" s="14"/>
      <c r="AO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",V73),IF(P73="Engine",_xlfn.CONCAT("    engineUpgradeType = ",W73,CHAR(10),Parts!AR73,CHAR(10),"    enginePartUpgradeName = ",X73),IF(P73="Parachute","    parachuteUpgradeType = standard",IF(P73="Solar",_xlfn.CONCAT("    solarPanelUpgradeTier = ",O73),IF(OR(P73="System",P73="System and Space Capability")=TRUE,_xlfn.CONCAT("    spacePlaneSystemUpgradeType = ",X73,IF(P73="System and Space Capability",_xlfn.CONCAT(CHAR(10),"    spaceplaneUpgradeType = spaceCapable",CHAR(10),"    baseSkinTemp = ",CHAR(10),"    upgradeSkinTemp = "),"")),IF(P73="Fuel Tank",IF(Z73="NA/Balloon","    KiwiFuelSwitchIgnore = true",IF(Z73="standardLiquidFuel",_xlfn.CONCAT("    fuelTankUpgradeType = ",Z73,CHAR(10),"    fuelTankSizeUpgrade = ",AA73),_xlfn.CONCAT("    fuelTankUpgradeType = ",Z73))),IF(P73="RCS","    rcsUpgradeType = coldGas",IF(P73="RTG",_xlfn.CONCAT(CHAR(10),"@PART[",C73,"]:NEEDS[",A73,",NearFutureElectrical,DecayingRTGs,!FeatureRadiation]",CHAR(10),"{",CHAR(10),"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7_8</v>
      </c>
      <c r="AP73" s="16" t="str">
        <f>IF(P73="Engine",VLOOKUP(W73,EngineUpgrades!$A$2:$C$19,2,FALSE),"")</f>
        <v/>
      </c>
      <c r="AQ73" s="16" t="str">
        <f>IF(P73="Engine",VLOOKUP(W73,EngineUpgrades!$A$2:$C$19,3,FALSE),"")</f>
        <v/>
      </c>
      <c r="AR73" s="15" t="str">
        <f>_xlfn.XLOOKUP(AP73,EngineUpgrades!$D$1:$J$1,EngineUpgrades!$D$17:$J$17,"",0,1)</f>
        <v/>
      </c>
      <c r="AS73" s="17">
        <v>2</v>
      </c>
      <c r="AT73" s="16" t="str">
        <f>IF(P73="Engine",_xlfn.XLOOKUP(_xlfn.CONCAT(N73,O73+AS73),TechTree!$C$2:$C$501,TechTree!$D$2:$D$501,"Not Valid Combination",0,1),"")</f>
        <v/>
      </c>
    </row>
    <row r="74" spans="1:46" ht="96.5" x14ac:dyDescent="0.35">
      <c r="A74" t="s">
        <v>639</v>
      </c>
      <c r="B74" t="s">
        <v>860</v>
      </c>
      <c r="C74" t="s">
        <v>861</v>
      </c>
      <c r="D74" t="s">
        <v>862</v>
      </c>
      <c r="E74" t="s">
        <v>853</v>
      </c>
      <c r="F74" t="s">
        <v>370</v>
      </c>
      <c r="G74">
        <v>16000</v>
      </c>
      <c r="H74">
        <v>16000</v>
      </c>
      <c r="I74">
        <v>6.40625</v>
      </c>
      <c r="J74" t="s">
        <v>138</v>
      </c>
      <c r="L74" s="12" t="str">
        <f>_xlfn.CONCAT(IF($Q74&lt;&gt;"",_xlfn.CONCAT(" #LOC_KTT_",A74,"_",C74,"_Title = ",$Q74,CHAR(10),"@PART[",C74,"]:NEEDS[!002_CommunityPartsTitles]:AFTER[",A74,"] // ",IF(Q74="",D74,_xlfn.CONCAT(Q74," (",D74,")")),CHAR(10),"{",CHAR(10),"    @",$Q$1," = #LOC_KTT_",A74,"_",C74,"_Title // ",$Q74,CHAR(10),"}",CHAR(10)),""),"@PART[",C74,"]:AFTER[",A74,"] // ",IF(Q74="",D74,_xlfn.CONCAT(Q74," (",D74,")")),CHAR(10),"{",CHAR(10),"    techBranch = ",VLOOKUP(N74,TechTree!$G$2:$H$43,2,FALSE),CHAR(10),"    techTier = ",O74,CHAR(10),"    @TechRequired = ",M74,IF($R74&lt;&gt;"",_xlfn.CONCAT(CHAR(10),"    @",$R$1," = ",$R74),""),IF($S74&lt;&gt;"",_xlfn.CONCAT(CHAR(10),"    @",$S$1," = ",$S74),""),IF($T74&lt;&gt;"",_xlfn.CONCAT(CHAR(10),"    @",$T$1," = ",$T74),""),IF(AND(Z74="NA/Balloon",P74&lt;&gt;"Fuel Tank")=TRUE,_xlfn.CONCAT(CHAR(10),"    KiwiFuelSwitchIgnore = true"),""),IF($U74&lt;&gt;"",_xlfn.CONCAT(CHAR(10),U74),""),IF($AO74&lt;&gt;"",IF(P74="RTG","",_xlfn.CONCAT(CHAR(10),$AO74)),""),IF(AM74&lt;&gt;"",_xlfn.CONCAT(CHAR(10),AM74),""),CHAR(10),"}",IF(AB74="Yes",_xlfn.CONCAT(CHAR(10),"@PART[",C74,"]:NEEDS[KiwiDeprecate]:AFTER[",A74,"]",CHAR(10),"{",CHAR(10),"    kiwiDeprecate = true",CHAR(10),"}"),""),IF(P74="RTG",AO74,""))</f>
        <v>@PART[RLV_LFO_4]:AFTER[TantaresLV] // #LOC_tantares_lv_RLV_LFO_4
{
    techBranch = liquidFuelTanks
    techTier = 7
    @TechRequired = highPerformanceFuelSystems
    // This tech was hidden at the time that I wrote this config, still under development
    fuelTankUpgradeType = standardLiquidFuel
    fuelTankSizeUpgrade = size4
}</v>
      </c>
      <c r="M74" s="9" t="str">
        <f>_xlfn.XLOOKUP(_xlfn.CONCAT(N74,O74),TechTree!$C$2:$C$501,TechTree!$D$2:$D$501,"Not Valid Combination",0,1)</f>
        <v>highPerformanceFuelSystems</v>
      </c>
      <c r="N74" s="8" t="s">
        <v>334</v>
      </c>
      <c r="O74" s="8">
        <v>7</v>
      </c>
      <c r="P74" s="8" t="s">
        <v>239</v>
      </c>
      <c r="T74" s="17"/>
      <c r="U74" s="23" t="s">
        <v>1113</v>
      </c>
      <c r="V74" s="10" t="s">
        <v>241</v>
      </c>
      <c r="W74" s="10" t="s">
        <v>252</v>
      </c>
      <c r="Z74" s="10" t="s">
        <v>292</v>
      </c>
      <c r="AA74" s="10" t="s">
        <v>303</v>
      </c>
      <c r="AB74" s="10" t="s">
        <v>327</v>
      </c>
      <c r="AD74" s="12" t="str">
        <f t="shared" si="4"/>
        <v/>
      </c>
      <c r="AE74" s="14"/>
      <c r="AF74" s="18" t="s">
        <v>327</v>
      </c>
      <c r="AG74" s="18"/>
      <c r="AH74" s="18"/>
      <c r="AI74" s="18"/>
      <c r="AJ74" s="18"/>
      <c r="AK74" s="18"/>
      <c r="AL74" s="18"/>
      <c r="AM74" s="19" t="str">
        <f t="shared" si="5"/>
        <v/>
      </c>
      <c r="AN74" s="14"/>
      <c r="AO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",V74),IF(P74="Engine",_xlfn.CONCAT("    engineUpgradeType = ",W74,CHAR(10),Parts!AR74,CHAR(10),"    enginePartUpgradeName = ",X74),IF(P74="Parachute","    parachuteUpgradeType = standard",IF(P74="Solar",_xlfn.CONCAT("    solarPanelUpgradeTier = ",O74),IF(OR(P74="System",P74="System and Space Capability")=TRUE,_xlfn.CONCAT("    spacePlaneSystemUpgradeType = ",X74,IF(P74="System and Space Capability",_xlfn.CONCAT(CHAR(10),"    spaceplaneUpgradeType = spaceCapable",CHAR(10),"    baseSkinTemp = ",CHAR(10),"    upgradeSkinTemp = "),"")),IF(P74="Fuel Tank",IF(Z74="NA/Balloon","    KiwiFuelSwitchIgnore = true",IF(Z74="standardLiquidFuel",_xlfn.CONCAT("    fuelTankUpgradeType = ",Z74,CHAR(10),"    fuelTankSizeUpgrade = ",AA74),_xlfn.CONCAT("    fuelTankUpgradeType = ",Z74))),IF(P74="RCS","    rcsUpgradeType = coldGas",IF(P74="RTG",_xlfn.CONCAT(CHAR(10),"@PART[",C74,"]:NEEDS[",A74,",NearFutureElectrical,DecayingRTGs,!FeatureRadiation]",CHAR(10),"{",CHAR(10),"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size4</v>
      </c>
      <c r="AP74" s="16" t="str">
        <f>IF(P74="Engine",VLOOKUP(W74,EngineUpgrades!$A$2:$C$19,2,FALSE),"")</f>
        <v/>
      </c>
      <c r="AQ74" s="16" t="str">
        <f>IF(P74="Engine",VLOOKUP(W74,EngineUpgrades!$A$2:$C$19,3,FALSE),"")</f>
        <v/>
      </c>
      <c r="AR74" s="15" t="str">
        <f>_xlfn.XLOOKUP(AP74,EngineUpgrades!$D$1:$J$1,EngineUpgrades!$D$17:$J$17,"",0,1)</f>
        <v/>
      </c>
      <c r="AS74" s="17">
        <v>2</v>
      </c>
      <c r="AT74" s="16" t="str">
        <f>IF(P74="Engine",_xlfn.XLOOKUP(_xlfn.CONCAT(N74,O74+AS74),TechTree!$C$2:$C$501,TechTree!$D$2:$D$501,"Not Valid Combination",0,1),"")</f>
        <v/>
      </c>
    </row>
    <row r="75" spans="1:46" ht="96.5" x14ac:dyDescent="0.35">
      <c r="A75" t="s">
        <v>639</v>
      </c>
      <c r="B75" t="s">
        <v>863</v>
      </c>
      <c r="C75" t="s">
        <v>864</v>
      </c>
      <c r="D75" t="s">
        <v>865</v>
      </c>
      <c r="E75" t="s">
        <v>853</v>
      </c>
      <c r="F75" t="s">
        <v>370</v>
      </c>
      <c r="G75">
        <v>64000</v>
      </c>
      <c r="H75">
        <v>64000</v>
      </c>
      <c r="I75">
        <v>12.875</v>
      </c>
      <c r="J75" t="s">
        <v>138</v>
      </c>
      <c r="L75" s="12" t="str">
        <f>_xlfn.CONCAT(IF($Q75&lt;&gt;"",_xlfn.CONCAT(" #LOC_KTT_",A75,"_",C75,"_Title = ",$Q75,CHAR(10),"@PART[",C75,"]:NEEDS[!002_CommunityPartsTitles]:AFTER[",A75,"] // ",IF(Q75="",D75,_xlfn.CONCAT(Q75," (",D75,")")),CHAR(10),"{",CHAR(10),"    @",$Q$1," = #LOC_KTT_",A75,"_",C75,"_Title // ",$Q75,CHAR(10),"}",CHAR(10)),""),"@PART[",C75,"]:AFTER[",A75,"] // ",IF(Q75="",D75,_xlfn.CONCAT(Q75," (",D75,")")),CHAR(10),"{",CHAR(10),"    techBranch = ",VLOOKUP(N75,TechTree!$G$2:$H$43,2,FALSE),CHAR(10),"    techTier = ",O75,CHAR(10),"    @TechRequired = ",M75,IF($R75&lt;&gt;"",_xlfn.CONCAT(CHAR(10),"    @",$R$1," = ",$R75),""),IF($S75&lt;&gt;"",_xlfn.CONCAT(CHAR(10),"    @",$S$1," = ",$S75),""),IF($T75&lt;&gt;"",_xlfn.CONCAT(CHAR(10),"    @",$T$1," = ",$T75),""),IF(AND(Z75="NA/Balloon",P75&lt;&gt;"Fuel Tank")=TRUE,_xlfn.CONCAT(CHAR(10),"    KiwiFuelSwitchIgnore = true"),""),IF($U75&lt;&gt;"",_xlfn.CONCAT(CHAR(10),U75),""),IF($AO75&lt;&gt;"",IF(P75="RTG","",_xlfn.CONCAT(CHAR(10),$AO75)),""),IF(AM75&lt;&gt;"",_xlfn.CONCAT(CHAR(10),AM75),""),CHAR(10),"}",IF(AB75="Yes",_xlfn.CONCAT(CHAR(10),"@PART[",C75,"]:NEEDS[KiwiDeprecate]:AFTER[",A75,"]",CHAR(10),"{",CHAR(10),"    kiwiDeprecate = true",CHAR(10),"}"),""),IF(P75="RTG",AO75,""))</f>
        <v>@PART[RLV_LFO_3]:AFTER[TantaresLV] // #LOC_tantares_lv_RLV_LFO_3
{
    techBranch = liquidFuelTanks
    techTier = 8
    @TechRequired = specializedFuelStorage
    // This tech was hidden at the time that I wrote this config, still under development
    fuelTankUpgradeType = standardLiquidFuel
    fuelTankSizeUpgrade = size4
}</v>
      </c>
      <c r="M75" s="9" t="str">
        <f>_xlfn.XLOOKUP(_xlfn.CONCAT(N75,O75),TechTree!$C$2:$C$501,TechTree!$D$2:$D$501,"Not Valid Combination",0,1)</f>
        <v>specializedFuelStorage</v>
      </c>
      <c r="N75" s="8" t="s">
        <v>334</v>
      </c>
      <c r="O75" s="8">
        <v>8</v>
      </c>
      <c r="P75" s="8" t="s">
        <v>239</v>
      </c>
      <c r="T75" s="17"/>
      <c r="U75" s="23" t="s">
        <v>1113</v>
      </c>
      <c r="V75" s="10" t="s">
        <v>241</v>
      </c>
      <c r="W75" s="10" t="s">
        <v>252</v>
      </c>
      <c r="Z75" s="10" t="s">
        <v>292</v>
      </c>
      <c r="AA75" s="10" t="s">
        <v>303</v>
      </c>
      <c r="AB75" s="10" t="s">
        <v>327</v>
      </c>
      <c r="AD75" s="12" t="str">
        <f t="shared" si="4"/>
        <v/>
      </c>
      <c r="AE75" s="14"/>
      <c r="AF75" s="18" t="s">
        <v>327</v>
      </c>
      <c r="AG75" s="18"/>
      <c r="AH75" s="18"/>
      <c r="AI75" s="18"/>
      <c r="AJ75" s="18"/>
      <c r="AK75" s="18"/>
      <c r="AL75" s="18"/>
      <c r="AM75" s="19" t="str">
        <f t="shared" si="5"/>
        <v/>
      </c>
      <c r="AN75" s="14"/>
      <c r="AO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",V75),IF(P75="Engine",_xlfn.CONCAT("    engineUpgradeType = ",W75,CHAR(10),Parts!AR75,CHAR(10),"    enginePartUpgradeName = ",X75),IF(P75="Parachute","    parachuteUpgradeType = standard",IF(P75="Solar",_xlfn.CONCAT("    solarPanelUpgradeTier = ",O75),IF(OR(P75="System",P75="System and Space Capability")=TRUE,_xlfn.CONCAT("    spacePlaneSystemUpgradeType = ",X75,IF(P75="System and Space Capability",_xlfn.CONCAT(CHAR(10),"    spaceplaneUpgradeType = spaceCapable",CHAR(10),"    baseSkinTemp = ",CHAR(10),"    upgradeSkinTemp = "),"")),IF(P75="Fuel Tank",IF(Z75="NA/Balloon","    KiwiFuelSwitchIgnore = true",IF(Z75="standardLiquidFuel",_xlfn.CONCAT("    fuelTankUpgradeType = ",Z75,CHAR(10),"    fuelTankSizeUpgrade = ",AA75),_xlfn.CONCAT("    fuelTankUpgradeType = ",Z75))),IF(P75="RCS","    rcsUpgradeType = coldGas",IF(P75="RTG",_xlfn.CONCAT(CHAR(10),"@PART[",C75,"]:NEEDS[",A75,",NearFutureElectrical,DecayingRTGs,!FeatureRadiation]",CHAR(10),"{",CHAR(10),"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size4</v>
      </c>
      <c r="AP75" s="16" t="str">
        <f>IF(P75="Engine",VLOOKUP(W75,EngineUpgrades!$A$2:$C$19,2,FALSE),"")</f>
        <v/>
      </c>
      <c r="AQ75" s="16" t="str">
        <f>IF(P75="Engine",VLOOKUP(W75,EngineUpgrades!$A$2:$C$19,3,FALSE),"")</f>
        <v/>
      </c>
      <c r="AR75" s="15" t="str">
        <f>_xlfn.XLOOKUP(AP75,EngineUpgrades!$D$1:$J$1,EngineUpgrades!$D$17:$J$17,"",0,1)</f>
        <v/>
      </c>
      <c r="AS75" s="17">
        <v>2</v>
      </c>
      <c r="AT75" s="16" t="str">
        <f>IF(P75="Engine",_xlfn.XLOOKUP(_xlfn.CONCAT(N75,O75+AS75),TechTree!$C$2:$C$501,TechTree!$D$2:$D$501,"Not Valid Combination",0,1),"")</f>
        <v/>
      </c>
    </row>
    <row r="76" spans="1:46" ht="96.5" x14ac:dyDescent="0.35">
      <c r="A76" t="s">
        <v>639</v>
      </c>
      <c r="B76" t="s">
        <v>866</v>
      </c>
      <c r="C76" t="s">
        <v>867</v>
      </c>
      <c r="D76" t="s">
        <v>868</v>
      </c>
      <c r="E76" t="s">
        <v>853</v>
      </c>
      <c r="F76" t="s">
        <v>370</v>
      </c>
      <c r="G76">
        <v>64000</v>
      </c>
      <c r="H76">
        <v>64000</v>
      </c>
      <c r="I76">
        <v>25.75</v>
      </c>
      <c r="J76" t="s">
        <v>138</v>
      </c>
      <c r="L76" s="12" t="str">
        <f>_xlfn.CONCAT(IF($Q76&lt;&gt;"",_xlfn.CONCAT(" #LOC_KTT_",A76,"_",C76,"_Title = ",$Q76,CHAR(10),"@PART[",C76,"]:NEEDS[!002_CommunityPartsTitles]:AFTER[",A76,"] // ",IF(Q76="",D76,_xlfn.CONCAT(Q76," (",D76,")")),CHAR(10),"{",CHAR(10),"    @",$Q$1," = #LOC_KTT_",A76,"_",C76,"_Title // ",$Q76,CHAR(10),"}",CHAR(10)),""),"@PART[",C76,"]:AFTER[",A76,"] // ",IF(Q76="",D76,_xlfn.CONCAT(Q76," (",D76,")")),CHAR(10),"{",CHAR(10),"    techBranch = ",VLOOKUP(N76,TechTree!$G$2:$H$43,2,FALSE),CHAR(10),"    techTier = ",O76,CHAR(10),"    @TechRequired = ",M76,IF($R76&lt;&gt;"",_xlfn.CONCAT(CHAR(10),"    @",$R$1," = ",$R76),""),IF($S76&lt;&gt;"",_xlfn.CONCAT(CHAR(10),"    @",$S$1," = ",$S76),""),IF($T76&lt;&gt;"",_xlfn.CONCAT(CHAR(10),"    @",$T$1," = ",$T76),""),IF(AND(Z76="NA/Balloon",P76&lt;&gt;"Fuel Tank")=TRUE,_xlfn.CONCAT(CHAR(10),"    KiwiFuelSwitchIgnore = true"),""),IF($U76&lt;&gt;"",_xlfn.CONCAT(CHAR(10),U76),""),IF($AO76&lt;&gt;"",IF(P76="RTG","",_xlfn.CONCAT(CHAR(10),$AO76)),""),IF(AM76&lt;&gt;"",_xlfn.CONCAT(CHAR(10),AM76),""),CHAR(10),"}",IF(AB76="Yes",_xlfn.CONCAT(CHAR(10),"@PART[",C76,"]:NEEDS[KiwiDeprecate]:AFTER[",A76,"]",CHAR(10),"{",CHAR(10),"    kiwiDeprecate = true",CHAR(10),"}"),""),IF(P76="RTG",AO76,""))</f>
        <v>@PART[RLV_LFO_2]:AFTER[TantaresLV] // #LOC_tantares_lv_RLV_LFO_2
{
    techBranch = liquidFuelTanks
    techTier = 9
    @TechRequired = exoticFuelStorage
    // This tech was hidden at the time that I wrote this config, still under development
    fuelTankUpgradeType = standardLiquidFuel
    fuelTankSizeUpgrade = size4
}</v>
      </c>
      <c r="M76" s="9" t="str">
        <f>_xlfn.XLOOKUP(_xlfn.CONCAT(N76,O76),TechTree!$C$2:$C$501,TechTree!$D$2:$D$501,"Not Valid Combination",0,1)</f>
        <v>exoticFuelStorage</v>
      </c>
      <c r="N76" s="8" t="s">
        <v>334</v>
      </c>
      <c r="O76" s="8">
        <v>9</v>
      </c>
      <c r="P76" s="8" t="s">
        <v>239</v>
      </c>
      <c r="T76" s="17"/>
      <c r="U76" s="23" t="s">
        <v>1113</v>
      </c>
      <c r="V76" s="10" t="s">
        <v>241</v>
      </c>
      <c r="W76" s="10" t="s">
        <v>252</v>
      </c>
      <c r="Z76" s="10" t="s">
        <v>292</v>
      </c>
      <c r="AA76" s="10" t="s">
        <v>303</v>
      </c>
      <c r="AB76" s="10" t="s">
        <v>327</v>
      </c>
      <c r="AD76" s="12" t="str">
        <f t="shared" si="4"/>
        <v/>
      </c>
      <c r="AE76" s="14"/>
      <c r="AF76" s="18" t="s">
        <v>327</v>
      </c>
      <c r="AG76" s="18"/>
      <c r="AH76" s="18"/>
      <c r="AI76" s="18"/>
      <c r="AJ76" s="18"/>
      <c r="AK76" s="18"/>
      <c r="AL76" s="18"/>
      <c r="AM76" s="19" t="str">
        <f t="shared" si="5"/>
        <v/>
      </c>
      <c r="AN76" s="14"/>
      <c r="AO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",V76),IF(P76="Engine",_xlfn.CONCAT("    engineUpgradeType = ",W76,CHAR(10),Parts!AR76,CHAR(10),"    enginePartUpgradeName = ",X76),IF(P76="Parachute","    parachuteUpgradeType = standard",IF(P76="Solar",_xlfn.CONCAT("    solarPanelUpgradeTier = ",O76),IF(OR(P76="System",P76="System and Space Capability")=TRUE,_xlfn.CONCAT("    spacePlaneSystemUpgradeType = ",X76,IF(P76="System and Space Capability",_xlfn.CONCAT(CHAR(10),"    spaceplaneUpgradeType = spaceCapable",CHAR(10),"    baseSkinTemp = ",CHAR(10),"    upgradeSkinTemp = "),"")),IF(P76="Fuel Tank",IF(Z76="NA/Balloon","    KiwiFuelSwitchIgnore = true",IF(Z76="standardLiquidFuel",_xlfn.CONCAT("    fuelTankUpgradeType = ",Z76,CHAR(10),"    fuelTankSizeUpgrade = ",AA76),_xlfn.CONCAT("    fuelTankUpgradeType = ",Z76))),IF(P76="RCS","    rcsUpgradeType = coldGas",IF(P76="RTG",_xlfn.CONCAT(CHAR(10),"@PART[",C76,"]:NEEDS[",A76,",NearFutureElectrical,DecayingRTGs,!FeatureRadiation]",CHAR(10),"{",CHAR(10),"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size4</v>
      </c>
      <c r="AP76" s="16" t="str">
        <f>IF(P76="Engine",VLOOKUP(W76,EngineUpgrades!$A$2:$C$19,2,FALSE),"")</f>
        <v/>
      </c>
      <c r="AQ76" s="16" t="str">
        <f>IF(P76="Engine",VLOOKUP(W76,EngineUpgrades!$A$2:$C$19,3,FALSE),"")</f>
        <v/>
      </c>
      <c r="AR76" s="15" t="str">
        <f>_xlfn.XLOOKUP(AP76,EngineUpgrades!$D$1:$J$1,EngineUpgrades!$D$17:$J$17,"",0,1)</f>
        <v/>
      </c>
      <c r="AS76" s="17">
        <v>2</v>
      </c>
      <c r="AT76" s="16" t="str">
        <f>IF(P76="Engine",_xlfn.XLOOKUP(_xlfn.CONCAT(N76,O76+AS76),TechTree!$C$2:$C$501,TechTree!$D$2:$D$501,"Not Valid Combination",0,1),"")</f>
        <v/>
      </c>
    </row>
    <row r="77" spans="1:46" ht="96.5" x14ac:dyDescent="0.35">
      <c r="A77" t="s">
        <v>639</v>
      </c>
      <c r="B77" t="s">
        <v>869</v>
      </c>
      <c r="C77" t="s">
        <v>870</v>
      </c>
      <c r="D77" t="s">
        <v>871</v>
      </c>
      <c r="E77" t="s">
        <v>853</v>
      </c>
      <c r="F77" t="s">
        <v>370</v>
      </c>
      <c r="G77">
        <v>128000</v>
      </c>
      <c r="H77">
        <v>128000</v>
      </c>
      <c r="I77">
        <v>51.25</v>
      </c>
      <c r="J77" t="s">
        <v>138</v>
      </c>
      <c r="L77" s="12" t="str">
        <f>_xlfn.CONCAT(IF($Q77&lt;&gt;"",_xlfn.CONCAT(" #LOC_KTT_",A77,"_",C77,"_Title = ",$Q77,CHAR(10),"@PART[",C77,"]:NEEDS[!002_CommunityPartsTitles]:AFTER[",A77,"] // ",IF(Q77="",D77,_xlfn.CONCAT(Q77," (",D77,")")),CHAR(10),"{",CHAR(10),"    @",$Q$1," = #LOC_KTT_",A77,"_",C77,"_Title // ",$Q77,CHAR(10),"}",CHAR(10)),""),"@PART[",C77,"]:AFTER[",A77,"] // ",IF(Q77="",D77,_xlfn.CONCAT(Q77," (",D77,")")),CHAR(10),"{",CHAR(10),"    techBranch = ",VLOOKUP(N77,TechTree!$G$2:$H$43,2,FALSE),CHAR(10),"    techTier = ",O77,CHAR(10),"    @TechRequired = ",M77,IF($R77&lt;&gt;"",_xlfn.CONCAT(CHAR(10),"    @",$R$1," = ",$R77),""),IF($S77&lt;&gt;"",_xlfn.CONCAT(CHAR(10),"    @",$S$1," = ",$S77),""),IF($T77&lt;&gt;"",_xlfn.CONCAT(CHAR(10),"    @",$T$1," = ",$T77),""),IF(AND(Z77="NA/Balloon",P77&lt;&gt;"Fuel Tank")=TRUE,_xlfn.CONCAT(CHAR(10),"    KiwiFuelSwitchIgnore = true"),""),IF($U77&lt;&gt;"",_xlfn.CONCAT(CHAR(10),U77),""),IF($AO77&lt;&gt;"",IF(P77="RTG","",_xlfn.CONCAT(CHAR(10),$AO77)),""),IF(AM77&lt;&gt;"",_xlfn.CONCAT(CHAR(10),AM77),""),CHAR(10),"}",IF(AB77="Yes",_xlfn.CONCAT(CHAR(10),"@PART[",C77,"]:NEEDS[KiwiDeprecate]:AFTER[",A77,"]",CHAR(10),"{",CHAR(10),"    kiwiDeprecate = true",CHAR(10),"}"),""),IF(P77="RTG",AO77,""))</f>
        <v>@PART[RLV_LFO_1]:AFTER[TantaresLV] // #LOC_tantares_lv_RLV_LFO_1
{
    techBranch = liquidFuelTanks
    techTier = 10
    @TechRequired = extremeFuelStorage
    // This tech was hidden at the time that I wrote this config, still under development
    fuelTankUpgradeType = standardLiquidFuel
    fuelTankSizeUpgrade = size4
}</v>
      </c>
      <c r="M77" s="9" t="str">
        <f>_xlfn.XLOOKUP(_xlfn.CONCAT(N77,O77),TechTree!$C$2:$C$501,TechTree!$D$2:$D$501,"Not Valid Combination",0,1)</f>
        <v>extremeFuelStorage</v>
      </c>
      <c r="N77" s="8" t="s">
        <v>334</v>
      </c>
      <c r="O77" s="8">
        <v>10</v>
      </c>
      <c r="P77" s="8" t="s">
        <v>239</v>
      </c>
      <c r="T77" s="17"/>
      <c r="U77" s="23" t="s">
        <v>1113</v>
      </c>
      <c r="V77" s="10" t="s">
        <v>241</v>
      </c>
      <c r="W77" s="10" t="s">
        <v>252</v>
      </c>
      <c r="Z77" s="10" t="s">
        <v>292</v>
      </c>
      <c r="AA77" s="10" t="s">
        <v>303</v>
      </c>
      <c r="AB77" s="10" t="s">
        <v>327</v>
      </c>
      <c r="AD77" s="12" t="str">
        <f t="shared" si="4"/>
        <v/>
      </c>
      <c r="AE77" s="14"/>
      <c r="AF77" s="18" t="s">
        <v>327</v>
      </c>
      <c r="AG77" s="18"/>
      <c r="AH77" s="18"/>
      <c r="AI77" s="18"/>
      <c r="AJ77" s="18"/>
      <c r="AK77" s="18"/>
      <c r="AL77" s="18"/>
      <c r="AM77" s="19" t="str">
        <f t="shared" si="5"/>
        <v/>
      </c>
      <c r="AN77" s="14"/>
      <c r="AO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",V77),IF(P77="Engine",_xlfn.CONCAT("    engineUpgradeType = ",W77,CHAR(10),Parts!AR77,CHAR(10),"    enginePartUpgradeName = ",X77),IF(P77="Parachute","    parachuteUpgradeType = standard",IF(P77="Solar",_xlfn.CONCAT("    solarPanelUpgradeTier = ",O77),IF(OR(P77="System",P77="System and Space Capability")=TRUE,_xlfn.CONCAT("    spacePlaneSystemUpgradeType = ",X77,IF(P77="System and Space Capability",_xlfn.CONCAT(CHAR(10),"    spaceplaneUpgradeType = spaceCapable",CHAR(10),"    baseSkinTemp = ",CHAR(10),"    upgradeSkinTemp = "),"")),IF(P77="Fuel Tank",IF(Z77="NA/Balloon","    KiwiFuelSwitchIgnore = true",IF(Z77="standardLiquidFuel",_xlfn.CONCAT("    fuelTankUpgradeType = ",Z77,CHAR(10),"    fuelTankSizeUpgrade = ",AA77),_xlfn.CONCAT("    fuelTankUpgradeType = ",Z77))),IF(P77="RCS","    rcsUpgradeType = coldGas",IF(P77="RTG",_xlfn.CONCAT(CHAR(10),"@PART[",C77,"]:NEEDS[",A77,",NearFutureElectrical,DecayingRTGs,!FeatureRadiation]",CHAR(10),"{",CHAR(10),"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size4</v>
      </c>
      <c r="AP77" s="16" t="str">
        <f>IF(P77="Engine",VLOOKUP(W77,EngineUpgrades!$A$2:$C$19,2,FALSE),"")</f>
        <v/>
      </c>
      <c r="AQ77" s="16" t="str">
        <f>IF(P77="Engine",VLOOKUP(W77,EngineUpgrades!$A$2:$C$19,3,FALSE),"")</f>
        <v/>
      </c>
      <c r="AR77" s="15" t="str">
        <f>_xlfn.XLOOKUP(AP77,EngineUpgrades!$D$1:$J$1,EngineUpgrades!$D$17:$J$17,"",0,1)</f>
        <v/>
      </c>
      <c r="AS77" s="17">
        <v>2</v>
      </c>
      <c r="AT77" s="16" t="str">
        <f>IF(P77="Engine",_xlfn.XLOOKUP(_xlfn.CONCAT(N77,O77+AS77),TechTree!$C$2:$C$501,TechTree!$D$2:$D$501,"Not Valid Combination",0,1),"")</f>
        <v/>
      </c>
    </row>
    <row r="78" spans="1:46" ht="84.5" x14ac:dyDescent="0.35">
      <c r="A78" t="s">
        <v>639</v>
      </c>
      <c r="B78" t="s">
        <v>872</v>
      </c>
      <c r="C78" t="s">
        <v>873</v>
      </c>
      <c r="D78" t="s">
        <v>874</v>
      </c>
      <c r="E78" t="s">
        <v>853</v>
      </c>
      <c r="F78" t="s">
        <v>366</v>
      </c>
      <c r="G78">
        <v>900</v>
      </c>
      <c r="H78">
        <v>900</v>
      </c>
      <c r="I78">
        <v>0.47499999999999998</v>
      </c>
      <c r="J78" t="s">
        <v>103</v>
      </c>
      <c r="L78" s="12" t="str">
        <f>_xlfn.CONCAT(IF($Q78&lt;&gt;"",_xlfn.CONCAT(" #LOC_KTT_",A78,"_",C78,"_Title = ",$Q78,CHAR(10),"@PART[",C78,"]:NEEDS[!002_CommunityPartsTitles]:AFTER[",A78,"] // ",IF(Q78="",D78,_xlfn.CONCAT(Q78," (",D78,")")),CHAR(10),"{",CHAR(10),"    @",$Q$1," = #LOC_KTT_",A78,"_",C78,"_Title // ",$Q78,CHAR(10),"}",CHAR(10)),""),"@PART[",C78,"]:AFTER[",A78,"] // ",IF(Q78="",D78,_xlfn.CONCAT(Q78," (",D78,")")),CHAR(10),"{",CHAR(10),"    techBranch = ",VLOOKUP(N78,TechTree!$G$2:$H$43,2,FALSE),CHAR(10),"    techTier = ",O78,CHAR(10),"    @TechRequired = ",M78,IF($R78&lt;&gt;"",_xlfn.CONCAT(CHAR(10),"    @",$R$1," = ",$R78),""),IF($S78&lt;&gt;"",_xlfn.CONCAT(CHAR(10),"    @",$S$1," = ",$S78),""),IF($T78&lt;&gt;"",_xlfn.CONCAT(CHAR(10),"    @",$T$1," = ",$T78),""),IF(AND(Z78="NA/Balloon",P78&lt;&gt;"Fuel Tank")=TRUE,_xlfn.CONCAT(CHAR(10),"    KiwiFuelSwitchIgnore = true"),""),IF($U78&lt;&gt;"",_xlfn.CONCAT(CHAR(10),U78),""),IF($AO78&lt;&gt;"",IF(P78="RTG","",_xlfn.CONCAT(CHAR(10),$AO78)),""),IF(AM78&lt;&gt;"",_xlfn.CONCAT(CHAR(10),AM78),""),CHAR(10),"}",IF(AB78="Yes",_xlfn.CONCAT(CHAR(10),"@PART[",C78,"]:NEEDS[KiwiDeprecate]:AFTER[",A78,"]",CHAR(10),"{",CHAR(10),"    kiwiDeprecate = true",CHAR(10),"}"),""),IF(P78="RTG",AO78,""))</f>
        <v>@PART[RLV_Fairing_1]:AFTER[TantaresLV] // #LOC_tantares_lv_RLV_Fairing_1
{
    techBranch = adaptersEtAl
    techTier = 7
    @TechRequired = nanolathing
    // This tech was hidden at the time that I wrote this config, still under development
    structuralUpgradeType = 7_8
}</v>
      </c>
      <c r="M78" s="9" t="str">
        <f>_xlfn.XLOOKUP(_xlfn.CONCAT(N78,O78),TechTree!$C$2:$C$501,TechTree!$D$2:$D$501,"Not Valid Combination",0,1)</f>
        <v>nanolathing</v>
      </c>
      <c r="N78" s="8" t="s">
        <v>205</v>
      </c>
      <c r="O78" s="8">
        <v>7</v>
      </c>
      <c r="P78" s="8" t="s">
        <v>6</v>
      </c>
      <c r="T78" s="17"/>
      <c r="U78" s="23" t="s">
        <v>1113</v>
      </c>
      <c r="V78" s="10" t="s">
        <v>241</v>
      </c>
      <c r="W78" s="10" t="s">
        <v>252</v>
      </c>
      <c r="Z78" s="10" t="s">
        <v>292</v>
      </c>
      <c r="AA78" s="10" t="s">
        <v>303</v>
      </c>
      <c r="AB78" s="10" t="s">
        <v>327</v>
      </c>
      <c r="AD78" s="12" t="str">
        <f t="shared" si="4"/>
        <v/>
      </c>
      <c r="AE78" s="14"/>
      <c r="AF78" s="18" t="s">
        <v>327</v>
      </c>
      <c r="AG78" s="18"/>
      <c r="AH78" s="18"/>
      <c r="AI78" s="18"/>
      <c r="AJ78" s="18"/>
      <c r="AK78" s="18"/>
      <c r="AL78" s="18"/>
      <c r="AM78" s="19" t="str">
        <f t="shared" si="5"/>
        <v/>
      </c>
      <c r="AN78" s="14"/>
      <c r="AO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",V78),IF(P78="Engine",_xlfn.CONCAT("    engineUpgradeType = ",W78,CHAR(10),Parts!AR78,CHAR(10),"    enginePartUpgradeName = ",X78),IF(P78="Parachute","    parachuteUpgradeType = standard",IF(P78="Solar",_xlfn.CONCAT("    solarPanelUpgradeTier = ",O78),IF(OR(P78="System",P78="System and Space Capability")=TRUE,_xlfn.CONCAT("    spacePlaneSystemUpgradeType = ",X78,IF(P78="System and Space Capability",_xlfn.CONCAT(CHAR(10),"    spaceplaneUpgradeType = spaceCapable",CHAR(10),"    baseSkinTemp = ",CHAR(10),"    upgradeSkinTemp = "),"")),IF(P78="Fuel Tank",IF(Z78="NA/Balloon","    KiwiFuelSwitchIgnore = true",IF(Z78="standardLiquidFuel",_xlfn.CONCAT("    fuelTankUpgradeType = ",Z78,CHAR(10),"    fuelTankSizeUpgrade = ",AA78),_xlfn.CONCAT("    fuelTankUpgradeType = ",Z78))),IF(P78="RCS","    rcsUpgradeType = coldGas",IF(P78="RTG",_xlfn.CONCAT(CHAR(10),"@PART[",C78,"]:NEEDS[",A78,",NearFutureElectrical,DecayingRTGs,!FeatureRadiation]",CHAR(10),"{",CHAR(10),"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7_8</v>
      </c>
      <c r="AP78" s="16" t="str">
        <f>IF(P78="Engine",VLOOKUP(W78,EngineUpgrades!$A$2:$C$19,2,FALSE),"")</f>
        <v/>
      </c>
      <c r="AQ78" s="16" t="str">
        <f>IF(P78="Engine",VLOOKUP(W78,EngineUpgrades!$A$2:$C$19,3,FALSE),"")</f>
        <v/>
      </c>
      <c r="AR78" s="15" t="str">
        <f>_xlfn.XLOOKUP(AP78,EngineUpgrades!$D$1:$J$1,EngineUpgrades!$D$17:$J$17,"",0,1)</f>
        <v/>
      </c>
      <c r="AS78" s="17">
        <v>2</v>
      </c>
      <c r="AT78" s="16" t="str">
        <f>IF(P78="Engine",_xlfn.XLOOKUP(_xlfn.CONCAT(N78,O78+AS78),TechTree!$C$2:$C$501,TechTree!$D$2:$D$501,"Not Valid Combination",0,1),"")</f>
        <v/>
      </c>
    </row>
    <row r="79" spans="1:46" ht="396.5" x14ac:dyDescent="0.35">
      <c r="A79" t="s">
        <v>639</v>
      </c>
      <c r="B79" t="s">
        <v>875</v>
      </c>
      <c r="C79" t="s">
        <v>876</v>
      </c>
      <c r="D79" t="s">
        <v>877</v>
      </c>
      <c r="E79" t="s">
        <v>853</v>
      </c>
      <c r="F79" t="s">
        <v>370</v>
      </c>
      <c r="G79">
        <v>115000</v>
      </c>
      <c r="H79">
        <v>18000</v>
      </c>
      <c r="I79">
        <v>4</v>
      </c>
      <c r="J79" t="s">
        <v>103</v>
      </c>
      <c r="L79" s="12" t="str">
        <f>_xlfn.CONCAT(IF($Q79&lt;&gt;"",_xlfn.CONCAT(" #LOC_KTT_",A79,"_",C79,"_Title = ",$Q79,CHAR(10),"@PART[",C79,"]:NEEDS[!002_CommunityPartsTitles]:AFTER[",A79,"] // ",IF(Q79="",D79,_xlfn.CONCAT(Q79," (",D79,")")),CHAR(10),"{",CHAR(10),"    @",$Q$1," = #LOC_KTT_",A79,"_",C79,"_Title // ",$Q79,CHAR(10),"}",CHAR(10)),""),"@PART[",C79,"]:AFTER[",A79,"] // ",IF(Q79="",D79,_xlfn.CONCAT(Q79," (",D79,")")),CHAR(10),"{",CHAR(10),"    techBranch = ",VLOOKUP(N79,TechTree!$G$2:$H$43,2,FALSE),CHAR(10),"    techTier = ",O79,CHAR(10),"    @TechRequired = ",M79,IF($R79&lt;&gt;"",_xlfn.CONCAT(CHAR(10),"    @",$R$1," = ",$R79),""),IF($S79&lt;&gt;"",_xlfn.CONCAT(CHAR(10),"    @",$S$1," = ",$S79),""),IF($T79&lt;&gt;"",_xlfn.CONCAT(CHAR(10),"    @",$T$1," = ",$T79),""),IF(AND(Z79="NA/Balloon",P79&lt;&gt;"Fuel Tank")=TRUE,_xlfn.CONCAT(CHAR(10),"    KiwiFuelSwitchIgnore = true"),""),IF($U79&lt;&gt;"",_xlfn.CONCAT(CHAR(10),U79),""),IF($AO79&lt;&gt;"",IF(P79="RTG","",_xlfn.CONCAT(CHAR(10),$AO79)),""),IF(AM79&lt;&gt;"",_xlfn.CONCAT(CHAR(10),AM79),""),CHAR(10),"}",IF(AB79="Yes",_xlfn.CONCAT(CHAR(10),"@PART[",C79,"]:NEEDS[KiwiDeprecate]:AFTER[",A79,"]",CHAR(10),"{",CHAR(10),"    kiwiDeprecate = true",CHAR(10),"}"),""),IF(P79="RTG",AO79,""))</f>
        <v xml:space="preserve"> #LOC_KTT_TantaresLV_RLV_1_Engine_2_Title = To Be Announced
@PART[RLV_1_Engine_2]:NEEDS[!002_CommunityPartsTitles]:AFTER[TantaresLV] // To Be Announced (#LOC_tantares_lv_RLV_1_Engine_2)
{
    @title = #LOC_KTT_TantaresLV_RLV_1_Engine_2_Title // To Be Announced
}
@PART[RLV_1_Engine_2]:AFTER[TantaresLV] // To Be Announced (#LOC_tantares_lv_RLV_1_Engine_2)
{
    techBranch = cryoEngines
    techTier = 7
    @TechRequired = veryHeavyCryoRocketry
    // This tech was hidden at the time that I wrote this config, still under development
    engineUpgradeType = standardLH2CH4
    engineNumber = 
    engineNumberMethalox = 
    engineNumberUpgrade = 
    engineNumberMethaloxUpgrade = 
    engineName = 
    engineNameMethalox = 
    engineNameUpgrade = 
    engineNameMethaloxUpgrade = 
    enginePartUpgradeName = RLV_1_Engine_2Upgrade
    @MODULE[ModuleEngines*]
    {
        !atmosphereCurve {}
        atmosphereCurve
        {
            key = 0 440
            key = 1 353
            key = 6 0.001
        }
    }
}</v>
      </c>
      <c r="M79" s="9" t="str">
        <f>_xlfn.XLOOKUP(_xlfn.CONCAT(N79,O79),TechTree!$C$2:$C$501,TechTree!$D$2:$D$501,"Not Valid Combination",0,1)</f>
        <v>veryHeavyCryoRocketry</v>
      </c>
      <c r="N79" s="8" t="s">
        <v>212</v>
      </c>
      <c r="O79" s="8">
        <v>7</v>
      </c>
      <c r="P79" s="8" t="s">
        <v>8</v>
      </c>
      <c r="Q79" s="10" t="s">
        <v>1138</v>
      </c>
      <c r="T79" s="17"/>
      <c r="U79" s="23" t="s">
        <v>1113</v>
      </c>
      <c r="V79" s="10" t="s">
        <v>241</v>
      </c>
      <c r="W79" s="10" t="s">
        <v>253</v>
      </c>
      <c r="X79" s="10" t="s">
        <v>1142</v>
      </c>
      <c r="Z79" s="10" t="s">
        <v>292</v>
      </c>
      <c r="AA79" s="10" t="s">
        <v>303</v>
      </c>
      <c r="AB79" s="10" t="s">
        <v>327</v>
      </c>
      <c r="AD79" s="12" t="str">
        <f t="shared" si="4"/>
        <v>PARTUPGRADE:NEEDS[TantaresLV]
{
    name = RLV_1_Engine_2Upgrade
    type = engine
    partIcon = RLV_1_Engine_2
    techRequired = giganticCryoRocketry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@PARTUPGRADE[RLV_1_Engine_2Upgrade]:NEEDS[TantaresLV]:FOR[zKiwiTechTree]
{
    @entryCost = #$@PART[RLV_1_Engine_2]/entryCost$
    @entryCost *= #$@KIWI_ENGINE_MULTIPLIERS/HYDROLOX/UPGRADE_ENTRYCOST_MULTIPLIER$
    @title ^= #:INSERTPARTTITLE:$@PART[RLV_1_Engine_2]/title$:
    @description ^= #:INSERTPART:$@PART[RLV_1_Engine_2]/engineName$:
}
@PART[RLV_1_Engine_2]:NEEDS[TantaresLV]:HAS[~engineUpgrade[off]]:AFTER[zzKiwiTechTree]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#:INSERTPARTUPGRADE:$@PARTUPGRADE[RLV_1_Engine_2Upgrade]/techRequired$:
}</v>
      </c>
      <c r="AE79" s="14"/>
      <c r="AF79" s="18" t="s">
        <v>376</v>
      </c>
      <c r="AG79" s="18"/>
      <c r="AH79" s="18" t="s">
        <v>1144</v>
      </c>
      <c r="AI79" s="18" t="s">
        <v>1145</v>
      </c>
      <c r="AJ79" s="18" t="s">
        <v>1093</v>
      </c>
      <c r="AK79" s="18"/>
      <c r="AL79" s="18"/>
      <c r="AM79" s="19" t="str">
        <f t="shared" si="5"/>
        <v xml:space="preserve">    @MODULE[ModuleEngines*]
    {
        !atmosphereCurve {}
        atmosphereCurve
        {
            key = 0 440
            key = 1 353
            key = 6 0.001
        }
    }</v>
      </c>
      <c r="AN79" s="14"/>
      <c r="AO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",V79),IF(P79="Engine",_xlfn.CONCAT("    engineUpgradeType = ",W79,CHAR(10),Parts!AR79,CHAR(10),"    enginePartUpgradeName = ",X79),IF(P79="Parachute","    parachuteUpgradeType = standard",IF(P79="Solar",_xlfn.CONCAT("    solarPanelUpgradeTier = ",O79),IF(OR(P79="System",P79="System and Space Capability")=TRUE,_xlfn.CONCAT("    spacePlaneSystemUpgradeType = ",X79,IF(P79="System and Space Capability",_xlfn.CONCAT(CHAR(10),"    spaceplaneUpgradeType = spaceCapable",CHAR(10),"    baseSkinTemp = ",CHAR(10),"    upgradeSkinTemp = "),"")),IF(P79="Fuel Tank",IF(Z79="NA/Balloon","    KiwiFuelSwitchIgnore = true",IF(Z79="standardLiquidFuel",_xlfn.CONCAT("    fuelTankUpgradeType = ",Z79,CHAR(10),"    fuelTankSizeUpgrade = ",AA79),_xlfn.CONCAT("    fuelTankUpgradeType = ",Z79))),IF(P79="RCS","    rcsUpgradeType = coldGas",IF(P79="RTG",_xlfn.CONCAT(CHAR(10),"@PART[",C79,"]:NEEDS[",A79,",NearFutureElectrical,DecayingRTGs,!FeatureRadiation]",CHAR(10),"{",CHAR(10),"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standardLH2CH4
    engineNumber = 
    engineNumberMethalox = 
    engineNumberUpgrade = 
    engineNumberMethaloxUpgrade = 
    engineName = 
    engineNameMethalox = 
    engineNameUpgrade = 
    engineNameMethaloxUpgrade = 
    enginePartUpgradeName = RLV_1_Engine_2Upgrade</v>
      </c>
      <c r="AP79" s="16" t="str">
        <f>IF(P79="Engine",VLOOKUP(W79,EngineUpgrades!$A$2:$C$19,2,FALSE),"")</f>
        <v>cryoFuel</v>
      </c>
      <c r="AQ79" s="16" t="str">
        <f>IF(P79="Engine",VLOOKUP(W79,EngineUpgrades!$A$2:$C$19,3,FALSE),"")</f>
        <v>HYDROLOX</v>
      </c>
      <c r="AR79" s="15" t="str">
        <f>_xlfn.XLOOKUP(AP79,EngineUpgrades!$D$1:$J$1,EngineUpgrades!$D$17:$J$17,"",0,1)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</v>
      </c>
      <c r="AS79" s="17">
        <v>2</v>
      </c>
      <c r="AT79" s="16" t="str">
        <f>IF(P79="Engine",_xlfn.XLOOKUP(_xlfn.CONCAT(N79,O79+AS79),TechTree!$C$2:$C$501,TechTree!$D$2:$D$501,"Not Valid Combination",0,1),"")</f>
        <v>giganticCryoRocketry</v>
      </c>
    </row>
    <row r="80" spans="1:46" ht="408.5" x14ac:dyDescent="0.35">
      <c r="A80" t="s">
        <v>639</v>
      </c>
      <c r="B80" t="s">
        <v>878</v>
      </c>
      <c r="C80" t="s">
        <v>879</v>
      </c>
      <c r="D80" t="s">
        <v>880</v>
      </c>
      <c r="E80" t="s">
        <v>853</v>
      </c>
      <c r="F80" t="s">
        <v>370</v>
      </c>
      <c r="G80">
        <v>115000</v>
      </c>
      <c r="H80">
        <v>18000</v>
      </c>
      <c r="I80">
        <v>4</v>
      </c>
      <c r="J80" t="s">
        <v>103</v>
      </c>
      <c r="L80" s="12" t="str">
        <f>_xlfn.CONCAT(IF($Q80&lt;&gt;"",_xlfn.CONCAT(" #LOC_KTT_",A80,"_",C80,"_Title = ",$Q80,CHAR(10),"@PART[",C80,"]:NEEDS[!002_CommunityPartsTitles]:AFTER[",A80,"] // ",IF(Q80="",D80,_xlfn.CONCAT(Q80," (",D80,")")),CHAR(10),"{",CHAR(10),"    @",$Q$1," = #LOC_KTT_",A80,"_",C80,"_Title // ",$Q80,CHAR(10),"}",CHAR(10)),""),"@PART[",C80,"]:AFTER[",A80,"] // ",IF(Q80="",D80,_xlfn.CONCAT(Q80," (",D80,")")),CHAR(10),"{",CHAR(10),"    techBranch = ",VLOOKUP(N80,TechTree!$G$2:$H$43,2,FALSE),CHAR(10),"    techTier = ",O80,CHAR(10),"    @TechRequired = ",M80,IF($R80&lt;&gt;"",_xlfn.CONCAT(CHAR(10),"    @",$R$1," = ",$R80),""),IF($S80&lt;&gt;"",_xlfn.CONCAT(CHAR(10),"    @",$S$1," = ",$S80),""),IF($T80&lt;&gt;"",_xlfn.CONCAT(CHAR(10),"    @",$T$1," = ",$T80),""),IF(AND(Z80="NA/Balloon",P80&lt;&gt;"Fuel Tank")=TRUE,_xlfn.CONCAT(CHAR(10),"    KiwiFuelSwitchIgnore = true"),""),IF($U80&lt;&gt;"",_xlfn.CONCAT(CHAR(10),U80),""),IF($AO80&lt;&gt;"",IF(P80="RTG","",_xlfn.CONCAT(CHAR(10),$AO80)),""),IF(AM80&lt;&gt;"",_xlfn.CONCAT(CHAR(10),AM80),""),CHAR(10),"}",IF(AB80="Yes",_xlfn.CONCAT(CHAR(10),"@PART[",C80,"]:NEEDS[KiwiDeprecate]:AFTER[",A80,"]",CHAR(10),"{",CHAR(10),"    kiwiDeprecate = true",CHAR(10),"}"),""),IF(P80="RTG",AO80,""))</f>
        <v xml:space="preserve"> #LOC_KTT_TantaresLV_RLV_1_Engine_1_Title = To Be Announced
@PART[RLV_1_Engine_1]:NEEDS[!002_CommunityPartsTitles]:AFTER[TantaresLV] // To Be Announced (#LOC_tantares_lv_RLV_1_Engine_1)
{
    @title = #LOC_KTT_TantaresLV_RLV_1_Engine_1_Title // To Be Announced
}
@PART[RLV_1_Engine_1]:AFTER[TantaresLV] // To Be Announced (#LOC_tantares_lv_RLV_1_Engine_1)
{
    techBranch = cryoEngines
    techTier = 6
    @TechRequired = evenHeavierCryoRocketry
    // This tech was hidden at the time that I wrote this config, still under development
    engineUpgradeType = standardLH2CH4
    engineNumber = 
    engineNumberMethalox = 
    engineNumberUpgrade = 
    engineNumberMethaloxUpgrade = 
    engineName = 
    engineNameMethalox = 
    engineNameUpgrade = 
    engineNameMethaloxUpgrade = 
    enginePartUpgradeName = RLV_1_Engine_1Upgrade
    @MODULE[ModuleEngines*]
    {
        !atmosphereCurve {}
        atmosphereCurve
        {
            key = 0 440
            key = 1 353
            key = 6 0.001
        }
    }
}</v>
      </c>
      <c r="M80" s="9" t="str">
        <f>_xlfn.XLOOKUP(_xlfn.CONCAT(N80,O80),TechTree!$C$2:$C$501,TechTree!$D$2:$D$501,"Not Valid Combination",0,1)</f>
        <v>evenHeavierCryoRocketry</v>
      </c>
      <c r="N80" s="8" t="s">
        <v>212</v>
      </c>
      <c r="O80" s="8">
        <v>6</v>
      </c>
      <c r="P80" s="8" t="s">
        <v>8</v>
      </c>
      <c r="Q80" s="10" t="s">
        <v>1138</v>
      </c>
      <c r="T80" s="17"/>
      <c r="U80" s="23" t="s">
        <v>1113</v>
      </c>
      <c r="V80" s="10" t="s">
        <v>241</v>
      </c>
      <c r="W80" s="10" t="s">
        <v>253</v>
      </c>
      <c r="X80" s="10" t="s">
        <v>1143</v>
      </c>
      <c r="Z80" s="10" t="s">
        <v>292</v>
      </c>
      <c r="AA80" s="10" t="s">
        <v>303</v>
      </c>
      <c r="AB80" s="10" t="s">
        <v>327</v>
      </c>
      <c r="AD80" s="12" t="str">
        <f t="shared" si="4"/>
        <v>PARTUPGRADE:NEEDS[TantaresLV]
{
    name = RLV_1_Engine_1Upgrade
    type = engine
    partIcon = RLV_1_Engine_1
    techRequired = experimentalCryoRocketry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@PARTUPGRADE[RLV_1_Engine_1Upgrade]:NEEDS[TantaresLV]:FOR[zKiwiTechTree]
{
    @entryCost = #$@PART[RLV_1_Engine_1]/entryCost$
    @entryCost *= #$@KIWI_ENGINE_MULTIPLIERS/HYDROLOX/UPGRADE_ENTRYCOST_MULTIPLIER$
    @title ^= #:INSERTPARTTITLE:$@PART[RLV_1_Engine_1]/title$:
    @description ^= #:INSERTPART:$@PART[RLV_1_Engine_1]/engineName$:
}
@PART[RLV_1_Engine_1]:NEEDS[TantaresLV]:HAS[~engineUpgrade[off]]:AFTER[zzKiwiTechTree]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#:INSERTPARTUPGRADE:$@PARTUPGRADE[RLV_1_Engine_1Upgrade]/techRequired$:
}</v>
      </c>
      <c r="AE80" s="14"/>
      <c r="AF80" s="18" t="s">
        <v>376</v>
      </c>
      <c r="AG80" s="18"/>
      <c r="AH80" s="18" t="s">
        <v>1144</v>
      </c>
      <c r="AI80" s="18" t="s">
        <v>1145</v>
      </c>
      <c r="AJ80" s="18" t="s">
        <v>1093</v>
      </c>
      <c r="AK80" s="18"/>
      <c r="AL80" s="18"/>
      <c r="AM80" s="19" t="str">
        <f t="shared" si="5"/>
        <v xml:space="preserve">    @MODULE[ModuleEngines*]
    {
        !atmosphereCurve {}
        atmosphereCurve
        {
            key = 0 440
            key = 1 353
            key = 6 0.001
        }
    }</v>
      </c>
      <c r="AN80" s="14"/>
      <c r="AO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",V80),IF(P80="Engine",_xlfn.CONCAT("    engineUpgradeType = ",W80,CHAR(10),Parts!AR80,CHAR(10),"    enginePartUpgradeName = ",X80),IF(P80="Parachute","    parachuteUpgradeType = standard",IF(P80="Solar",_xlfn.CONCAT("    solarPanelUpgradeTier = ",O80),IF(OR(P80="System",P80="System and Space Capability")=TRUE,_xlfn.CONCAT("    spacePlaneSystemUpgradeType = ",X80,IF(P80="System and Space Capability",_xlfn.CONCAT(CHAR(10),"    spaceplaneUpgradeType = spaceCapable",CHAR(10),"    baseSkinTemp = ",CHAR(10),"    upgradeSkinTemp = "),"")),IF(P80="Fuel Tank",IF(Z80="NA/Balloon","    KiwiFuelSwitchIgnore = true",IF(Z80="standardLiquidFuel",_xlfn.CONCAT("    fuelTankUpgradeType = ",Z80,CHAR(10),"    fuelTankSizeUpgrade = ",AA80),_xlfn.CONCAT("    fuelTankUpgradeType = ",Z80))),IF(P80="RCS","    rcsUpgradeType = coldGas",IF(P80="RTG",_xlfn.CONCAT(CHAR(10),"@PART[",C80,"]:NEEDS[",A80,",NearFutureElectrical,DecayingRTGs,!FeatureRadiation]",CHAR(10),"{",CHAR(10),"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standardLH2CH4
    engineNumber = 
    engineNumberMethalox = 
    engineNumberUpgrade = 
    engineNumberMethaloxUpgrade = 
    engineName = 
    engineNameMethalox = 
    engineNameUpgrade = 
    engineNameMethaloxUpgrade = 
    enginePartUpgradeName = RLV_1_Engine_1Upgrade</v>
      </c>
      <c r="AP80" s="16" t="str">
        <f>IF(P80="Engine",VLOOKUP(W80,EngineUpgrades!$A$2:$C$19,2,FALSE),"")</f>
        <v>cryoFuel</v>
      </c>
      <c r="AQ80" s="16" t="str">
        <f>IF(P80="Engine",VLOOKUP(W80,EngineUpgrades!$A$2:$C$19,3,FALSE),"")</f>
        <v>HYDROLOX</v>
      </c>
      <c r="AR80" s="15" t="str">
        <f>_xlfn.XLOOKUP(AP80,EngineUpgrades!$D$1:$J$1,EngineUpgrades!$D$17:$J$17,"",0,1)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</v>
      </c>
      <c r="AS80" s="17">
        <v>2</v>
      </c>
      <c r="AT80" s="16" t="str">
        <f>IF(P80="Engine",_xlfn.XLOOKUP(_xlfn.CONCAT(N80,O80+AS80),TechTree!$C$2:$C$501,TechTree!$D$2:$D$501,"Not Valid Combination",0,1),"")</f>
        <v>experimentalCryoRocketry</v>
      </c>
    </row>
    <row r="81" spans="1:46" ht="96.5" x14ac:dyDescent="0.35">
      <c r="A81" t="s">
        <v>639</v>
      </c>
      <c r="B81" t="s">
        <v>881</v>
      </c>
      <c r="C81" t="s">
        <v>882</v>
      </c>
      <c r="D81" t="s">
        <v>883</v>
      </c>
      <c r="E81" t="s">
        <v>884</v>
      </c>
      <c r="F81" t="s">
        <v>371</v>
      </c>
      <c r="G81">
        <v>2500</v>
      </c>
      <c r="H81">
        <v>500</v>
      </c>
      <c r="I81">
        <v>7.4999999999999997E-2</v>
      </c>
      <c r="J81" t="s">
        <v>185</v>
      </c>
      <c r="L81" s="12" t="str">
        <f>_xlfn.CONCAT(IF($Q81&lt;&gt;"",_xlfn.CONCAT(" #LOC_KTT_",A81,"_",C81,"_Title = ",$Q81,CHAR(10),"@PART[",C81,"]:NEEDS[!002_CommunityPartsTitles]:AFTER[",A81,"] // ",IF(Q81="",D81,_xlfn.CONCAT(Q81," (",D81,")")),CHAR(10),"{",CHAR(10),"    @",$Q$1," = #LOC_KTT_",A81,"_",C81,"_Title // ",$Q81,CHAR(10),"}",CHAR(10)),""),"@PART[",C81,"]:AFTER[",A81,"] // ",IF(Q81="",D81,_xlfn.CONCAT(Q81," (",D81,")")),CHAR(10),"{",CHAR(10),"    techBranch = ",VLOOKUP(N81,TechTree!$G$2:$H$43,2,FALSE),CHAR(10),"    techTier = ",O81,CHAR(10),"    @TechRequired = ",M81,IF($R81&lt;&gt;"",_xlfn.CONCAT(CHAR(10),"    @",$R$1," = ",$R81),""),IF($S81&lt;&gt;"",_xlfn.CONCAT(CHAR(10),"    @",$S$1," = ",$S81),""),IF($T81&lt;&gt;"",_xlfn.CONCAT(CHAR(10),"    @",$T$1," = ",$T81),""),IF(AND(Z81="NA/Balloon",P81&lt;&gt;"Fuel Tank")=TRUE,_xlfn.CONCAT(CHAR(10),"    KiwiFuelSwitchIgnore = true"),""),IF($U81&lt;&gt;"",_xlfn.CONCAT(CHAR(10),U81),""),IF($AO81&lt;&gt;"",IF(P81="RTG","",_xlfn.CONCAT(CHAR(10),$AO81)),""),IF(AM81&lt;&gt;"",_xlfn.CONCAT(CHAR(10),AM81),""),CHAR(10),"}",IF(AB81="Yes",_xlfn.CONCAT(CHAR(10),"@PART[",C81,"]:NEEDS[KiwiDeprecate]:AFTER[",A81,"]",CHAR(10),"{",CHAR(10),"    kiwiDeprecate = true",CHAR(10),"}"),""),IF(P81="RTG",AO81,""))</f>
        <v>@PART[delphini_us_structure_s1_1]:AFTER[TantaresLV] // Delphini Size 1 Fuel Decoupler
{
    techBranch = liquidFuelTanks
    techTier = 3
    @TechRequired = basicFuelSystems
    @entryCost = 5500
    @cost = 250
    fuelTankUpgradeType = standardLiquidFuel
    fuelTankSizeUpgrade = size1
}</v>
      </c>
      <c r="M81" s="9" t="str">
        <f>_xlfn.XLOOKUP(_xlfn.CONCAT(N81,O81),TechTree!$C$2:$C$501,TechTree!$D$2:$D$501,"Not Valid Combination",0,1)</f>
        <v>basicFuelSystems</v>
      </c>
      <c r="N81" s="8" t="s">
        <v>334</v>
      </c>
      <c r="O81" s="8">
        <v>3</v>
      </c>
      <c r="P81" s="8" t="s">
        <v>239</v>
      </c>
      <c r="R81" s="10">
        <v>5500</v>
      </c>
      <c r="S81" s="10">
        <v>250</v>
      </c>
      <c r="T81" s="17"/>
      <c r="U81" s="17"/>
      <c r="V81" s="10" t="s">
        <v>241</v>
      </c>
      <c r="W81" s="10" t="s">
        <v>252</v>
      </c>
      <c r="Z81" s="10" t="s">
        <v>292</v>
      </c>
      <c r="AA81" s="10" t="s">
        <v>300</v>
      </c>
      <c r="AB81" s="10" t="s">
        <v>327</v>
      </c>
      <c r="AD81" s="12" t="str">
        <f t="shared" si="4"/>
        <v/>
      </c>
      <c r="AE81" s="14"/>
      <c r="AF81" s="18" t="s">
        <v>327</v>
      </c>
      <c r="AG81" s="18"/>
      <c r="AH81" s="18"/>
      <c r="AI81" s="18"/>
      <c r="AJ81" s="18"/>
      <c r="AK81" s="18"/>
      <c r="AL81" s="18"/>
      <c r="AM81" s="19" t="str">
        <f t="shared" si="5"/>
        <v/>
      </c>
      <c r="AN81" s="14"/>
      <c r="AO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",V81),IF(P81="Engine",_xlfn.CONCAT("    engineUpgradeType = ",W81,CHAR(10),Parts!AR81,CHAR(10),"    enginePartUpgradeName = ",X81),IF(P81="Parachute","    parachuteUpgradeType = standard",IF(P81="Solar",_xlfn.CONCAT("    solarPanelUpgradeTier = ",O81),IF(OR(P81="System",P81="System and Space Capability")=TRUE,_xlfn.CONCAT("    spacePlaneSystemUpgradeType = ",X81,IF(P81="System and Space Capability",_xlfn.CONCAT(CHAR(10),"    spaceplaneUpgradeType = spaceCapable",CHAR(10),"    baseSkinTemp = ",CHAR(10),"    upgradeSkinTemp = "),"")),IF(P81="Fuel Tank",IF(Z81="NA/Balloon","    KiwiFuelSwitchIgnore = true",IF(Z81="standardLiquidFuel",_xlfn.CONCAT("    fuelTankUpgradeType = ",Z81,CHAR(10),"    fuelTankSizeUpgrade = ",AA81),_xlfn.CONCAT("    fuelTankUpgradeType = ",Z81))),IF(P81="RCS","    rcsUpgradeType = coldGas",IF(P81="RTG",_xlfn.CONCAT(CHAR(10),"@PART[",C81,"]:NEEDS[",A81,",NearFutureElectrical,DecayingRTGs,!FeatureRadiation]",CHAR(10),"{",CHAR(10),"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81" s="16" t="str">
        <f>IF(P81="Engine",VLOOKUP(W81,EngineUpgrades!$A$2:$C$19,2,FALSE),"")</f>
        <v/>
      </c>
      <c r="AQ81" s="16" t="str">
        <f>IF(P81="Engine",VLOOKUP(W81,EngineUpgrades!$A$2:$C$19,3,FALSE),"")</f>
        <v/>
      </c>
      <c r="AR81" s="15" t="str">
        <f>_xlfn.XLOOKUP(AP81,EngineUpgrades!$D$1:$J$1,EngineUpgrades!$D$17:$J$17,"",0,1)</f>
        <v/>
      </c>
      <c r="AS81" s="17">
        <v>2</v>
      </c>
      <c r="AT81" s="16" t="str">
        <f>IF(P81="Engine",_xlfn.XLOOKUP(_xlfn.CONCAT(N81,O81+AS81),TechTree!$C$2:$C$501,TechTree!$D$2:$D$501,"Not Valid Combination",0,1),"")</f>
        <v/>
      </c>
    </row>
    <row r="82" spans="1:46" ht="96.5" x14ac:dyDescent="0.35">
      <c r="A82" t="s">
        <v>639</v>
      </c>
      <c r="B82" t="s">
        <v>885</v>
      </c>
      <c r="C82" t="s">
        <v>886</v>
      </c>
      <c r="D82" t="s">
        <v>887</v>
      </c>
      <c r="E82" t="s">
        <v>884</v>
      </c>
      <c r="F82" t="s">
        <v>369</v>
      </c>
      <c r="G82">
        <v>2500</v>
      </c>
      <c r="H82">
        <v>500</v>
      </c>
      <c r="I82">
        <v>6.25E-2</v>
      </c>
      <c r="J82" t="s">
        <v>185</v>
      </c>
      <c r="L82" s="12" t="str">
        <f>_xlfn.CONCAT(IF($Q82&lt;&gt;"",_xlfn.CONCAT(" #LOC_KTT_",A82,"_",C82,"_Title = ",$Q82,CHAR(10),"@PART[",C82,"]:NEEDS[!002_CommunityPartsTitles]:AFTER[",A82,"] // ",IF(Q82="",D82,_xlfn.CONCAT(Q82," (",D82,")")),CHAR(10),"{",CHAR(10),"    @",$Q$1," = #LOC_KTT_",A82,"_",C82,"_Title // ",$Q82,CHAR(10),"}",CHAR(10)),""),"@PART[",C82,"]:AFTER[",A82,"] // ",IF(Q82="",D82,_xlfn.CONCAT(Q82," (",D82,")")),CHAR(10),"{",CHAR(10),"    techBranch = ",VLOOKUP(N82,TechTree!$G$2:$H$43,2,FALSE),CHAR(10),"    techTier = ",O82,CHAR(10),"    @TechRequired = ",M82,IF($R82&lt;&gt;"",_xlfn.CONCAT(CHAR(10),"    @",$R$1," = ",$R82),""),IF($S82&lt;&gt;"",_xlfn.CONCAT(CHAR(10),"    @",$S$1," = ",$S82),""),IF($T82&lt;&gt;"",_xlfn.CONCAT(CHAR(10),"    @",$T$1," = ",$T82),""),IF(AND(Z82="NA/Balloon",P82&lt;&gt;"Fuel Tank")=TRUE,_xlfn.CONCAT(CHAR(10),"    KiwiFuelSwitchIgnore = true"),""),IF($U82&lt;&gt;"",_xlfn.CONCAT(CHAR(10),U82),""),IF($AO82&lt;&gt;"",IF(P82="RTG","",_xlfn.CONCAT(CHAR(10),$AO82)),""),IF(AM82&lt;&gt;"",_xlfn.CONCAT(CHAR(10),AM82),""),CHAR(10),"}",IF(AB82="Yes",_xlfn.CONCAT(CHAR(10),"@PART[",C82,"]:NEEDS[KiwiDeprecate]:AFTER[",A82,"]",CHAR(10),"{",CHAR(10),"    kiwiDeprecate = true",CHAR(10),"}"),""),IF(P82="RTG",AO82,""))</f>
        <v>@PART[delphini_us_fuel_tank_s1_1]:AFTER[TantaresLV] // Delphini Size 1 Fuel Tank
{
    techBranch = liquidFuelTanks
    techTier = 2
    @TechRequired = earlyFuelSystems
    @entryCost = 4800
    @cost = 150
    fuelTankUpgradeType = standardLiquidFuel
    fuelTankSizeUpgrade = size1
}</v>
      </c>
      <c r="M82" s="9" t="str">
        <f>_xlfn.XLOOKUP(_xlfn.CONCAT(N82,O82),TechTree!$C$2:$C$501,TechTree!$D$2:$D$501,"Not Valid Combination",0,1)</f>
        <v>earlyFuelSystems</v>
      </c>
      <c r="N82" s="8" t="s">
        <v>334</v>
      </c>
      <c r="O82" s="8">
        <v>2</v>
      </c>
      <c r="P82" s="8" t="s">
        <v>239</v>
      </c>
      <c r="R82" s="10">
        <v>4800</v>
      </c>
      <c r="S82" s="10">
        <v>150</v>
      </c>
      <c r="T82" s="17"/>
      <c r="U82" s="17"/>
      <c r="V82" s="10" t="s">
        <v>241</v>
      </c>
      <c r="W82" s="10" t="s">
        <v>252</v>
      </c>
      <c r="Z82" s="10" t="s">
        <v>292</v>
      </c>
      <c r="AA82" s="10" t="s">
        <v>300</v>
      </c>
      <c r="AB82" s="10" t="s">
        <v>327</v>
      </c>
      <c r="AD82" s="12" t="str">
        <f t="shared" si="4"/>
        <v/>
      </c>
      <c r="AE82" s="14"/>
      <c r="AF82" s="18" t="s">
        <v>327</v>
      </c>
      <c r="AG82" s="18"/>
      <c r="AH82" s="18"/>
      <c r="AI82" s="18"/>
      <c r="AJ82" s="18"/>
      <c r="AK82" s="18"/>
      <c r="AL82" s="18"/>
      <c r="AM82" s="19" t="str">
        <f t="shared" si="5"/>
        <v/>
      </c>
      <c r="AN82" s="14"/>
      <c r="AO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",V82),IF(P82="Engine",_xlfn.CONCAT("    engineUpgradeType = ",W82,CHAR(10),Parts!AR82,CHAR(10),"    enginePartUpgradeName = ",X82),IF(P82="Parachute","    parachuteUpgradeType = standard",IF(P82="Solar",_xlfn.CONCAT("    solarPanelUpgradeTier = ",O82),IF(OR(P82="System",P82="System and Space Capability")=TRUE,_xlfn.CONCAT("    spacePlaneSystemUpgradeType = ",X82,IF(P82="System and Space Capability",_xlfn.CONCAT(CHAR(10),"    spaceplaneUpgradeType = spaceCapable",CHAR(10),"    baseSkinTemp = ",CHAR(10),"    upgradeSkinTemp = "),"")),IF(P82="Fuel Tank",IF(Z82="NA/Balloon","    KiwiFuelSwitchIgnore = true",IF(Z82="standardLiquidFuel",_xlfn.CONCAT("    fuelTankUpgradeType = ",Z82,CHAR(10),"    fuelTankSizeUpgrade = ",AA82),_xlfn.CONCAT("    fuelTankUpgradeType = ",Z82))),IF(P82="RCS","    rcsUpgradeType = coldGas",IF(P82="RTG",_xlfn.CONCAT(CHAR(10),"@PART[",C82,"]:NEEDS[",A82,",NearFutureElectrical,DecayingRTGs,!FeatureRadiation]",CHAR(10),"{",CHAR(10),"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82" s="16" t="str">
        <f>IF(P82="Engine",VLOOKUP(W82,EngineUpgrades!$A$2:$C$19,2,FALSE),"")</f>
        <v/>
      </c>
      <c r="AQ82" s="16" t="str">
        <f>IF(P82="Engine",VLOOKUP(W82,EngineUpgrades!$A$2:$C$19,3,FALSE),"")</f>
        <v/>
      </c>
      <c r="AR82" s="15" t="str">
        <f>_xlfn.XLOOKUP(AP82,EngineUpgrades!$D$1:$J$1,EngineUpgrades!$D$17:$J$17,"",0,1)</f>
        <v/>
      </c>
      <c r="AS82" s="17">
        <v>2</v>
      </c>
      <c r="AT82" s="16" t="str">
        <f>IF(P82="Engine",_xlfn.XLOOKUP(_xlfn.CONCAT(N82,O82+AS82),TechTree!$C$2:$C$501,TechTree!$D$2:$D$501,"Not Valid Combination",0,1),"")</f>
        <v/>
      </c>
    </row>
    <row r="83" spans="1:46" ht="348.5" x14ac:dyDescent="0.35">
      <c r="A83" t="s">
        <v>639</v>
      </c>
      <c r="B83" t="s">
        <v>888</v>
      </c>
      <c r="C83" t="s">
        <v>889</v>
      </c>
      <c r="D83" t="s">
        <v>890</v>
      </c>
      <c r="E83" t="s">
        <v>884</v>
      </c>
      <c r="F83" t="s">
        <v>370</v>
      </c>
      <c r="G83">
        <v>1450</v>
      </c>
      <c r="H83">
        <v>290</v>
      </c>
      <c r="I83">
        <v>0.17</v>
      </c>
      <c r="J83" t="s">
        <v>185</v>
      </c>
      <c r="L83" s="12" t="str">
        <f>_xlfn.CONCAT(IF($Q83&lt;&gt;"",_xlfn.CONCAT(" #LOC_KTT_",A83,"_",C83,"_Title = ",$Q83,CHAR(10),"@PART[",C83,"]:NEEDS[!002_CommunityPartsTitles]:AFTER[",A83,"] // ",IF(Q83="",D83,_xlfn.CONCAT(Q83," (",D83,")")),CHAR(10),"{",CHAR(10),"    @",$Q$1," = #LOC_KTT_",A83,"_",C83,"_Title // ",$Q83,CHAR(10),"}",CHAR(10)),""),"@PART[",C83,"]:AFTER[",A83,"] // ",IF(Q83="",D83,_xlfn.CONCAT(Q83," (",D83,")")),CHAR(10),"{",CHAR(10),"    techBranch = ",VLOOKUP(N83,TechTree!$G$2:$H$43,2,FALSE),CHAR(10),"    techTier = ",O83,CHAR(10),"    @TechRequired = ",M83,IF($R83&lt;&gt;"",_xlfn.CONCAT(CHAR(10),"    @",$R$1," = ",$R83),""),IF($S83&lt;&gt;"",_xlfn.CONCAT(CHAR(10),"    @",$S$1," = ",$S83),""),IF($T83&lt;&gt;"",_xlfn.CONCAT(CHAR(10),"    @",$T$1," = ",$T83),""),IF(AND(Z83="NA/Balloon",P83&lt;&gt;"Fuel Tank")=TRUE,_xlfn.CONCAT(CHAR(10),"    KiwiFuelSwitchIgnore = true"),""),IF($U83&lt;&gt;"",_xlfn.CONCAT(CHAR(10),U83),""),IF($AO83&lt;&gt;"",IF(P83="RTG","",_xlfn.CONCAT(CHAR(10),$AO83)),""),IF(AM83&lt;&gt;"",_xlfn.CONCAT(CHAR(10),AM83),""),CHAR(10),"}",IF(AB83="Yes",_xlfn.CONCAT(CHAR(10),"@PART[",C83,"]:NEEDS[KiwiDeprecate]:AFTER[",A83,"]",CHAR(10),"{",CHAR(10),"    kiwiDeprecate = true",CHAR(10),"}"),""),IF(P83="RTG",AO83,""))</f>
        <v xml:space="preserve"> #LOC_KTT_TantaresLV_delphini_us_engine_s1_1_Title = S5-98M "Vindkast" Liquid Fuel Engine
@PART[delphini_us_engine_s1_1]:NEEDS[!002_CommunityPartsTitles]:AFTER[TantaresLV] // S5-98M "Vindkast" Liquid Fuel Engine (Delphini S5-98M "Vindkast" Rocket Engine)
{
    @title = #LOC_KTT_TantaresLV_delphini_us_engine_s1_1_Title // S5-98M "Vindkast" Liquid Fuel Engine
}
@PART[delphini_us_engine_s1_1]:AFTER[TantaresLV] // S5-98M "Vindkast" Liquid Fuel Engine (Delphini S5-98M "Vindkast" Rocket Engine)
{
    techBranch = keroloxEngines
    techTier = 3
    @TechRequired = advRocketry
    engineUpgradeType = standardLFO
    engineNumber = 
    engineNumberUpgrade = 
    engineName = 
    engineNameUpgrade = 
    enginePartUpgradeName = vindkastUpgrade
    @MODULE[ModuleEngines*]
    {
        !atmosphereCurve {}
        atmosphereCurve
        {
            key = 0 326
            key = 1 108
            key = 4 0.001
        }
    }
}</v>
      </c>
      <c r="M83" s="9" t="str">
        <f>_xlfn.XLOOKUP(_xlfn.CONCAT(N83,O83),TechTree!$C$2:$C$501,TechTree!$D$2:$D$501,"Not Valid Combination",0,1)</f>
        <v>advRocketry</v>
      </c>
      <c r="N83" s="8" t="s">
        <v>211</v>
      </c>
      <c r="O83" s="8">
        <v>3</v>
      </c>
      <c r="P83" s="8" t="s">
        <v>8</v>
      </c>
      <c r="Q83" s="10" t="s">
        <v>1146</v>
      </c>
      <c r="T83" s="17"/>
      <c r="U83" s="17"/>
      <c r="V83" s="10" t="s">
        <v>241</v>
      </c>
      <c r="W83" s="10" t="s">
        <v>252</v>
      </c>
      <c r="X83" s="10" t="s">
        <v>1147</v>
      </c>
      <c r="Z83" s="10" t="s">
        <v>292</v>
      </c>
      <c r="AA83" s="10" t="s">
        <v>301</v>
      </c>
      <c r="AB83" s="10" t="s">
        <v>327</v>
      </c>
      <c r="AD83" s="12" t="str">
        <f t="shared" si="4"/>
        <v>PARTUPGRADE:NEEDS[TantaresLV]
{
    name = vindkastUpgrade
    type = engine
    partIcon = delphini_us_engine_s1_1
    techRequired = 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@PARTUPGRADE[vindkastUpgrade]:NEEDS[TantaresLV]:FOR[zKiwiTechTree]
{
    @entryCost = #$@PART[delphini_us_engine_s1_1]/entryCost$
    @entryCost *= #$@KIWI_ENGINE_MULTIPLIERS/KEROLOX/UPGRADE_ENTRYCOST_MULTIPLIER$
    @title ^= #:INSERTPARTTITLE:$@PART[delphini_us_engine_s1_1]/title$:
    @description ^= #:INSERTPART:$@PART[delphini_us_engine_s1_1]/engineName$:
}
@PART[delphini_us_engine_s1_1]:NEEDS[TantaresLV]:HAS[~engineUpgrade[off]]:AFTER[zzKiwiTechTree]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#:INSERTPARTUPGRADE:$@PARTUPGRADE[vindkastUpgrade]/techRequired$:
}</v>
      </c>
      <c r="AE83" s="14"/>
      <c r="AF83" s="18" t="s">
        <v>376</v>
      </c>
      <c r="AG83" s="18"/>
      <c r="AH83" s="18" t="s">
        <v>1102</v>
      </c>
      <c r="AI83" s="18" t="s">
        <v>1103</v>
      </c>
      <c r="AJ83" s="18" t="s">
        <v>378</v>
      </c>
      <c r="AK83" s="18"/>
      <c r="AL83" s="18"/>
      <c r="AM83" s="19" t="str">
        <f t="shared" si="5"/>
        <v xml:space="preserve">    @MODULE[ModuleEngines*]
    {
        !atmosphereCurve {}
        atmosphereCurve
        {
            key = 0 326
            key = 1 108
            key = 4 0.001
        }
    }</v>
      </c>
      <c r="AN83" s="14"/>
      <c r="AO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",V83),IF(P83="Engine",_xlfn.CONCAT("    engineUpgradeType = ",W83,CHAR(10),Parts!AR83,CHAR(10),"    enginePartUpgradeName = ",X83),IF(P83="Parachute","    parachuteUpgradeType = standard",IF(P83="Solar",_xlfn.CONCAT("    solarPanelUpgradeTier = ",O83),IF(OR(P83="System",P83="System and Space Capability")=TRUE,_xlfn.CONCAT("    spacePlaneSystemUpgradeType = ",X83,IF(P83="System and Space Capability",_xlfn.CONCAT(CHAR(10),"    spaceplaneUpgradeType = spaceCapable",CHAR(10),"    baseSkinTemp = ",CHAR(10),"    upgradeSkinTemp = "),"")),IF(P83="Fuel Tank",IF(Z83="NA/Balloon","    KiwiFuelSwitchIgnore = true",IF(Z83="standardLiquidFuel",_xlfn.CONCAT("    fuelTankUpgradeType = ",Z83,CHAR(10),"    fuelTankSizeUpgrade = ",AA83),_xlfn.CONCAT("    fuelTankUpgradeType = ",Z83))),IF(P83="RCS","    rcsUpgradeType = coldGas",IF(P83="RTG",_xlfn.CONCAT(CHAR(10),"@PART[",C83,"]:NEEDS[",A83,",NearFutureElectrical,DecayingRTGs,!FeatureRadiation]",CHAR(10),"{",CHAR(10),"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vindkastUpgrade</v>
      </c>
      <c r="AP83" s="16" t="str">
        <f>IF(P83="Engine",VLOOKUP(W83,EngineUpgrades!$A$2:$C$19,2,FALSE),"")</f>
        <v>singleFuel</v>
      </c>
      <c r="AQ83" s="16" t="str">
        <f>IF(P83="Engine",VLOOKUP(W83,EngineUpgrades!$A$2:$C$19,3,FALSE),"")</f>
        <v>KEROLOX</v>
      </c>
      <c r="AR83" s="15" t="str">
        <f>_xlfn.XLOOKUP(AP83,EngineUpgrades!$D$1:$J$1,EngineUpgrades!$D$17:$J$17,"",0,1)</f>
        <v xml:space="preserve">    engineNumber = 
    engineNumberUpgrade = 
    engineName = 
    engineNameUpgrade = 
</v>
      </c>
      <c r="AS83" s="17">
        <v>2</v>
      </c>
      <c r="AT83" s="16" t="str">
        <f>IF(P83="Engine",_xlfn.XLOOKUP(_xlfn.CONCAT(N83,O83+AS83),TechTree!$C$2:$C$501,TechTree!$D$2:$D$501,"Not Valid Combination",0,1),"")</f>
        <v>heavierRocketry</v>
      </c>
    </row>
    <row r="84" spans="1:46" ht="300.5" x14ac:dyDescent="0.35">
      <c r="A84" t="s">
        <v>639</v>
      </c>
      <c r="B84" t="s">
        <v>891</v>
      </c>
      <c r="C84" t="s">
        <v>892</v>
      </c>
      <c r="D84" t="s">
        <v>893</v>
      </c>
      <c r="E84" t="s">
        <v>729</v>
      </c>
      <c r="F84" t="s">
        <v>370</v>
      </c>
      <c r="G84">
        <v>0</v>
      </c>
      <c r="H84">
        <v>120</v>
      </c>
      <c r="I84">
        <v>2.5000000000000001E-2</v>
      </c>
      <c r="J84" t="s">
        <v>19</v>
      </c>
      <c r="L84" s="12" t="str">
        <f>_xlfn.CONCAT(IF($Q84&lt;&gt;"",_xlfn.CONCAT(" #LOC_KTT_",A84,"_",C84,"_Title = ",$Q84,CHAR(10),"@PART[",C84,"]:NEEDS[!002_CommunityPartsTitles]:AFTER[",A84,"] // ",IF(Q84="",D84,_xlfn.CONCAT(Q84," (",D84,")")),CHAR(10),"{",CHAR(10),"    @",$Q$1," = #LOC_KTT_",A84,"_",C84,"_Title // ",$Q84,CHAR(10),"}",CHAR(10)),""),"@PART[",C84,"]:AFTER[",A84,"] // ",IF(Q84="",D84,_xlfn.CONCAT(Q84," (",D84,")")),CHAR(10),"{",CHAR(10),"    techBranch = ",VLOOKUP(N84,TechTree!$G$2:$H$43,2,FALSE),CHAR(10),"    techTier = ",O84,CHAR(10),"    @TechRequired = ",M84,IF($R84&lt;&gt;"",_xlfn.CONCAT(CHAR(10),"    @",$R$1," = ",$R84),""),IF($S84&lt;&gt;"",_xlfn.CONCAT(CHAR(10),"    @",$S$1," = ",$S84),""),IF($T84&lt;&gt;"",_xlfn.CONCAT(CHAR(10),"    @",$T$1," = ",$T84),""),IF(AND(Z84="NA/Balloon",P84&lt;&gt;"Fuel Tank")=TRUE,_xlfn.CONCAT(CHAR(10),"    KiwiFuelSwitchIgnore = true"),""),IF($U84&lt;&gt;"",_xlfn.CONCAT(CHAR(10),U84),""),IF($AO84&lt;&gt;"",IF(P84="RTG","",_xlfn.CONCAT(CHAR(10),$AO84)),""),IF(AM84&lt;&gt;"",_xlfn.CONCAT(CHAR(10),AM84),""),CHAR(10),"}",IF(AB84="Yes",_xlfn.CONCAT(CHAR(10),"@PART[",C84,"]:NEEDS[KiwiDeprecate]:AFTER[",A84,"]",CHAR(10),"{",CHAR(10),"    kiwiDeprecate = true",CHAR(10),"}"),""),IF(P84="RTG",AO84,""))</f>
        <v>@PART[AndromedaUS_VernierEngine_1]:AFTER[TantaresLV] // A-109V "Gnisttemmet" Vernier Engine
{
    techBranch = specialtyEngines
    techTier = 3
    @TechRequired = flightControl
    engineUpgradeType = standardLFO
    engineNumber = 
    engineNumberUpgrade = 
    engineName = 
    engineNameUpgrade = 
    enginePartUpgradeName = gnisttemmetUpgrade
    @MODULE[ModuleEngines*]
    {
        @maxThrust = 4
        !atmosphereCurve {}
        atmosphereCurve
        {
            key = 0 290
            key = 1 260
            key = 6 0.001
        }
    }
}</v>
      </c>
      <c r="M84" s="9" t="str">
        <f>_xlfn.XLOOKUP(_xlfn.CONCAT(N84,O84),TechTree!$C$2:$C$501,TechTree!$D$2:$D$501,"Not Valid Combination",0,1)</f>
        <v>flightControl</v>
      </c>
      <c r="N84" s="8" t="s">
        <v>213</v>
      </c>
      <c r="O84" s="8">
        <v>3</v>
      </c>
      <c r="P84" s="8" t="s">
        <v>8</v>
      </c>
      <c r="T84" s="17"/>
      <c r="U84" s="17"/>
      <c r="V84" s="10" t="s">
        <v>241</v>
      </c>
      <c r="W84" s="10" t="s">
        <v>252</v>
      </c>
      <c r="X84" s="10" t="s">
        <v>1148</v>
      </c>
      <c r="Z84" s="10" t="s">
        <v>292</v>
      </c>
      <c r="AA84" s="10" t="s">
        <v>301</v>
      </c>
      <c r="AB84" s="10" t="s">
        <v>327</v>
      </c>
      <c r="AD84" s="12" t="str">
        <f t="shared" si="4"/>
        <v>PARTUPGRADE:NEEDS[TantaresLV]
{
    name = gnisttemmetUpgrade
    type = engine
    partIcon = AndromedaUS_VernierEngine_1
    techRequired = propulsionSystems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@PARTUPGRADE[gnisttemmetUpgrade]:NEEDS[TantaresLV]:FOR[zKiwiTechTree]
{
    @entryCost = #$@PART[AndromedaUS_VernierEngine_1]/entryCost$
    @entryCost *= #$@KIWI_ENGINE_MULTIPLIERS/KEROLOX/UPGRADE_ENTRYCOST_MULTIPLIER$
    @title ^= #:INSERTPARTTITLE:$@PART[AndromedaUS_VernierEngine_1]/title$:
    @description ^= #:INSERTPART:$@PART[AndromedaUS_VernierEngine_1]/engineName$:
}
@PART[AndromedaUS_VernierEngine_1]:NEEDS[TantaresLV]:HAS[~engineUpgrade[off]]:AFTER[zzKiwiTechTree]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#:INSERTPARTUPGRADE:$@PARTUPGRADE[gnisttemmetUpgrade]/techRequired$:
}</v>
      </c>
      <c r="AE84" s="14"/>
      <c r="AF84" s="18" t="s">
        <v>376</v>
      </c>
      <c r="AG84" s="18">
        <v>4</v>
      </c>
      <c r="AH84" s="18" t="s">
        <v>596</v>
      </c>
      <c r="AI84" s="18" t="s">
        <v>377</v>
      </c>
      <c r="AJ84" s="18" t="s">
        <v>1093</v>
      </c>
      <c r="AK84" s="18"/>
      <c r="AL84" s="18"/>
      <c r="AM84" s="19" t="str">
        <f t="shared" si="5"/>
        <v xml:space="preserve">    @MODULE[ModuleEngines*]
    {
        @maxThrust = 4
        !atmosphereCurve {}
        atmosphereCurve
        {
            key = 0 290
            key = 1 260
            key = 6 0.001
        }
    }</v>
      </c>
      <c r="AN84" s="14"/>
      <c r="AO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",V84),IF(P84="Engine",_xlfn.CONCAT("    engineUpgradeType = ",W84,CHAR(10),Parts!AR84,CHAR(10),"    enginePartUpgradeName = ",X84),IF(P84="Parachute","    parachuteUpgradeType = standard",IF(P84="Solar",_xlfn.CONCAT("    solarPanelUpgradeTier = ",O84),IF(OR(P84="System",P84="System and Space Capability")=TRUE,_xlfn.CONCAT("    spacePlaneSystemUpgradeType = ",X84,IF(P84="System and Space Capability",_xlfn.CONCAT(CHAR(10),"    spaceplaneUpgradeType = spaceCapable",CHAR(10),"    baseSkinTemp = ",CHAR(10),"    upgradeSkinTemp = "),"")),IF(P84="Fuel Tank",IF(Z84="NA/Balloon","    KiwiFuelSwitchIgnore = true",IF(Z84="standardLiquidFuel",_xlfn.CONCAT("    fuelTankUpgradeType = ",Z84,CHAR(10),"    fuelTankSizeUpgrade = ",AA84),_xlfn.CONCAT("    fuelTankUpgradeType = ",Z84))),IF(P84="RCS","    rcsUpgradeType = coldGas",IF(P84="RTG",_xlfn.CONCAT(CHAR(10),"@PART[",C84,"]:NEEDS[",A84,",NearFutureElectrical,DecayingRTGs,!FeatureRadiation]",CHAR(10),"{",CHAR(10),"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gnisttemmetUpgrade</v>
      </c>
      <c r="AP84" s="16" t="str">
        <f>IF(P84="Engine",VLOOKUP(W84,EngineUpgrades!$A$2:$C$19,2,FALSE),"")</f>
        <v>singleFuel</v>
      </c>
      <c r="AQ84" s="16" t="str">
        <f>IF(P84="Engine",VLOOKUP(W84,EngineUpgrades!$A$2:$C$19,3,FALSE),"")</f>
        <v>KEROLOX</v>
      </c>
      <c r="AR84" s="15" t="str">
        <f>_xlfn.XLOOKUP(AP84,EngineUpgrades!$D$1:$J$1,EngineUpgrades!$D$17:$J$17,"",0,1)</f>
        <v xml:space="preserve">    engineNumber = 
    engineNumberUpgrade = 
    engineName = 
    engineNameUpgrade = 
</v>
      </c>
      <c r="AS84" s="17">
        <v>1</v>
      </c>
      <c r="AT84" s="16" t="str">
        <f>IF(P84="Engine",_xlfn.XLOOKUP(_xlfn.CONCAT(N84,O84+AS84),TechTree!$C$2:$C$501,TechTree!$D$2:$D$501,"Not Valid Combination",0,1),"")</f>
        <v>propulsionSystems</v>
      </c>
    </row>
    <row r="85" spans="1:46" ht="96.5" x14ac:dyDescent="0.35">
      <c r="A85" t="s">
        <v>639</v>
      </c>
      <c r="B85" t="s">
        <v>894</v>
      </c>
      <c r="C85" t="s">
        <v>895</v>
      </c>
      <c r="D85" t="s">
        <v>896</v>
      </c>
      <c r="E85" t="s">
        <v>729</v>
      </c>
      <c r="F85" t="s">
        <v>370</v>
      </c>
      <c r="G85">
        <v>0</v>
      </c>
      <c r="H85">
        <v>275</v>
      </c>
      <c r="I85">
        <v>6.25E-2</v>
      </c>
      <c r="J85" t="s">
        <v>19</v>
      </c>
      <c r="L85" s="12" t="str">
        <f>_xlfn.CONCAT(IF($Q85&lt;&gt;"",_xlfn.CONCAT(" #LOC_KTT_",A85,"_",C85,"_Title = ",$Q85,CHAR(10),"@PART[",C85,"]:NEEDS[!002_CommunityPartsTitles]:AFTER[",A85,"] // ",IF(Q85="",D85,_xlfn.CONCAT(Q85," (",D85,")")),CHAR(10),"{",CHAR(10),"    @",$Q$1," = #LOC_KTT_",A85,"_",C85,"_Title // ",$Q85,CHAR(10),"}",CHAR(10)),""),"@PART[",C85,"]:AFTER[",A85,"] // ",IF(Q85="",D85,_xlfn.CONCAT(Q85," (",D85,")")),CHAR(10),"{",CHAR(10),"    techBranch = ",VLOOKUP(N85,TechTree!$G$2:$H$43,2,FALSE),CHAR(10),"    techTier = ",O85,CHAR(10),"    @TechRequired = ",M85,IF($R85&lt;&gt;"",_xlfn.CONCAT(CHAR(10),"    @",$R$1," = ",$R85),""),IF($S85&lt;&gt;"",_xlfn.CONCAT(CHAR(10),"    @",$S$1," = ",$S85),""),IF($T85&lt;&gt;"",_xlfn.CONCAT(CHAR(10),"    @",$T$1," = ",$T85),""),IF(AND(Z85="NA/Balloon",P85&lt;&gt;"Fuel Tank")=TRUE,_xlfn.CONCAT(CHAR(10),"    KiwiFuelSwitchIgnore = true"),""),IF($U85&lt;&gt;"",_xlfn.CONCAT(CHAR(10),U85),""),IF($AO85&lt;&gt;"",IF(P85="RTG","",_xlfn.CONCAT(CHAR(10),$AO85)),""),IF(AM85&lt;&gt;"",_xlfn.CONCAT(CHAR(10),AM85),""),CHAR(10),"}",IF(AB85="Yes",_xlfn.CONCAT(CHAR(10),"@PART[",C85,"]:NEEDS[KiwiDeprecate]:AFTER[",A85,"]",CHAR(10),"{",CHAR(10),"    kiwiDeprecate = true",CHAR(10),"}"),""),IF(P85="RTG",AO85,""))</f>
        <v>@PART[AndromedaUS_LFO_1]:AFTER[TantaresLV] // A-USF01 Fuel Tank
{
    techBranch = liquidFuelTanks
    techTier = 2
    @TechRequired = earlyFuelSystems
    @entryCost = 4800
    @cost = 150
    fuelTankUpgradeType = standardLiquidFuel
    fuelTankSizeUpgrade = size1
}</v>
      </c>
      <c r="M85" s="9" t="str">
        <f>_xlfn.XLOOKUP(_xlfn.CONCAT(N85,O85),TechTree!$C$2:$C$501,TechTree!$D$2:$D$501,"Not Valid Combination",0,1)</f>
        <v>earlyFuelSystems</v>
      </c>
      <c r="N85" s="8" t="s">
        <v>334</v>
      </c>
      <c r="O85" s="8">
        <v>2</v>
      </c>
      <c r="P85" s="8" t="s">
        <v>239</v>
      </c>
      <c r="R85" s="10">
        <v>4800</v>
      </c>
      <c r="S85" s="10">
        <v>150</v>
      </c>
      <c r="T85" s="17"/>
      <c r="U85" s="17"/>
      <c r="V85" s="10" t="s">
        <v>241</v>
      </c>
      <c r="W85" s="10" t="s">
        <v>252</v>
      </c>
      <c r="Z85" s="10" t="s">
        <v>292</v>
      </c>
      <c r="AA85" s="10" t="s">
        <v>300</v>
      </c>
      <c r="AB85" s="10" t="s">
        <v>327</v>
      </c>
      <c r="AD85" s="12" t="str">
        <f t="shared" si="4"/>
        <v/>
      </c>
      <c r="AE85" s="14"/>
      <c r="AF85" s="18" t="s">
        <v>327</v>
      </c>
      <c r="AG85" s="18"/>
      <c r="AH85" s="18"/>
      <c r="AI85" s="18"/>
      <c r="AJ85" s="18"/>
      <c r="AK85" s="18"/>
      <c r="AL85" s="18"/>
      <c r="AM85" s="19" t="str">
        <f t="shared" si="5"/>
        <v/>
      </c>
      <c r="AN85" s="14"/>
      <c r="AO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",V85),IF(P85="Engine",_xlfn.CONCAT("    engineUpgradeType = ",W85,CHAR(10),Parts!AR85,CHAR(10),"    enginePartUpgradeName = ",X85),IF(P85="Parachute","    parachuteUpgradeType = standard",IF(P85="Solar",_xlfn.CONCAT("    solarPanelUpgradeTier = ",O85),IF(OR(P85="System",P85="System and Space Capability")=TRUE,_xlfn.CONCAT("    spacePlaneSystemUpgradeType = ",X85,IF(P85="System and Space Capability",_xlfn.CONCAT(CHAR(10),"    spaceplaneUpgradeType = spaceCapable",CHAR(10),"    baseSkinTemp = ",CHAR(10),"    upgradeSkinTemp = "),"")),IF(P85="Fuel Tank",IF(Z85="NA/Balloon","    KiwiFuelSwitchIgnore = true",IF(Z85="standardLiquidFuel",_xlfn.CONCAT("    fuelTankUpgradeType = ",Z85,CHAR(10),"    fuelTankSizeUpgrade = ",AA85),_xlfn.CONCAT("    fuelTankUpgradeType = ",Z85))),IF(P85="RCS","    rcsUpgradeType = coldGas",IF(P85="RTG",_xlfn.CONCAT(CHAR(10),"@PART[",C85,"]:NEEDS[",A85,",NearFutureElectrical,DecayingRTGs,!FeatureRadiation]",CHAR(10),"{",CHAR(10),"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</v>
      </c>
      <c r="AP85" s="16" t="str">
        <f>IF(P85="Engine",VLOOKUP(W85,EngineUpgrades!$A$2:$C$19,2,FALSE),"")</f>
        <v/>
      </c>
      <c r="AQ85" s="16" t="str">
        <f>IF(P85="Engine",VLOOKUP(W85,EngineUpgrades!$A$2:$C$19,3,FALSE),"")</f>
        <v/>
      </c>
      <c r="AR85" s="15" t="str">
        <f>_xlfn.XLOOKUP(AP85,EngineUpgrades!$D$1:$J$1,EngineUpgrades!$D$17:$J$17,"",0,1)</f>
        <v/>
      </c>
      <c r="AS85" s="17">
        <v>2</v>
      </c>
      <c r="AT85" s="16" t="str">
        <f>IF(P85="Engine",_xlfn.XLOOKUP(_xlfn.CONCAT(N85,O85+AS85),TechTree!$C$2:$C$501,TechTree!$D$2:$D$501,"Not Valid Combination",0,1),"")</f>
        <v/>
      </c>
    </row>
    <row r="86" spans="1:46" ht="360.5" x14ac:dyDescent="0.35">
      <c r="A86" t="s">
        <v>639</v>
      </c>
      <c r="B86" t="s">
        <v>897</v>
      </c>
      <c r="C86" t="s">
        <v>898</v>
      </c>
      <c r="D86" t="s">
        <v>899</v>
      </c>
      <c r="E86" t="s">
        <v>729</v>
      </c>
      <c r="F86" t="s">
        <v>370</v>
      </c>
      <c r="G86">
        <v>0</v>
      </c>
      <c r="H86">
        <v>390</v>
      </c>
      <c r="I86">
        <v>0.5</v>
      </c>
      <c r="J86" t="s">
        <v>19</v>
      </c>
      <c r="L86" s="12" t="str">
        <f>_xlfn.CONCAT(IF($Q86&lt;&gt;"",_xlfn.CONCAT(" #LOC_KTT_",A86,"_",C86,"_Title = ",$Q86,CHAR(10),"@PART[",C86,"]:NEEDS[!002_CommunityPartsTitles]:AFTER[",A86,"] // ",IF(Q86="",D86,_xlfn.CONCAT(Q86," (",D86,")")),CHAR(10),"{",CHAR(10),"    @",$Q$1," = #LOC_KTT_",A86,"_",C86,"_Title // ",$Q86,CHAR(10),"}",CHAR(10)),""),"@PART[",C86,"]:AFTER[",A86,"] // ",IF(Q86="",D86,_xlfn.CONCAT(Q86," (",D86,")")),CHAR(10),"{",CHAR(10),"    techBranch = ",VLOOKUP(N86,TechTree!$G$2:$H$43,2,FALSE),CHAR(10),"    techTier = ",O86,CHAR(10),"    @TechRequired = ",M86,IF($R86&lt;&gt;"",_xlfn.CONCAT(CHAR(10),"    @",$R$1," = ",$R86),""),IF($S86&lt;&gt;"",_xlfn.CONCAT(CHAR(10),"    @",$S$1," = ",$S86),""),IF($T86&lt;&gt;"",_xlfn.CONCAT(CHAR(10),"    @",$T$1," = ",$T86),""),IF(AND(Z86="NA/Balloon",P86&lt;&gt;"Fuel Tank")=TRUE,_xlfn.CONCAT(CHAR(10),"    KiwiFuelSwitchIgnore = true"),""),IF($U86&lt;&gt;"",_xlfn.CONCAT(CHAR(10),U86),""),IF($AO86&lt;&gt;"",IF(P86="RTG","",_xlfn.CONCAT(CHAR(10),$AO86)),""),IF(AM86&lt;&gt;"",_xlfn.CONCAT(CHAR(10),AM86),""),CHAR(10),"}",IF(AB86="Yes",_xlfn.CONCAT(CHAR(10),"@PART[",C86,"]:NEEDS[KiwiDeprecate]:AFTER[",A86,"]",CHAR(10),"{",CHAR(10),"    kiwiDeprecate = true",CHAR(10),"}"),""),IF(P86="RTG",AO86,""))</f>
        <v xml:space="preserve"> #LOC_KTT_TantaresLV_AndromedaUS_Engine_1_Title = A-109 "Branntemmet" Liquid Fuel Engine
@PART[AndromedaUS_Engine_1]:NEEDS[!002_CommunityPartsTitles]:AFTER[TantaresLV] // A-109 "Branntemmet" Liquid Fuel Engine (A-109 "Branntemmet" Rocket Engine)
{
    @title = #LOC_KTT_TantaresLV_AndromedaUS_Engine_1_Title // A-109 "Branntemmet" Liquid Fuel Engine
}
@PART[AndromedaUS_Engine_1]:AFTER[TantaresLV] // A-109 "Branntemmet" Liquid Fuel Engine (A-109 "Branntemmet" Rocket Engine)
{
    techBranch = keroloxEngines
    techTier = 2
    @TechRequired = generalRocketry
    @entryCost = 3500
    engineUpgradeType = standardLFO
    engineNumber = 
    engineNumberUpgrade = 
    engineName = 
    engineNameUpgrade = 
    enginePartUpgradeName = branntemmetUpgrade
    @MODULE[ModuleEngines*]
    {
        !atmosphereCurve {}
        atmosphereCurve
        {
            key = 0 295
            key = 1 275
            key = 4 0.001
        }
    }
}</v>
      </c>
      <c r="M86" s="9" t="str">
        <f>_xlfn.XLOOKUP(_xlfn.CONCAT(N86,O86),TechTree!$C$2:$C$501,TechTree!$D$2:$D$501,"Not Valid Combination",0,1)</f>
        <v>generalRocketry</v>
      </c>
      <c r="N86" s="8" t="s">
        <v>211</v>
      </c>
      <c r="O86" s="8">
        <v>2</v>
      </c>
      <c r="P86" s="8" t="s">
        <v>8</v>
      </c>
      <c r="Q86" s="10" t="s">
        <v>1149</v>
      </c>
      <c r="R86" s="10">
        <v>3500</v>
      </c>
      <c r="T86" s="17"/>
      <c r="U86" s="17"/>
      <c r="V86" s="10" t="s">
        <v>241</v>
      </c>
      <c r="W86" s="10" t="s">
        <v>252</v>
      </c>
      <c r="X86" s="10" t="s">
        <v>1150</v>
      </c>
      <c r="Z86" s="10" t="s">
        <v>292</v>
      </c>
      <c r="AA86" s="10" t="s">
        <v>301</v>
      </c>
      <c r="AB86" s="10" t="s">
        <v>327</v>
      </c>
      <c r="AD86" s="12" t="str">
        <f t="shared" si="4"/>
        <v>PARTUPGRADE:NEEDS[TantaresLV]
{
    name = branntemmetUpgrade
    type = engine
    partIcon = AndromedaUS_Engine_1
    techRequired = 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@PARTUPGRADE[branntemmetUpgrade]:NEEDS[TantaresLV]:FOR[zKiwiTechTree]
{
    @entryCost = #$@PART[AndromedaUS_Engine_1]/entryCost$
    @entryCost *= #$@KIWI_ENGINE_MULTIPLIERS/KEROLOX/UPGRADE_ENTRYCOST_MULTIPLIER$
    @title ^= #:INSERTPARTTITLE:$@PART[AndromedaUS_Engine_1]/title$:
    @description ^= #:INSERTPART:$@PART[AndromedaUS_Engine_1]/engineName$:
}
@PART[AndromedaUS_Engine_1]:NEEDS[TantaresLV]:HAS[~engineUpgrade[off]]:AFTER[zzKiwiTechTree]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#:INSERTPARTUPGRADE:$@PARTUPGRADE[branntemmetUpgrade]/techRequired$:
}</v>
      </c>
      <c r="AE86" s="14"/>
      <c r="AF86" s="18" t="s">
        <v>376</v>
      </c>
      <c r="AG86" s="18"/>
      <c r="AH86" s="18" t="s">
        <v>1083</v>
      </c>
      <c r="AI86" s="18" t="s">
        <v>1084</v>
      </c>
      <c r="AJ86" s="18" t="s">
        <v>378</v>
      </c>
      <c r="AK86" s="18"/>
      <c r="AL86" s="18"/>
      <c r="AM86" s="19" t="str">
        <f t="shared" si="5"/>
        <v xml:space="preserve">    @MODULE[ModuleEngines*]
    {
        !atmosphereCurve {}
        atmosphereCurve
        {
            key = 0 295
            key = 1 275
            key = 4 0.001
        }
    }</v>
      </c>
      <c r="AN86" s="14"/>
      <c r="AO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",V86),IF(P86="Engine",_xlfn.CONCAT("    engineUpgradeType = ",W86,CHAR(10),Parts!AR86,CHAR(10),"    enginePartUpgradeName = ",X86),IF(P86="Parachute","    parachuteUpgradeType = standard",IF(P86="Solar",_xlfn.CONCAT("    solarPanelUpgradeTier = ",O86),IF(OR(P86="System",P86="System and Space Capability")=TRUE,_xlfn.CONCAT("    spacePlaneSystemUpgradeType = ",X86,IF(P86="System and Space Capability",_xlfn.CONCAT(CHAR(10),"    spaceplaneUpgradeType = spaceCapable",CHAR(10),"    baseSkinTemp = ",CHAR(10),"    upgradeSkinTemp = "),"")),IF(P86="Fuel Tank",IF(Z86="NA/Balloon","    KiwiFuelSwitchIgnore = true",IF(Z86="standardLiquidFuel",_xlfn.CONCAT("    fuelTankUpgradeType = ",Z86,CHAR(10),"    fuelTankSizeUpgrade = ",AA86),_xlfn.CONCAT("    fuelTankUpgradeType = ",Z86))),IF(P86="RCS","    rcsUpgradeType = coldGas",IF(P86="RTG",_xlfn.CONCAT(CHAR(10),"@PART[",C86,"]:NEEDS[",A86,",NearFutureElectrical,DecayingRTGs,!FeatureRadiation]",CHAR(10),"{",CHAR(10),"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branntemmetUpgrade</v>
      </c>
      <c r="AP86" s="16" t="str">
        <f>IF(P86="Engine",VLOOKUP(W86,EngineUpgrades!$A$2:$C$19,2,FALSE),"")</f>
        <v>singleFuel</v>
      </c>
      <c r="AQ86" s="16" t="str">
        <f>IF(P86="Engine",VLOOKUP(W86,EngineUpgrades!$A$2:$C$19,3,FALSE),"")</f>
        <v>KEROLOX</v>
      </c>
      <c r="AR86" s="15" t="str">
        <f>_xlfn.XLOOKUP(AP86,EngineUpgrades!$D$1:$J$1,EngineUpgrades!$D$17:$J$17,"",0,1)</f>
        <v xml:space="preserve">    engineNumber = 
    engineNumberUpgrade = 
    engineName = 
    engineNameUpgrade = 
</v>
      </c>
      <c r="AS86" s="17">
        <v>2</v>
      </c>
      <c r="AT86" s="16" t="str">
        <f>IF(P86="Engine",_xlfn.XLOOKUP(_xlfn.CONCAT(N86,O86+AS86),TechTree!$C$2:$C$501,TechTree!$D$2:$D$501,"Not Valid Combination",0,1),"")</f>
        <v>heavyRocketry</v>
      </c>
    </row>
    <row r="87" spans="1:46" ht="84.5" x14ac:dyDescent="0.35">
      <c r="A87" t="s">
        <v>639</v>
      </c>
      <c r="B87" t="s">
        <v>900</v>
      </c>
      <c r="C87" t="s">
        <v>901</v>
      </c>
      <c r="D87" t="s">
        <v>902</v>
      </c>
      <c r="E87" t="s">
        <v>729</v>
      </c>
      <c r="F87" t="s">
        <v>371</v>
      </c>
      <c r="G87">
        <v>0</v>
      </c>
      <c r="H87">
        <v>200</v>
      </c>
      <c r="I87">
        <v>0.1</v>
      </c>
      <c r="J87" t="s">
        <v>19</v>
      </c>
      <c r="L87" s="12" t="str">
        <f>_xlfn.CONCAT(IF($Q87&lt;&gt;"",_xlfn.CONCAT(" #LOC_KTT_",A87,"_",C87,"_Title = ",$Q87,CHAR(10),"@PART[",C87,"]:NEEDS[!002_CommunityPartsTitles]:AFTER[",A87,"] // ",IF(Q87="",D87,_xlfn.CONCAT(Q87," (",D87,")")),CHAR(10),"{",CHAR(10),"    @",$Q$1," = #LOC_KTT_",A87,"_",C87,"_Title // ",$Q87,CHAR(10),"}",CHAR(10)),""),"@PART[",C87,"]:AFTER[",A87,"] // ",IF(Q87="",D87,_xlfn.CONCAT(Q87," (",D87,")")),CHAR(10),"{",CHAR(10),"    techBranch = ",VLOOKUP(N87,TechTree!$G$2:$H$43,2,FALSE),CHAR(10),"    techTier = ",O87,CHAR(10),"    @TechRequired = ",M87,IF($R87&lt;&gt;"",_xlfn.CONCAT(CHAR(10),"    @",$R$1," = ",$R87),""),IF($S87&lt;&gt;"",_xlfn.CONCAT(CHAR(10),"    @",$S$1," = ",$S87),""),IF($T87&lt;&gt;"",_xlfn.CONCAT(CHAR(10),"    @",$T$1," = ",$T87),""),IF(AND(Z87="NA/Balloon",P87&lt;&gt;"Fuel Tank")=TRUE,_xlfn.CONCAT(CHAR(10),"    KiwiFuelSwitchIgnore = true"),""),IF($U87&lt;&gt;"",_xlfn.CONCAT(CHAR(10),U87),""),IF($AO87&lt;&gt;"",IF(P87="RTG","",_xlfn.CONCAT(CHAR(10),$AO87)),""),IF(AM87&lt;&gt;"",_xlfn.CONCAT(CHAR(10),AM87),""),CHAR(10),"}",IF(AB87="Yes",_xlfn.CONCAT(CHAR(10),"@PART[",C87,"]:NEEDS[KiwiDeprecate]:AFTER[",A87,"]",CHAR(10),"{",CHAR(10),"    kiwiDeprecate = true",CHAR(10),"}"),""),IF(P87="RTG",AO87,""))</f>
        <v>@PART[AndromedaUS_Decoupler_1]:AFTER[TantaresLV] // A-USD01 Structural Decoupler
{
    techBranch = decouplers
    techTier = 4
    @TechRequired = docking
    @entryCost = 1500
    structuralUpgradeType = 3_4
}</v>
      </c>
      <c r="M87" s="9" t="str">
        <f>_xlfn.XLOOKUP(_xlfn.CONCAT(N87,O87),TechTree!$C$2:$C$501,TechTree!$D$2:$D$501,"Not Valid Combination",0,1)</f>
        <v>docking</v>
      </c>
      <c r="N87" s="8" t="s">
        <v>210</v>
      </c>
      <c r="O87" s="8">
        <v>4</v>
      </c>
      <c r="P87" s="8" t="s">
        <v>6</v>
      </c>
      <c r="R87" s="10">
        <v>1500</v>
      </c>
      <c r="T87" s="17"/>
      <c r="U87" s="17"/>
      <c r="V87" s="10" t="s">
        <v>241</v>
      </c>
      <c r="W87" s="10" t="s">
        <v>252</v>
      </c>
      <c r="Z87" s="10" t="s">
        <v>292</v>
      </c>
      <c r="AA87" s="10" t="s">
        <v>301</v>
      </c>
      <c r="AB87" s="10" t="s">
        <v>327</v>
      </c>
      <c r="AD87" s="12" t="str">
        <f t="shared" si="4"/>
        <v/>
      </c>
      <c r="AE87" s="14"/>
      <c r="AF87" s="18" t="s">
        <v>327</v>
      </c>
      <c r="AG87" s="18"/>
      <c r="AH87" s="18"/>
      <c r="AI87" s="18"/>
      <c r="AJ87" s="18"/>
      <c r="AK87" s="18"/>
      <c r="AL87" s="18"/>
      <c r="AM87" s="19" t="str">
        <f t="shared" si="5"/>
        <v/>
      </c>
      <c r="AN87" s="14"/>
      <c r="AO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",V87),IF(P87="Engine",_xlfn.CONCAT("    engineUpgradeType = ",W87,CHAR(10),Parts!AR87,CHAR(10),"    enginePartUpgradeName = ",X87),IF(P87="Parachute","    parachuteUpgradeType = standard",IF(P87="Solar",_xlfn.CONCAT("    solarPanelUpgradeTier = ",O87),IF(OR(P87="System",P87="System and Space Capability")=TRUE,_xlfn.CONCAT("    spacePlaneSystemUpgradeType = ",X87,IF(P87="System and Space Capability",_xlfn.CONCAT(CHAR(10),"    spaceplaneUpgradeType = spaceCapable",CHAR(10),"    baseSkinTemp = ",CHAR(10),"    upgradeSkinTemp = "),"")),IF(P87="Fuel Tank",IF(Z87="NA/Balloon","    KiwiFuelSwitchIgnore = true",IF(Z87="standardLiquidFuel",_xlfn.CONCAT("    fuelTankUpgradeType = ",Z87,CHAR(10),"    fuelTankSizeUpgrade = ",AA87),_xlfn.CONCAT("    fuelTankUpgradeType = ",Z87))),IF(P87="RCS","    rcsUpgradeType = coldGas",IF(P87="RTG",_xlfn.CONCAT(CHAR(10),"@PART[",C87,"]:NEEDS[",A87,",NearFutureElectrical,DecayingRTGs,!FeatureRadiation]",CHAR(10),"{",CHAR(10),"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87" s="16" t="str">
        <f>IF(P87="Engine",VLOOKUP(W87,EngineUpgrades!$A$2:$C$19,2,FALSE),"")</f>
        <v/>
      </c>
      <c r="AQ87" s="16" t="str">
        <f>IF(P87="Engine",VLOOKUP(W87,EngineUpgrades!$A$2:$C$19,3,FALSE),"")</f>
        <v/>
      </c>
      <c r="AR87" s="15" t="str">
        <f>_xlfn.XLOOKUP(AP87,EngineUpgrades!$D$1:$J$1,EngineUpgrades!$D$17:$J$17,"",0,1)</f>
        <v/>
      </c>
      <c r="AS87" s="17">
        <v>2</v>
      </c>
      <c r="AT87" s="16" t="str">
        <f>IF(P87="Engine",_xlfn.XLOOKUP(_xlfn.CONCAT(N87,O87+AS87),TechTree!$C$2:$C$501,TechTree!$D$2:$D$501,"Not Valid Combination",0,1),"")</f>
        <v/>
      </c>
    </row>
    <row r="88" spans="1:46" ht="84.5" x14ac:dyDescent="0.35">
      <c r="A88" t="s">
        <v>639</v>
      </c>
      <c r="B88" t="s">
        <v>903</v>
      </c>
      <c r="C88" t="s">
        <v>904</v>
      </c>
      <c r="D88" t="s">
        <v>905</v>
      </c>
      <c r="E88" t="s">
        <v>729</v>
      </c>
      <c r="F88" t="s">
        <v>591</v>
      </c>
      <c r="G88">
        <v>0</v>
      </c>
      <c r="H88">
        <v>0</v>
      </c>
      <c r="I88">
        <v>0.33</v>
      </c>
      <c r="J88" t="s">
        <v>75</v>
      </c>
      <c r="L88" s="12" t="str">
        <f>_xlfn.CONCAT(IF($Q88&lt;&gt;"",_xlfn.CONCAT(" #LOC_KTT_",A88,"_",C88,"_Title = ",$Q88,CHAR(10),"@PART[",C88,"]:NEEDS[!002_CommunityPartsTitles]:AFTER[",A88,"] // ",IF(Q88="",D88,_xlfn.CONCAT(Q88," (",D88,")")),CHAR(10),"{",CHAR(10),"    @",$Q$1," = #LOC_KTT_",A88,"_",C88,"_Title // ",$Q88,CHAR(10),"}",CHAR(10)),""),"@PART[",C88,"]:AFTER[",A88,"] // ",IF(Q88="",D88,_xlfn.CONCAT(Q88," (",D88,")")),CHAR(10),"{",CHAR(10),"    techBranch = ",VLOOKUP(N88,TechTree!$G$2:$H$43,2,FALSE),CHAR(10),"    techTier = ",O88,CHAR(10),"    @TechRequired = ",M88,IF($R88&lt;&gt;"",_xlfn.CONCAT(CHAR(10),"    @",$R$1," = ",$R88),""),IF($S88&lt;&gt;"",_xlfn.CONCAT(CHAR(10),"    @",$S$1," = ",$S88),""),IF($T88&lt;&gt;"",_xlfn.CONCAT(CHAR(10),"    @",$T$1," = ",$T88),""),IF(AND(Z88="NA/Balloon",P88&lt;&gt;"Fuel Tank")=TRUE,_xlfn.CONCAT(CHAR(10),"    KiwiFuelSwitchIgnore = true"),""),IF($U88&lt;&gt;"",_xlfn.CONCAT(CHAR(10),U88),""),IF($AO88&lt;&gt;"",IF(P88="RTG","",_xlfn.CONCAT(CHAR(10),$AO88)),""),IF(AM88&lt;&gt;"",_xlfn.CONCAT(CHAR(10),AM88),""),CHAR(10),"}",IF(AB88="Yes",_xlfn.CONCAT(CHAR(10),"@PART[",C88,"]:NEEDS[KiwiDeprecate]:AFTER[",A88,"]",CHAR(10),"{",CHAR(10),"    kiwiDeprecate = true",CHAR(10),"}"),""),IF(P88="RTG",AO88,""))</f>
        <v>@PART[SUS_LFO_1]:AFTER[TantaresLV] // #LOC_tantares_lv_SUS_LFO_1
{
    techBranch = liquidFuelTanks
    techTier = 5
    @TechRequired = advFuelSystems
    @entryCost = 13000
    @cost = 850
    fuelTankUpgradeType = standardLiquidFuel
    fuelTankSizeUpgrade = size1p5
}</v>
      </c>
      <c r="M88" s="9" t="str">
        <f>_xlfn.XLOOKUP(_xlfn.CONCAT(N88,O88),TechTree!$C$2:$C$501,TechTree!$D$2:$D$501,"Not Valid Combination",0,1)</f>
        <v>advFuelSystems</v>
      </c>
      <c r="N88" s="8" t="s">
        <v>334</v>
      </c>
      <c r="O88" s="8">
        <v>5</v>
      </c>
      <c r="P88" s="8" t="s">
        <v>239</v>
      </c>
      <c r="R88" s="10">
        <v>13000</v>
      </c>
      <c r="S88" s="10">
        <v>850</v>
      </c>
      <c r="T88" s="17"/>
      <c r="U88" s="17"/>
      <c r="V88" s="10" t="s">
        <v>241</v>
      </c>
      <c r="W88" s="10" t="s">
        <v>252</v>
      </c>
      <c r="Z88" s="10" t="s">
        <v>292</v>
      </c>
      <c r="AA88" s="10" t="s">
        <v>304</v>
      </c>
      <c r="AB88" s="10" t="s">
        <v>327</v>
      </c>
      <c r="AD88" s="12" t="str">
        <f t="shared" si="4"/>
        <v/>
      </c>
      <c r="AE88" s="14"/>
      <c r="AF88" s="18" t="s">
        <v>327</v>
      </c>
      <c r="AG88" s="18"/>
      <c r="AH88" s="18"/>
      <c r="AI88" s="18"/>
      <c r="AJ88" s="18"/>
      <c r="AK88" s="18"/>
      <c r="AL88" s="18"/>
      <c r="AM88" s="19" t="str">
        <f t="shared" si="5"/>
        <v/>
      </c>
      <c r="AN88" s="14"/>
      <c r="AO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",V88),IF(P88="Engine",_xlfn.CONCAT("    engineUpgradeType = ",W88,CHAR(10),Parts!AR88,CHAR(10),"    enginePartUpgradeName = ",X88),IF(P88="Parachute","    parachuteUpgradeType = standard",IF(P88="Solar",_xlfn.CONCAT("    solarPanelUpgradeTier = ",O88),IF(OR(P88="System",P88="System and Space Capability")=TRUE,_xlfn.CONCAT("    spacePlaneSystemUpgradeType = ",X88,IF(P88="System and Space Capability",_xlfn.CONCAT(CHAR(10),"    spaceplaneUpgradeType = spaceCapable",CHAR(10),"    baseSkinTemp = ",CHAR(10),"    upgradeSkinTemp = "),"")),IF(P88="Fuel Tank",IF(Z88="NA/Balloon","    KiwiFuelSwitchIgnore = true",IF(Z88="standardLiquidFuel",_xlfn.CONCAT("    fuelTankUpgradeType = ",Z88,CHAR(10),"    fuelTankSizeUpgrade = ",AA88),_xlfn.CONCAT("    fuelTankUpgradeType = ",Z88))),IF(P88="RCS","    rcsUpgradeType = coldGas",IF(P88="RTG",_xlfn.CONCAT(CHAR(10),"@PART[",C88,"]:NEEDS[",A88,",NearFutureElectrical,DecayingRTGs,!FeatureRadiation]",CHAR(10),"{",CHAR(10),"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88" s="16" t="str">
        <f>IF(P88="Engine",VLOOKUP(W88,EngineUpgrades!$A$2:$C$19,2,FALSE),"")</f>
        <v/>
      </c>
      <c r="AQ88" s="16" t="str">
        <f>IF(P88="Engine",VLOOKUP(W88,EngineUpgrades!$A$2:$C$19,3,FALSE),"")</f>
        <v/>
      </c>
      <c r="AR88" s="15" t="str">
        <f>_xlfn.XLOOKUP(AP88,EngineUpgrades!$D$1:$J$1,EngineUpgrades!$D$17:$J$17,"",0,1)</f>
        <v/>
      </c>
      <c r="AS88" s="17">
        <v>2</v>
      </c>
      <c r="AT88" s="16" t="str">
        <f>IF(P88="Engine",_xlfn.XLOOKUP(_xlfn.CONCAT(N88,O88+AS88),TechTree!$C$2:$C$501,TechTree!$D$2:$D$501,"Not Valid Combination",0,1),"")</f>
        <v/>
      </c>
    </row>
    <row r="89" spans="1:46" ht="360.5" x14ac:dyDescent="0.35">
      <c r="A89" t="s">
        <v>639</v>
      </c>
      <c r="B89" t="s">
        <v>906</v>
      </c>
      <c r="C89" t="s">
        <v>907</v>
      </c>
      <c r="D89" t="s">
        <v>908</v>
      </c>
      <c r="E89" t="s">
        <v>729</v>
      </c>
      <c r="F89" t="s">
        <v>591</v>
      </c>
      <c r="G89">
        <v>0</v>
      </c>
      <c r="H89">
        <v>0</v>
      </c>
      <c r="I89">
        <v>0.7</v>
      </c>
      <c r="J89" t="s">
        <v>75</v>
      </c>
      <c r="L89" s="12" t="str">
        <f>_xlfn.CONCAT(IF($Q89&lt;&gt;"",_xlfn.CONCAT(" #LOC_KTT_",A89,"_",C89,"_Title = ",$Q89,CHAR(10),"@PART[",C89,"]:NEEDS[!002_CommunityPartsTitles]:AFTER[",A89,"] // ",IF(Q89="",D89,_xlfn.CONCAT(Q89," (",D89,")")),CHAR(10),"{",CHAR(10),"    @",$Q$1," = #LOC_KTT_",A89,"_",C89,"_Title // ",$Q89,CHAR(10),"}",CHAR(10)),""),"@PART[",C89,"]:AFTER[",A89,"] // ",IF(Q89="",D89,_xlfn.CONCAT(Q89," (",D89,")")),CHAR(10),"{",CHAR(10),"    techBranch = ",VLOOKUP(N89,TechTree!$G$2:$H$43,2,FALSE),CHAR(10),"    techTier = ",O89,CHAR(10),"    @TechRequired = ",M89,IF($R89&lt;&gt;"",_xlfn.CONCAT(CHAR(10),"    @",$R$1," = ",$R89),""),IF($S89&lt;&gt;"",_xlfn.CONCAT(CHAR(10),"    @",$S$1," = ",$S89),""),IF($T89&lt;&gt;"",_xlfn.CONCAT(CHAR(10),"    @",$T$1," = ",$T89),""),IF(AND(Z89="NA/Balloon",P89&lt;&gt;"Fuel Tank")=TRUE,_xlfn.CONCAT(CHAR(10),"    KiwiFuelSwitchIgnore = true"),""),IF($U89&lt;&gt;"",_xlfn.CONCAT(CHAR(10),U89),""),IF($AO89&lt;&gt;"",IF(P89="RTG","",_xlfn.CONCAT(CHAR(10),$AO89)),""),IF(AM89&lt;&gt;"",_xlfn.CONCAT(CHAR(10),AM89),""),CHAR(10),"}",IF(AB89="Yes",_xlfn.CONCAT(CHAR(10),"@PART[",C89,"]:NEEDS[KiwiDeprecate]:AFTER[",A89,"]",CHAR(10),"{",CHAR(10),"    kiwiDeprecate = true",CHAR(10),"}"),""),IF(P89="RTG",AO89,""))</f>
        <v xml:space="preserve"> #LOC_KTT_TantaresLV_SUS_Engine_1_Title = To Be Announced
@PART[SUS_Engine_1]:NEEDS[!002_CommunityPartsTitles]:AFTER[TantaresLV] // To Be Announced (#LOC_tantares_lv_SUS_Engine_1)
{
    @title = #LOC_KTT_TantaresLV_SUS_Engine_1_Title // To Be Announced
}
@PART[SUS_Engine_1]:AFTER[TantaresLV] // To Be Announced (#LOC_tantares_lv_SUS_Engine_1)
{
    techBranch = keroloxEngines
    techTier = 4
    @TechRequired = heavyRocketry
    @entryCost = 6000
    @cost = 2200
    engineUpgradeType = standardLFO
    engineNumber = 
    engineNumberUpgrade = 
    engineName = 
    engineNameUpgrade = 
    enginePartUpgradeName = SUS_Engine_1Upgrade
    @MODULE[ModuleEngines*]
    {
        !atmosphereCurve {}
        atmosphereCurve
        {
            key = 0 335
            key = 1 135
            key = 4 0.001
        }
    }
}</v>
      </c>
      <c r="M89" s="9" t="str">
        <f>_xlfn.XLOOKUP(_xlfn.CONCAT(N89,O89),TechTree!$C$2:$C$501,TechTree!$D$2:$D$501,"Not Valid Combination",0,1)</f>
        <v>heavyRocketry</v>
      </c>
      <c r="N89" s="8" t="s">
        <v>211</v>
      </c>
      <c r="O89" s="8">
        <v>4</v>
      </c>
      <c r="P89" s="8" t="s">
        <v>8</v>
      </c>
      <c r="Q89" s="10" t="s">
        <v>1138</v>
      </c>
      <c r="R89" s="10">
        <v>6000</v>
      </c>
      <c r="S89" s="10">
        <v>2200</v>
      </c>
      <c r="T89" s="17"/>
      <c r="U89" s="17"/>
      <c r="V89" s="10" t="s">
        <v>241</v>
      </c>
      <c r="W89" s="10" t="s">
        <v>252</v>
      </c>
      <c r="X89" s="10" t="s">
        <v>1151</v>
      </c>
      <c r="Z89" s="10" t="s">
        <v>292</v>
      </c>
      <c r="AA89" s="10" t="s">
        <v>301</v>
      </c>
      <c r="AB89" s="10" t="s">
        <v>327</v>
      </c>
      <c r="AD89" s="12" t="str">
        <f t="shared" si="4"/>
        <v>PARTUPGRADE:NEEDS[TantaresLV]
{
    name = SUS_Engine_1Upgrade
    type = engine
    partIcon = SUS_Engine_1
    techRequired = evenHeavierRocketry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@PARTUPGRADE[SUS_Engine_1Upgrade]:NEEDS[TantaresLV]:FOR[zKiwiTechTree]
{
    @entryCost = #$@PART[SUS_Engine_1]/entryCost$
    @entryCost *= #$@KIWI_ENGINE_MULTIPLIERS/KEROLOX/UPGRADE_ENTRYCOST_MULTIPLIER$
    @title ^= #:INSERTPARTTITLE:$@PART[SUS_Engine_1]/title$:
    @description ^= #:INSERTPART:$@PART[SUS_Engine_1]/engineName$:
}
@PART[SUS_Engine_1]:NEEDS[TantaresLV]:HAS[~engineUpgrade[off]]:AFTER[zzKiwiTechTree]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#:INSERTPARTUPGRADE:$@PARTUPGRADE[SUS_Engine_1Upgrade]/techRequired$:
}</v>
      </c>
      <c r="AE89" s="14"/>
      <c r="AF89" s="18" t="s">
        <v>376</v>
      </c>
      <c r="AG89" s="18"/>
      <c r="AH89" s="18" t="s">
        <v>1152</v>
      </c>
      <c r="AI89" s="18" t="s">
        <v>1153</v>
      </c>
      <c r="AJ89" s="18" t="s">
        <v>378</v>
      </c>
      <c r="AK89" s="18"/>
      <c r="AL89" s="18"/>
      <c r="AM89" s="19" t="str">
        <f t="shared" si="5"/>
        <v xml:space="preserve">    @MODULE[ModuleEngines*]
    {
        !atmosphereCurve {}
        atmosphereCurve
        {
            key = 0 335
            key = 1 135
            key = 4 0.001
        }
    }</v>
      </c>
      <c r="AN89" s="14"/>
      <c r="AO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",V89),IF(P89="Engine",_xlfn.CONCAT("    engineUpgradeType = ",W89,CHAR(10),Parts!AR89,CHAR(10),"    enginePartUpgradeName = ",X89),IF(P89="Parachute","    parachuteUpgradeType = standard",IF(P89="Solar",_xlfn.CONCAT("    solarPanelUpgradeTier = ",O89),IF(OR(P89="System",P89="System and Space Capability")=TRUE,_xlfn.CONCAT("    spacePlaneSystemUpgradeType = ",X89,IF(P89="System and Space Capability",_xlfn.CONCAT(CHAR(10),"    spaceplaneUpgradeType = spaceCapable",CHAR(10),"    baseSkinTemp = ",CHAR(10),"    upgradeSkinTemp = "),"")),IF(P89="Fuel Tank",IF(Z89="NA/Balloon","    KiwiFuelSwitchIgnore = true",IF(Z89="standardLiquidFuel",_xlfn.CONCAT("    fuelTankUpgradeType = ",Z89,CHAR(10),"    fuelTankSizeUpgrade = ",AA89),_xlfn.CONCAT("    fuelTankUpgradeType = ",Z89))),IF(P89="RCS","    rcsUpgradeType = coldGas",IF(P89="RTG",_xlfn.CONCAT(CHAR(10),"@PART[",C89,"]:NEEDS[",A89,",NearFutureElectrical,DecayingRTGs,!FeatureRadiation]",CHAR(10),"{",CHAR(10),"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SUS_Engine_1Upgrade</v>
      </c>
      <c r="AP89" s="16" t="str">
        <f>IF(P89="Engine",VLOOKUP(W89,EngineUpgrades!$A$2:$C$19,2,FALSE),"")</f>
        <v>singleFuel</v>
      </c>
      <c r="AQ89" s="16" t="str">
        <f>IF(P89="Engine",VLOOKUP(W89,EngineUpgrades!$A$2:$C$19,3,FALSE),"")</f>
        <v>KEROLOX</v>
      </c>
      <c r="AR89" s="15" t="str">
        <f>_xlfn.XLOOKUP(AP89,EngineUpgrades!$D$1:$J$1,EngineUpgrades!$D$17:$J$17,"",0,1)</f>
        <v xml:space="preserve">    engineNumber = 
    engineNumberUpgrade = 
    engineName = 
    engineNameUpgrade = 
</v>
      </c>
      <c r="AS89" s="17">
        <v>2</v>
      </c>
      <c r="AT89" s="16" t="str">
        <f>IF(P89="Engine",_xlfn.XLOOKUP(_xlfn.CONCAT(N89,O89+AS89),TechTree!$C$2:$C$501,TechTree!$D$2:$D$501,"Not Valid Combination",0,1),"")</f>
        <v>evenHeavierRocketry</v>
      </c>
    </row>
    <row r="90" spans="1:46" ht="84.5" x14ac:dyDescent="0.35">
      <c r="A90" t="s">
        <v>639</v>
      </c>
      <c r="B90" t="s">
        <v>909</v>
      </c>
      <c r="C90" t="s">
        <v>910</v>
      </c>
      <c r="D90" t="s">
        <v>911</v>
      </c>
      <c r="E90" t="s">
        <v>884</v>
      </c>
      <c r="F90" t="s">
        <v>368</v>
      </c>
      <c r="G90">
        <v>125</v>
      </c>
      <c r="H90">
        <v>25</v>
      </c>
      <c r="I90">
        <v>0.375</v>
      </c>
      <c r="J90" t="s">
        <v>75</v>
      </c>
      <c r="L90" s="12" t="str">
        <f>_xlfn.CONCAT(IF($Q90&lt;&gt;"",_xlfn.CONCAT(" #LOC_KTT_",A90,"_",C90,"_Title = ",$Q90,CHAR(10),"@PART[",C90,"]:NEEDS[!002_CommunityPartsTitles]:AFTER[",A90,"] // ",IF(Q90="",D90,_xlfn.CONCAT(Q90," (",D90,")")),CHAR(10),"{",CHAR(10),"    @",$Q$1," = #LOC_KTT_",A90,"_",C90,"_Title // ",$Q90,CHAR(10),"}",CHAR(10)),""),"@PART[",C90,"]:AFTER[",A90,"] // ",IF(Q90="",D90,_xlfn.CONCAT(Q90," (",D90,")")),CHAR(10),"{",CHAR(10),"    techBranch = ",VLOOKUP(N90,TechTree!$G$2:$H$43,2,FALSE),CHAR(10),"    techTier = ",O90,CHAR(10),"    @TechRequired = ",M90,IF($R90&lt;&gt;"",_xlfn.CONCAT(CHAR(10),"    @",$R$1," = ",$R90),""),IF($S90&lt;&gt;"",_xlfn.CONCAT(CHAR(10),"    @",$S$1," = ",$S90),""),IF($T90&lt;&gt;"",_xlfn.CONCAT(CHAR(10),"    @",$T$1," = ",$T90),""),IF(AND(Z90="NA/Balloon",P90&lt;&gt;"Fuel Tank")=TRUE,_xlfn.CONCAT(CHAR(10),"    KiwiFuelSwitchIgnore = true"),""),IF($U90&lt;&gt;"",_xlfn.CONCAT(CHAR(10),U90),""),IF($AO90&lt;&gt;"",IF(P90="RTG","",_xlfn.CONCAT(CHAR(10),$AO90)),""),IF(AM90&lt;&gt;"",_xlfn.CONCAT(CHAR(10),AM90),""),CHAR(10),"}",IF(AB90="Yes",_xlfn.CONCAT(CHAR(10),"@PART[",C90,"]:NEEDS[KiwiDeprecate]:AFTER[",A90,"]",CHAR(10),"{",CHAR(10),"    kiwiDeprecate = true",CHAR(10),"}"),""),IF(P90="RTG",AO90,""))</f>
        <v>@PART[hydra_lv_recovery_bay_srf_2]:AFTER[TantaresLV] // Hydra Recovery Bay B
{
    techBranch = storageResources
    techTier = 4
    @TechRequired = storageTech
    @entryCost = 500
    @cost = 75
    structuralUpgradeType = 3_4
}</v>
      </c>
      <c r="M90" s="9" t="str">
        <f>_xlfn.XLOOKUP(_xlfn.CONCAT(N90,O90),TechTree!$C$2:$C$501,TechTree!$D$2:$D$501,"Not Valid Combination",0,1)</f>
        <v>storageTech</v>
      </c>
      <c r="N90" s="8" t="s">
        <v>222</v>
      </c>
      <c r="O90" s="8">
        <v>4</v>
      </c>
      <c r="P90" s="8" t="s">
        <v>6</v>
      </c>
      <c r="R90" s="10">
        <v>500</v>
      </c>
      <c r="S90" s="10">
        <v>75</v>
      </c>
      <c r="T90" s="17"/>
      <c r="U90" s="17"/>
      <c r="V90" s="10" t="s">
        <v>241</v>
      </c>
      <c r="W90" s="10" t="s">
        <v>252</v>
      </c>
      <c r="Z90" s="10" t="s">
        <v>292</v>
      </c>
      <c r="AA90" s="10" t="s">
        <v>301</v>
      </c>
      <c r="AB90" s="10" t="s">
        <v>327</v>
      </c>
      <c r="AD90" s="12" t="str">
        <f t="shared" si="4"/>
        <v/>
      </c>
      <c r="AE90" s="14"/>
      <c r="AF90" s="18" t="s">
        <v>327</v>
      </c>
      <c r="AG90" s="18"/>
      <c r="AH90" s="18"/>
      <c r="AI90" s="18"/>
      <c r="AJ90" s="18"/>
      <c r="AK90" s="18"/>
      <c r="AL90" s="18"/>
      <c r="AM90" s="19" t="str">
        <f t="shared" si="5"/>
        <v/>
      </c>
      <c r="AN90" s="14"/>
      <c r="AO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",V90),IF(P90="Engine",_xlfn.CONCAT("    engineUpgradeType = ",W90,CHAR(10),Parts!AR90,CHAR(10),"    enginePartUpgradeName = ",X90),IF(P90="Parachute","    parachuteUpgradeType = standard",IF(P90="Solar",_xlfn.CONCAT("    solarPanelUpgradeTier = ",O90),IF(OR(P90="System",P90="System and Space Capability")=TRUE,_xlfn.CONCAT("    spacePlaneSystemUpgradeType = ",X90,IF(P90="System and Space Capability",_xlfn.CONCAT(CHAR(10),"    spaceplaneUpgradeType = spaceCapable",CHAR(10),"    baseSkinTemp = ",CHAR(10),"    upgradeSkinTemp = "),"")),IF(P90="Fuel Tank",IF(Z90="NA/Balloon","    KiwiFuelSwitchIgnore = true",IF(Z90="standardLiquidFuel",_xlfn.CONCAT("    fuelTankUpgradeType = ",Z90,CHAR(10),"    fuelTankSizeUpgrade = ",AA90),_xlfn.CONCAT("    fuelTankUpgradeType = ",Z90))),IF(P90="RCS","    rcsUpgradeType = coldGas",IF(P90="RTG",_xlfn.CONCAT(CHAR(10),"@PART[",C90,"]:NEEDS[",A90,",NearFutureElectrical,DecayingRTGs,!FeatureRadiation]",CHAR(10),"{",CHAR(10),"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90" s="16" t="str">
        <f>IF(P90="Engine",VLOOKUP(W90,EngineUpgrades!$A$2:$C$19,2,FALSE),"")</f>
        <v/>
      </c>
      <c r="AQ90" s="16" t="str">
        <f>IF(P90="Engine",VLOOKUP(W90,EngineUpgrades!$A$2:$C$19,3,FALSE),"")</f>
        <v/>
      </c>
      <c r="AR90" s="15" t="str">
        <f>_xlfn.XLOOKUP(AP90,EngineUpgrades!$D$1:$J$1,EngineUpgrades!$D$17:$J$17,"",0,1)</f>
        <v/>
      </c>
      <c r="AS90" s="17">
        <v>2</v>
      </c>
      <c r="AT90" s="16" t="str">
        <f>IF(P90="Engine",_xlfn.XLOOKUP(_xlfn.CONCAT(N90,O90+AS90),TechTree!$C$2:$C$501,TechTree!$D$2:$D$501,"Not Valid Combination",0,1),"")</f>
        <v/>
      </c>
    </row>
    <row r="91" spans="1:46" ht="108.5" x14ac:dyDescent="0.35">
      <c r="A91" t="s">
        <v>639</v>
      </c>
      <c r="B91" t="s">
        <v>912</v>
      </c>
      <c r="C91" t="s">
        <v>913</v>
      </c>
      <c r="D91" t="s">
        <v>914</v>
      </c>
      <c r="E91" t="s">
        <v>884</v>
      </c>
      <c r="F91" t="s">
        <v>368</v>
      </c>
      <c r="G91">
        <v>125</v>
      </c>
      <c r="H91">
        <v>25</v>
      </c>
      <c r="I91">
        <v>0.15</v>
      </c>
      <c r="J91" t="s">
        <v>75</v>
      </c>
      <c r="L91" s="12" t="str">
        <f>_xlfn.CONCAT(IF($Q91&lt;&gt;"",_xlfn.CONCAT(" #LOC_KTT_",A91,"_",C91,"_Title = ",$Q91,CHAR(10),"@PART[",C91,"]:NEEDS[!002_CommunityPartsTitles]:AFTER[",A91,"] // ",IF(Q91="",D91,_xlfn.CONCAT(Q91," (",D91,")")),CHAR(10),"{",CHAR(10),"    @",$Q$1," = #LOC_KTT_",A91,"_",C91,"_Title // ",$Q91,CHAR(10),"}",CHAR(10)),""),"@PART[",C91,"]:AFTER[",A91,"] // ",IF(Q91="",D91,_xlfn.CONCAT(Q91," (",D91,")")),CHAR(10),"{",CHAR(10),"    techBranch = ",VLOOKUP(N91,TechTree!$G$2:$H$43,2,FALSE),CHAR(10),"    techTier = ",O91,CHAR(10),"    @TechRequired = ",M91,IF($R91&lt;&gt;"",_xlfn.CONCAT(CHAR(10),"    @",$R$1," = ",$R91),""),IF($S91&lt;&gt;"",_xlfn.CONCAT(CHAR(10),"    @",$S$1," = ",$S91),""),IF($T91&lt;&gt;"",_xlfn.CONCAT(CHAR(10),"    @",$T$1," = ",$T91),""),IF(AND(Z91="NA/Balloon",P91&lt;&gt;"Fuel Tank")=TRUE,_xlfn.CONCAT(CHAR(10),"    KiwiFuelSwitchIgnore = true"),""),IF($U91&lt;&gt;"",_xlfn.CONCAT(CHAR(10),U91),""),IF($AO91&lt;&gt;"",IF(P91="RTG","",_xlfn.CONCAT(CHAR(10),$AO91)),""),IF(AM91&lt;&gt;"",_xlfn.CONCAT(CHAR(10),AM91),""),CHAR(10),"}",IF(AB91="Yes",_xlfn.CONCAT(CHAR(10),"@PART[",C91,"]:NEEDS[KiwiDeprecate]:AFTER[",A91,"]",CHAR(10),"{",CHAR(10),"    kiwiDeprecate = true",CHAR(10),"}"),""),IF(P91="RTG",AO91,""))</f>
        <v>@PART[hydra_lv_recovery_bay_srf_1]:AFTER[TantaresLV] // Hydra Recovery Bay A
{
    techBranch = storageResources
    techTier = 4
    @TechRequired = storageTech
    @entryCost = 500
    @cost = 75
    structuralUpgradeType = 3_4
}</v>
      </c>
      <c r="M91" s="9" t="str">
        <f>_xlfn.XLOOKUP(_xlfn.CONCAT(N91,O91),TechTree!$C$2:$C$501,TechTree!$D$2:$D$501,"Not Valid Combination",0,1)</f>
        <v>storageTech</v>
      </c>
      <c r="N91" s="8" t="s">
        <v>222</v>
      </c>
      <c r="O91" s="8">
        <v>4</v>
      </c>
      <c r="P91" s="8" t="s">
        <v>6</v>
      </c>
      <c r="R91" s="10">
        <v>500</v>
      </c>
      <c r="S91" s="10">
        <v>75</v>
      </c>
      <c r="T91" s="17"/>
      <c r="U91" s="17"/>
      <c r="V91" s="10" t="s">
        <v>241</v>
      </c>
      <c r="W91" s="10" t="s">
        <v>252</v>
      </c>
      <c r="Z91" s="10" t="s">
        <v>292</v>
      </c>
      <c r="AA91" s="10" t="s">
        <v>301</v>
      </c>
      <c r="AB91" s="10" t="s">
        <v>327</v>
      </c>
      <c r="AD91" s="12" t="str">
        <f t="shared" si="4"/>
        <v/>
      </c>
      <c r="AE91" s="14"/>
      <c r="AF91" s="18" t="s">
        <v>327</v>
      </c>
      <c r="AG91" s="18"/>
      <c r="AH91" s="18"/>
      <c r="AI91" s="18"/>
      <c r="AJ91" s="18"/>
      <c r="AK91" s="18"/>
      <c r="AL91" s="18"/>
      <c r="AM91" s="19" t="str">
        <f t="shared" si="5"/>
        <v/>
      </c>
      <c r="AN91" s="14"/>
      <c r="AO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",V91),IF(P91="Engine",_xlfn.CONCAT("    engineUpgradeType = ",W91,CHAR(10),Parts!AR91,CHAR(10),"    enginePartUpgradeName = ",X91),IF(P91="Parachute","    parachuteUpgradeType = standard",IF(P91="Solar",_xlfn.CONCAT("    solarPanelUpgradeTier = ",O91),IF(OR(P91="System",P91="System and Space Capability")=TRUE,_xlfn.CONCAT("    spacePlaneSystemUpgradeType = ",X91,IF(P91="System and Space Capability",_xlfn.CONCAT(CHAR(10),"    spaceplaneUpgradeType = spaceCapable",CHAR(10),"    baseSkinTemp = ",CHAR(10),"    upgradeSkinTemp = "),"")),IF(P91="Fuel Tank",IF(Z91="NA/Balloon","    KiwiFuelSwitchIgnore = true",IF(Z91="standardLiquidFuel",_xlfn.CONCAT("    fuelTankUpgradeType = ",Z91,CHAR(10),"    fuelTankSizeUpgrade = ",AA91),_xlfn.CONCAT("    fuelTankUpgradeType = ",Z91))),IF(P91="RCS","    rcsUpgradeType = coldGas",IF(P91="RTG",_xlfn.CONCAT(CHAR(10),"@PART[",C91,"]:NEEDS[",A91,",NearFutureElectrical,DecayingRTGs,!FeatureRadiation]",CHAR(10),"{",CHAR(10),"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91" s="16" t="str">
        <f>IF(P91="Engine",VLOOKUP(W91,EngineUpgrades!$A$2:$C$19,2,FALSE),"")</f>
        <v/>
      </c>
      <c r="AQ91" s="16" t="str">
        <f>IF(P91="Engine",VLOOKUP(W91,EngineUpgrades!$A$2:$C$19,3,FALSE),"")</f>
        <v/>
      </c>
      <c r="AR91" s="15" t="str">
        <f>_xlfn.XLOOKUP(AP91,EngineUpgrades!$D$1:$J$1,EngineUpgrades!$D$17:$J$17,"",0,1)</f>
        <v/>
      </c>
      <c r="AS91" s="17">
        <v>2</v>
      </c>
      <c r="AT91" s="16" t="str">
        <f>IF(P91="Engine",_xlfn.XLOOKUP(_xlfn.CONCAT(N91,O91+AS91),TechTree!$C$2:$C$501,TechTree!$D$2:$D$501,"Not Valid Combination",0,1),"")</f>
        <v/>
      </c>
    </row>
    <row r="92" spans="1:46" ht="84.5" x14ac:dyDescent="0.35">
      <c r="A92" t="s">
        <v>639</v>
      </c>
      <c r="B92" t="s">
        <v>915</v>
      </c>
      <c r="C92" t="s">
        <v>916</v>
      </c>
      <c r="D92" t="s">
        <v>917</v>
      </c>
      <c r="E92" t="s">
        <v>884</v>
      </c>
      <c r="F92" t="s">
        <v>368</v>
      </c>
      <c r="G92">
        <v>125</v>
      </c>
      <c r="H92">
        <v>25</v>
      </c>
      <c r="I92">
        <v>0.15</v>
      </c>
      <c r="J92" t="s">
        <v>75</v>
      </c>
      <c r="L92" s="12" t="str">
        <f>_xlfn.CONCAT(IF($Q92&lt;&gt;"",_xlfn.CONCAT(" #LOC_KTT_",A92,"_",C92,"_Title = ",$Q92,CHAR(10),"@PART[",C92,"]:NEEDS[!002_CommunityPartsTitles]:AFTER[",A92,"] // ",IF(Q92="",D92,_xlfn.CONCAT(Q92," (",D92,")")),CHAR(10),"{",CHAR(10),"    @",$Q$1," = #LOC_KTT_",A92,"_",C92,"_Title // ",$Q92,CHAR(10),"}",CHAR(10)),""),"@PART[",C92,"]:AFTER[",A92,"] // ",IF(Q92="",D92,_xlfn.CONCAT(Q92," (",D92,")")),CHAR(10),"{",CHAR(10),"    techBranch = ",VLOOKUP(N92,TechTree!$G$2:$H$43,2,FALSE),CHAR(10),"    techTier = ",O92,CHAR(10),"    @TechRequired = ",M92,IF($R92&lt;&gt;"",_xlfn.CONCAT(CHAR(10),"    @",$R$1," = ",$R92),""),IF($S92&lt;&gt;"",_xlfn.CONCAT(CHAR(10),"    @",$S$1," = ",$S92),""),IF($T92&lt;&gt;"",_xlfn.CONCAT(CHAR(10),"    @",$T$1," = ",$T92),""),IF(AND(Z92="NA/Balloon",P92&lt;&gt;"Fuel Tank")=TRUE,_xlfn.CONCAT(CHAR(10),"    KiwiFuelSwitchIgnore = true"),""),IF($U92&lt;&gt;"",_xlfn.CONCAT(CHAR(10),U92),""),IF($AO92&lt;&gt;"",IF(P92="RTG","",_xlfn.CONCAT(CHAR(10),$AO92)),""),IF(AM92&lt;&gt;"",_xlfn.CONCAT(CHAR(10),AM92),""),CHAR(10),"}",IF(AB92="Yes",_xlfn.CONCAT(CHAR(10),"@PART[",C92,"]:NEEDS[KiwiDeprecate]:AFTER[",A92,"]",CHAR(10),"{",CHAR(10),"    kiwiDeprecate = true",CHAR(10),"}"),""),IF(P92="RTG",AO92,""))</f>
        <v>@PART[libra_lv_basic_grid_fin_srf_2]:AFTER[TantaresLV] // Libra Grid Fin
{
    techBranch = jetParts
    techTier = 5
    @TechRequired = advAerodynamics
    structuralUpgradeType = 5_6
}</v>
      </c>
      <c r="M92" s="9" t="str">
        <f>_xlfn.XLOOKUP(_xlfn.CONCAT(N92,O92),TechTree!$C$2:$C$501,TechTree!$D$2:$D$501,"Not Valid Combination",0,1)</f>
        <v>advAerodynamics</v>
      </c>
      <c r="N92" s="8" t="s">
        <v>202</v>
      </c>
      <c r="O92" s="8">
        <v>5</v>
      </c>
      <c r="P92" s="8" t="s">
        <v>6</v>
      </c>
      <c r="T92" s="17"/>
      <c r="U92" s="17"/>
      <c r="V92" s="10" t="s">
        <v>241</v>
      </c>
      <c r="W92" s="10" t="s">
        <v>252</v>
      </c>
      <c r="Z92" s="10" t="s">
        <v>292</v>
      </c>
      <c r="AA92" s="10" t="s">
        <v>301</v>
      </c>
      <c r="AB92" s="10" t="s">
        <v>327</v>
      </c>
      <c r="AD92" s="12" t="str">
        <f t="shared" si="4"/>
        <v/>
      </c>
      <c r="AE92" s="14"/>
      <c r="AF92" s="18" t="s">
        <v>327</v>
      </c>
      <c r="AG92" s="18"/>
      <c r="AH92" s="18"/>
      <c r="AI92" s="18"/>
      <c r="AJ92" s="18"/>
      <c r="AK92" s="18"/>
      <c r="AL92" s="18"/>
      <c r="AM92" s="19" t="str">
        <f t="shared" si="5"/>
        <v/>
      </c>
      <c r="AN92" s="14"/>
      <c r="AO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",V92),IF(P92="Engine",_xlfn.CONCAT("    engineUpgradeType = ",W92,CHAR(10),Parts!AR92,CHAR(10),"    enginePartUpgradeName = ",X92),IF(P92="Parachute","    parachuteUpgradeType = standard",IF(P92="Solar",_xlfn.CONCAT("    solarPanelUpgradeTier = ",O92),IF(OR(P92="System",P92="System and Space Capability")=TRUE,_xlfn.CONCAT("    spacePlaneSystemUpgradeType = ",X92,IF(P92="System and Space Capability",_xlfn.CONCAT(CHAR(10),"    spaceplaneUpgradeType = spaceCapable",CHAR(10),"    baseSkinTemp = ",CHAR(10),"    upgradeSkinTemp = "),"")),IF(P92="Fuel Tank",IF(Z92="NA/Balloon","    KiwiFuelSwitchIgnore = true",IF(Z92="standardLiquidFuel",_xlfn.CONCAT("    fuelTankUpgradeType = ",Z92,CHAR(10),"    fuelTankSizeUpgrade = ",AA92),_xlfn.CONCAT("    fuelTankUpgradeType = ",Z92))),IF(P92="RCS","    rcsUpgradeType = coldGas",IF(P92="RTG",_xlfn.CONCAT(CHAR(10),"@PART[",C92,"]:NEEDS[",A92,",NearFutureElectrical,DecayingRTGs,!FeatureRadiation]",CHAR(10),"{",CHAR(10),"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92" s="16" t="str">
        <f>IF(P92="Engine",VLOOKUP(W92,EngineUpgrades!$A$2:$C$19,2,FALSE),"")</f>
        <v/>
      </c>
      <c r="AQ92" s="16" t="str">
        <f>IF(P92="Engine",VLOOKUP(W92,EngineUpgrades!$A$2:$C$19,3,FALSE),"")</f>
        <v/>
      </c>
      <c r="AR92" s="15" t="str">
        <f>_xlfn.XLOOKUP(AP92,EngineUpgrades!$D$1:$J$1,EngineUpgrades!$D$17:$J$17,"",0,1)</f>
        <v/>
      </c>
      <c r="AS92" s="17">
        <v>2</v>
      </c>
      <c r="AT92" s="16" t="str">
        <f>IF(P92="Engine",_xlfn.XLOOKUP(_xlfn.CONCAT(N92,O92+AS92),TechTree!$C$2:$C$501,TechTree!$D$2:$D$501,"Not Valid Combination",0,1),"")</f>
        <v/>
      </c>
    </row>
    <row r="93" spans="1:46" ht="108.5" x14ac:dyDescent="0.35">
      <c r="A93" t="s">
        <v>639</v>
      </c>
      <c r="B93" t="s">
        <v>918</v>
      </c>
      <c r="C93" t="s">
        <v>919</v>
      </c>
      <c r="D93" t="s">
        <v>920</v>
      </c>
      <c r="E93" t="s">
        <v>643</v>
      </c>
      <c r="F93" t="s">
        <v>370</v>
      </c>
      <c r="G93">
        <v>1000</v>
      </c>
      <c r="H93">
        <v>1000</v>
      </c>
      <c r="I93">
        <v>0.5</v>
      </c>
      <c r="J93" t="s">
        <v>138</v>
      </c>
      <c r="L93" s="12" t="str">
        <f>_xlfn.CONCAT(IF($Q93&lt;&gt;"",_xlfn.CONCAT(" #LOC_KTT_",A93,"_",C93,"_Title = ",$Q93,CHAR(10),"@PART[",C93,"]:NEEDS[!002_CommunityPartsTitles]:AFTER[",A93,"] // ",IF(Q93="",D93,_xlfn.CONCAT(Q93," (",D93,")")),CHAR(10),"{",CHAR(10),"    @",$Q$1," = #LOC_KTT_",A93,"_",C93,"_Title // ",$Q93,CHAR(10),"}",CHAR(10)),""),"@PART[",C93,"]:AFTER[",A93,"] // ",IF(Q93="",D93,_xlfn.CONCAT(Q93," (",D93,")")),CHAR(10),"{",CHAR(10),"    techBranch = ",VLOOKUP(N93,TechTree!$G$2:$H$43,2,FALSE),CHAR(10),"    techTier = ",O93,CHAR(10),"    @TechRequired = ",M93,IF($R93&lt;&gt;"",_xlfn.CONCAT(CHAR(10),"    @",$R$1," = ",$R93),""),IF($S93&lt;&gt;"",_xlfn.CONCAT(CHAR(10),"    @",$S$1," = ",$S93),""),IF($T93&lt;&gt;"",_xlfn.CONCAT(CHAR(10),"    @",$T$1," = ",$T93),""),IF(AND(Z93="NA/Balloon",P93&lt;&gt;"Fuel Tank")=TRUE,_xlfn.CONCAT(CHAR(10),"    KiwiFuelSwitchIgnore = true"),""),IF($U93&lt;&gt;"",_xlfn.CONCAT(CHAR(10),U93),""),IF($AO93&lt;&gt;"",IF(P93="RTG","",_xlfn.CONCAT(CHAR(10),$AO93)),""),IF(AM93&lt;&gt;"",_xlfn.CONCAT(CHAR(10),AM93),""),CHAR(10),"}",IF(AB93="Yes",_xlfn.CONCAT(CHAR(10),"@PART[",C93,"]:NEEDS[KiwiDeprecate]:AFTER[",A93,"]",CHAR(10),"{",CHAR(10),"    kiwiDeprecate = true",CHAR(10),"}"),""),IF(P93="RTG",AO93,""))</f>
        <v>@PART[hydra_lv_nose_fuel_tank_s2_2]:AFTER[TantaresLV] // #LOC_tantares_lv_hydra_lv_nose_fuel_tank_s2_2
{
    techBranch = liquidFuelTanks
    techTier = 6
    @TechRequired = largeVolumeContainment
    fuelTankUpgradeType = standardLiquidFuel
    fuelTankSizeUpgrade = size2
}</v>
      </c>
      <c r="M93" s="9" t="str">
        <f>_xlfn.XLOOKUP(_xlfn.CONCAT(N93,O93),TechTree!$C$2:$C$501,TechTree!$D$2:$D$501,"Not Valid Combination",0,1)</f>
        <v>largeVolumeContainment</v>
      </c>
      <c r="N93" s="8" t="s">
        <v>334</v>
      </c>
      <c r="O93" s="8">
        <v>6</v>
      </c>
      <c r="P93" s="8" t="s">
        <v>239</v>
      </c>
      <c r="T93" s="17"/>
      <c r="U93" s="17"/>
      <c r="V93" s="10" t="s">
        <v>241</v>
      </c>
      <c r="W93" s="10" t="s">
        <v>252</v>
      </c>
      <c r="Z93" s="10" t="s">
        <v>292</v>
      </c>
      <c r="AA93" s="10" t="s">
        <v>301</v>
      </c>
      <c r="AB93" s="10" t="s">
        <v>327</v>
      </c>
      <c r="AD93" s="12" t="str">
        <f t="shared" si="4"/>
        <v/>
      </c>
      <c r="AE93" s="14"/>
      <c r="AF93" s="18" t="s">
        <v>327</v>
      </c>
      <c r="AG93" s="18"/>
      <c r="AH93" s="18"/>
      <c r="AI93" s="18"/>
      <c r="AJ93" s="18"/>
      <c r="AK93" s="18"/>
      <c r="AL93" s="18"/>
      <c r="AM93" s="19" t="str">
        <f t="shared" si="5"/>
        <v/>
      </c>
      <c r="AN93" s="14"/>
      <c r="AO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",V93),IF(P93="Engine",_xlfn.CONCAT("    engineUpgradeType = ",W93,CHAR(10),Parts!AR93,CHAR(10),"    enginePartUpgradeName = ",X93),IF(P93="Parachute","    parachuteUpgradeType = standard",IF(P93="Solar",_xlfn.CONCAT("    solarPanelUpgradeTier = ",O93),IF(OR(P93="System",P93="System and Space Capability")=TRUE,_xlfn.CONCAT("    spacePlaneSystemUpgradeType = ",X93,IF(P93="System and Space Capability",_xlfn.CONCAT(CHAR(10),"    spaceplaneUpgradeType = spaceCapable",CHAR(10),"    baseSkinTemp = ",CHAR(10),"    upgradeSkinTemp = "),"")),IF(P93="Fuel Tank",IF(Z93="NA/Balloon","    KiwiFuelSwitchIgnore = true",IF(Z93="standardLiquidFuel",_xlfn.CONCAT("    fuelTankUpgradeType = ",Z93,CHAR(10),"    fuelTankSizeUpgrade = ",AA93),_xlfn.CONCAT("    fuelTankUpgradeType = ",Z93))),IF(P93="RCS","    rcsUpgradeType = coldGas",IF(P93="RTG",_xlfn.CONCAT(CHAR(10),"@PART[",C93,"]:NEEDS[",A93,",NearFutureElectrical,DecayingRTGs,!FeatureRadiation]",CHAR(10),"{",CHAR(10),"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93" s="16" t="str">
        <f>IF(P93="Engine",VLOOKUP(W93,EngineUpgrades!$A$2:$C$19,2,FALSE),"")</f>
        <v/>
      </c>
      <c r="AQ93" s="16" t="str">
        <f>IF(P93="Engine",VLOOKUP(W93,EngineUpgrades!$A$2:$C$19,3,FALSE),"")</f>
        <v/>
      </c>
      <c r="AR93" s="15" t="str">
        <f>_xlfn.XLOOKUP(AP93,EngineUpgrades!$D$1:$J$1,EngineUpgrades!$D$17:$J$17,"",0,1)</f>
        <v/>
      </c>
      <c r="AS93" s="17">
        <v>2</v>
      </c>
      <c r="AT93" s="16" t="str">
        <f>IF(P93="Engine",_xlfn.XLOOKUP(_xlfn.CONCAT(N93,O93+AS93),TechTree!$C$2:$C$501,TechTree!$D$2:$D$501,"Not Valid Combination",0,1),"")</f>
        <v/>
      </c>
    </row>
    <row r="94" spans="1:46" ht="84.5" x14ac:dyDescent="0.35">
      <c r="A94" t="s">
        <v>639</v>
      </c>
      <c r="B94" t="s">
        <v>921</v>
      </c>
      <c r="C94" t="s">
        <v>922</v>
      </c>
      <c r="D94" t="s">
        <v>923</v>
      </c>
      <c r="E94" t="s">
        <v>643</v>
      </c>
      <c r="F94" t="s">
        <v>370</v>
      </c>
      <c r="G94">
        <v>1000</v>
      </c>
      <c r="H94">
        <v>1000</v>
      </c>
      <c r="I94">
        <v>0.5</v>
      </c>
      <c r="J94" t="s">
        <v>138</v>
      </c>
      <c r="L94" s="12" t="str">
        <f>_xlfn.CONCAT(IF($Q94&lt;&gt;"",_xlfn.CONCAT(" #LOC_KTT_",A94,"_",C94,"_Title = ",$Q94,CHAR(10),"@PART[",C94,"]:NEEDS[!002_CommunityPartsTitles]:AFTER[",A94,"] // ",IF(Q94="",D94,_xlfn.CONCAT(Q94," (",D94,")")),CHAR(10),"{",CHAR(10),"    @",$Q$1," = #LOC_KTT_",A94,"_",C94,"_Title // ",$Q94,CHAR(10),"}",CHAR(10)),""),"@PART[",C94,"]:AFTER[",A94,"] // ",IF(Q94="",D94,_xlfn.CONCAT(Q94," (",D94,")")),CHAR(10),"{",CHAR(10),"    techBranch = ",VLOOKUP(N94,TechTree!$G$2:$H$43,2,FALSE),CHAR(10),"    techTier = ",O94,CHAR(10),"    @TechRequired = ",M94,IF($R94&lt;&gt;"",_xlfn.CONCAT(CHAR(10),"    @",$R$1," = ",$R94),""),IF($S94&lt;&gt;"",_xlfn.CONCAT(CHAR(10),"    @",$S$1," = ",$S94),""),IF($T94&lt;&gt;"",_xlfn.CONCAT(CHAR(10),"    @",$T$1," = ",$T94),""),IF(AND(Z94="NA/Balloon",P94&lt;&gt;"Fuel Tank")=TRUE,_xlfn.CONCAT(CHAR(10),"    KiwiFuelSwitchIgnore = true"),""),IF($U94&lt;&gt;"",_xlfn.CONCAT(CHAR(10),U94),""),IF($AO94&lt;&gt;"",IF(P94="RTG","",_xlfn.CONCAT(CHAR(10),$AO94)),""),IF(AM94&lt;&gt;"",_xlfn.CONCAT(CHAR(10),AM94),""),CHAR(10),"}",IF(AB94="Yes",_xlfn.CONCAT(CHAR(10),"@PART[",C94,"]:NEEDS[KiwiDeprecate]:AFTER[",A94,"]",CHAR(10),"{",CHAR(10),"    kiwiDeprecate = true",CHAR(10),"}"),""),IF(P94="RTG",AO94,""))</f>
        <v>@PART[hydra_lv_nose_fuel_tank_s2_1]:AFTER[TantaresLV] // Hydra Size 2 Nose Fuel Tank A
{
    techBranch = liquidFuelTanks
    techTier = 6
    @TechRequired = largeVolumeContainment
    fuelTankUpgradeType = standardLiquidFuel
    fuelTankSizeUpgrade = size2
}</v>
      </c>
      <c r="M94" s="9" t="str">
        <f>_xlfn.XLOOKUP(_xlfn.CONCAT(N94,O94),TechTree!$C$2:$C$501,TechTree!$D$2:$D$501,"Not Valid Combination",0,1)</f>
        <v>largeVolumeContainment</v>
      </c>
      <c r="N94" s="8" t="s">
        <v>334</v>
      </c>
      <c r="O94" s="8">
        <v>6</v>
      </c>
      <c r="P94" s="8" t="s">
        <v>239</v>
      </c>
      <c r="T94" s="17"/>
      <c r="U94" s="17"/>
      <c r="V94" s="10" t="s">
        <v>241</v>
      </c>
      <c r="W94" s="10" t="s">
        <v>252</v>
      </c>
      <c r="Z94" s="10" t="s">
        <v>292</v>
      </c>
      <c r="AA94" s="10" t="s">
        <v>301</v>
      </c>
      <c r="AB94" s="10" t="s">
        <v>327</v>
      </c>
      <c r="AD94" s="12" t="str">
        <f t="shared" si="4"/>
        <v/>
      </c>
      <c r="AE94" s="14"/>
      <c r="AF94" s="18" t="s">
        <v>327</v>
      </c>
      <c r="AG94" s="18"/>
      <c r="AH94" s="18"/>
      <c r="AI94" s="18"/>
      <c r="AJ94" s="18"/>
      <c r="AK94" s="18"/>
      <c r="AL94" s="18"/>
      <c r="AM94" s="19" t="str">
        <f t="shared" si="5"/>
        <v/>
      </c>
      <c r="AN94" s="14"/>
      <c r="AO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",V94),IF(P94="Engine",_xlfn.CONCAT("    engineUpgradeType = ",W94,CHAR(10),Parts!AR94,CHAR(10),"    enginePartUpgradeName = ",X94),IF(P94="Parachute","    parachuteUpgradeType = standard",IF(P94="Solar",_xlfn.CONCAT("    solarPanelUpgradeTier = ",O94),IF(OR(P94="System",P94="System and Space Capability")=TRUE,_xlfn.CONCAT("    spacePlaneSystemUpgradeType = ",X94,IF(P94="System and Space Capability",_xlfn.CONCAT(CHAR(10),"    spaceplaneUpgradeType = spaceCapable",CHAR(10),"    baseSkinTemp = ",CHAR(10),"    upgradeSkinTemp = "),"")),IF(P94="Fuel Tank",IF(Z94="NA/Balloon","    KiwiFuelSwitchIgnore = true",IF(Z94="standardLiquidFuel",_xlfn.CONCAT("    fuelTankUpgradeType = ",Z94,CHAR(10),"    fuelTankSizeUpgrade = ",AA94),_xlfn.CONCAT("    fuelTankUpgradeType = ",Z94))),IF(P94="RCS","    rcsUpgradeType = coldGas",IF(P94="RTG",_xlfn.CONCAT(CHAR(10),"@PART[",C94,"]:NEEDS[",A94,",NearFutureElectrical,DecayingRTGs,!FeatureRadiation]",CHAR(10),"{",CHAR(10),"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94" s="16" t="str">
        <f>IF(P94="Engine",VLOOKUP(W94,EngineUpgrades!$A$2:$C$19,2,FALSE),"")</f>
        <v/>
      </c>
      <c r="AQ94" s="16" t="str">
        <f>IF(P94="Engine",VLOOKUP(W94,EngineUpgrades!$A$2:$C$19,3,FALSE),"")</f>
        <v/>
      </c>
      <c r="AR94" s="15" t="str">
        <f>_xlfn.XLOOKUP(AP94,EngineUpgrades!$D$1:$J$1,EngineUpgrades!$D$17:$J$17,"",0,1)</f>
        <v/>
      </c>
      <c r="AS94" s="17">
        <v>2</v>
      </c>
      <c r="AT94" s="16" t="str">
        <f>IF(P94="Engine",_xlfn.XLOOKUP(_xlfn.CONCAT(N94,O94+AS94),TechTree!$C$2:$C$501,TechTree!$D$2:$D$501,"Not Valid Combination",0,1),"")</f>
        <v/>
      </c>
    </row>
    <row r="95" spans="1:46" ht="96.5" x14ac:dyDescent="0.35">
      <c r="A95" t="s">
        <v>639</v>
      </c>
      <c r="B95" t="s">
        <v>924</v>
      </c>
      <c r="C95" t="s">
        <v>925</v>
      </c>
      <c r="D95" t="s">
        <v>926</v>
      </c>
      <c r="E95" t="s">
        <v>643</v>
      </c>
      <c r="F95" t="s">
        <v>370</v>
      </c>
      <c r="G95">
        <v>1000</v>
      </c>
      <c r="H95">
        <v>1000</v>
      </c>
      <c r="I95">
        <v>4</v>
      </c>
      <c r="J95" t="s">
        <v>138</v>
      </c>
      <c r="L95" s="12" t="str">
        <f>_xlfn.CONCAT(IF($Q95&lt;&gt;"",_xlfn.CONCAT(" #LOC_KTT_",A95,"_",C95,"_Title = ",$Q95,CHAR(10),"@PART[",C95,"]:NEEDS[!002_CommunityPartsTitles]:AFTER[",A95,"] // ",IF(Q95="",D95,_xlfn.CONCAT(Q95," (",D95,")")),CHAR(10),"{",CHAR(10),"    @",$Q$1," = #LOC_KTT_",A95,"_",C95,"_Title // ",$Q95,CHAR(10),"}",CHAR(10)),""),"@PART[",C95,"]:AFTER[",A95,"] // ",IF(Q95="",D95,_xlfn.CONCAT(Q95," (",D95,")")),CHAR(10),"{",CHAR(10),"    techBranch = ",VLOOKUP(N95,TechTree!$G$2:$H$43,2,FALSE),CHAR(10),"    techTier = ",O95,CHAR(10),"    @TechRequired = ",M95,IF($R95&lt;&gt;"",_xlfn.CONCAT(CHAR(10),"    @",$R$1," = ",$R95),""),IF($S95&lt;&gt;"",_xlfn.CONCAT(CHAR(10),"    @",$S$1," = ",$S95),""),IF($T95&lt;&gt;"",_xlfn.CONCAT(CHAR(10),"    @",$T$1," = ",$T95),""),IF(AND(Z95="NA/Balloon",P95&lt;&gt;"Fuel Tank")=TRUE,_xlfn.CONCAT(CHAR(10),"    KiwiFuelSwitchIgnore = true"),""),IF($U95&lt;&gt;"",_xlfn.CONCAT(CHAR(10),U95),""),IF($AO95&lt;&gt;"",IF(P95="RTG","",_xlfn.CONCAT(CHAR(10),$AO95)),""),IF(AM95&lt;&gt;"",_xlfn.CONCAT(CHAR(10),AM95),""),CHAR(10),"}",IF(AB95="Yes",_xlfn.CONCAT(CHAR(10),"@PART[",C95,"]:NEEDS[KiwiDeprecate]:AFTER[",A95,"]",CHAR(10),"{",CHAR(10),"    kiwiDeprecate = true",CHAR(10),"}"),""),IF(P95="RTG",AO95,""))</f>
        <v>@PART[hydra_lv_fuel_tank_s2_4]:AFTER[TantaresLV] // Hydra Size 2 Fuel Tank D
{
    techBranch = liquidFuelTanks
    techTier = 7
    @TechRequired = highPerformanceFuelSystems
    fuelTankUpgradeType = standardLiquidFuel
    fuelTankSizeUpgrade = size2
}</v>
      </c>
      <c r="M95" s="9" t="str">
        <f>_xlfn.XLOOKUP(_xlfn.CONCAT(N95,O95),TechTree!$C$2:$C$501,TechTree!$D$2:$D$501,"Not Valid Combination",0,1)</f>
        <v>highPerformanceFuelSystems</v>
      </c>
      <c r="N95" s="8" t="s">
        <v>334</v>
      </c>
      <c r="O95" s="8">
        <v>7</v>
      </c>
      <c r="P95" s="8" t="s">
        <v>239</v>
      </c>
      <c r="T95" s="17"/>
      <c r="U95" s="17"/>
      <c r="V95" s="10" t="s">
        <v>241</v>
      </c>
      <c r="W95" s="10" t="s">
        <v>252</v>
      </c>
      <c r="Z95" s="10" t="s">
        <v>292</v>
      </c>
      <c r="AA95" s="10" t="s">
        <v>301</v>
      </c>
      <c r="AB95" s="10" t="s">
        <v>327</v>
      </c>
      <c r="AD95" s="12" t="str">
        <f t="shared" si="4"/>
        <v/>
      </c>
      <c r="AE95" s="14"/>
      <c r="AF95" s="18" t="s">
        <v>327</v>
      </c>
      <c r="AG95" s="18"/>
      <c r="AH95" s="18"/>
      <c r="AI95" s="18"/>
      <c r="AJ95" s="18"/>
      <c r="AK95" s="18"/>
      <c r="AL95" s="18"/>
      <c r="AM95" s="19" t="str">
        <f t="shared" si="5"/>
        <v/>
      </c>
      <c r="AN95" s="14"/>
      <c r="AO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",V95),IF(P95="Engine",_xlfn.CONCAT("    engineUpgradeType = ",W95,CHAR(10),Parts!AR95,CHAR(10),"    enginePartUpgradeName = ",X95),IF(P95="Parachute","    parachuteUpgradeType = standard",IF(P95="Solar",_xlfn.CONCAT("    solarPanelUpgradeTier = ",O95),IF(OR(P95="System",P95="System and Space Capability")=TRUE,_xlfn.CONCAT("    spacePlaneSystemUpgradeType = ",X95,IF(P95="System and Space Capability",_xlfn.CONCAT(CHAR(10),"    spaceplaneUpgradeType = spaceCapable",CHAR(10),"    baseSkinTemp = ",CHAR(10),"    upgradeSkinTemp = "),"")),IF(P95="Fuel Tank",IF(Z95="NA/Balloon","    KiwiFuelSwitchIgnore = true",IF(Z95="standardLiquidFuel",_xlfn.CONCAT("    fuelTankUpgradeType = ",Z95,CHAR(10),"    fuelTankSizeUpgrade = ",AA95),_xlfn.CONCAT("    fuelTankUpgradeType = ",Z95))),IF(P95="RCS","    rcsUpgradeType = coldGas",IF(P95="RTG",_xlfn.CONCAT(CHAR(10),"@PART[",C95,"]:NEEDS[",A95,",NearFutureElectrical,DecayingRTGs,!FeatureRadiation]",CHAR(10),"{",CHAR(10),"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95" s="16" t="str">
        <f>IF(P95="Engine",VLOOKUP(W95,EngineUpgrades!$A$2:$C$19,2,FALSE),"")</f>
        <v/>
      </c>
      <c r="AQ95" s="16" t="str">
        <f>IF(P95="Engine",VLOOKUP(W95,EngineUpgrades!$A$2:$C$19,3,FALSE),"")</f>
        <v/>
      </c>
      <c r="AR95" s="15" t="str">
        <f>_xlfn.XLOOKUP(AP95,EngineUpgrades!$D$1:$J$1,EngineUpgrades!$D$17:$J$17,"",0,1)</f>
        <v/>
      </c>
      <c r="AS95" s="17">
        <v>2</v>
      </c>
      <c r="AT95" s="16" t="str">
        <f>IF(P95="Engine",_xlfn.XLOOKUP(_xlfn.CONCAT(N95,O95+AS95),TechTree!$C$2:$C$501,TechTree!$D$2:$D$501,"Not Valid Combination",0,1),"")</f>
        <v/>
      </c>
    </row>
    <row r="96" spans="1:46" ht="96.5" x14ac:dyDescent="0.35">
      <c r="A96" t="s">
        <v>639</v>
      </c>
      <c r="B96" t="s">
        <v>927</v>
      </c>
      <c r="C96" t="s">
        <v>928</v>
      </c>
      <c r="D96" t="s">
        <v>929</v>
      </c>
      <c r="E96" t="s">
        <v>643</v>
      </c>
      <c r="F96" t="s">
        <v>370</v>
      </c>
      <c r="G96">
        <v>1000</v>
      </c>
      <c r="H96">
        <v>1000</v>
      </c>
      <c r="I96">
        <v>2</v>
      </c>
      <c r="J96" t="s">
        <v>138</v>
      </c>
      <c r="L96" s="12" t="str">
        <f>_xlfn.CONCAT(IF($Q96&lt;&gt;"",_xlfn.CONCAT(" #LOC_KTT_",A96,"_",C96,"_Title = ",$Q96,CHAR(10),"@PART[",C96,"]:NEEDS[!002_CommunityPartsTitles]:AFTER[",A96,"] // ",IF(Q96="",D96,_xlfn.CONCAT(Q96," (",D96,")")),CHAR(10),"{",CHAR(10),"    @",$Q$1," = #LOC_KTT_",A96,"_",C96,"_Title // ",$Q96,CHAR(10),"}",CHAR(10)),""),"@PART[",C96,"]:AFTER[",A96,"] // ",IF(Q96="",D96,_xlfn.CONCAT(Q96," (",D96,")")),CHAR(10),"{",CHAR(10),"    techBranch = ",VLOOKUP(N96,TechTree!$G$2:$H$43,2,FALSE),CHAR(10),"    techTier = ",O96,CHAR(10),"    @TechRequired = ",M96,IF($R96&lt;&gt;"",_xlfn.CONCAT(CHAR(10),"    @",$R$1," = ",$R96),""),IF($S96&lt;&gt;"",_xlfn.CONCAT(CHAR(10),"    @",$S$1," = ",$S96),""),IF($T96&lt;&gt;"",_xlfn.CONCAT(CHAR(10),"    @",$T$1," = ",$T96),""),IF(AND(Z96="NA/Balloon",P96&lt;&gt;"Fuel Tank")=TRUE,_xlfn.CONCAT(CHAR(10),"    KiwiFuelSwitchIgnore = true"),""),IF($U96&lt;&gt;"",_xlfn.CONCAT(CHAR(10),U96),""),IF($AO96&lt;&gt;"",IF(P96="RTG","",_xlfn.CONCAT(CHAR(10),$AO96)),""),IF(AM96&lt;&gt;"",_xlfn.CONCAT(CHAR(10),AM96),""),CHAR(10),"}",IF(AB96="Yes",_xlfn.CONCAT(CHAR(10),"@PART[",C96,"]:NEEDS[KiwiDeprecate]:AFTER[",A96,"]",CHAR(10),"{",CHAR(10),"    kiwiDeprecate = true",CHAR(10),"}"),""),IF(P96="RTG",AO96,""))</f>
        <v>@PART[hydra_lv_fuel_tank_s2_3]:AFTER[TantaresLV] // Hydra Size 2 Fuel Tank C
{
    techBranch = liquidFuelTanks
    techTier = 6
    @TechRequired = largeVolumeContainment
    fuelTankUpgradeType = standardLiquidFuel
    fuelTankSizeUpgrade = size2
}</v>
      </c>
      <c r="M96" s="9" t="str">
        <f>_xlfn.XLOOKUP(_xlfn.CONCAT(N96,O96),TechTree!$C$2:$C$501,TechTree!$D$2:$D$501,"Not Valid Combination",0,1)</f>
        <v>largeVolumeContainment</v>
      </c>
      <c r="N96" s="8" t="s">
        <v>334</v>
      </c>
      <c r="O96" s="8">
        <v>6</v>
      </c>
      <c r="P96" s="8" t="s">
        <v>239</v>
      </c>
      <c r="T96" s="17"/>
      <c r="U96" s="17"/>
      <c r="V96" s="10" t="s">
        <v>241</v>
      </c>
      <c r="W96" s="10" t="s">
        <v>252</v>
      </c>
      <c r="Z96" s="10" t="s">
        <v>292</v>
      </c>
      <c r="AA96" s="10" t="s">
        <v>301</v>
      </c>
      <c r="AB96" s="10" t="s">
        <v>327</v>
      </c>
      <c r="AD96" s="12" t="str">
        <f t="shared" si="4"/>
        <v/>
      </c>
      <c r="AE96" s="14"/>
      <c r="AF96" s="18" t="s">
        <v>327</v>
      </c>
      <c r="AG96" s="18"/>
      <c r="AH96" s="18"/>
      <c r="AI96" s="18"/>
      <c r="AJ96" s="18"/>
      <c r="AK96" s="18"/>
      <c r="AL96" s="18"/>
      <c r="AM96" s="19" t="str">
        <f t="shared" si="5"/>
        <v/>
      </c>
      <c r="AN96" s="14"/>
      <c r="AO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",V96),IF(P96="Engine",_xlfn.CONCAT("    engineUpgradeType = ",W96,CHAR(10),Parts!AR96,CHAR(10),"    enginePartUpgradeName = ",X96),IF(P96="Parachute","    parachuteUpgradeType = standard",IF(P96="Solar",_xlfn.CONCAT("    solarPanelUpgradeTier = ",O96),IF(OR(P96="System",P96="System and Space Capability")=TRUE,_xlfn.CONCAT("    spacePlaneSystemUpgradeType = ",X96,IF(P96="System and Space Capability",_xlfn.CONCAT(CHAR(10),"    spaceplaneUpgradeType = spaceCapable",CHAR(10),"    baseSkinTemp = ",CHAR(10),"    upgradeSkinTemp = "),"")),IF(P96="Fuel Tank",IF(Z96="NA/Balloon","    KiwiFuelSwitchIgnore = true",IF(Z96="standardLiquidFuel",_xlfn.CONCAT("    fuelTankUpgradeType = ",Z96,CHAR(10),"    fuelTankSizeUpgrade = ",AA96),_xlfn.CONCAT("    fuelTankUpgradeType = ",Z96))),IF(P96="RCS","    rcsUpgradeType = coldGas",IF(P96="RTG",_xlfn.CONCAT(CHAR(10),"@PART[",C96,"]:NEEDS[",A96,",NearFutureElectrical,DecayingRTGs,!FeatureRadiation]",CHAR(10),"{",CHAR(10),"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96" s="16" t="str">
        <f>IF(P96="Engine",VLOOKUP(W96,EngineUpgrades!$A$2:$C$19,2,FALSE),"")</f>
        <v/>
      </c>
      <c r="AQ96" s="16" t="str">
        <f>IF(P96="Engine",VLOOKUP(W96,EngineUpgrades!$A$2:$C$19,3,FALSE),"")</f>
        <v/>
      </c>
      <c r="AR96" s="15" t="str">
        <f>_xlfn.XLOOKUP(AP96,EngineUpgrades!$D$1:$J$1,EngineUpgrades!$D$17:$J$17,"",0,1)</f>
        <v/>
      </c>
      <c r="AS96" s="17">
        <v>2</v>
      </c>
      <c r="AT96" s="16" t="str">
        <f>IF(P96="Engine",_xlfn.XLOOKUP(_xlfn.CONCAT(N96,O96+AS96),TechTree!$C$2:$C$501,TechTree!$D$2:$D$501,"Not Valid Combination",0,1),"")</f>
        <v/>
      </c>
    </row>
    <row r="97" spans="1:46" ht="96.5" x14ac:dyDescent="0.35">
      <c r="A97" t="s">
        <v>639</v>
      </c>
      <c r="B97" t="s">
        <v>930</v>
      </c>
      <c r="C97" t="s">
        <v>931</v>
      </c>
      <c r="D97" t="s">
        <v>932</v>
      </c>
      <c r="E97" t="s">
        <v>643</v>
      </c>
      <c r="F97" t="s">
        <v>370</v>
      </c>
      <c r="G97">
        <v>1000</v>
      </c>
      <c r="H97">
        <v>1000</v>
      </c>
      <c r="I97">
        <v>1</v>
      </c>
      <c r="J97" t="s">
        <v>138</v>
      </c>
      <c r="L97" s="12" t="str">
        <f>_xlfn.CONCAT(IF($Q97&lt;&gt;"",_xlfn.CONCAT(" #LOC_KTT_",A97,"_",C97,"_Title = ",$Q97,CHAR(10),"@PART[",C97,"]:NEEDS[!002_CommunityPartsTitles]:AFTER[",A97,"] // ",IF(Q97="",D97,_xlfn.CONCAT(Q97," (",D97,")")),CHAR(10),"{",CHAR(10),"    @",$Q$1," = #LOC_KTT_",A97,"_",C97,"_Title // ",$Q97,CHAR(10),"}",CHAR(10)),""),"@PART[",C97,"]:AFTER[",A97,"] // ",IF(Q97="",D97,_xlfn.CONCAT(Q97," (",D97,")")),CHAR(10),"{",CHAR(10),"    techBranch = ",VLOOKUP(N97,TechTree!$G$2:$H$43,2,FALSE),CHAR(10),"    techTier = ",O97,CHAR(10),"    @TechRequired = ",M97,IF($R97&lt;&gt;"",_xlfn.CONCAT(CHAR(10),"    @",$R$1," = ",$R97),""),IF($S97&lt;&gt;"",_xlfn.CONCAT(CHAR(10),"    @",$S$1," = ",$S97),""),IF($T97&lt;&gt;"",_xlfn.CONCAT(CHAR(10),"    @",$T$1," = ",$T97),""),IF(AND(Z97="NA/Balloon",P97&lt;&gt;"Fuel Tank")=TRUE,_xlfn.CONCAT(CHAR(10),"    KiwiFuelSwitchIgnore = true"),""),IF($U97&lt;&gt;"",_xlfn.CONCAT(CHAR(10),U97),""),IF($AO97&lt;&gt;"",IF(P97="RTG","",_xlfn.CONCAT(CHAR(10),$AO97)),""),IF(AM97&lt;&gt;"",_xlfn.CONCAT(CHAR(10),AM97),""),CHAR(10),"}",IF(AB97="Yes",_xlfn.CONCAT(CHAR(10),"@PART[",C97,"]:NEEDS[KiwiDeprecate]:AFTER[",A97,"]",CHAR(10),"{",CHAR(10),"    kiwiDeprecate = true",CHAR(10),"}"),""),IF(P97="RTG",AO97,""))</f>
        <v>@PART[hydra_lv_fuel_tank_s2_2]:AFTER[TantaresLV] // Hydra Size 2 Fuel Tank B
{
    techBranch = liquidFuelTanks
    techTier = 5
    @TechRequired = advFuelSystems
    fuelTankUpgradeType = standardLiquidFuel
    fuelTankSizeUpgrade = size2
}</v>
      </c>
      <c r="M97" s="9" t="str">
        <f>_xlfn.XLOOKUP(_xlfn.CONCAT(N97,O97),TechTree!$C$2:$C$501,TechTree!$D$2:$D$501,"Not Valid Combination",0,1)</f>
        <v>advFuelSystems</v>
      </c>
      <c r="N97" s="8" t="s">
        <v>334</v>
      </c>
      <c r="O97" s="8">
        <v>5</v>
      </c>
      <c r="P97" s="8" t="s">
        <v>239</v>
      </c>
      <c r="T97" s="17"/>
      <c r="U97" s="17"/>
      <c r="V97" s="10" t="s">
        <v>241</v>
      </c>
      <c r="W97" s="10" t="s">
        <v>252</v>
      </c>
      <c r="Z97" s="10" t="s">
        <v>292</v>
      </c>
      <c r="AA97" s="10" t="s">
        <v>301</v>
      </c>
      <c r="AB97" s="10" t="s">
        <v>327</v>
      </c>
      <c r="AD97" s="12" t="str">
        <f t="shared" si="4"/>
        <v/>
      </c>
      <c r="AE97" s="14"/>
      <c r="AF97" s="18" t="s">
        <v>327</v>
      </c>
      <c r="AG97" s="18"/>
      <c r="AH97" s="18"/>
      <c r="AI97" s="18"/>
      <c r="AJ97" s="18"/>
      <c r="AK97" s="18"/>
      <c r="AL97" s="18"/>
      <c r="AM97" s="19" t="str">
        <f t="shared" si="5"/>
        <v/>
      </c>
      <c r="AN97" s="14"/>
      <c r="AO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",V97),IF(P97="Engine",_xlfn.CONCAT("    engineUpgradeType = ",W97,CHAR(10),Parts!AR97,CHAR(10),"    enginePartUpgradeName = ",X97),IF(P97="Parachute","    parachuteUpgradeType = standard",IF(P97="Solar",_xlfn.CONCAT("    solarPanelUpgradeTier = ",O97),IF(OR(P97="System",P97="System and Space Capability")=TRUE,_xlfn.CONCAT("    spacePlaneSystemUpgradeType = ",X97,IF(P97="System and Space Capability",_xlfn.CONCAT(CHAR(10),"    spaceplaneUpgradeType = spaceCapable",CHAR(10),"    baseSkinTemp = ",CHAR(10),"    upgradeSkinTemp = "),"")),IF(P97="Fuel Tank",IF(Z97="NA/Balloon","    KiwiFuelSwitchIgnore = true",IF(Z97="standardLiquidFuel",_xlfn.CONCAT("    fuelTankUpgradeType = ",Z97,CHAR(10),"    fuelTankSizeUpgrade = ",AA97),_xlfn.CONCAT("    fuelTankUpgradeType = ",Z97))),IF(P97="RCS","    rcsUpgradeType = coldGas",IF(P97="RTG",_xlfn.CONCAT(CHAR(10),"@PART[",C97,"]:NEEDS[",A97,",NearFutureElectrical,DecayingRTGs,!FeatureRadiation]",CHAR(10),"{",CHAR(10),"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97" s="16" t="str">
        <f>IF(P97="Engine",VLOOKUP(W97,EngineUpgrades!$A$2:$C$19,2,FALSE),"")</f>
        <v/>
      </c>
      <c r="AQ97" s="16" t="str">
        <f>IF(P97="Engine",VLOOKUP(W97,EngineUpgrades!$A$2:$C$19,3,FALSE),"")</f>
        <v/>
      </c>
      <c r="AR97" s="15" t="str">
        <f>_xlfn.XLOOKUP(AP97,EngineUpgrades!$D$1:$J$1,EngineUpgrades!$D$17:$J$17,"",0,1)</f>
        <v/>
      </c>
      <c r="AS97" s="17">
        <v>2</v>
      </c>
      <c r="AT97" s="16" t="str">
        <f>IF(P97="Engine",_xlfn.XLOOKUP(_xlfn.CONCAT(N97,O97+AS97),TechTree!$C$2:$C$501,TechTree!$D$2:$D$501,"Not Valid Combination",0,1),"")</f>
        <v/>
      </c>
    </row>
    <row r="98" spans="1:46" ht="96.5" x14ac:dyDescent="0.35">
      <c r="A98" t="s">
        <v>639</v>
      </c>
      <c r="B98" t="s">
        <v>933</v>
      </c>
      <c r="C98" t="s">
        <v>934</v>
      </c>
      <c r="D98" t="s">
        <v>935</v>
      </c>
      <c r="E98" t="s">
        <v>884</v>
      </c>
      <c r="F98" t="s">
        <v>370</v>
      </c>
      <c r="G98">
        <v>1000</v>
      </c>
      <c r="H98">
        <v>200</v>
      </c>
      <c r="I98">
        <v>0.125</v>
      </c>
      <c r="J98" t="s">
        <v>127</v>
      </c>
      <c r="L98" s="12" t="str">
        <f>_xlfn.CONCAT(IF($Q98&lt;&gt;"",_xlfn.CONCAT(" #LOC_KTT_",A98,"_",C98,"_Title = ",$Q98,CHAR(10),"@PART[",C98,"]:NEEDS[!002_CommunityPartsTitles]:AFTER[",A98,"] // ",IF(Q98="",D98,_xlfn.CONCAT(Q98," (",D98,")")),CHAR(10),"{",CHAR(10),"    @",$Q$1," = #LOC_KTT_",A98,"_",C98,"_Title // ",$Q98,CHAR(10),"}",CHAR(10)),""),"@PART[",C98,"]:AFTER[",A98,"] // ",IF(Q98="",D98,_xlfn.CONCAT(Q98," (",D98,")")),CHAR(10),"{",CHAR(10),"    techBranch = ",VLOOKUP(N98,TechTree!$G$2:$H$43,2,FALSE),CHAR(10),"    techTier = ",O98,CHAR(10),"    @TechRequired = ",M98,IF($R98&lt;&gt;"",_xlfn.CONCAT(CHAR(10),"    @",$R$1," = ",$R98),""),IF($S98&lt;&gt;"",_xlfn.CONCAT(CHAR(10),"    @",$S$1," = ",$S98),""),IF($T98&lt;&gt;"",_xlfn.CONCAT(CHAR(10),"    @",$T$1," = ",$T98),""),IF(AND(Z98="NA/Balloon",P98&lt;&gt;"Fuel Tank")=TRUE,_xlfn.CONCAT(CHAR(10),"    KiwiFuelSwitchIgnore = true"),""),IF($U98&lt;&gt;"",_xlfn.CONCAT(CHAR(10),U98),""),IF($AO98&lt;&gt;"",IF(P98="RTG","",_xlfn.CONCAT(CHAR(10),$AO98)),""),IF(AM98&lt;&gt;"",_xlfn.CONCAT(CHAR(10),AM98),""),CHAR(10),"}",IF(AB98="Yes",_xlfn.CONCAT(CHAR(10),"@PART[",C98,"]:NEEDS[KiwiDeprecate]:AFTER[",A98,"]",CHAR(10),"{",CHAR(10),"    kiwiDeprecate = true",CHAR(10),"}"),""),IF(P98="RTG",AO98,""))</f>
        <v>@PART[libra_lv_mount_s2_1]:AFTER[TantaresLV] // Libra Size 2 Engine Mount Fuel Tank
{
    techBranch = liquidFuelTanks
    techTier = 6
    @TechRequired = largeVolumeContainment
    fuelTankUpgradeType = standardLiquidFuel
    fuelTankSizeUpgrade = size2
}</v>
      </c>
      <c r="M98" s="9" t="str">
        <f>_xlfn.XLOOKUP(_xlfn.CONCAT(N98,O98),TechTree!$C$2:$C$501,TechTree!$D$2:$D$501,"Not Valid Combination",0,1)</f>
        <v>largeVolumeContainment</v>
      </c>
      <c r="N98" s="8" t="s">
        <v>334</v>
      </c>
      <c r="O98" s="8">
        <v>6</v>
      </c>
      <c r="P98" s="8" t="s">
        <v>239</v>
      </c>
      <c r="T98" s="17"/>
      <c r="U98" s="17"/>
      <c r="V98" s="10" t="s">
        <v>241</v>
      </c>
      <c r="W98" s="10" t="s">
        <v>252</v>
      </c>
      <c r="Z98" s="10" t="s">
        <v>292</v>
      </c>
      <c r="AA98" s="10" t="s">
        <v>301</v>
      </c>
      <c r="AB98" s="10" t="s">
        <v>327</v>
      </c>
      <c r="AD98" s="12" t="str">
        <f t="shared" si="4"/>
        <v/>
      </c>
      <c r="AE98" s="14"/>
      <c r="AF98" s="18" t="s">
        <v>327</v>
      </c>
      <c r="AG98" s="18"/>
      <c r="AH98" s="18"/>
      <c r="AI98" s="18"/>
      <c r="AJ98" s="18"/>
      <c r="AK98" s="18"/>
      <c r="AL98" s="18"/>
      <c r="AM98" s="19" t="str">
        <f t="shared" si="5"/>
        <v/>
      </c>
      <c r="AN98" s="14"/>
      <c r="AO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",V98),IF(P98="Engine",_xlfn.CONCAT("    engineUpgradeType = ",W98,CHAR(10),Parts!AR98,CHAR(10),"    enginePartUpgradeName = ",X98),IF(P98="Parachute","    parachuteUpgradeType = standard",IF(P98="Solar",_xlfn.CONCAT("    solarPanelUpgradeTier = ",O98),IF(OR(P98="System",P98="System and Space Capability")=TRUE,_xlfn.CONCAT("    spacePlaneSystemUpgradeType = ",X98,IF(P98="System and Space Capability",_xlfn.CONCAT(CHAR(10),"    spaceplaneUpgradeType = spaceCapable",CHAR(10),"    baseSkinTemp = ",CHAR(10),"    upgradeSkinTemp = "),"")),IF(P98="Fuel Tank",IF(Z98="NA/Balloon","    KiwiFuelSwitchIgnore = true",IF(Z98="standardLiquidFuel",_xlfn.CONCAT("    fuelTankUpgradeType = ",Z98,CHAR(10),"    fuelTankSizeUpgrade = ",AA98),_xlfn.CONCAT("    fuelTankUpgradeType = ",Z98))),IF(P98="RCS","    rcsUpgradeType = coldGas",IF(P98="RTG",_xlfn.CONCAT(CHAR(10),"@PART[",C98,"]:NEEDS[",A98,",NearFutureElectrical,DecayingRTGs,!FeatureRadiation]",CHAR(10),"{",CHAR(10),"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98" s="16" t="str">
        <f>IF(P98="Engine",VLOOKUP(W98,EngineUpgrades!$A$2:$C$19,2,FALSE),"")</f>
        <v/>
      </c>
      <c r="AQ98" s="16" t="str">
        <f>IF(P98="Engine",VLOOKUP(W98,EngineUpgrades!$A$2:$C$19,3,FALSE),"")</f>
        <v/>
      </c>
      <c r="AR98" s="15" t="str">
        <f>_xlfn.XLOOKUP(AP98,EngineUpgrades!$D$1:$J$1,EngineUpgrades!$D$17:$J$17,"",0,1)</f>
        <v/>
      </c>
      <c r="AS98" s="17">
        <v>2</v>
      </c>
      <c r="AT98" s="16" t="str">
        <f>IF(P98="Engine",_xlfn.XLOOKUP(_xlfn.CONCAT(N98,O98+AS98),TechTree!$C$2:$C$501,TechTree!$D$2:$D$501,"Not Valid Combination",0,1),"")</f>
        <v/>
      </c>
    </row>
    <row r="99" spans="1:46" ht="96.5" x14ac:dyDescent="0.35">
      <c r="A99" t="s">
        <v>639</v>
      </c>
      <c r="B99" t="s">
        <v>936</v>
      </c>
      <c r="C99" t="s">
        <v>937</v>
      </c>
      <c r="D99" t="s">
        <v>938</v>
      </c>
      <c r="E99" t="s">
        <v>884</v>
      </c>
      <c r="F99" t="s">
        <v>370</v>
      </c>
      <c r="G99">
        <v>284750</v>
      </c>
      <c r="H99">
        <v>56950</v>
      </c>
      <c r="I99">
        <v>36</v>
      </c>
      <c r="J99" t="s">
        <v>127</v>
      </c>
      <c r="L99" s="12" t="str">
        <f>_xlfn.CONCAT(IF($Q99&lt;&gt;"",_xlfn.CONCAT(" #LOC_KTT_",A99,"_",C99,"_Title = ",$Q99,CHAR(10),"@PART[",C99,"]:NEEDS[!002_CommunityPartsTitles]:AFTER[",A99,"] // ",IF(Q99="",D99,_xlfn.CONCAT(Q99," (",D99,")")),CHAR(10),"{",CHAR(10),"    @",$Q$1," = #LOC_KTT_",A99,"_",C99,"_Title // ",$Q99,CHAR(10),"}",CHAR(10)),""),"@PART[",C99,"]:AFTER[",A99,"] // ",IF(Q99="",D99,_xlfn.CONCAT(Q99," (",D99,")")),CHAR(10),"{",CHAR(10),"    techBranch = ",VLOOKUP(N99,TechTree!$G$2:$H$43,2,FALSE),CHAR(10),"    techTier = ",O99,CHAR(10),"    @TechRequired = ",M99,IF($R99&lt;&gt;"",_xlfn.CONCAT(CHAR(10),"    @",$R$1," = ",$R99),""),IF($S99&lt;&gt;"",_xlfn.CONCAT(CHAR(10),"    @",$S$1," = ",$S99),""),IF($T99&lt;&gt;"",_xlfn.CONCAT(CHAR(10),"    @",$T$1," = ",$T99),""),IF(AND(Z99="NA/Balloon",P99&lt;&gt;"Fuel Tank")=TRUE,_xlfn.CONCAT(CHAR(10),"    KiwiFuelSwitchIgnore = true"),""),IF($U99&lt;&gt;"",_xlfn.CONCAT(CHAR(10),U99),""),IF($AO99&lt;&gt;"",IF(P99="RTG","",_xlfn.CONCAT(CHAR(10),$AO99)),""),IF(AM99&lt;&gt;"",_xlfn.CONCAT(CHAR(10),AM99),""),CHAR(10),"}",IF(AB99="Yes",_xlfn.CONCAT(CHAR(10),"@PART[",C99,"]:NEEDS[KiwiDeprecate]:AFTER[",A99,"]",CHAR(10),"{",CHAR(10),"    kiwiDeprecate = true",CHAR(10),"}"),""),IF(P99="RTG",AO99,""))</f>
        <v>@PART[libra_lv_fuel_tank_s7p5_s6_1]:AFTER[TantaresLV] // Libra Size 6 to Size 7.5 Adapter Fuel Tank
{
    techBranch = liquidFuelTanks
    techTier = 9
    @TechRequired = exoticFuelStorage
    fuelTankUpgradeType = standardLiquidFuel
    fuelTankSizeUpgrade = size7
}</v>
      </c>
      <c r="M99" s="9" t="str">
        <f>_xlfn.XLOOKUP(_xlfn.CONCAT(N99,O99),TechTree!$C$2:$C$501,TechTree!$D$2:$D$501,"Not Valid Combination",0,1)</f>
        <v>exoticFuelStorage</v>
      </c>
      <c r="N99" s="8" t="s">
        <v>334</v>
      </c>
      <c r="O99" s="8">
        <v>9</v>
      </c>
      <c r="P99" s="8" t="s">
        <v>239</v>
      </c>
      <c r="T99" s="17"/>
      <c r="U99" s="17"/>
      <c r="V99" s="10" t="s">
        <v>241</v>
      </c>
      <c r="W99" s="10" t="s">
        <v>252</v>
      </c>
      <c r="Z99" s="10" t="s">
        <v>292</v>
      </c>
      <c r="AA99" s="10" t="s">
        <v>1154</v>
      </c>
      <c r="AB99" s="10" t="s">
        <v>327</v>
      </c>
      <c r="AD99" s="12" t="str">
        <f t="shared" si="4"/>
        <v/>
      </c>
      <c r="AE99" s="14"/>
      <c r="AF99" s="18" t="s">
        <v>327</v>
      </c>
      <c r="AG99" s="18"/>
      <c r="AH99" s="18"/>
      <c r="AI99" s="18"/>
      <c r="AJ99" s="18"/>
      <c r="AK99" s="18"/>
      <c r="AL99" s="18"/>
      <c r="AM99" s="19" t="str">
        <f t="shared" si="5"/>
        <v/>
      </c>
      <c r="AN99" s="14"/>
      <c r="AO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",V99),IF(P99="Engine",_xlfn.CONCAT("    engineUpgradeType = ",W99,CHAR(10),Parts!AR99,CHAR(10),"    enginePartUpgradeName = ",X99),IF(P99="Parachute","    parachuteUpgradeType = standard",IF(P99="Solar",_xlfn.CONCAT("    solarPanelUpgradeTier = ",O99),IF(OR(P99="System",P99="System and Space Capability")=TRUE,_xlfn.CONCAT("    spacePlaneSystemUpgradeType = ",X99,IF(P99="System and Space Capability",_xlfn.CONCAT(CHAR(10),"    spaceplaneUpgradeType = spaceCapable",CHAR(10),"    baseSkinTemp = ",CHAR(10),"    upgradeSkinTemp = "),"")),IF(P99="Fuel Tank",IF(Z99="NA/Balloon","    KiwiFuelSwitchIgnore = true",IF(Z99="standardLiquidFuel",_xlfn.CONCAT("    fuelTankUpgradeType = ",Z99,CHAR(10),"    fuelTankSizeUpgrade = ",AA99),_xlfn.CONCAT("    fuelTankUpgradeType = ",Z99))),IF(P99="RCS","    rcsUpgradeType = coldGas",IF(P99="RTG",_xlfn.CONCAT(CHAR(10),"@PART[",C99,"]:NEEDS[",A99,",NearFutureElectrical,DecayingRTGs,!FeatureRadiation]",CHAR(10),"{",CHAR(10),"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size7</v>
      </c>
      <c r="AP99" s="16" t="str">
        <f>IF(P99="Engine",VLOOKUP(W99,EngineUpgrades!$A$2:$C$19,2,FALSE),"")</f>
        <v/>
      </c>
      <c r="AQ99" s="16" t="str">
        <f>IF(P99="Engine",VLOOKUP(W99,EngineUpgrades!$A$2:$C$19,3,FALSE),"")</f>
        <v/>
      </c>
      <c r="AR99" s="15" t="str">
        <f>_xlfn.XLOOKUP(AP99,EngineUpgrades!$D$1:$J$1,EngineUpgrades!$D$17:$J$17,"",0,1)</f>
        <v/>
      </c>
      <c r="AS99" s="17">
        <v>2</v>
      </c>
      <c r="AT99" s="16" t="str">
        <f>IF(P99="Engine",_xlfn.XLOOKUP(_xlfn.CONCAT(N99,O99+AS99),TechTree!$C$2:$C$501,TechTree!$D$2:$D$501,"Not Valid Combination",0,1),"")</f>
        <v/>
      </c>
    </row>
    <row r="100" spans="1:46" ht="84.5" x14ac:dyDescent="0.35">
      <c r="A100" t="s">
        <v>639</v>
      </c>
      <c r="B100" t="s">
        <v>939</v>
      </c>
      <c r="C100" t="s">
        <v>940</v>
      </c>
      <c r="D100" t="s">
        <v>941</v>
      </c>
      <c r="E100" t="s">
        <v>884</v>
      </c>
      <c r="F100" t="s">
        <v>370</v>
      </c>
      <c r="G100">
        <v>160000</v>
      </c>
      <c r="H100">
        <v>32000</v>
      </c>
      <c r="I100">
        <v>20</v>
      </c>
      <c r="J100" t="s">
        <v>127</v>
      </c>
      <c r="L100" s="12" t="str">
        <f>_xlfn.CONCAT(IF($Q100&lt;&gt;"",_xlfn.CONCAT(" #LOC_KTT_",A100,"_",C100,"_Title = ",$Q100,CHAR(10),"@PART[",C100,"]:NEEDS[!002_CommunityPartsTitles]:AFTER[",A100,"] // ",IF(Q100="",D100,_xlfn.CONCAT(Q100," (",D100,")")),CHAR(10),"{",CHAR(10),"    @",$Q$1," = #LOC_KTT_",A100,"_",C100,"_Title // ",$Q100,CHAR(10),"}",CHAR(10)),""),"@PART[",C100,"]:AFTER[",A100,"] // ",IF(Q100="",D100,_xlfn.CONCAT(Q100," (",D100,")")),CHAR(10),"{",CHAR(10),"    techBranch = ",VLOOKUP(N100,TechTree!$G$2:$H$43,2,FALSE),CHAR(10),"    techTier = ",O100,CHAR(10),"    @TechRequired = ",M100,IF($R100&lt;&gt;"",_xlfn.CONCAT(CHAR(10),"    @",$R$1," = ",$R100),""),IF($S100&lt;&gt;"",_xlfn.CONCAT(CHAR(10),"    @",$S$1," = ",$S100),""),IF($T100&lt;&gt;"",_xlfn.CONCAT(CHAR(10),"    @",$T$1," = ",$T100),""),IF(AND(Z100="NA/Balloon",P100&lt;&gt;"Fuel Tank")=TRUE,_xlfn.CONCAT(CHAR(10),"    KiwiFuelSwitchIgnore = true"),""),IF($U100&lt;&gt;"",_xlfn.CONCAT(CHAR(10),U100),""),IF($AO100&lt;&gt;"",IF(P100="RTG","",_xlfn.CONCAT(CHAR(10),$AO100)),""),IF(AM100&lt;&gt;"",_xlfn.CONCAT(CHAR(10),AM100),""),CHAR(10),"}",IF(AB100="Yes",_xlfn.CONCAT(CHAR(10),"@PART[",C100,"]:NEEDS[KiwiDeprecate]:AFTER[",A100,"]",CHAR(10),"{",CHAR(10),"    kiwiDeprecate = true",CHAR(10),"}"),""),IF(P100="RTG",AO100,""))</f>
        <v>@PART[libra_lv_fuel_tank_s6_s4_1]:AFTER[TantaresLV] // Libra Size 4 to Size 6 Adapter Fuel Tank
{
    techBranch = liquidFuelTanks
    techTier = 8
    @TechRequired = specializedFuelStorage
    fuelTankUpgradeType = standardLiquidFuel
    fuelTankSizeUpgrade = size5
}</v>
      </c>
      <c r="M100" s="9" t="str">
        <f>_xlfn.XLOOKUP(_xlfn.CONCAT(N100,O100),TechTree!$C$2:$C$501,TechTree!$D$2:$D$501,"Not Valid Combination",0,1)</f>
        <v>specializedFuelStorage</v>
      </c>
      <c r="N100" s="8" t="s">
        <v>334</v>
      </c>
      <c r="O100" s="8">
        <v>8</v>
      </c>
      <c r="P100" s="8" t="s">
        <v>239</v>
      </c>
      <c r="T100" s="17"/>
      <c r="U100" s="17"/>
      <c r="V100" s="10" t="s">
        <v>241</v>
      </c>
      <c r="W100" s="10" t="s">
        <v>252</v>
      </c>
      <c r="Z100" s="10" t="s">
        <v>292</v>
      </c>
      <c r="AA100" s="10" t="s">
        <v>305</v>
      </c>
      <c r="AB100" s="10" t="s">
        <v>327</v>
      </c>
      <c r="AD100" s="12" t="str">
        <f t="shared" si="4"/>
        <v/>
      </c>
      <c r="AE100" s="14"/>
      <c r="AF100" s="18" t="s">
        <v>327</v>
      </c>
      <c r="AG100" s="18"/>
      <c r="AH100" s="18"/>
      <c r="AI100" s="18"/>
      <c r="AJ100" s="18"/>
      <c r="AK100" s="18"/>
      <c r="AL100" s="18"/>
      <c r="AM100" s="19" t="str">
        <f t="shared" si="5"/>
        <v/>
      </c>
      <c r="AN100" s="14"/>
      <c r="AO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",V100),IF(P100="Engine",_xlfn.CONCAT("    engineUpgradeType = ",W100,CHAR(10),Parts!AR100,CHAR(10),"    enginePartUpgradeName = ",X100),IF(P100="Parachute","    parachuteUpgradeType = standard",IF(P100="Solar",_xlfn.CONCAT("    solarPanelUpgradeTier = ",O100),IF(OR(P100="System",P100="System and Space Capability")=TRUE,_xlfn.CONCAT("    spacePlaneSystemUpgradeType = ",X100,IF(P100="System and Space Capability",_xlfn.CONCAT(CHAR(10),"    spaceplaneUpgradeType = spaceCapable",CHAR(10),"    baseSkinTemp = ",CHAR(10),"    upgradeSkinTemp = "),"")),IF(P100="Fuel Tank",IF(Z100="NA/Balloon","    KiwiFuelSwitchIgnore = true",IF(Z100="standardLiquidFuel",_xlfn.CONCAT("    fuelTankUpgradeType = ",Z100,CHAR(10),"    fuelTankSizeUpgrade = ",AA100),_xlfn.CONCAT("    fuelTankUpgradeType = ",Z100))),IF(P100="RCS","    rcsUpgradeType = coldGas",IF(P100="RTG",_xlfn.CONCAT(CHAR(10),"@PART[",C100,"]:NEEDS[",A100,",NearFutureElectrical,DecayingRTGs,!FeatureRadiation]",CHAR(10),"{",CHAR(10),"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size5</v>
      </c>
      <c r="AP100" s="16" t="str">
        <f>IF(P100="Engine",VLOOKUP(W100,EngineUpgrades!$A$2:$C$19,2,FALSE),"")</f>
        <v/>
      </c>
      <c r="AQ100" s="16" t="str">
        <f>IF(P100="Engine",VLOOKUP(W100,EngineUpgrades!$A$2:$C$19,3,FALSE),"")</f>
        <v/>
      </c>
      <c r="AR100" s="15" t="str">
        <f>_xlfn.XLOOKUP(AP100,EngineUpgrades!$D$1:$J$1,EngineUpgrades!$D$17:$J$17,"",0,1)</f>
        <v/>
      </c>
      <c r="AS100" s="17">
        <v>2</v>
      </c>
      <c r="AT100" s="16" t="str">
        <f>IF(P100="Engine",_xlfn.XLOOKUP(_xlfn.CONCAT(N100,O100+AS100),TechTree!$C$2:$C$501,TechTree!$D$2:$D$501,"Not Valid Combination",0,1),"")</f>
        <v/>
      </c>
    </row>
    <row r="101" spans="1:46" ht="84.5" x14ac:dyDescent="0.35">
      <c r="A101" t="s">
        <v>639</v>
      </c>
      <c r="B101" t="s">
        <v>942</v>
      </c>
      <c r="C101" t="s">
        <v>943</v>
      </c>
      <c r="D101" t="s">
        <v>944</v>
      </c>
      <c r="E101" t="s">
        <v>884</v>
      </c>
      <c r="F101" t="s">
        <v>370</v>
      </c>
      <c r="G101">
        <v>48750</v>
      </c>
      <c r="H101">
        <v>9750</v>
      </c>
      <c r="I101">
        <v>6.75</v>
      </c>
      <c r="J101" t="s">
        <v>127</v>
      </c>
      <c r="L101" s="12" t="str">
        <f>_xlfn.CONCAT(IF($Q101&lt;&gt;"",_xlfn.CONCAT(" #LOC_KTT_",A101,"_",C101,"_Title = ",$Q101,CHAR(10),"@PART[",C101,"]:NEEDS[!002_CommunityPartsTitles]:AFTER[",A101,"] // ",IF(Q101="",D101,_xlfn.CONCAT(Q101," (",D101,")")),CHAR(10),"{",CHAR(10),"    @",$Q$1," = #LOC_KTT_",A101,"_",C101,"_Title // ",$Q101,CHAR(10),"}",CHAR(10)),""),"@PART[",C101,"]:AFTER[",A101,"] // ",IF(Q101="",D101,_xlfn.CONCAT(Q101," (",D101,")")),CHAR(10),"{",CHAR(10),"    techBranch = ",VLOOKUP(N101,TechTree!$G$2:$H$43,2,FALSE),CHAR(10),"    techTier = ",O101,CHAR(10),"    @TechRequired = ",M101,IF($R101&lt;&gt;"",_xlfn.CONCAT(CHAR(10),"    @",$R$1," = ",$R101),""),IF($S101&lt;&gt;"",_xlfn.CONCAT(CHAR(10),"    @",$S$1," = ",$S101),""),IF($T101&lt;&gt;"",_xlfn.CONCAT(CHAR(10),"    @",$T$1," = ",$T101),""),IF(AND(Z101="NA/Balloon",P101&lt;&gt;"Fuel Tank")=TRUE,_xlfn.CONCAT(CHAR(10),"    KiwiFuelSwitchIgnore = true"),""),IF($U101&lt;&gt;"",_xlfn.CONCAT(CHAR(10),U101),""),IF($AO101&lt;&gt;"",IF(P101="RTG","",_xlfn.CONCAT(CHAR(10),$AO101)),""),IF(AM101&lt;&gt;"",_xlfn.CONCAT(CHAR(10),AM101),""),CHAR(10),"}",IF(AB101="Yes",_xlfn.CONCAT(CHAR(10),"@PART[",C101,"]:NEEDS[KiwiDeprecate]:AFTER[",A101,"]",CHAR(10),"{",CHAR(10),"    kiwiDeprecate = true",CHAR(10),"}"),""),IF(P101="RTG",AO101,""))</f>
        <v>@PART[libra_lv_fuel_tank_s4_s3_1]:AFTER[TantaresLV] // Libra Size 3 to Size 4 Adapter Fuel Tank
{
    techBranch = liquidFuelTanks
    techTier = 7
    @TechRequired = highPerformanceFuelSystems
    fuelTankUpgradeType = standardLiquidFuel
    fuelTankSizeUpgrade = size2
}</v>
      </c>
      <c r="M101" s="9" t="str">
        <f>_xlfn.XLOOKUP(_xlfn.CONCAT(N101,O101),TechTree!$C$2:$C$501,TechTree!$D$2:$D$501,"Not Valid Combination",0,1)</f>
        <v>highPerformanceFuelSystems</v>
      </c>
      <c r="N101" s="8" t="s">
        <v>334</v>
      </c>
      <c r="O101" s="8">
        <v>7</v>
      </c>
      <c r="P101" s="8" t="s">
        <v>239</v>
      </c>
      <c r="T101" s="17"/>
      <c r="U101" s="17"/>
      <c r="V101" s="10" t="s">
        <v>241</v>
      </c>
      <c r="W101" s="10" t="s">
        <v>252</v>
      </c>
      <c r="Z101" s="10" t="s">
        <v>292</v>
      </c>
      <c r="AA101" s="10" t="s">
        <v>301</v>
      </c>
      <c r="AB101" s="10" t="s">
        <v>327</v>
      </c>
      <c r="AD101" s="12" t="str">
        <f t="shared" si="4"/>
        <v/>
      </c>
      <c r="AE101" s="14"/>
      <c r="AF101" s="18" t="s">
        <v>327</v>
      </c>
      <c r="AG101" s="18"/>
      <c r="AH101" s="18"/>
      <c r="AI101" s="18"/>
      <c r="AJ101" s="18"/>
      <c r="AK101" s="18"/>
      <c r="AL101" s="18"/>
      <c r="AM101" s="19" t="str">
        <f t="shared" si="5"/>
        <v/>
      </c>
      <c r="AN101" s="14"/>
      <c r="AO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",V101),IF(P101="Engine",_xlfn.CONCAT("    engineUpgradeType = ",W101,CHAR(10),Parts!AR101,CHAR(10),"    enginePartUpgradeName = ",X101),IF(P101="Parachute","    parachuteUpgradeType = standard",IF(P101="Solar",_xlfn.CONCAT("    solarPanelUpgradeTier = ",O101),IF(OR(P101="System",P101="System and Space Capability")=TRUE,_xlfn.CONCAT("    spacePlaneSystemUpgradeType = ",X101,IF(P101="System and Space Capability",_xlfn.CONCAT(CHAR(10),"    spaceplaneUpgradeType = spaceCapable",CHAR(10),"    baseSkinTemp = ",CHAR(10),"    upgradeSkinTemp = "),"")),IF(P101="Fuel Tank",IF(Z101="NA/Balloon","    KiwiFuelSwitchIgnore = true",IF(Z101="standardLiquidFuel",_xlfn.CONCAT("    fuelTankUpgradeType = ",Z101,CHAR(10),"    fuelTankSizeUpgrade = ",AA101),_xlfn.CONCAT("    fuelTankUpgradeType = ",Z101))),IF(P101="RCS","    rcsUpgradeType = coldGas",IF(P101="RTG",_xlfn.CONCAT(CHAR(10),"@PART[",C101,"]:NEEDS[",A101,",NearFutureElectrical,DecayingRTGs,!FeatureRadiation]",CHAR(10),"{",CHAR(10),"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101" s="16" t="str">
        <f>IF(P101="Engine",VLOOKUP(W101,EngineUpgrades!$A$2:$C$19,2,FALSE),"")</f>
        <v/>
      </c>
      <c r="AQ101" s="16" t="str">
        <f>IF(P101="Engine",VLOOKUP(W101,EngineUpgrades!$A$2:$C$19,3,FALSE),"")</f>
        <v/>
      </c>
      <c r="AR101" s="15" t="str">
        <f>_xlfn.XLOOKUP(AP101,EngineUpgrades!$D$1:$J$1,EngineUpgrades!$D$17:$J$17,"",0,1)</f>
        <v/>
      </c>
      <c r="AS101" s="17">
        <v>2</v>
      </c>
      <c r="AT101" s="16" t="str">
        <f>IF(P101="Engine",_xlfn.XLOOKUP(_xlfn.CONCAT(N101,O101+AS101),TechTree!$C$2:$C$501,TechTree!$D$2:$D$501,"Not Valid Combination",0,1),"")</f>
        <v/>
      </c>
    </row>
    <row r="102" spans="1:46" ht="84.5" x14ac:dyDescent="0.35">
      <c r="A102" t="s">
        <v>639</v>
      </c>
      <c r="B102" t="s">
        <v>945</v>
      </c>
      <c r="C102" t="s">
        <v>946</v>
      </c>
      <c r="D102" t="s">
        <v>947</v>
      </c>
      <c r="E102" t="s">
        <v>884</v>
      </c>
      <c r="F102" t="s">
        <v>370</v>
      </c>
      <c r="G102">
        <v>8000</v>
      </c>
      <c r="H102">
        <v>1600</v>
      </c>
      <c r="I102">
        <v>1</v>
      </c>
      <c r="J102" t="s">
        <v>127</v>
      </c>
      <c r="L102" s="12" t="str">
        <f>_xlfn.CONCAT(IF($Q102&lt;&gt;"",_xlfn.CONCAT(" #LOC_KTT_",A102,"_",C102,"_Title = ",$Q102,CHAR(10),"@PART[",C102,"]:NEEDS[!002_CommunityPartsTitles]:AFTER[",A102,"] // ",IF(Q102="",D102,_xlfn.CONCAT(Q102," (",D102,")")),CHAR(10),"{",CHAR(10),"    @",$Q$1," = #LOC_KTT_",A102,"_",C102,"_Title // ",$Q102,CHAR(10),"}",CHAR(10)),""),"@PART[",C102,"]:AFTER[",A102,"] // ",IF(Q102="",D102,_xlfn.CONCAT(Q102," (",D102,")")),CHAR(10),"{",CHAR(10),"    techBranch = ",VLOOKUP(N102,TechTree!$G$2:$H$43,2,FALSE),CHAR(10),"    techTier = ",O102,CHAR(10),"    @TechRequired = ",M102,IF($R102&lt;&gt;"",_xlfn.CONCAT(CHAR(10),"    @",$R$1," = ",$R102),""),IF($S102&lt;&gt;"",_xlfn.CONCAT(CHAR(10),"    @",$S$1," = ",$S102),""),IF($T102&lt;&gt;"",_xlfn.CONCAT(CHAR(10),"    @",$T$1," = ",$T102),""),IF(AND(Z102="NA/Balloon",P102&lt;&gt;"Fuel Tank")=TRUE,_xlfn.CONCAT(CHAR(10),"    KiwiFuelSwitchIgnore = true"),""),IF($U102&lt;&gt;"",_xlfn.CONCAT(CHAR(10),U102),""),IF($AO102&lt;&gt;"",IF(P102="RTG","",_xlfn.CONCAT(CHAR(10),$AO102)),""),IF(AM102&lt;&gt;"",_xlfn.CONCAT(CHAR(10),AM102),""),CHAR(10),"}",IF(AB102="Yes",_xlfn.CONCAT(CHAR(10),"@PART[",C102,"]:NEEDS[KiwiDeprecate]:AFTER[",A102,"]",CHAR(10),"{",CHAR(10),"    kiwiDeprecate = true",CHAR(10),"}"),""),IF(P102="RTG",AO102,""))</f>
        <v>@PART[libra_lv_fuel_tank_s2_2]:AFTER[TantaresLV] // Libra Size 2 Fuel Tank B
{
    techBranch = liquidFuelTanks
    techTier = 5
    @TechRequired = advFuelSystems
    fuelTankUpgradeType = standardLiquidFuel
    fuelTankSizeUpgrade = size2
}</v>
      </c>
      <c r="M102" s="9" t="str">
        <f>_xlfn.XLOOKUP(_xlfn.CONCAT(N102,O102),TechTree!$C$2:$C$501,TechTree!$D$2:$D$501,"Not Valid Combination",0,1)</f>
        <v>advFuelSystems</v>
      </c>
      <c r="N102" s="8" t="s">
        <v>334</v>
      </c>
      <c r="O102" s="8">
        <v>5</v>
      </c>
      <c r="P102" s="8" t="s">
        <v>239</v>
      </c>
      <c r="T102" s="17"/>
      <c r="U102" s="17"/>
      <c r="V102" s="10" t="s">
        <v>241</v>
      </c>
      <c r="W102" s="10" t="s">
        <v>252</v>
      </c>
      <c r="Z102" s="10" t="s">
        <v>292</v>
      </c>
      <c r="AA102" s="10" t="s">
        <v>301</v>
      </c>
      <c r="AB102" s="10" t="s">
        <v>327</v>
      </c>
      <c r="AD102" s="12" t="str">
        <f t="shared" si="4"/>
        <v/>
      </c>
      <c r="AE102" s="14"/>
      <c r="AF102" s="18" t="s">
        <v>327</v>
      </c>
      <c r="AG102" s="18"/>
      <c r="AH102" s="18"/>
      <c r="AI102" s="18"/>
      <c r="AJ102" s="18"/>
      <c r="AK102" s="18"/>
      <c r="AL102" s="18"/>
      <c r="AM102" s="19" t="str">
        <f t="shared" si="5"/>
        <v/>
      </c>
      <c r="AN102" s="14"/>
      <c r="AO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",V102),IF(P102="Engine",_xlfn.CONCAT("    engineUpgradeType = ",W102,CHAR(10),Parts!AR102,CHAR(10),"    enginePartUpgradeName = ",X102),IF(P102="Parachute","    parachuteUpgradeType = standard",IF(P102="Solar",_xlfn.CONCAT("    solarPanelUpgradeTier = ",O102),IF(OR(P102="System",P102="System and Space Capability")=TRUE,_xlfn.CONCAT("    spacePlaneSystemUpgradeType = ",X102,IF(P102="System and Space Capability",_xlfn.CONCAT(CHAR(10),"    spaceplaneUpgradeType = spaceCapable",CHAR(10),"    baseSkinTemp = ",CHAR(10),"    upgradeSkinTemp = "),"")),IF(P102="Fuel Tank",IF(Z102="NA/Balloon","    KiwiFuelSwitchIgnore = true",IF(Z102="standardLiquidFuel",_xlfn.CONCAT("    fuelTankUpgradeType = ",Z102,CHAR(10),"    fuelTankSizeUpgrade = ",AA102),_xlfn.CONCAT("    fuelTankUpgradeType = ",Z102))),IF(P102="RCS","    rcsUpgradeType = coldGas",IF(P102="RTG",_xlfn.CONCAT(CHAR(10),"@PART[",C102,"]:NEEDS[",A102,",NearFutureElectrical,DecayingRTGs,!FeatureRadiation]",CHAR(10),"{",CHAR(10),"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102" s="16" t="str">
        <f>IF(P102="Engine",VLOOKUP(W102,EngineUpgrades!$A$2:$C$19,2,FALSE),"")</f>
        <v/>
      </c>
      <c r="AQ102" s="16" t="str">
        <f>IF(P102="Engine",VLOOKUP(W102,EngineUpgrades!$A$2:$C$19,3,FALSE),"")</f>
        <v/>
      </c>
      <c r="AR102" s="15" t="str">
        <f>_xlfn.XLOOKUP(AP102,EngineUpgrades!$D$1:$J$1,EngineUpgrades!$D$17:$J$17,"",0,1)</f>
        <v/>
      </c>
      <c r="AS102" s="17">
        <v>2</v>
      </c>
      <c r="AT102" s="16" t="str">
        <f>IF(P102="Engine",_xlfn.XLOOKUP(_xlfn.CONCAT(N102,O102+AS102),TechTree!$C$2:$C$501,TechTree!$D$2:$D$501,"Not Valid Combination",0,1),"")</f>
        <v/>
      </c>
    </row>
    <row r="103" spans="1:46" ht="84.5" x14ac:dyDescent="0.35">
      <c r="A103" t="s">
        <v>639</v>
      </c>
      <c r="B103" t="s">
        <v>948</v>
      </c>
      <c r="C103" t="s">
        <v>949</v>
      </c>
      <c r="D103" t="s">
        <v>950</v>
      </c>
      <c r="E103" t="s">
        <v>884</v>
      </c>
      <c r="F103" t="s">
        <v>370</v>
      </c>
      <c r="G103">
        <v>4000</v>
      </c>
      <c r="H103">
        <v>800</v>
      </c>
      <c r="I103">
        <v>0.5</v>
      </c>
      <c r="J103" t="s">
        <v>127</v>
      </c>
      <c r="L103" s="12" t="str">
        <f>_xlfn.CONCAT(IF($Q103&lt;&gt;"",_xlfn.CONCAT(" #LOC_KTT_",A103,"_",C103,"_Title = ",$Q103,CHAR(10),"@PART[",C103,"]:NEEDS[!002_CommunityPartsTitles]:AFTER[",A103,"] // ",IF(Q103="",D103,_xlfn.CONCAT(Q103," (",D103,")")),CHAR(10),"{",CHAR(10),"    @",$Q$1," = #LOC_KTT_",A103,"_",C103,"_Title // ",$Q103,CHAR(10),"}",CHAR(10)),""),"@PART[",C103,"]:AFTER[",A103,"] // ",IF(Q103="",D103,_xlfn.CONCAT(Q103," (",D103,")")),CHAR(10),"{",CHAR(10),"    techBranch = ",VLOOKUP(N103,TechTree!$G$2:$H$43,2,FALSE),CHAR(10),"    techTier = ",O103,CHAR(10),"    @TechRequired = ",M103,IF($R103&lt;&gt;"",_xlfn.CONCAT(CHAR(10),"    @",$R$1," = ",$R103),""),IF($S103&lt;&gt;"",_xlfn.CONCAT(CHAR(10),"    @",$S$1," = ",$S103),""),IF($T103&lt;&gt;"",_xlfn.CONCAT(CHAR(10),"    @",$T$1," = ",$T103),""),IF(AND(Z103="NA/Balloon",P103&lt;&gt;"Fuel Tank")=TRUE,_xlfn.CONCAT(CHAR(10),"    KiwiFuelSwitchIgnore = true"),""),IF($U103&lt;&gt;"",_xlfn.CONCAT(CHAR(10),U103),""),IF($AO103&lt;&gt;"",IF(P103="RTG","",_xlfn.CONCAT(CHAR(10),$AO103)),""),IF(AM103&lt;&gt;"",_xlfn.CONCAT(CHAR(10),AM103),""),CHAR(10),"}",IF(AB103="Yes",_xlfn.CONCAT(CHAR(10),"@PART[",C103,"]:NEEDS[KiwiDeprecate]:AFTER[",A103,"]",CHAR(10),"{",CHAR(10),"    kiwiDeprecate = true",CHAR(10),"}"),""),IF(P103="RTG",AO103,""))</f>
        <v>@PART[libra_lv_fuel_tank_s2_1]:AFTER[TantaresLV] // Libra Size 2 Fuel Tank A
{
    techBranch = liquidFuelTanks
    techTier = 4
    @TechRequired = fuelSystems
    fuelTankUpgradeType = standardLiquidFuel
    fuelTankSizeUpgrade = size2
}</v>
      </c>
      <c r="M103" s="9" t="str">
        <f>_xlfn.XLOOKUP(_xlfn.CONCAT(N103,O103),TechTree!$C$2:$C$501,TechTree!$D$2:$D$501,"Not Valid Combination",0,1)</f>
        <v>fuelSystems</v>
      </c>
      <c r="N103" s="8" t="s">
        <v>334</v>
      </c>
      <c r="O103" s="8">
        <v>4</v>
      </c>
      <c r="P103" s="8" t="s">
        <v>239</v>
      </c>
      <c r="T103" s="17"/>
      <c r="U103" s="17"/>
      <c r="V103" s="10" t="s">
        <v>241</v>
      </c>
      <c r="W103" s="10" t="s">
        <v>252</v>
      </c>
      <c r="Z103" s="10" t="s">
        <v>292</v>
      </c>
      <c r="AA103" s="10" t="s">
        <v>301</v>
      </c>
      <c r="AB103" s="10" t="s">
        <v>327</v>
      </c>
      <c r="AD103" s="12" t="str">
        <f t="shared" si="4"/>
        <v/>
      </c>
      <c r="AE103" s="14"/>
      <c r="AF103" s="18" t="s">
        <v>327</v>
      </c>
      <c r="AG103" s="18"/>
      <c r="AH103" s="18"/>
      <c r="AI103" s="18"/>
      <c r="AJ103" s="18"/>
      <c r="AK103" s="18"/>
      <c r="AL103" s="18"/>
      <c r="AM103" s="19" t="str">
        <f t="shared" si="5"/>
        <v/>
      </c>
      <c r="AN103" s="14"/>
      <c r="AO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",V103),IF(P103="Engine",_xlfn.CONCAT("    engineUpgradeType = ",W103,CHAR(10),Parts!AR103,CHAR(10),"    enginePartUpgradeName = ",X103),IF(P103="Parachute","    parachuteUpgradeType = standard",IF(P103="Solar",_xlfn.CONCAT("    solarPanelUpgradeTier = ",O103),IF(OR(P103="System",P103="System and Space Capability")=TRUE,_xlfn.CONCAT("    spacePlaneSystemUpgradeType = ",X103,IF(P103="System and Space Capability",_xlfn.CONCAT(CHAR(10),"    spaceplaneUpgradeType = spaceCapable",CHAR(10),"    baseSkinTemp = ",CHAR(10),"    upgradeSkinTemp = "),"")),IF(P103="Fuel Tank",IF(Z103="NA/Balloon","    KiwiFuelSwitchIgnore = true",IF(Z103="standardLiquidFuel",_xlfn.CONCAT("    fuelTankUpgradeType = ",Z103,CHAR(10),"    fuelTankSizeUpgrade = ",AA103),_xlfn.CONCAT("    fuelTankUpgradeType = ",Z103))),IF(P103="RCS","    rcsUpgradeType = coldGas",IF(P103="RTG",_xlfn.CONCAT(CHAR(10),"@PART[",C103,"]:NEEDS[",A103,",NearFutureElectrical,DecayingRTGs,!FeatureRadiation]",CHAR(10),"{",CHAR(10),"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103" s="16" t="str">
        <f>IF(P103="Engine",VLOOKUP(W103,EngineUpgrades!$A$2:$C$19,2,FALSE),"")</f>
        <v/>
      </c>
      <c r="AQ103" s="16" t="str">
        <f>IF(P103="Engine",VLOOKUP(W103,EngineUpgrades!$A$2:$C$19,3,FALSE),"")</f>
        <v/>
      </c>
      <c r="AR103" s="15" t="str">
        <f>_xlfn.XLOOKUP(AP103,EngineUpgrades!$D$1:$J$1,EngineUpgrades!$D$17:$J$17,"",0,1)</f>
        <v/>
      </c>
      <c r="AS103" s="17">
        <v>2</v>
      </c>
      <c r="AT103" s="16" t="str">
        <f>IF(P103="Engine",_xlfn.XLOOKUP(_xlfn.CONCAT(N103,O103+AS103),TechTree!$C$2:$C$501,TechTree!$D$2:$D$501,"Not Valid Combination",0,1),"")</f>
        <v/>
      </c>
    </row>
    <row r="104" spans="1:46" ht="360.5" x14ac:dyDescent="0.35">
      <c r="A104" t="s">
        <v>639</v>
      </c>
      <c r="B104" t="s">
        <v>951</v>
      </c>
      <c r="C104" t="s">
        <v>952</v>
      </c>
      <c r="D104" t="s">
        <v>953</v>
      </c>
      <c r="E104" t="s">
        <v>754</v>
      </c>
      <c r="F104" t="s">
        <v>370</v>
      </c>
      <c r="G104">
        <v>450000</v>
      </c>
      <c r="H104">
        <v>90000</v>
      </c>
      <c r="I104">
        <v>30</v>
      </c>
      <c r="J104" t="s">
        <v>127</v>
      </c>
      <c r="L104" s="12" t="str">
        <f>_xlfn.CONCAT(IF($Q104&lt;&gt;"",_xlfn.CONCAT(" #LOC_KTT_",A104,"_",C104,"_Title = ",$Q104,CHAR(10),"@PART[",C104,"]:NEEDS[!002_CommunityPartsTitles]:AFTER[",A104,"] // ",IF(Q104="",D104,_xlfn.CONCAT(Q104," (",D104,")")),CHAR(10),"{",CHAR(10),"    @",$Q$1," = #LOC_KTT_",A104,"_",C104,"_Title // ",$Q104,CHAR(10),"}",CHAR(10)),""),"@PART[",C104,"]:AFTER[",A104,"] // ",IF(Q104="",D104,_xlfn.CONCAT(Q104," (",D104,")")),CHAR(10),"{",CHAR(10),"    techBranch = ",VLOOKUP(N104,TechTree!$G$2:$H$43,2,FALSE),CHAR(10),"    techTier = ",O104,CHAR(10),"    @TechRequired = ",M104,IF($R104&lt;&gt;"",_xlfn.CONCAT(CHAR(10),"    @",$R$1," = ",$R104),""),IF($S104&lt;&gt;"",_xlfn.CONCAT(CHAR(10),"    @",$S$1," = ",$S104),""),IF($T104&lt;&gt;"",_xlfn.CONCAT(CHAR(10),"    @",$T$1," = ",$T104),""),IF(AND(Z104="NA/Balloon",P104&lt;&gt;"Fuel Tank")=TRUE,_xlfn.CONCAT(CHAR(10),"    KiwiFuelSwitchIgnore = true"),""),IF($U104&lt;&gt;"",_xlfn.CONCAT(CHAR(10),U104),""),IF($AO104&lt;&gt;"",IF(P104="RTG","",_xlfn.CONCAT(CHAR(10),$AO104)),""),IF(AM104&lt;&gt;"",_xlfn.CONCAT(CHAR(10),AM104),""),CHAR(10),"}",IF(AB104="Yes",_xlfn.CONCAT(CHAR(10),"@PART[",C104,"]:NEEDS[KiwiDeprecate]:AFTER[",A104,"]",CHAR(10),"{",CHAR(10),"    kiwiDeprecate = true",CHAR(10),"}"),""),IF(P104="RTG",AO104,""))</f>
        <v xml:space="preserve"> #LOC_KTT_TantaresLV_libra_lv_engine_s7p5_1_Title = RD-720 "Megakatt" Liquid Fuel Engine Cluster
@PART[libra_lv_engine_s7p5_1]:NEEDS[!002_CommunityPartsTitles]:AFTER[TantaresLV] // RD-720 "Megakatt" Liquid Fuel Engine Cluster (Libra Size 7.5 Rocket Engine Cluster)
{
    @title = #LOC_KTT_TantaresLV_libra_lv_engine_s7p5_1_Title // RD-720 "Megakatt" Liquid Fuel Engine Cluster
}
@PART[libra_lv_engine_s7p5_1]:AFTER[TantaresLV] // RD-720 "Megakatt" Liquid Fuel Engine Cluster (Libra Size 7.5 Rocket Engine Cluster)
{
    techBranch = keroloxEngines
    techTier = 9
    @TechRequired = giganticRocketry
    engineUpgradeType = standardLFO
    engineNumber = 
    engineNumberUpgrade = 
    engineName = 
    engineNameUpgrade = 
    enginePartUpgradeName = megakattClusterUpgrade
    @MODULE[ModuleEngines*]
    {
        !atmosphereCurve {}
        atmosphereCurve
        {
            key = 0 331
            key = 1 297
            key = 6 0.001
        }
    }
}</v>
      </c>
      <c r="M104" s="9" t="str">
        <f>_xlfn.XLOOKUP(_xlfn.CONCAT(N104,O104),TechTree!$C$2:$C$501,TechTree!$D$2:$D$501,"Not Valid Combination",0,1)</f>
        <v>giganticRocketry</v>
      </c>
      <c r="N104" s="8" t="s">
        <v>211</v>
      </c>
      <c r="O104" s="8">
        <v>9</v>
      </c>
      <c r="P104" s="8" t="s">
        <v>8</v>
      </c>
      <c r="Q104" s="10" t="s">
        <v>1155</v>
      </c>
      <c r="T104" s="17"/>
      <c r="U104" s="17"/>
      <c r="V104" s="10" t="s">
        <v>241</v>
      </c>
      <c r="W104" s="10" t="s">
        <v>252</v>
      </c>
      <c r="X104" s="10" t="s">
        <v>1162</v>
      </c>
      <c r="Z104" s="10" t="s">
        <v>292</v>
      </c>
      <c r="AA104" s="10" t="s">
        <v>301</v>
      </c>
      <c r="AB104" s="10" t="s">
        <v>327</v>
      </c>
      <c r="AD104" s="12" t="str">
        <f t="shared" si="4"/>
        <v>PARTUPGRADE:NEEDS[TantaresLV]
{
    name = megakattClusterUpgrade
    type = engine
    partIcon = libra_lv_engine_s7p5_1
    techRequired = Not Valid Combination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@PARTUPGRADE[megakattClusterUpgrade]:NEEDS[TantaresLV]:FOR[zKiwiTechTree]
{
    @entryCost = #$@PART[libra_lv_engine_s7p5_1]/entryCost$
    @entryCost *= #$@KIWI_ENGINE_MULTIPLIERS/KEROLOX/UPGRADE_ENTRYCOST_MULTIPLIER$
    @title ^= #:INSERTPARTTITLE:$@PART[libra_lv_engine_s7p5_1]/title$:
    @description ^= #:INSERTPART:$@PART[libra_lv_engine_s7p5_1]/engineName$:
}
@PART[libra_lv_engine_s7p5_1]:NEEDS[TantaresLV]:HAS[~engineUpgrade[off]]:AFTER[zzKiwiTechTree]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#:INSERTPARTUPGRADE:$@PARTUPGRADE[megakattClusterUpgrade]/techRequired$:
}</v>
      </c>
      <c r="AE104" s="14"/>
      <c r="AF104" s="18" t="s">
        <v>376</v>
      </c>
      <c r="AG104" s="18"/>
      <c r="AH104" s="18" t="s">
        <v>1157</v>
      </c>
      <c r="AI104" s="18" t="s">
        <v>1158</v>
      </c>
      <c r="AJ104" s="18" t="s">
        <v>1093</v>
      </c>
      <c r="AK104" s="18"/>
      <c r="AL104" s="18"/>
      <c r="AM104" s="19" t="str">
        <f t="shared" si="5"/>
        <v xml:space="preserve">    @MODULE[ModuleEngines*]
    {
        !atmosphereCurve {}
        atmosphereCurve
        {
            key = 0 331
            key = 1 297
            key = 6 0.001
        }
    }</v>
      </c>
      <c r="AN104" s="14"/>
      <c r="AO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",V104),IF(P104="Engine",_xlfn.CONCAT("    engineUpgradeType = ",W104,CHAR(10),Parts!AR104,CHAR(10),"    enginePartUpgradeName = ",X104),IF(P104="Parachute","    parachuteUpgradeType = standard",IF(P104="Solar",_xlfn.CONCAT("    solarPanelUpgradeTier = ",O104),IF(OR(P104="System",P104="System and Space Capability")=TRUE,_xlfn.CONCAT("    spacePlaneSystemUpgradeType = ",X104,IF(P104="System and Space Capability",_xlfn.CONCAT(CHAR(10),"    spaceplaneUpgradeType = spaceCapable",CHAR(10),"    baseSkinTemp = ",CHAR(10),"    upgradeSkinTemp = "),"")),IF(P104="Fuel Tank",IF(Z104="NA/Balloon","    KiwiFuelSwitchIgnore = true",IF(Z104="standardLiquidFuel",_xlfn.CONCAT("    fuelTankUpgradeType = ",Z104,CHAR(10),"    fuelTankSizeUpgrade = ",AA104),_xlfn.CONCAT("    fuelTankUpgradeType = ",Z104))),IF(P104="RCS","    rcsUpgradeType = coldGas",IF(P104="RTG",_xlfn.CONCAT(CHAR(10),"@PART[",C104,"]:NEEDS[",A104,",NearFutureElectrical,DecayingRTGs,!FeatureRadiation]",CHAR(10),"{",CHAR(10),"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megakattClusterUpgrade</v>
      </c>
      <c r="AP104" s="16" t="str">
        <f>IF(P104="Engine",VLOOKUP(W104,EngineUpgrades!$A$2:$C$19,2,FALSE),"")</f>
        <v>singleFuel</v>
      </c>
      <c r="AQ104" s="16" t="str">
        <f>IF(P104="Engine",VLOOKUP(W104,EngineUpgrades!$A$2:$C$19,3,FALSE),"")</f>
        <v>KEROLOX</v>
      </c>
      <c r="AR104" s="15" t="str">
        <f>_xlfn.XLOOKUP(AP104,EngineUpgrades!$D$1:$J$1,EngineUpgrades!$D$17:$J$17,"",0,1)</f>
        <v xml:space="preserve">    engineNumber = 
    engineNumberUpgrade = 
    engineName = 
    engineNameUpgrade = 
</v>
      </c>
      <c r="AS104" s="17">
        <v>2</v>
      </c>
      <c r="AT104" s="16" t="str">
        <f>IF(P104="Engine",_xlfn.XLOOKUP(_xlfn.CONCAT(N104,O104+AS104),TechTree!$C$2:$C$501,TechTree!$D$2:$D$501,"Not Valid Combination",0,1),"")</f>
        <v>Not Valid Combination</v>
      </c>
    </row>
    <row r="105" spans="1:46" ht="84.5" x14ac:dyDescent="0.35">
      <c r="A105" t="s">
        <v>639</v>
      </c>
      <c r="B105" t="s">
        <v>954</v>
      </c>
      <c r="C105" t="s">
        <v>955</v>
      </c>
      <c r="D105" t="s">
        <v>956</v>
      </c>
      <c r="E105" t="s">
        <v>884</v>
      </c>
      <c r="F105" t="s">
        <v>370</v>
      </c>
      <c r="G105">
        <v>2100</v>
      </c>
      <c r="H105">
        <v>420</v>
      </c>
      <c r="I105">
        <v>0.15</v>
      </c>
      <c r="J105" t="s">
        <v>185</v>
      </c>
      <c r="L105" s="12" t="str">
        <f>_xlfn.CONCAT(IF($Q105&lt;&gt;"",_xlfn.CONCAT(" #LOC_KTT_",A105,"_",C105,"_Title = ",$Q105,CHAR(10),"@PART[",C105,"]:NEEDS[!002_CommunityPartsTitles]:AFTER[",A105,"] // ",IF(Q105="",D105,_xlfn.CONCAT(Q105," (",D105,")")),CHAR(10),"{",CHAR(10),"    @",$Q$1," = #LOC_KTT_",A105,"_",C105,"_Title // ",$Q105,CHAR(10),"}",CHAR(10)),""),"@PART[",C105,"]:AFTER[",A105,"] // ",IF(Q105="",D105,_xlfn.CONCAT(Q105," (",D105,")")),CHAR(10),"{",CHAR(10),"    techBranch = ",VLOOKUP(N105,TechTree!$G$2:$H$43,2,FALSE),CHAR(10),"    techTier = ",O105,CHAR(10),"    @TechRequired = ",M105,IF($R105&lt;&gt;"",_xlfn.CONCAT(CHAR(10),"    @",$R$1," = ",$R105),""),IF($S105&lt;&gt;"",_xlfn.CONCAT(CHAR(10),"    @",$S$1," = ",$S105),""),IF($T105&lt;&gt;"",_xlfn.CONCAT(CHAR(10),"    @",$T$1," = ",$T105),""),IF(AND(Z105="NA/Balloon",P105&lt;&gt;"Fuel Tank")=TRUE,_xlfn.CONCAT(CHAR(10),"    KiwiFuelSwitchIgnore = true"),""),IF($U105&lt;&gt;"",_xlfn.CONCAT(CHAR(10),U105),""),IF($AO105&lt;&gt;"",IF(P105="RTG","",_xlfn.CONCAT(CHAR(10),$AO105)),""),IF(AM105&lt;&gt;"",_xlfn.CONCAT(CHAR(10),AM105),""),CHAR(10),"}",IF(AB105="Yes",_xlfn.CONCAT(CHAR(10),"@PART[",C105,"]:NEEDS[KiwiDeprecate]:AFTER[",A105,"]",CHAR(10),"{",CHAR(10),"    kiwiDeprecate = true",CHAR(10),"}"),""),IF(P105="RTG",AO105,""))</f>
        <v>@PART[tantares_us_fuel_tank_s0_1]:AFTER[TantaresLV] // Tantares Upper Stage Fuel Tank
{
    techBranch = specialtyFuel
    techTier = 5
    @TechRequired = advancedFlexibleFuelSolutions
    fuelTankUpgradeType = standardLiquidFuel
    fuelTankSizeUpgrade = size1p5
}</v>
      </c>
      <c r="M105" s="9" t="str">
        <f>_xlfn.XLOOKUP(_xlfn.CONCAT(N105,O105),TechTree!$C$2:$C$501,TechTree!$D$2:$D$501,"Not Valid Combination",0,1)</f>
        <v>advancedFlexibleFuelSolutions</v>
      </c>
      <c r="N105" s="8" t="s">
        <v>348</v>
      </c>
      <c r="O105" s="8">
        <v>5</v>
      </c>
      <c r="P105" s="8" t="s">
        <v>239</v>
      </c>
      <c r="T105" s="17"/>
      <c r="U105" s="17"/>
      <c r="V105" s="10" t="s">
        <v>241</v>
      </c>
      <c r="W105" s="10" t="s">
        <v>252</v>
      </c>
      <c r="Z105" s="10" t="s">
        <v>292</v>
      </c>
      <c r="AA105" s="10" t="s">
        <v>304</v>
      </c>
      <c r="AB105" s="10" t="s">
        <v>327</v>
      </c>
      <c r="AD105" s="12" t="str">
        <f t="shared" si="4"/>
        <v/>
      </c>
      <c r="AE105" s="14"/>
      <c r="AF105" s="18" t="s">
        <v>327</v>
      </c>
      <c r="AG105" s="18"/>
      <c r="AH105" s="18"/>
      <c r="AI105" s="18"/>
      <c r="AJ105" s="18"/>
      <c r="AK105" s="18"/>
      <c r="AL105" s="18"/>
      <c r="AM105" s="19" t="str">
        <f t="shared" si="5"/>
        <v/>
      </c>
      <c r="AN105" s="14"/>
      <c r="AO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",V105),IF(P105="Engine",_xlfn.CONCAT("    engineUpgradeType = ",W105,CHAR(10),Parts!AR105,CHAR(10),"    enginePartUpgradeName = ",X105),IF(P105="Parachute","    parachuteUpgradeType = standard",IF(P105="Solar",_xlfn.CONCAT("    solarPanelUpgradeTier = ",O105),IF(OR(P105="System",P105="System and Space Capability")=TRUE,_xlfn.CONCAT("    spacePlaneSystemUpgradeType = ",X105,IF(P105="System and Space Capability",_xlfn.CONCAT(CHAR(10),"    spaceplaneUpgradeType = spaceCapable",CHAR(10),"    baseSkinTemp = ",CHAR(10),"    upgradeSkinTemp = "),"")),IF(P105="Fuel Tank",IF(Z105="NA/Balloon","    KiwiFuelSwitchIgnore = true",IF(Z105="standardLiquidFuel",_xlfn.CONCAT("    fuelTankUpgradeType = ",Z105,CHAR(10),"    fuelTankSizeUpgrade = ",AA105),_xlfn.CONCAT("    fuelTankUpgradeType = ",Z105))),IF(P105="RCS","    rcsUpgradeType = coldGas",IF(P105="RTG",_xlfn.CONCAT(CHAR(10),"@PART[",C105,"]:NEEDS[",A105,",NearFutureElectrical,DecayingRTGs,!FeatureRadiation]",CHAR(10),"{",CHAR(10),"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size1p5</v>
      </c>
      <c r="AP105" s="16" t="str">
        <f>IF(P105="Engine",VLOOKUP(W105,EngineUpgrades!$A$2:$C$19,2,FALSE),"")</f>
        <v/>
      </c>
      <c r="AQ105" s="16" t="str">
        <f>IF(P105="Engine",VLOOKUP(W105,EngineUpgrades!$A$2:$C$19,3,FALSE),"")</f>
        <v/>
      </c>
      <c r="AR105" s="15" t="str">
        <f>_xlfn.XLOOKUP(AP105,EngineUpgrades!$D$1:$J$1,EngineUpgrades!$D$17:$J$17,"",0,1)</f>
        <v/>
      </c>
      <c r="AS105" s="17">
        <v>2</v>
      </c>
      <c r="AT105" s="16" t="str">
        <f>IF(P105="Engine",_xlfn.XLOOKUP(_xlfn.CONCAT(N105,O105+AS105),TechTree!$C$2:$C$501,TechTree!$D$2:$D$501,"Not Valid Combination",0,1),"")</f>
        <v/>
      </c>
    </row>
    <row r="106" spans="1:46" ht="96.5" x14ac:dyDescent="0.35">
      <c r="A106" t="s">
        <v>639</v>
      </c>
      <c r="B106" t="s">
        <v>957</v>
      </c>
      <c r="C106" t="s">
        <v>958</v>
      </c>
      <c r="D106" t="s">
        <v>959</v>
      </c>
      <c r="E106" t="s">
        <v>884</v>
      </c>
      <c r="F106" t="s">
        <v>5</v>
      </c>
      <c r="G106">
        <v>3650</v>
      </c>
      <c r="H106">
        <v>730</v>
      </c>
      <c r="I106">
        <v>0.15</v>
      </c>
      <c r="J106" t="s">
        <v>185</v>
      </c>
      <c r="L106" s="12" t="str">
        <f>_xlfn.CONCAT(IF($Q106&lt;&gt;"",_xlfn.CONCAT(" #LOC_KTT_",A106,"_",C106,"_Title = ",$Q106,CHAR(10),"@PART[",C106,"]:NEEDS[!002_CommunityPartsTitles]:AFTER[",A106,"] // ",IF(Q106="",D106,_xlfn.CONCAT(Q106," (",D106,")")),CHAR(10),"{",CHAR(10),"    @",$Q$1," = #LOC_KTT_",A106,"_",C106,"_Title // ",$Q106,CHAR(10),"}",CHAR(10)),""),"@PART[",C106,"]:AFTER[",A106,"] // ",IF(Q106="",D106,_xlfn.CONCAT(Q106," (",D106,")")),CHAR(10),"{",CHAR(10),"    techBranch = ",VLOOKUP(N106,TechTree!$G$2:$H$43,2,FALSE),CHAR(10),"    techTier = ",O106,CHAR(10),"    @TechRequired = ",M106,IF($R106&lt;&gt;"",_xlfn.CONCAT(CHAR(10),"    @",$R$1," = ",$R106),""),IF($S106&lt;&gt;"",_xlfn.CONCAT(CHAR(10),"    @",$S$1," = ",$S106),""),IF($T106&lt;&gt;"",_xlfn.CONCAT(CHAR(10),"    @",$T$1," = ",$T106),""),IF(AND(Z106="NA/Balloon",P106&lt;&gt;"Fuel Tank")=TRUE,_xlfn.CONCAT(CHAR(10),"    KiwiFuelSwitchIgnore = true"),""),IF($U106&lt;&gt;"",_xlfn.CONCAT(CHAR(10),U106),""),IF($AO106&lt;&gt;"",IF(P106="RTG","",_xlfn.CONCAT(CHAR(10),$AO106)),""),IF(AM106&lt;&gt;"",_xlfn.CONCAT(CHAR(10),AM106),""),CHAR(10),"}",IF(AB106="Yes",_xlfn.CONCAT(CHAR(10),"@PART[",C106,"]:NEEDS[KiwiDeprecate]:AFTER[",A106,"]",CHAR(10),"{",CHAR(10),"    kiwiDeprecate = true",CHAR(10),"}"),""),IF(P106="RTG",AO106,""))</f>
        <v>@PART[tantares_us_avionics_s0_1]:AFTER[TantaresLV] // Tantares Upper Stage 62-A "Bomullsdotter" Control Block
{
    techBranch = probes
    techTier = 6
    @TechRequired = unmannedTech
    KiwiFuelSwitchIgnore = true
    structuralUpgradeType = 5_6
}</v>
      </c>
      <c r="M106" s="9" t="str">
        <f>_xlfn.XLOOKUP(_xlfn.CONCAT(N106,O106),TechTree!$C$2:$C$501,TechTree!$D$2:$D$501,"Not Valid Combination",0,1)</f>
        <v>unmannedTech</v>
      </c>
      <c r="N106" s="8" t="s">
        <v>215</v>
      </c>
      <c r="O106" s="8">
        <v>6</v>
      </c>
      <c r="P106" s="8" t="s">
        <v>6</v>
      </c>
      <c r="T106" s="17"/>
      <c r="U106" s="17"/>
      <c r="V106" s="10" t="s">
        <v>241</v>
      </c>
      <c r="W106" s="10" t="s">
        <v>252</v>
      </c>
      <c r="Z106" s="10" t="s">
        <v>308</v>
      </c>
      <c r="AA106" s="10" t="s">
        <v>301</v>
      </c>
      <c r="AB106" s="10" t="s">
        <v>327</v>
      </c>
      <c r="AD106" s="12" t="str">
        <f t="shared" si="4"/>
        <v/>
      </c>
      <c r="AE106" s="14"/>
      <c r="AF106" s="18" t="s">
        <v>327</v>
      </c>
      <c r="AG106" s="18"/>
      <c r="AH106" s="18"/>
      <c r="AI106" s="18"/>
      <c r="AJ106" s="18"/>
      <c r="AK106" s="18"/>
      <c r="AL106" s="18"/>
      <c r="AM106" s="19" t="str">
        <f t="shared" si="5"/>
        <v/>
      </c>
      <c r="AN106" s="14"/>
      <c r="AO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",V106),IF(P106="Engine",_xlfn.CONCAT("    engineUpgradeType = ",W106,CHAR(10),Parts!AR106,CHAR(10),"    enginePartUpgradeName = ",X106),IF(P106="Parachute","    parachuteUpgradeType = standard",IF(P106="Solar",_xlfn.CONCAT("    solarPanelUpgradeTier = ",O106),IF(OR(P106="System",P106="System and Space Capability")=TRUE,_xlfn.CONCAT("    spacePlaneSystemUpgradeType = ",X106,IF(P106="System and Space Capability",_xlfn.CONCAT(CHAR(10),"    spaceplaneUpgradeType = spaceCapable",CHAR(10),"    baseSkinTemp = ",CHAR(10),"    upgradeSkinTemp = "),"")),IF(P106="Fuel Tank",IF(Z106="NA/Balloon","    KiwiFuelSwitchIgnore = true",IF(Z106="standardLiquidFuel",_xlfn.CONCAT("    fuelTankUpgradeType = ",Z106,CHAR(10),"    fuelTankSizeUpgrade = ",AA106),_xlfn.CONCAT("    fuelTankUpgradeType = ",Z106))),IF(P106="RCS","    rcsUpgradeType = coldGas",IF(P106="RTG",_xlfn.CONCAT(CHAR(10),"@PART[",C106,"]:NEEDS[",A106,",NearFutureElectrical,DecayingRTGs,!FeatureRadiation]",CHAR(10),"{",CHAR(10),"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06" s="16" t="str">
        <f>IF(P106="Engine",VLOOKUP(W106,EngineUpgrades!$A$2:$C$19,2,FALSE),"")</f>
        <v/>
      </c>
      <c r="AQ106" s="16" t="str">
        <f>IF(P106="Engine",VLOOKUP(W106,EngineUpgrades!$A$2:$C$19,3,FALSE),"")</f>
        <v/>
      </c>
      <c r="AR106" s="15" t="str">
        <f>_xlfn.XLOOKUP(AP106,EngineUpgrades!$D$1:$J$1,EngineUpgrades!$D$17:$J$17,"",0,1)</f>
        <v/>
      </c>
      <c r="AS106" s="17">
        <v>2</v>
      </c>
      <c r="AT106" s="16" t="str">
        <f>IF(P106="Engine",_xlfn.XLOOKUP(_xlfn.CONCAT(N106,O106+AS106),TechTree!$C$2:$C$501,TechTree!$D$2:$D$501,"Not Valid Combination",0,1),"")</f>
        <v/>
      </c>
    </row>
    <row r="107" spans="1:46" ht="96.5" x14ac:dyDescent="0.35">
      <c r="A107" t="s">
        <v>639</v>
      </c>
      <c r="B107" t="s">
        <v>960</v>
      </c>
      <c r="C107" t="s">
        <v>961</v>
      </c>
      <c r="D107" t="s">
        <v>962</v>
      </c>
      <c r="E107" t="s">
        <v>963</v>
      </c>
      <c r="F107" t="s">
        <v>370</v>
      </c>
      <c r="G107">
        <v>1792</v>
      </c>
      <c r="H107">
        <v>1792</v>
      </c>
      <c r="I107">
        <v>1.6</v>
      </c>
      <c r="J107" t="s">
        <v>138</v>
      </c>
      <c r="L107" s="12" t="str">
        <f>_xlfn.CONCAT(IF($Q107&lt;&gt;"",_xlfn.CONCAT(" #LOC_KTT_",A107,"_",C107,"_Title = ",$Q107,CHAR(10),"@PART[",C107,"]:NEEDS[!002_CommunityPartsTitles]:AFTER[",A107,"] // ",IF(Q107="",D107,_xlfn.CONCAT(Q107," (",D107,")")),CHAR(10),"{",CHAR(10),"    @",$Q$1," = #LOC_KTT_",A107,"_",C107,"_Title // ",$Q107,CHAR(10),"}",CHAR(10)),""),"@PART[",C107,"]:AFTER[",A107,"] // ",IF(Q107="",D107,_xlfn.CONCAT(Q107," (",D107,")")),CHAR(10),"{",CHAR(10),"    techBranch = ",VLOOKUP(N107,TechTree!$G$2:$H$43,2,FALSE),CHAR(10),"    techTier = ",O107,CHAR(10),"    @TechRequired = ",M107,IF($R107&lt;&gt;"",_xlfn.CONCAT(CHAR(10),"    @",$R$1," = ",$R107),""),IF($S107&lt;&gt;"",_xlfn.CONCAT(CHAR(10),"    @",$S$1," = ",$S107),""),IF($T107&lt;&gt;"",_xlfn.CONCAT(CHAR(10),"    @",$T$1," = ",$T107),""),IF(AND(Z107="NA/Balloon",P107&lt;&gt;"Fuel Tank")=TRUE,_xlfn.CONCAT(CHAR(10),"    KiwiFuelSwitchIgnore = true"),""),IF($U107&lt;&gt;"",_xlfn.CONCAT(CHAR(10),U107),""),IF($AO107&lt;&gt;"",IF(P107="RTG","",_xlfn.CONCAT(CHAR(10),$AO107)),""),IF(AM107&lt;&gt;"",_xlfn.CONCAT(CHAR(10),AM107),""),CHAR(10),"}",IF(AB107="Yes",_xlfn.CONCAT(CHAR(10),"@PART[",C107,"]:NEEDS[KiwiDeprecate]:AFTER[",A107,"]",CHAR(10),"{",CHAR(10),"    kiwiDeprecate = true",CHAR(10),"}"),""),IF(P107="RTG",AO107,""))</f>
        <v>@PART[rotanev_lv_toroidal_fuel_tank_s4_2]:AFTER[TantaresLV] // #LOC_tantares_lv_rotanev_lv_toroidal_fuel_tank_s4_2
{
    techBranch = liquidFuelTanks
    techTier = 7
    @TechRequired = highPerformanceFuelSystems
    fuelTankUpgradeType = standardLiquidFuel
    fuelTankSizeUpgrade = size4
}</v>
      </c>
      <c r="M107" s="9" t="str">
        <f>_xlfn.XLOOKUP(_xlfn.CONCAT(N107,O107),TechTree!$C$2:$C$501,TechTree!$D$2:$D$501,"Not Valid Combination",0,1)</f>
        <v>highPerformanceFuelSystems</v>
      </c>
      <c r="N107" s="8" t="s">
        <v>334</v>
      </c>
      <c r="O107" s="8">
        <v>7</v>
      </c>
      <c r="P107" s="8" t="s">
        <v>239</v>
      </c>
      <c r="T107" s="17"/>
      <c r="U107" s="17"/>
      <c r="V107" s="10" t="s">
        <v>241</v>
      </c>
      <c r="W107" s="10" t="s">
        <v>252</v>
      </c>
      <c r="Z107" s="10" t="s">
        <v>292</v>
      </c>
      <c r="AA107" s="10" t="s">
        <v>303</v>
      </c>
      <c r="AB107" s="10" t="s">
        <v>327</v>
      </c>
      <c r="AD107" s="12" t="str">
        <f t="shared" si="4"/>
        <v/>
      </c>
      <c r="AE107" s="14"/>
      <c r="AF107" s="18" t="s">
        <v>327</v>
      </c>
      <c r="AG107" s="18"/>
      <c r="AH107" s="18"/>
      <c r="AI107" s="18"/>
      <c r="AJ107" s="18"/>
      <c r="AK107" s="18"/>
      <c r="AL107" s="18"/>
      <c r="AM107" s="19" t="str">
        <f t="shared" si="5"/>
        <v/>
      </c>
      <c r="AN107" s="14"/>
      <c r="AO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",V107),IF(P107="Engine",_xlfn.CONCAT("    engineUpgradeType = ",W107,CHAR(10),Parts!AR107,CHAR(10),"    enginePartUpgradeName = ",X107),IF(P107="Parachute","    parachuteUpgradeType = standard",IF(P107="Solar",_xlfn.CONCAT("    solarPanelUpgradeTier = ",O107),IF(OR(P107="System",P107="System and Space Capability")=TRUE,_xlfn.CONCAT("    spacePlaneSystemUpgradeType = ",X107,IF(P107="System and Space Capability",_xlfn.CONCAT(CHAR(10),"    spaceplaneUpgradeType = spaceCapable",CHAR(10),"    baseSkinTemp = ",CHAR(10),"    upgradeSkinTemp = "),"")),IF(P107="Fuel Tank",IF(Z107="NA/Balloon","    KiwiFuelSwitchIgnore = true",IF(Z107="standardLiquidFuel",_xlfn.CONCAT("    fuelTankUpgradeType = ",Z107,CHAR(10),"    fuelTankSizeUpgrade = ",AA107),_xlfn.CONCAT("    fuelTankUpgradeType = ",Z107))),IF(P107="RCS","    rcsUpgradeType = coldGas",IF(P107="RTG",_xlfn.CONCAT(CHAR(10),"@PART[",C107,"]:NEEDS[",A107,",NearFutureElectrical,DecayingRTGs,!FeatureRadiation]",CHAR(10),"{",CHAR(10),"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size4</v>
      </c>
      <c r="AP107" s="16" t="str">
        <f>IF(P107="Engine",VLOOKUP(W107,EngineUpgrades!$A$2:$C$19,2,FALSE),"")</f>
        <v/>
      </c>
      <c r="AQ107" s="16" t="str">
        <f>IF(P107="Engine",VLOOKUP(W107,EngineUpgrades!$A$2:$C$19,3,FALSE),"")</f>
        <v/>
      </c>
      <c r="AR107" s="15" t="str">
        <f>_xlfn.XLOOKUP(AP107,EngineUpgrades!$D$1:$J$1,EngineUpgrades!$D$17:$J$17,"",0,1)</f>
        <v/>
      </c>
      <c r="AS107" s="17">
        <v>2</v>
      </c>
      <c r="AT107" s="16" t="str">
        <f>IF(P107="Engine",_xlfn.XLOOKUP(_xlfn.CONCAT(N107,O107+AS107),TechTree!$C$2:$C$501,TechTree!$D$2:$D$501,"Not Valid Combination",0,1),"")</f>
        <v/>
      </c>
    </row>
    <row r="108" spans="1:46" ht="96.5" x14ac:dyDescent="0.35">
      <c r="A108" t="s">
        <v>639</v>
      </c>
      <c r="B108" t="s">
        <v>964</v>
      </c>
      <c r="C108" t="s">
        <v>965</v>
      </c>
      <c r="D108" t="s">
        <v>966</v>
      </c>
      <c r="E108" t="s">
        <v>963</v>
      </c>
      <c r="F108" t="s">
        <v>370</v>
      </c>
      <c r="G108">
        <v>896</v>
      </c>
      <c r="H108">
        <v>896</v>
      </c>
      <c r="I108">
        <v>0.8</v>
      </c>
      <c r="J108" t="s">
        <v>138</v>
      </c>
      <c r="L108" s="12" t="str">
        <f>_xlfn.CONCAT(IF($Q108&lt;&gt;"",_xlfn.CONCAT(" #LOC_KTT_",A108,"_",C108,"_Title = ",$Q108,CHAR(10),"@PART[",C108,"]:NEEDS[!002_CommunityPartsTitles]:AFTER[",A108,"] // ",IF(Q108="",D108,_xlfn.CONCAT(Q108," (",D108,")")),CHAR(10),"{",CHAR(10),"    @",$Q$1," = #LOC_KTT_",A108,"_",C108,"_Title // ",$Q108,CHAR(10),"}",CHAR(10)),""),"@PART[",C108,"]:AFTER[",A108,"] // ",IF(Q108="",D108,_xlfn.CONCAT(Q108," (",D108,")")),CHAR(10),"{",CHAR(10),"    techBranch = ",VLOOKUP(N108,TechTree!$G$2:$H$43,2,FALSE),CHAR(10),"    techTier = ",O108,CHAR(10),"    @TechRequired = ",M108,IF($R108&lt;&gt;"",_xlfn.CONCAT(CHAR(10),"    @",$R$1," = ",$R108),""),IF($S108&lt;&gt;"",_xlfn.CONCAT(CHAR(10),"    @",$S$1," = ",$S108),""),IF($T108&lt;&gt;"",_xlfn.CONCAT(CHAR(10),"    @",$T$1," = ",$T108),""),IF(AND(Z108="NA/Balloon",P108&lt;&gt;"Fuel Tank")=TRUE,_xlfn.CONCAT(CHAR(10),"    KiwiFuelSwitchIgnore = true"),""),IF($U108&lt;&gt;"",_xlfn.CONCAT(CHAR(10),U108),""),IF($AO108&lt;&gt;"",IF(P108="RTG","",_xlfn.CONCAT(CHAR(10),$AO108)),""),IF(AM108&lt;&gt;"",_xlfn.CONCAT(CHAR(10),AM108),""),CHAR(10),"}",IF(AB108="Yes",_xlfn.CONCAT(CHAR(10),"@PART[",C108,"]:NEEDS[KiwiDeprecate]:AFTER[",A108,"]",CHAR(10),"{",CHAR(10),"    kiwiDeprecate = true",CHAR(10),"}"),""),IF(P108="RTG",AO108,""))</f>
        <v>@PART[rotanev_lv_toroidal_fuel_tank_s4_1]:AFTER[TantaresLV] // #LOC_tantares_lv_rotanev_lv_toroidal_fuel_tank_s4_1
{
    techBranch = liquidFuelTanks
    techTier = 6
    @TechRequired = largeVolumeContainment
    fuelTankUpgradeType = standardLiquidFuel
    fuelTankSizeUpgrade = size4
}</v>
      </c>
      <c r="M108" s="9" t="str">
        <f>_xlfn.XLOOKUP(_xlfn.CONCAT(N108,O108),TechTree!$C$2:$C$501,TechTree!$D$2:$D$501,"Not Valid Combination",0,1)</f>
        <v>largeVolumeContainment</v>
      </c>
      <c r="N108" s="8" t="s">
        <v>334</v>
      </c>
      <c r="O108" s="8">
        <v>6</v>
      </c>
      <c r="P108" s="8" t="s">
        <v>239</v>
      </c>
      <c r="T108" s="17"/>
      <c r="U108" s="17"/>
      <c r="V108" s="10" t="s">
        <v>241</v>
      </c>
      <c r="W108" s="10" t="s">
        <v>252</v>
      </c>
      <c r="Z108" s="10" t="s">
        <v>292</v>
      </c>
      <c r="AA108" s="10" t="s">
        <v>303</v>
      </c>
      <c r="AB108" s="10" t="s">
        <v>327</v>
      </c>
      <c r="AD108" s="12" t="str">
        <f t="shared" si="4"/>
        <v/>
      </c>
      <c r="AE108" s="14"/>
      <c r="AF108" s="18" t="s">
        <v>327</v>
      </c>
      <c r="AG108" s="18"/>
      <c r="AH108" s="18"/>
      <c r="AI108" s="18"/>
      <c r="AJ108" s="18"/>
      <c r="AK108" s="18"/>
      <c r="AL108" s="18"/>
      <c r="AM108" s="19" t="str">
        <f t="shared" si="5"/>
        <v/>
      </c>
      <c r="AN108" s="14"/>
      <c r="AO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",V108),IF(P108="Engine",_xlfn.CONCAT("    engineUpgradeType = ",W108,CHAR(10),Parts!AR108,CHAR(10),"    enginePartUpgradeName = ",X108),IF(P108="Parachute","    parachuteUpgradeType = standard",IF(P108="Solar",_xlfn.CONCAT("    solarPanelUpgradeTier = ",O108),IF(OR(P108="System",P108="System and Space Capability")=TRUE,_xlfn.CONCAT("    spacePlaneSystemUpgradeType = ",X108,IF(P108="System and Space Capability",_xlfn.CONCAT(CHAR(10),"    spaceplaneUpgradeType = spaceCapable",CHAR(10),"    baseSkinTemp = ",CHAR(10),"    upgradeSkinTemp = "),"")),IF(P108="Fuel Tank",IF(Z108="NA/Balloon","    KiwiFuelSwitchIgnore = true",IF(Z108="standardLiquidFuel",_xlfn.CONCAT("    fuelTankUpgradeType = ",Z108,CHAR(10),"    fuelTankSizeUpgrade = ",AA108),_xlfn.CONCAT("    fuelTankUpgradeType = ",Z108))),IF(P108="RCS","    rcsUpgradeType = coldGas",IF(P108="RTG",_xlfn.CONCAT(CHAR(10),"@PART[",C108,"]:NEEDS[",A108,",NearFutureElectrical,DecayingRTGs,!FeatureRadiation]",CHAR(10),"{",CHAR(10),"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size4</v>
      </c>
      <c r="AP108" s="16" t="str">
        <f>IF(P108="Engine",VLOOKUP(W108,EngineUpgrades!$A$2:$C$19,2,FALSE),"")</f>
        <v/>
      </c>
      <c r="AQ108" s="16" t="str">
        <f>IF(P108="Engine",VLOOKUP(W108,EngineUpgrades!$A$2:$C$19,3,FALSE),"")</f>
        <v/>
      </c>
      <c r="AR108" s="15" t="str">
        <f>_xlfn.XLOOKUP(AP108,EngineUpgrades!$D$1:$J$1,EngineUpgrades!$D$17:$J$17,"",0,1)</f>
        <v/>
      </c>
      <c r="AS108" s="17">
        <v>2</v>
      </c>
      <c r="AT108" s="16" t="str">
        <f>IF(P108="Engine",_xlfn.XLOOKUP(_xlfn.CONCAT(N108,O108+AS108),TechTree!$C$2:$C$501,TechTree!$D$2:$D$501,"Not Valid Combination",0,1),"")</f>
        <v/>
      </c>
    </row>
    <row r="109" spans="1:46" ht="96.5" x14ac:dyDescent="0.35">
      <c r="A109" t="s">
        <v>639</v>
      </c>
      <c r="B109" t="s">
        <v>967</v>
      </c>
      <c r="C109" t="s">
        <v>968</v>
      </c>
      <c r="D109" t="s">
        <v>969</v>
      </c>
      <c r="E109" t="s">
        <v>963</v>
      </c>
      <c r="F109" t="s">
        <v>370</v>
      </c>
      <c r="G109">
        <v>128000</v>
      </c>
      <c r="H109">
        <v>128000</v>
      </c>
      <c r="I109">
        <v>2.5499999999999998</v>
      </c>
      <c r="J109" t="s">
        <v>138</v>
      </c>
      <c r="L109" s="12" t="str">
        <f>_xlfn.CONCAT(IF($Q109&lt;&gt;"",_xlfn.CONCAT(" #LOC_KTT_",A109,"_",C109,"_Title = ",$Q109,CHAR(10),"@PART[",C109,"]:NEEDS[!002_CommunityPartsTitles]:AFTER[",A109,"] // ",IF(Q109="",D109,_xlfn.CONCAT(Q109," (",D109,")")),CHAR(10),"{",CHAR(10),"    @",$Q$1," = #LOC_KTT_",A109,"_",C109,"_Title // ",$Q109,CHAR(10),"}",CHAR(10)),""),"@PART[",C109,"]:AFTER[",A109,"] // ",IF(Q109="",D109,_xlfn.CONCAT(Q109," (",D109,")")),CHAR(10),"{",CHAR(10),"    techBranch = ",VLOOKUP(N109,TechTree!$G$2:$H$43,2,FALSE),CHAR(10),"    techTier = ",O109,CHAR(10),"    @TechRequired = ",M109,IF($R109&lt;&gt;"",_xlfn.CONCAT(CHAR(10),"    @",$R$1," = ",$R109),""),IF($S109&lt;&gt;"",_xlfn.CONCAT(CHAR(10),"    @",$S$1," = ",$S109),""),IF($T109&lt;&gt;"",_xlfn.CONCAT(CHAR(10),"    @",$T$1," = ",$T109),""),IF(AND(Z109="NA/Balloon",P109&lt;&gt;"Fuel Tank")=TRUE,_xlfn.CONCAT(CHAR(10),"    KiwiFuelSwitchIgnore = true"),""),IF($U109&lt;&gt;"",_xlfn.CONCAT(CHAR(10),U109),""),IF($AO109&lt;&gt;"",IF(P109="RTG","",_xlfn.CONCAT(CHAR(10),$AO109)),""),IF(AM109&lt;&gt;"",_xlfn.CONCAT(CHAR(10),AM109),""),CHAR(10),"}",IF(AB109="Yes",_xlfn.CONCAT(CHAR(10),"@PART[",C109,"]:NEEDS[KiwiDeprecate]:AFTER[",A109,"]",CHAR(10),"{",CHAR(10),"    kiwiDeprecate = true",CHAR(10),"}"),""),IF(P109="RTG",AO109,""))</f>
        <v>@PART[rotanev_lv_nose_fuel_tank_s4_1]:AFTER[TantaresLV] // Rotanev Size 4 Nose Fuel Tank
{
    techBranch = liquidFuelTanks
    techTier = 8
    @TechRequired = specializedFuelStorage
    fuelTankUpgradeType = standardLiquidFuel
    fuelTankSizeUpgrade = size4
}</v>
      </c>
      <c r="M109" s="9" t="str">
        <f>_xlfn.XLOOKUP(_xlfn.CONCAT(N109,O109),TechTree!$C$2:$C$501,TechTree!$D$2:$D$501,"Not Valid Combination",0,1)</f>
        <v>specializedFuelStorage</v>
      </c>
      <c r="N109" s="8" t="s">
        <v>334</v>
      </c>
      <c r="O109" s="8">
        <v>8</v>
      </c>
      <c r="P109" s="8" t="s">
        <v>239</v>
      </c>
      <c r="T109" s="17"/>
      <c r="U109" s="17"/>
      <c r="V109" s="10" t="s">
        <v>241</v>
      </c>
      <c r="W109" s="10" t="s">
        <v>252</v>
      </c>
      <c r="Z109" s="10" t="s">
        <v>292</v>
      </c>
      <c r="AA109" s="10" t="s">
        <v>303</v>
      </c>
      <c r="AB109" s="10" t="s">
        <v>327</v>
      </c>
      <c r="AD109" s="12" t="str">
        <f t="shared" si="4"/>
        <v/>
      </c>
      <c r="AE109" s="14"/>
      <c r="AF109" s="18" t="s">
        <v>327</v>
      </c>
      <c r="AG109" s="18"/>
      <c r="AH109" s="18"/>
      <c r="AI109" s="18"/>
      <c r="AJ109" s="18"/>
      <c r="AK109" s="18"/>
      <c r="AL109" s="18"/>
      <c r="AM109" s="19" t="str">
        <f t="shared" si="5"/>
        <v/>
      </c>
      <c r="AN109" s="14"/>
      <c r="AO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",V109),IF(P109="Engine",_xlfn.CONCAT("    engineUpgradeType = ",W109,CHAR(10),Parts!AR109,CHAR(10),"    enginePartUpgradeName = ",X109),IF(P109="Parachute","    parachuteUpgradeType = standard",IF(P109="Solar",_xlfn.CONCAT("    solarPanelUpgradeTier = ",O109),IF(OR(P109="System",P109="System and Space Capability")=TRUE,_xlfn.CONCAT("    spacePlaneSystemUpgradeType = ",X109,IF(P109="System and Space Capability",_xlfn.CONCAT(CHAR(10),"    spaceplaneUpgradeType = spaceCapable",CHAR(10),"    baseSkinTemp = ",CHAR(10),"    upgradeSkinTemp = "),"")),IF(P109="Fuel Tank",IF(Z109="NA/Balloon","    KiwiFuelSwitchIgnore = true",IF(Z109="standardLiquidFuel",_xlfn.CONCAT("    fuelTankUpgradeType = ",Z109,CHAR(10),"    fuelTankSizeUpgrade = ",AA109),_xlfn.CONCAT("    fuelTankUpgradeType = ",Z109))),IF(P109="RCS","    rcsUpgradeType = coldGas",IF(P109="RTG",_xlfn.CONCAT(CHAR(10),"@PART[",C109,"]:NEEDS[",A109,",NearFutureElectrical,DecayingRTGs,!FeatureRadiation]",CHAR(10),"{",CHAR(10),"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size4</v>
      </c>
      <c r="AP109" s="16" t="str">
        <f>IF(P109="Engine",VLOOKUP(W109,EngineUpgrades!$A$2:$C$19,2,FALSE),"")</f>
        <v/>
      </c>
      <c r="AQ109" s="16" t="str">
        <f>IF(P109="Engine",VLOOKUP(W109,EngineUpgrades!$A$2:$C$19,3,FALSE),"")</f>
        <v/>
      </c>
      <c r="AR109" s="15" t="str">
        <f>_xlfn.XLOOKUP(AP109,EngineUpgrades!$D$1:$J$1,EngineUpgrades!$D$17:$J$17,"",0,1)</f>
        <v/>
      </c>
      <c r="AS109" s="17">
        <v>2</v>
      </c>
      <c r="AT109" s="16" t="str">
        <f>IF(P109="Engine",_xlfn.XLOOKUP(_xlfn.CONCAT(N109,O109+AS109),TechTree!$C$2:$C$501,TechTree!$D$2:$D$501,"Not Valid Combination",0,1),"")</f>
        <v/>
      </c>
    </row>
    <row r="110" spans="1:46" ht="84.5" x14ac:dyDescent="0.35">
      <c r="A110" t="s">
        <v>639</v>
      </c>
      <c r="B110" t="s">
        <v>970</v>
      </c>
      <c r="C110" t="s">
        <v>971</v>
      </c>
      <c r="D110" t="s">
        <v>972</v>
      </c>
      <c r="E110" t="s">
        <v>963</v>
      </c>
      <c r="F110" t="s">
        <v>370</v>
      </c>
      <c r="G110">
        <v>128000</v>
      </c>
      <c r="H110">
        <v>128000</v>
      </c>
      <c r="I110">
        <v>20.475000000000001</v>
      </c>
      <c r="J110" t="s">
        <v>138</v>
      </c>
      <c r="L110" s="12" t="str">
        <f>_xlfn.CONCAT(IF($Q110&lt;&gt;"",_xlfn.CONCAT(" #LOC_KTT_",A110,"_",C110,"_Title = ",$Q110,CHAR(10),"@PART[",C110,"]:NEEDS[!002_CommunityPartsTitles]:AFTER[",A110,"] // ",IF(Q110="",D110,_xlfn.CONCAT(Q110," (",D110,")")),CHAR(10),"{",CHAR(10),"    @",$Q$1," = #LOC_KTT_",A110,"_",C110,"_Title // ",$Q110,CHAR(10),"}",CHAR(10)),""),"@PART[",C110,"]:AFTER[",A110,"] // ",IF(Q110="",D110,_xlfn.CONCAT(Q110," (",D110,")")),CHAR(10),"{",CHAR(10),"    techBranch = ",VLOOKUP(N110,TechTree!$G$2:$H$43,2,FALSE),CHAR(10),"    techTier = ",O110,CHAR(10),"    @TechRequired = ",M110,IF($R110&lt;&gt;"",_xlfn.CONCAT(CHAR(10),"    @",$R$1," = ",$R110),""),IF($S110&lt;&gt;"",_xlfn.CONCAT(CHAR(10),"    @",$S$1," = ",$S110),""),IF($T110&lt;&gt;"",_xlfn.CONCAT(CHAR(10),"    @",$T$1," = ",$T110),""),IF(AND(Z110="NA/Balloon",P110&lt;&gt;"Fuel Tank")=TRUE,_xlfn.CONCAT(CHAR(10),"    KiwiFuelSwitchIgnore = true"),""),IF($U110&lt;&gt;"",_xlfn.CONCAT(CHAR(10),U110),""),IF($AO110&lt;&gt;"",IF(P110="RTG","",_xlfn.CONCAT(CHAR(10),$AO110)),""),IF(AM110&lt;&gt;"",_xlfn.CONCAT(CHAR(10),AM110),""),CHAR(10),"}",IF(AB110="Yes",_xlfn.CONCAT(CHAR(10),"@PART[",C110,"]:NEEDS[KiwiDeprecate]:AFTER[",A110,"]",CHAR(10),"{",CHAR(10),"    kiwiDeprecate = true",CHAR(10),"}"),""),IF(P110="RTG",AO110,""))</f>
        <v>@PART[rotanev_lv_fuel_tank_s4_4]:AFTER[TantaresLV] // Rotanev Size 4 Fuel Tank D
{
    techBranch = liquidFuelTanks
    techTier = 9
    @TechRequired = exoticFuelStorage
    fuelTankUpgradeType = standardLiquidFuel
    fuelTankSizeUpgrade = size4
}</v>
      </c>
      <c r="M110" s="9" t="str">
        <f>_xlfn.XLOOKUP(_xlfn.CONCAT(N110,O110),TechTree!$C$2:$C$501,TechTree!$D$2:$D$501,"Not Valid Combination",0,1)</f>
        <v>exoticFuelStorage</v>
      </c>
      <c r="N110" s="8" t="s">
        <v>334</v>
      </c>
      <c r="O110" s="8">
        <v>9</v>
      </c>
      <c r="P110" s="8" t="s">
        <v>239</v>
      </c>
      <c r="T110" s="17"/>
      <c r="U110" s="17"/>
      <c r="V110" s="10" t="s">
        <v>241</v>
      </c>
      <c r="W110" s="10" t="s">
        <v>252</v>
      </c>
      <c r="Z110" s="10" t="s">
        <v>292</v>
      </c>
      <c r="AA110" s="10" t="s">
        <v>303</v>
      </c>
      <c r="AB110" s="10" t="s">
        <v>327</v>
      </c>
      <c r="AD110" s="12" t="str">
        <f t="shared" si="4"/>
        <v/>
      </c>
      <c r="AE110" s="14"/>
      <c r="AF110" s="18" t="s">
        <v>327</v>
      </c>
      <c r="AG110" s="18"/>
      <c r="AH110" s="18"/>
      <c r="AI110" s="18"/>
      <c r="AJ110" s="18"/>
      <c r="AK110" s="18"/>
      <c r="AL110" s="18"/>
      <c r="AM110" s="19" t="str">
        <f t="shared" si="5"/>
        <v/>
      </c>
      <c r="AN110" s="14"/>
      <c r="AO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",V110),IF(P110="Engine",_xlfn.CONCAT("    engineUpgradeType = ",W110,CHAR(10),Parts!AR110,CHAR(10),"    enginePartUpgradeName = ",X110),IF(P110="Parachute","    parachuteUpgradeType = standard",IF(P110="Solar",_xlfn.CONCAT("    solarPanelUpgradeTier = ",O110),IF(OR(P110="System",P110="System and Space Capability")=TRUE,_xlfn.CONCAT("    spacePlaneSystemUpgradeType = ",X110,IF(P110="System and Space Capability",_xlfn.CONCAT(CHAR(10),"    spaceplaneUpgradeType = spaceCapable",CHAR(10),"    baseSkinTemp = ",CHAR(10),"    upgradeSkinTemp = "),"")),IF(P110="Fuel Tank",IF(Z110="NA/Balloon","    KiwiFuelSwitchIgnore = true",IF(Z110="standardLiquidFuel",_xlfn.CONCAT("    fuelTankUpgradeType = ",Z110,CHAR(10),"    fuelTankSizeUpgrade = ",AA110),_xlfn.CONCAT("    fuelTankUpgradeType = ",Z110))),IF(P110="RCS","    rcsUpgradeType = coldGas",IF(P110="RTG",_xlfn.CONCAT(CHAR(10),"@PART[",C110,"]:NEEDS[",A110,",NearFutureElectrical,DecayingRTGs,!FeatureRadiation]",CHAR(10),"{",CHAR(10),"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size4</v>
      </c>
      <c r="AP110" s="16" t="str">
        <f>IF(P110="Engine",VLOOKUP(W110,EngineUpgrades!$A$2:$C$19,2,FALSE),"")</f>
        <v/>
      </c>
      <c r="AQ110" s="16" t="str">
        <f>IF(P110="Engine",VLOOKUP(W110,EngineUpgrades!$A$2:$C$19,3,FALSE),"")</f>
        <v/>
      </c>
      <c r="AR110" s="15" t="str">
        <f>_xlfn.XLOOKUP(AP110,EngineUpgrades!$D$1:$J$1,EngineUpgrades!$D$17:$J$17,"",0,1)</f>
        <v/>
      </c>
      <c r="AS110" s="17">
        <v>2</v>
      </c>
      <c r="AT110" s="16" t="str">
        <f>IF(P110="Engine",_xlfn.XLOOKUP(_xlfn.CONCAT(N110,O110+AS110),TechTree!$C$2:$C$501,TechTree!$D$2:$D$501,"Not Valid Combination",0,1),"")</f>
        <v/>
      </c>
    </row>
    <row r="111" spans="1:46" ht="84.5" x14ac:dyDescent="0.35">
      <c r="A111" t="s">
        <v>639</v>
      </c>
      <c r="B111" t="s">
        <v>973</v>
      </c>
      <c r="C111" t="s">
        <v>974</v>
      </c>
      <c r="D111" t="s">
        <v>975</v>
      </c>
      <c r="E111" t="s">
        <v>963</v>
      </c>
      <c r="F111" t="s">
        <v>370</v>
      </c>
      <c r="G111">
        <v>128000</v>
      </c>
      <c r="H111">
        <v>128000</v>
      </c>
      <c r="I111">
        <v>10.225</v>
      </c>
      <c r="J111" t="s">
        <v>138</v>
      </c>
      <c r="L111" s="12" t="str">
        <f>_xlfn.CONCAT(IF($Q111&lt;&gt;"",_xlfn.CONCAT(" #LOC_KTT_",A111,"_",C111,"_Title = ",$Q111,CHAR(10),"@PART[",C111,"]:NEEDS[!002_CommunityPartsTitles]:AFTER[",A111,"] // ",IF(Q111="",D111,_xlfn.CONCAT(Q111," (",D111,")")),CHAR(10),"{",CHAR(10),"    @",$Q$1," = #LOC_KTT_",A111,"_",C111,"_Title // ",$Q111,CHAR(10),"}",CHAR(10)),""),"@PART[",C111,"]:AFTER[",A111,"] // ",IF(Q111="",D111,_xlfn.CONCAT(Q111," (",D111,")")),CHAR(10),"{",CHAR(10),"    techBranch = ",VLOOKUP(N111,TechTree!$G$2:$H$43,2,FALSE),CHAR(10),"    techTier = ",O111,CHAR(10),"    @TechRequired = ",M111,IF($R111&lt;&gt;"",_xlfn.CONCAT(CHAR(10),"    @",$R$1," = ",$R111),""),IF($S111&lt;&gt;"",_xlfn.CONCAT(CHAR(10),"    @",$S$1," = ",$S111),""),IF($T111&lt;&gt;"",_xlfn.CONCAT(CHAR(10),"    @",$T$1," = ",$T111),""),IF(AND(Z111="NA/Balloon",P111&lt;&gt;"Fuel Tank")=TRUE,_xlfn.CONCAT(CHAR(10),"    KiwiFuelSwitchIgnore = true"),""),IF($U111&lt;&gt;"",_xlfn.CONCAT(CHAR(10),U111),""),IF($AO111&lt;&gt;"",IF(P111="RTG","",_xlfn.CONCAT(CHAR(10),$AO111)),""),IF(AM111&lt;&gt;"",_xlfn.CONCAT(CHAR(10),AM111),""),CHAR(10),"}",IF(AB111="Yes",_xlfn.CONCAT(CHAR(10),"@PART[",C111,"]:NEEDS[KiwiDeprecate]:AFTER[",A111,"]",CHAR(10),"{",CHAR(10),"    kiwiDeprecate = true",CHAR(10),"}"),""),IF(P111="RTG",AO111,""))</f>
        <v>@PART[rotanev_lv_fuel_tank_s4_3]:AFTER[TantaresLV] // Rotanev Size 4 Fuel Tank C
{
    techBranch = liquidFuelTanks
    techTier = 8
    @TechRequired = specializedFuelStorage
    fuelTankUpgradeType = standardLiquidFuel
    fuelTankSizeUpgrade = size4
}</v>
      </c>
      <c r="M111" s="9" t="str">
        <f>_xlfn.XLOOKUP(_xlfn.CONCAT(N111,O111),TechTree!$C$2:$C$501,TechTree!$D$2:$D$501,"Not Valid Combination",0,1)</f>
        <v>specializedFuelStorage</v>
      </c>
      <c r="N111" s="8" t="s">
        <v>334</v>
      </c>
      <c r="O111" s="8">
        <v>8</v>
      </c>
      <c r="P111" s="8" t="s">
        <v>239</v>
      </c>
      <c r="T111" s="17"/>
      <c r="U111" s="17"/>
      <c r="V111" s="10" t="s">
        <v>241</v>
      </c>
      <c r="W111" s="10" t="s">
        <v>252</v>
      </c>
      <c r="Z111" s="10" t="s">
        <v>292</v>
      </c>
      <c r="AA111" s="10" t="s">
        <v>303</v>
      </c>
      <c r="AB111" s="10" t="s">
        <v>327</v>
      </c>
      <c r="AD111" s="12" t="str">
        <f t="shared" si="4"/>
        <v/>
      </c>
      <c r="AE111" s="14"/>
      <c r="AF111" s="18" t="s">
        <v>327</v>
      </c>
      <c r="AG111" s="18"/>
      <c r="AH111" s="18"/>
      <c r="AI111" s="18"/>
      <c r="AJ111" s="18"/>
      <c r="AK111" s="18"/>
      <c r="AL111" s="18"/>
      <c r="AM111" s="19" t="str">
        <f t="shared" si="5"/>
        <v/>
      </c>
      <c r="AN111" s="14"/>
      <c r="AO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",V111),IF(P111="Engine",_xlfn.CONCAT("    engineUpgradeType = ",W111,CHAR(10),Parts!AR111,CHAR(10),"    enginePartUpgradeName = ",X111),IF(P111="Parachute","    parachuteUpgradeType = standard",IF(P111="Solar",_xlfn.CONCAT("    solarPanelUpgradeTier = ",O111),IF(OR(P111="System",P111="System and Space Capability")=TRUE,_xlfn.CONCAT("    spacePlaneSystemUpgradeType = ",X111,IF(P111="System and Space Capability",_xlfn.CONCAT(CHAR(10),"    spaceplaneUpgradeType = spaceCapable",CHAR(10),"    baseSkinTemp = ",CHAR(10),"    upgradeSkinTemp = "),"")),IF(P111="Fuel Tank",IF(Z111="NA/Balloon","    KiwiFuelSwitchIgnore = true",IF(Z111="standardLiquidFuel",_xlfn.CONCAT("    fuelTankUpgradeType = ",Z111,CHAR(10),"    fuelTankSizeUpgrade = ",AA111),_xlfn.CONCAT("    fuelTankUpgradeType = ",Z111))),IF(P111="RCS","    rcsUpgradeType = coldGas",IF(P111="RTG",_xlfn.CONCAT(CHAR(10),"@PART[",C111,"]:NEEDS[",A111,",NearFutureElectrical,DecayingRTGs,!FeatureRadiation]",CHAR(10),"{",CHAR(10),"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size4</v>
      </c>
      <c r="AP111" s="16" t="str">
        <f>IF(P111="Engine",VLOOKUP(W111,EngineUpgrades!$A$2:$C$19,2,FALSE),"")</f>
        <v/>
      </c>
      <c r="AQ111" s="16" t="str">
        <f>IF(P111="Engine",VLOOKUP(W111,EngineUpgrades!$A$2:$C$19,3,FALSE),"")</f>
        <v/>
      </c>
      <c r="AR111" s="15" t="str">
        <f>_xlfn.XLOOKUP(AP111,EngineUpgrades!$D$1:$J$1,EngineUpgrades!$D$17:$J$17,"",0,1)</f>
        <v/>
      </c>
      <c r="AS111" s="17">
        <v>2</v>
      </c>
      <c r="AT111" s="16" t="str">
        <f>IF(P111="Engine",_xlfn.XLOOKUP(_xlfn.CONCAT(N111,O111+AS111),TechTree!$C$2:$C$501,TechTree!$D$2:$D$501,"Not Valid Combination",0,1),"")</f>
        <v/>
      </c>
    </row>
    <row r="112" spans="1:46" ht="84.5" x14ac:dyDescent="0.35">
      <c r="A112" t="s">
        <v>639</v>
      </c>
      <c r="B112" t="s">
        <v>976</v>
      </c>
      <c r="C112" t="s">
        <v>977</v>
      </c>
      <c r="D112" t="s">
        <v>978</v>
      </c>
      <c r="E112" t="s">
        <v>963</v>
      </c>
      <c r="F112" t="s">
        <v>366</v>
      </c>
      <c r="G112">
        <v>4500</v>
      </c>
      <c r="H112">
        <v>900</v>
      </c>
      <c r="I112">
        <v>0.3</v>
      </c>
      <c r="J112" t="s">
        <v>75</v>
      </c>
      <c r="L112" s="12" t="str">
        <f>_xlfn.CONCAT(IF($Q112&lt;&gt;"",_xlfn.CONCAT(" #LOC_KTT_",A112,"_",C112,"_Title = ",$Q112,CHAR(10),"@PART[",C112,"]:NEEDS[!002_CommunityPartsTitles]:AFTER[",A112,"] // ",IF(Q112="",D112,_xlfn.CONCAT(Q112," (",D112,")")),CHAR(10),"{",CHAR(10),"    @",$Q$1," = #LOC_KTT_",A112,"_",C112,"_Title // ",$Q112,CHAR(10),"}",CHAR(10)),""),"@PART[",C112,"]:AFTER[",A112,"] // ",IF(Q112="",D112,_xlfn.CONCAT(Q112," (",D112,")")),CHAR(10),"{",CHAR(10),"    techBranch = ",VLOOKUP(N112,TechTree!$G$2:$H$43,2,FALSE),CHAR(10),"    techTier = ",O112,CHAR(10),"    @TechRequired = ",M112,IF($R112&lt;&gt;"",_xlfn.CONCAT(CHAR(10),"    @",$R$1," = ",$R112),""),IF($S112&lt;&gt;"",_xlfn.CONCAT(CHAR(10),"    @",$S$1," = ",$S112),""),IF($T112&lt;&gt;"",_xlfn.CONCAT(CHAR(10),"    @",$T$1," = ",$T112),""),IF(AND(Z112="NA/Balloon",P112&lt;&gt;"Fuel Tank")=TRUE,_xlfn.CONCAT(CHAR(10),"    KiwiFuelSwitchIgnore = true"),""),IF($U112&lt;&gt;"",_xlfn.CONCAT(CHAR(10),U112),""),IF($AO112&lt;&gt;"",IF(P112="RTG","",_xlfn.CONCAT(CHAR(10),$AO112)),""),IF(AM112&lt;&gt;"",_xlfn.CONCAT(CHAR(10),AM112),""),CHAR(10),"}",IF(AB112="Yes",_xlfn.CONCAT(CHAR(10),"@PART[",C112,"]:NEEDS[KiwiDeprecate]:AFTER[",A112,"]",CHAR(10),"{",CHAR(10),"    kiwiDeprecate = true",CHAR(10),"}"),""),IF(P112="RTG",AO112,""))</f>
        <v>@PART[rotanev_lv_fairing_s4_1]:AFTER[TantaresLV] // Rotanev  Size 4 Fairing Base
{
    techBranch = adaptersEtAl
    techTier = 7
    @TechRequired = nanolathing
    structuralUpgradeType = 7_8
}</v>
      </c>
      <c r="M112" s="9" t="str">
        <f>_xlfn.XLOOKUP(_xlfn.CONCAT(N112,O112),TechTree!$C$2:$C$501,TechTree!$D$2:$D$501,"Not Valid Combination",0,1)</f>
        <v>nanolathing</v>
      </c>
      <c r="N112" s="8" t="s">
        <v>205</v>
      </c>
      <c r="O112" s="8">
        <v>7</v>
      </c>
      <c r="P112" s="8" t="s">
        <v>6</v>
      </c>
      <c r="T112" s="17"/>
      <c r="U112" s="17"/>
      <c r="V112" s="10" t="s">
        <v>241</v>
      </c>
      <c r="W112" s="10" t="s">
        <v>252</v>
      </c>
      <c r="Z112" s="10" t="s">
        <v>292</v>
      </c>
      <c r="AA112" s="10" t="s">
        <v>303</v>
      </c>
      <c r="AB112" s="10" t="s">
        <v>327</v>
      </c>
      <c r="AD112" s="12" t="str">
        <f t="shared" si="4"/>
        <v/>
      </c>
      <c r="AE112" s="14"/>
      <c r="AF112" s="18" t="s">
        <v>327</v>
      </c>
      <c r="AG112" s="18"/>
      <c r="AH112" s="18"/>
      <c r="AI112" s="18"/>
      <c r="AJ112" s="18"/>
      <c r="AK112" s="18"/>
      <c r="AL112" s="18"/>
      <c r="AM112" s="19" t="str">
        <f t="shared" si="5"/>
        <v/>
      </c>
      <c r="AN112" s="14"/>
      <c r="AO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",V112),IF(P112="Engine",_xlfn.CONCAT("    engineUpgradeType = ",W112,CHAR(10),Parts!AR112,CHAR(10),"    enginePartUpgradeName = ",X112),IF(P112="Parachute","    parachuteUpgradeType = standard",IF(P112="Solar",_xlfn.CONCAT("    solarPanelUpgradeTier = ",O112),IF(OR(P112="System",P112="System and Space Capability")=TRUE,_xlfn.CONCAT("    spacePlaneSystemUpgradeType = ",X112,IF(P112="System and Space Capability",_xlfn.CONCAT(CHAR(10),"    spaceplaneUpgradeType = spaceCapable",CHAR(10),"    baseSkinTemp = ",CHAR(10),"    upgradeSkinTemp = "),"")),IF(P112="Fuel Tank",IF(Z112="NA/Balloon","    KiwiFuelSwitchIgnore = true",IF(Z112="standardLiquidFuel",_xlfn.CONCAT("    fuelTankUpgradeType = ",Z112,CHAR(10),"    fuelTankSizeUpgrade = ",AA112),_xlfn.CONCAT("    fuelTankUpgradeType = ",Z112))),IF(P112="RCS","    rcsUpgradeType = coldGas",IF(P112="RTG",_xlfn.CONCAT(CHAR(10),"@PART[",C112,"]:NEEDS[",A112,",NearFutureElectrical,DecayingRTGs,!FeatureRadiation]",CHAR(10),"{",CHAR(10),"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7_8</v>
      </c>
      <c r="AP112" s="16" t="str">
        <f>IF(P112="Engine",VLOOKUP(W112,EngineUpgrades!$A$2:$C$19,2,FALSE),"")</f>
        <v/>
      </c>
      <c r="AQ112" s="16" t="str">
        <f>IF(P112="Engine",VLOOKUP(W112,EngineUpgrades!$A$2:$C$19,3,FALSE),"")</f>
        <v/>
      </c>
      <c r="AR112" s="15" t="str">
        <f>_xlfn.XLOOKUP(AP112,EngineUpgrades!$D$1:$J$1,EngineUpgrades!$D$17:$J$17,"",0,1)</f>
        <v/>
      </c>
      <c r="AS112" s="17">
        <v>2</v>
      </c>
      <c r="AT112" s="16" t="str">
        <f>IF(P112="Engine",_xlfn.XLOOKUP(_xlfn.CONCAT(N112,O112+AS112),TechTree!$C$2:$C$501,TechTree!$D$2:$D$501,"Not Valid Combination",0,1),"")</f>
        <v/>
      </c>
    </row>
    <row r="113" spans="1:46" ht="84.5" x14ac:dyDescent="0.35">
      <c r="A113" t="s">
        <v>639</v>
      </c>
      <c r="B113" t="s">
        <v>979</v>
      </c>
      <c r="C113" t="s">
        <v>980</v>
      </c>
      <c r="D113" t="s">
        <v>981</v>
      </c>
      <c r="E113" t="s">
        <v>963</v>
      </c>
      <c r="F113" t="s">
        <v>370</v>
      </c>
      <c r="G113">
        <v>128000</v>
      </c>
      <c r="H113">
        <v>128000</v>
      </c>
      <c r="I113">
        <v>1.2749999999999999</v>
      </c>
      <c r="J113" t="s">
        <v>138</v>
      </c>
      <c r="L113" s="12" t="str">
        <f>_xlfn.CONCAT(IF($Q113&lt;&gt;"",_xlfn.CONCAT(" #LOC_KTT_",A113,"_",C113,"_Title = ",$Q113,CHAR(10),"@PART[",C113,"]:NEEDS[!002_CommunityPartsTitles]:AFTER[",A113,"] // ",IF(Q113="",D113,_xlfn.CONCAT(Q113," (",D113,")")),CHAR(10),"{",CHAR(10),"    @",$Q$1," = #LOC_KTT_",A113,"_",C113,"_Title // ",$Q113,CHAR(10),"}",CHAR(10)),""),"@PART[",C113,"]:AFTER[",A113,"] // ",IF(Q113="",D113,_xlfn.CONCAT(Q113," (",D113,")")),CHAR(10),"{",CHAR(10),"    techBranch = ",VLOOKUP(N113,TechTree!$G$2:$H$43,2,FALSE),CHAR(10),"    techTier = ",O113,CHAR(10),"    @TechRequired = ",M113,IF($R113&lt;&gt;"",_xlfn.CONCAT(CHAR(10),"    @",$R$1," = ",$R113),""),IF($S113&lt;&gt;"",_xlfn.CONCAT(CHAR(10),"    @",$S$1," = ",$S113),""),IF($T113&lt;&gt;"",_xlfn.CONCAT(CHAR(10),"    @",$T$1," = ",$T113),""),IF(AND(Z113="NA/Balloon",P113&lt;&gt;"Fuel Tank")=TRUE,_xlfn.CONCAT(CHAR(10),"    KiwiFuelSwitchIgnore = true"),""),IF($U113&lt;&gt;"",_xlfn.CONCAT(CHAR(10),U113),""),IF($AO113&lt;&gt;"",IF(P113="RTG","",_xlfn.CONCAT(CHAR(10),$AO113)),""),IF(AM113&lt;&gt;"",_xlfn.CONCAT(CHAR(10),AM113),""),CHAR(10),"}",IF(AB113="Yes",_xlfn.CONCAT(CHAR(10),"@PART[",C113,"]:NEEDS[KiwiDeprecate]:AFTER[",A113,"]",CHAR(10),"{",CHAR(10),"    kiwiDeprecate = true",CHAR(10),"}"),""),IF(P113="RTG",AO113,""))</f>
        <v>@PART[rotanev_lv_engine_mount_s4_4]:AFTER[TantaresLV] // Rotanev Size 4 Engine Mount B
{
    techBranch = decouplers
    techTier = 8
    @TechRequired = advancedEnginePlates
    structuralUpgradeType = 7_8
}</v>
      </c>
      <c r="M113" s="9" t="str">
        <f>_xlfn.XLOOKUP(_xlfn.CONCAT(N113,O113),TechTree!$C$2:$C$501,TechTree!$D$2:$D$501,"Not Valid Combination",0,1)</f>
        <v>advancedEnginePlates</v>
      </c>
      <c r="N113" s="8" t="s">
        <v>210</v>
      </c>
      <c r="O113" s="8">
        <v>8</v>
      </c>
      <c r="P113" s="8" t="s">
        <v>6</v>
      </c>
      <c r="T113" s="17"/>
      <c r="U113" s="17"/>
      <c r="V113" s="10" t="s">
        <v>241</v>
      </c>
      <c r="W113" s="10" t="s">
        <v>252</v>
      </c>
      <c r="Z113" s="10" t="s">
        <v>292</v>
      </c>
      <c r="AA113" s="10" t="s">
        <v>303</v>
      </c>
      <c r="AB113" s="10" t="s">
        <v>327</v>
      </c>
      <c r="AD113" s="12" t="str">
        <f t="shared" si="4"/>
        <v/>
      </c>
      <c r="AE113" s="14"/>
      <c r="AF113" s="18" t="s">
        <v>327</v>
      </c>
      <c r="AG113" s="18"/>
      <c r="AH113" s="18"/>
      <c r="AI113" s="18"/>
      <c r="AJ113" s="18"/>
      <c r="AK113" s="18"/>
      <c r="AL113" s="18"/>
      <c r="AM113" s="19" t="str">
        <f t="shared" si="5"/>
        <v/>
      </c>
      <c r="AN113" s="14"/>
      <c r="AO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",V113),IF(P113="Engine",_xlfn.CONCAT("    engineUpgradeType = ",W113,CHAR(10),Parts!AR113,CHAR(10),"    enginePartUpgradeName = ",X113),IF(P113="Parachute","    parachuteUpgradeType = standard",IF(P113="Solar",_xlfn.CONCAT("    solarPanelUpgradeTier = ",O113),IF(OR(P113="System",P113="System and Space Capability")=TRUE,_xlfn.CONCAT("    spacePlaneSystemUpgradeType = ",X113,IF(P113="System and Space Capability",_xlfn.CONCAT(CHAR(10),"    spaceplaneUpgradeType = spaceCapable",CHAR(10),"    baseSkinTemp = ",CHAR(10),"    upgradeSkinTemp = "),"")),IF(P113="Fuel Tank",IF(Z113="NA/Balloon","    KiwiFuelSwitchIgnore = true",IF(Z113="standardLiquidFuel",_xlfn.CONCAT("    fuelTankUpgradeType = ",Z113,CHAR(10),"    fuelTankSizeUpgrade = ",AA113),_xlfn.CONCAT("    fuelTankUpgradeType = ",Z113))),IF(P113="RCS","    rcsUpgradeType = coldGas",IF(P113="RTG",_xlfn.CONCAT(CHAR(10),"@PART[",C113,"]:NEEDS[",A113,",NearFutureElectrical,DecayingRTGs,!FeatureRadiation]",CHAR(10),"{",CHAR(10),"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7_8</v>
      </c>
      <c r="AP113" s="16" t="str">
        <f>IF(P113="Engine",VLOOKUP(W113,EngineUpgrades!$A$2:$C$19,2,FALSE),"")</f>
        <v/>
      </c>
      <c r="AQ113" s="16" t="str">
        <f>IF(P113="Engine",VLOOKUP(W113,EngineUpgrades!$A$2:$C$19,3,FALSE),"")</f>
        <v/>
      </c>
      <c r="AR113" s="15" t="str">
        <f>_xlfn.XLOOKUP(AP113,EngineUpgrades!$D$1:$J$1,EngineUpgrades!$D$17:$J$17,"",0,1)</f>
        <v/>
      </c>
      <c r="AS113" s="17">
        <v>2</v>
      </c>
      <c r="AT113" s="16" t="str">
        <f>IF(P113="Engine",_xlfn.XLOOKUP(_xlfn.CONCAT(N113,O113+AS113),TechTree!$C$2:$C$501,TechTree!$D$2:$D$501,"Not Valid Combination",0,1),"")</f>
        <v/>
      </c>
    </row>
    <row r="114" spans="1:46" ht="84.5" x14ac:dyDescent="0.35">
      <c r="A114" t="s">
        <v>639</v>
      </c>
      <c r="B114" t="s">
        <v>982</v>
      </c>
      <c r="C114" t="s">
        <v>983</v>
      </c>
      <c r="D114" t="s">
        <v>984</v>
      </c>
      <c r="E114" t="s">
        <v>963</v>
      </c>
      <c r="F114" t="s">
        <v>370</v>
      </c>
      <c r="G114">
        <v>128000</v>
      </c>
      <c r="H114">
        <v>128000</v>
      </c>
      <c r="I114">
        <v>1.2749999999999999</v>
      </c>
      <c r="J114" t="s">
        <v>138</v>
      </c>
      <c r="L114" s="12" t="str">
        <f>_xlfn.CONCAT(IF($Q114&lt;&gt;"",_xlfn.CONCAT(" #LOC_KTT_",A114,"_",C114,"_Title = ",$Q114,CHAR(10),"@PART[",C114,"]:NEEDS[!002_CommunityPartsTitles]:AFTER[",A114,"] // ",IF(Q114="",D114,_xlfn.CONCAT(Q114," (",D114,")")),CHAR(10),"{",CHAR(10),"    @",$Q$1," = #LOC_KTT_",A114,"_",C114,"_Title // ",$Q114,CHAR(10),"}",CHAR(10)),""),"@PART[",C114,"]:AFTER[",A114,"] // ",IF(Q114="",D114,_xlfn.CONCAT(Q114," (",D114,")")),CHAR(10),"{",CHAR(10),"    techBranch = ",VLOOKUP(N114,TechTree!$G$2:$H$43,2,FALSE),CHAR(10),"    techTier = ",O114,CHAR(10),"    @TechRequired = ",M114,IF($R114&lt;&gt;"",_xlfn.CONCAT(CHAR(10),"    @",$R$1," = ",$R114),""),IF($S114&lt;&gt;"",_xlfn.CONCAT(CHAR(10),"    @",$S$1," = ",$S114),""),IF($T114&lt;&gt;"",_xlfn.CONCAT(CHAR(10),"    @",$T$1," = ",$T114),""),IF(AND(Z114="NA/Balloon",P114&lt;&gt;"Fuel Tank")=TRUE,_xlfn.CONCAT(CHAR(10),"    KiwiFuelSwitchIgnore = true"),""),IF($U114&lt;&gt;"",_xlfn.CONCAT(CHAR(10),U114),""),IF($AO114&lt;&gt;"",IF(P114="RTG","",_xlfn.CONCAT(CHAR(10),$AO114)),""),IF(AM114&lt;&gt;"",_xlfn.CONCAT(CHAR(10),AM114),""),CHAR(10),"}",IF(AB114="Yes",_xlfn.CONCAT(CHAR(10),"@PART[",C114,"]:NEEDS[KiwiDeprecate]:AFTER[",A114,"]",CHAR(10),"{",CHAR(10),"    kiwiDeprecate = true",CHAR(10),"}"),""),IF(P114="RTG",AO114,""))</f>
        <v>@PART[rotanev_lv_engine_mount_s4_1]:AFTER[TantaresLV] // Rotanev Size 4 Engine Mount A
{
    techBranch = decouplers
    techTier = 7
    @TechRequired = advancedDocking
    structuralUpgradeType = 7_8
}</v>
      </c>
      <c r="M114" s="9" t="str">
        <f>_xlfn.XLOOKUP(_xlfn.CONCAT(N114,O114),TechTree!$C$2:$C$501,TechTree!$D$2:$D$501,"Not Valid Combination",0,1)</f>
        <v>advancedDocking</v>
      </c>
      <c r="N114" s="8" t="s">
        <v>210</v>
      </c>
      <c r="O114" s="8">
        <v>7</v>
      </c>
      <c r="P114" s="8" t="s">
        <v>6</v>
      </c>
      <c r="T114" s="17"/>
      <c r="U114" s="17"/>
      <c r="V114" s="10" t="s">
        <v>241</v>
      </c>
      <c r="W114" s="10" t="s">
        <v>252</v>
      </c>
      <c r="Z114" s="10" t="s">
        <v>292</v>
      </c>
      <c r="AA114" s="10" t="s">
        <v>303</v>
      </c>
      <c r="AB114" s="10" t="s">
        <v>327</v>
      </c>
      <c r="AD114" s="12" t="str">
        <f t="shared" si="4"/>
        <v/>
      </c>
      <c r="AE114" s="14"/>
      <c r="AF114" s="18" t="s">
        <v>327</v>
      </c>
      <c r="AG114" s="18"/>
      <c r="AH114" s="18"/>
      <c r="AI114" s="18"/>
      <c r="AJ114" s="18"/>
      <c r="AK114" s="18"/>
      <c r="AL114" s="18"/>
      <c r="AM114" s="19" t="str">
        <f t="shared" si="5"/>
        <v/>
      </c>
      <c r="AN114" s="14"/>
      <c r="AO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",V114),IF(P114="Engine",_xlfn.CONCAT("    engineUpgradeType = ",W114,CHAR(10),Parts!AR114,CHAR(10),"    enginePartUpgradeName = ",X114),IF(P114="Parachute","    parachuteUpgradeType = standard",IF(P114="Solar",_xlfn.CONCAT("    solarPanelUpgradeTier = ",O114),IF(OR(P114="System",P114="System and Space Capability")=TRUE,_xlfn.CONCAT("    spacePlaneSystemUpgradeType = ",X114,IF(P114="System and Space Capability",_xlfn.CONCAT(CHAR(10),"    spaceplaneUpgradeType = spaceCapable",CHAR(10),"    baseSkinTemp = ",CHAR(10),"    upgradeSkinTemp = "),"")),IF(P114="Fuel Tank",IF(Z114="NA/Balloon","    KiwiFuelSwitchIgnore = true",IF(Z114="standardLiquidFuel",_xlfn.CONCAT("    fuelTankUpgradeType = ",Z114,CHAR(10),"    fuelTankSizeUpgrade = ",AA114),_xlfn.CONCAT("    fuelTankUpgradeType = ",Z114))),IF(P114="RCS","    rcsUpgradeType = coldGas",IF(P114="RTG",_xlfn.CONCAT(CHAR(10),"@PART[",C114,"]:NEEDS[",A114,",NearFutureElectrical,DecayingRTGs,!FeatureRadiation]",CHAR(10),"{",CHAR(10),"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7_8</v>
      </c>
      <c r="AP114" s="16" t="str">
        <f>IF(P114="Engine",VLOOKUP(W114,EngineUpgrades!$A$2:$C$19,2,FALSE),"")</f>
        <v/>
      </c>
      <c r="AQ114" s="16" t="str">
        <f>IF(P114="Engine",VLOOKUP(W114,EngineUpgrades!$A$2:$C$19,3,FALSE),"")</f>
        <v/>
      </c>
      <c r="AR114" s="15" t="str">
        <f>_xlfn.XLOOKUP(AP114,EngineUpgrades!$D$1:$J$1,EngineUpgrades!$D$17:$J$17,"",0,1)</f>
        <v/>
      </c>
      <c r="AS114" s="17">
        <v>2</v>
      </c>
      <c r="AT114" s="16" t="str">
        <f>IF(P114="Engine",_xlfn.XLOOKUP(_xlfn.CONCAT(N114,O114+AS114),TechTree!$C$2:$C$501,TechTree!$D$2:$D$501,"Not Valid Combination",0,1),"")</f>
        <v/>
      </c>
    </row>
    <row r="115" spans="1:46" ht="84.5" x14ac:dyDescent="0.35">
      <c r="A115" t="s">
        <v>639</v>
      </c>
      <c r="B115" t="s">
        <v>985</v>
      </c>
      <c r="C115" t="s">
        <v>986</v>
      </c>
      <c r="D115" t="s">
        <v>987</v>
      </c>
      <c r="E115" t="s">
        <v>963</v>
      </c>
      <c r="F115" t="s">
        <v>370</v>
      </c>
      <c r="G115">
        <v>128000</v>
      </c>
      <c r="H115">
        <v>128000</v>
      </c>
      <c r="I115">
        <v>1.2749999999999999</v>
      </c>
      <c r="J115" t="s">
        <v>138</v>
      </c>
      <c r="L115" s="12" t="str">
        <f>_xlfn.CONCAT(IF($Q115&lt;&gt;"",_xlfn.CONCAT(" #LOC_KTT_",A115,"_",C115,"_Title = ",$Q115,CHAR(10),"@PART[",C115,"]:NEEDS[!002_CommunityPartsTitles]:AFTER[",A115,"] // ",IF(Q115="",D115,_xlfn.CONCAT(Q115," (",D115,")")),CHAR(10),"{",CHAR(10),"    @",$Q$1," = #LOC_KTT_",A115,"_",C115,"_Title // ",$Q115,CHAR(10),"}",CHAR(10)),""),"@PART[",C115,"]:AFTER[",A115,"] // ",IF(Q115="",D115,_xlfn.CONCAT(Q115," (",D115,")")),CHAR(10),"{",CHAR(10),"    techBranch = ",VLOOKUP(N115,TechTree!$G$2:$H$43,2,FALSE),CHAR(10),"    techTier = ",O115,CHAR(10),"    @TechRequired = ",M115,IF($R115&lt;&gt;"",_xlfn.CONCAT(CHAR(10),"    @",$R$1," = ",$R115),""),IF($S115&lt;&gt;"",_xlfn.CONCAT(CHAR(10),"    @",$S$1," = ",$S115),""),IF($T115&lt;&gt;"",_xlfn.CONCAT(CHAR(10),"    @",$T$1," = ",$T115),""),IF(AND(Z115="NA/Balloon",P115&lt;&gt;"Fuel Tank")=TRUE,_xlfn.CONCAT(CHAR(10),"    KiwiFuelSwitchIgnore = true"),""),IF($U115&lt;&gt;"",_xlfn.CONCAT(CHAR(10),U115),""),IF($AO115&lt;&gt;"",IF(P115="RTG","",_xlfn.CONCAT(CHAR(10),$AO115)),""),IF(AM115&lt;&gt;"",_xlfn.CONCAT(CHAR(10),AM115),""),CHAR(10),"}",IF(AB115="Yes",_xlfn.CONCAT(CHAR(10),"@PART[",C115,"]:NEEDS[KiwiDeprecate]:AFTER[",A115,"]",CHAR(10),"{",CHAR(10),"    kiwiDeprecate = true",CHAR(10),"}"),""),IF(P115="RTG",AO115,""))</f>
        <v>@PART[rotanev_lv_cap_fuel_tank_s4_1]:AFTER[TantaresLV] // Rotanev Size 4 Cap Fuel Tank
{
    techBranch = liquidFuelTanks
    techTier = 7
    @TechRequired = highPerformanceFuelSystems
    fuelTankUpgradeType = standardLiquidFuel
    fuelTankSizeUpgrade = size4
}</v>
      </c>
      <c r="M115" s="9" t="str">
        <f>_xlfn.XLOOKUP(_xlfn.CONCAT(N115,O115),TechTree!$C$2:$C$501,TechTree!$D$2:$D$501,"Not Valid Combination",0,1)</f>
        <v>highPerformanceFuelSystems</v>
      </c>
      <c r="N115" s="8" t="s">
        <v>334</v>
      </c>
      <c r="O115" s="8">
        <v>7</v>
      </c>
      <c r="P115" s="8" t="s">
        <v>239</v>
      </c>
      <c r="T115" s="17"/>
      <c r="U115" s="17"/>
      <c r="V115" s="10" t="s">
        <v>241</v>
      </c>
      <c r="W115" s="10" t="s">
        <v>252</v>
      </c>
      <c r="Z115" s="10" t="s">
        <v>292</v>
      </c>
      <c r="AA115" s="10" t="s">
        <v>303</v>
      </c>
      <c r="AB115" s="10" t="s">
        <v>327</v>
      </c>
      <c r="AD115" s="12" t="str">
        <f t="shared" si="4"/>
        <v/>
      </c>
      <c r="AE115" s="14"/>
      <c r="AF115" s="18" t="s">
        <v>327</v>
      </c>
      <c r="AG115" s="18"/>
      <c r="AH115" s="18"/>
      <c r="AI115" s="18"/>
      <c r="AJ115" s="18"/>
      <c r="AK115" s="18"/>
      <c r="AL115" s="18"/>
      <c r="AM115" s="19" t="str">
        <f t="shared" si="5"/>
        <v/>
      </c>
      <c r="AN115" s="14"/>
      <c r="AO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",V115),IF(P115="Engine",_xlfn.CONCAT("    engineUpgradeType = ",W115,CHAR(10),Parts!AR115,CHAR(10),"    enginePartUpgradeName = ",X115),IF(P115="Parachute","    parachuteUpgradeType = standard",IF(P115="Solar",_xlfn.CONCAT("    solarPanelUpgradeTier = ",O115),IF(OR(P115="System",P115="System and Space Capability")=TRUE,_xlfn.CONCAT("    spacePlaneSystemUpgradeType = ",X115,IF(P115="System and Space Capability",_xlfn.CONCAT(CHAR(10),"    spaceplaneUpgradeType = spaceCapable",CHAR(10),"    baseSkinTemp = ",CHAR(10),"    upgradeSkinTemp = "),"")),IF(P115="Fuel Tank",IF(Z115="NA/Balloon","    KiwiFuelSwitchIgnore = true",IF(Z115="standardLiquidFuel",_xlfn.CONCAT("    fuelTankUpgradeType = ",Z115,CHAR(10),"    fuelTankSizeUpgrade = ",AA115),_xlfn.CONCAT("    fuelTankUpgradeType = ",Z115))),IF(P115="RCS","    rcsUpgradeType = coldGas",IF(P115="RTG",_xlfn.CONCAT(CHAR(10),"@PART[",C115,"]:NEEDS[",A115,",NearFutureElectrical,DecayingRTGs,!FeatureRadiation]",CHAR(10),"{",CHAR(10),"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size4</v>
      </c>
      <c r="AP115" s="16" t="str">
        <f>IF(P115="Engine",VLOOKUP(W115,EngineUpgrades!$A$2:$C$19,2,FALSE),"")</f>
        <v/>
      </c>
      <c r="AQ115" s="16" t="str">
        <f>IF(P115="Engine",VLOOKUP(W115,EngineUpgrades!$A$2:$C$19,3,FALSE),"")</f>
        <v/>
      </c>
      <c r="AR115" s="15" t="str">
        <f>_xlfn.XLOOKUP(AP115,EngineUpgrades!$D$1:$J$1,EngineUpgrades!$D$17:$J$17,"",0,1)</f>
        <v/>
      </c>
      <c r="AS115" s="17">
        <v>2</v>
      </c>
      <c r="AT115" s="16" t="str">
        <f>IF(P115="Engine",_xlfn.XLOOKUP(_xlfn.CONCAT(N115,O115+AS115),TechTree!$C$2:$C$501,TechTree!$D$2:$D$501,"Not Valid Combination",0,1),"")</f>
        <v/>
      </c>
    </row>
    <row r="116" spans="1:46" ht="84.5" x14ac:dyDescent="0.35">
      <c r="A116" t="s">
        <v>639</v>
      </c>
      <c r="B116" t="s">
        <v>988</v>
      </c>
      <c r="C116" t="s">
        <v>989</v>
      </c>
      <c r="D116" t="s">
        <v>990</v>
      </c>
      <c r="E116" t="s">
        <v>884</v>
      </c>
      <c r="F116" t="s">
        <v>370</v>
      </c>
      <c r="G116">
        <v>4000</v>
      </c>
      <c r="H116">
        <v>800</v>
      </c>
      <c r="I116">
        <v>0.5</v>
      </c>
      <c r="J116" t="s">
        <v>183</v>
      </c>
      <c r="L116" s="12" t="str">
        <f>_xlfn.CONCAT(IF($Q116&lt;&gt;"",_xlfn.CONCAT(" #LOC_KTT_",A116,"_",C116,"_Title = ",$Q116,CHAR(10),"@PART[",C116,"]:NEEDS[!002_CommunityPartsTitles]:AFTER[",A116,"] // ",IF(Q116="",D116,_xlfn.CONCAT(Q116," (",D116,")")),CHAR(10),"{",CHAR(10),"    @",$Q$1," = #LOC_KTT_",A116,"_",C116,"_Title // ",$Q116,CHAR(10),"}",CHAR(10)),""),"@PART[",C116,"]:AFTER[",A116,"] // ",IF(Q116="",D116,_xlfn.CONCAT(Q116," (",D116,")")),CHAR(10),"{",CHAR(10),"    techBranch = ",VLOOKUP(N116,TechTree!$G$2:$H$43,2,FALSE),CHAR(10),"    techTier = ",O116,CHAR(10),"    @TechRequired = ",M116,IF($R116&lt;&gt;"",_xlfn.CONCAT(CHAR(10),"    @",$R$1," = ",$R116),""),IF($S116&lt;&gt;"",_xlfn.CONCAT(CHAR(10),"    @",$S$1," = ",$S116),""),IF($T116&lt;&gt;"",_xlfn.CONCAT(CHAR(10),"    @",$T$1," = ",$T116),""),IF(AND(Z116="NA/Balloon",P116&lt;&gt;"Fuel Tank")=TRUE,_xlfn.CONCAT(CHAR(10),"    KiwiFuelSwitchIgnore = true"),""),IF($U116&lt;&gt;"",_xlfn.CONCAT(CHAR(10),U116),""),IF($AO116&lt;&gt;"",IF(P116="RTG","",_xlfn.CONCAT(CHAR(10),$AO116)),""),IF(AM116&lt;&gt;"",_xlfn.CONCAT(CHAR(10),AM116),""),CHAR(10),"}",IF(AB116="Yes",_xlfn.CONCAT(CHAR(10),"@PART[",C116,"]:NEEDS[KiwiDeprecate]:AFTER[",A116,"]",CHAR(10),"{",CHAR(10),"    kiwiDeprecate = true",CHAR(10),"}"),""),IF(P116="RTG",AO116,""))</f>
        <v>@PART[alnair_us_fuel_tank_s2_1]:AFTER[TantaresLV] // Alnair Upper Stage Fuel Tank
{
    techBranch = liquidFuelTanks
    techTier = 5
    @TechRequired = advFuelSystems
    @entryCost = 15000
    fuelTankUpgradeType = standardLiquidFuel
    fuelTankSizeUpgrade = size2
}</v>
      </c>
      <c r="M116" s="9" t="str">
        <f>_xlfn.XLOOKUP(_xlfn.CONCAT(N116,O116),TechTree!$C$2:$C$501,TechTree!$D$2:$D$501,"Not Valid Combination",0,1)</f>
        <v>advFuelSystems</v>
      </c>
      <c r="N116" s="8" t="s">
        <v>334</v>
      </c>
      <c r="O116" s="8">
        <v>5</v>
      </c>
      <c r="P116" s="8" t="s">
        <v>239</v>
      </c>
      <c r="R116" s="10">
        <v>15000</v>
      </c>
      <c r="T116" s="17"/>
      <c r="U116" s="17"/>
      <c r="V116" s="10" t="s">
        <v>241</v>
      </c>
      <c r="W116" s="10" t="s">
        <v>252</v>
      </c>
      <c r="Z116" s="10" t="s">
        <v>292</v>
      </c>
      <c r="AA116" s="10" t="s">
        <v>301</v>
      </c>
      <c r="AB116" s="10" t="s">
        <v>327</v>
      </c>
      <c r="AD116" s="12" t="str">
        <f t="shared" si="4"/>
        <v/>
      </c>
      <c r="AE116" s="14"/>
      <c r="AF116" s="18" t="s">
        <v>327</v>
      </c>
      <c r="AG116" s="18"/>
      <c r="AH116" s="18"/>
      <c r="AI116" s="18"/>
      <c r="AJ116" s="18"/>
      <c r="AK116" s="18"/>
      <c r="AL116" s="18"/>
      <c r="AM116" s="19" t="str">
        <f t="shared" si="5"/>
        <v/>
      </c>
      <c r="AN116" s="14"/>
      <c r="AO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",V116),IF(P116="Engine",_xlfn.CONCAT("    engineUpgradeType = ",W116,CHAR(10),Parts!AR116,CHAR(10),"    enginePartUpgradeName = ",X116),IF(P116="Parachute","    parachuteUpgradeType = standard",IF(P116="Solar",_xlfn.CONCAT("    solarPanelUpgradeTier = ",O116),IF(OR(P116="System",P116="System and Space Capability")=TRUE,_xlfn.CONCAT("    spacePlaneSystemUpgradeType = ",X116,IF(P116="System and Space Capability",_xlfn.CONCAT(CHAR(10),"    spaceplaneUpgradeType = spaceCapable",CHAR(10),"    baseSkinTemp = ",CHAR(10),"    upgradeSkinTemp = "),"")),IF(P116="Fuel Tank",IF(Z116="NA/Balloon","    KiwiFuelSwitchIgnore = true",IF(Z116="standardLiquidFuel",_xlfn.CONCAT("    fuelTankUpgradeType = ",Z116,CHAR(10),"    fuelTankSizeUpgrade = ",AA116),_xlfn.CONCAT("    fuelTankUpgradeType = ",Z116))),IF(P116="RCS","    rcsUpgradeType = coldGas",IF(P116="RTG",_xlfn.CONCAT(CHAR(10),"@PART[",C116,"]:NEEDS[",A116,",NearFutureElectrical,DecayingRTGs,!FeatureRadiation]",CHAR(10),"{",CHAR(10),"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fuelTankUpgradeType = standardLiquidFuel
    fuelTankSizeUpgrade = size2</v>
      </c>
      <c r="AP116" s="16" t="str">
        <f>IF(P116="Engine",VLOOKUP(W116,EngineUpgrades!$A$2:$C$19,2,FALSE),"")</f>
        <v/>
      </c>
      <c r="AQ116" s="16" t="str">
        <f>IF(P116="Engine",VLOOKUP(W116,EngineUpgrades!$A$2:$C$19,3,FALSE),"")</f>
        <v/>
      </c>
      <c r="AR116" s="15" t="str">
        <f>_xlfn.XLOOKUP(AP116,EngineUpgrades!$D$1:$J$1,EngineUpgrades!$D$17:$J$17,"",0,1)</f>
        <v/>
      </c>
      <c r="AS116" s="17">
        <v>2</v>
      </c>
      <c r="AT116" s="16" t="str">
        <f>IF(P116="Engine",_xlfn.XLOOKUP(_xlfn.CONCAT(N116,O116+AS116),TechTree!$C$2:$C$501,TechTree!$D$2:$D$501,"Not Valid Combination",0,1),"")</f>
        <v/>
      </c>
    </row>
    <row r="117" spans="1:46" ht="384.5" x14ac:dyDescent="0.35">
      <c r="A117" t="s">
        <v>639</v>
      </c>
      <c r="B117" t="s">
        <v>991</v>
      </c>
      <c r="C117" t="s">
        <v>992</v>
      </c>
      <c r="D117" t="s">
        <v>993</v>
      </c>
      <c r="E117" t="s">
        <v>710</v>
      </c>
      <c r="F117" t="s">
        <v>370</v>
      </c>
      <c r="G117">
        <v>15000</v>
      </c>
      <c r="H117">
        <v>3000</v>
      </c>
      <c r="I117">
        <v>7</v>
      </c>
      <c r="J117" t="s">
        <v>103</v>
      </c>
      <c r="L117" s="12" t="str">
        <f>_xlfn.CONCAT(IF($Q117&lt;&gt;"",_xlfn.CONCAT(" #LOC_KTT_",A117,"_",C117,"_Title = ",$Q117,CHAR(10),"@PART[",C117,"]:NEEDS[!002_CommunityPartsTitles]:AFTER[",A117,"] // ",IF(Q117="",D117,_xlfn.CONCAT(Q117," (",D117,")")),CHAR(10),"{",CHAR(10),"    @",$Q$1," = #LOC_KTT_",A117,"_",C117,"_Title // ",$Q117,CHAR(10),"}",CHAR(10)),""),"@PART[",C117,"]:AFTER[",A117,"] // ",IF(Q117="",D117,_xlfn.CONCAT(Q117," (",D117,")")),CHAR(10),"{",CHAR(10),"    techBranch = ",VLOOKUP(N117,TechTree!$G$2:$H$43,2,FALSE),CHAR(10),"    techTier = ",O117,CHAR(10),"    @TechRequired = ",M117,IF($R117&lt;&gt;"",_xlfn.CONCAT(CHAR(10),"    @",$R$1," = ",$R117),""),IF($S117&lt;&gt;"",_xlfn.CONCAT(CHAR(10),"    @",$S$1," = ",$S117),""),IF($T117&lt;&gt;"",_xlfn.CONCAT(CHAR(10),"    @",$T$1," = ",$T117),""),IF(AND(Z117="NA/Balloon",P117&lt;&gt;"Fuel Tank")=TRUE,_xlfn.CONCAT(CHAR(10),"    KiwiFuelSwitchIgnore = true"),""),IF($U117&lt;&gt;"",_xlfn.CONCAT(CHAR(10),U117),""),IF($AO117&lt;&gt;"",IF(P117="RTG","",_xlfn.CONCAT(CHAR(10),$AO117)),""),IF(AM117&lt;&gt;"",_xlfn.CONCAT(CHAR(10),AM117),""),CHAR(10),"}",IF(AB117="Yes",_xlfn.CONCAT(CHAR(10),"@PART[",C117,"]:NEEDS[KiwiDeprecate]:AFTER[",A117,"]",CHAR(10),"{",CHAR(10),"    kiwiDeprecate = true",CHAR(10),"}"),""),IF(P117="RTG",AO117,""))</f>
        <v xml:space="preserve"> #LOC_KTT_TantaresLV_hydra_lv_engine_s0_1_Title = RD-170 "Nordstjerne" Liquid Fuel Engine
@PART[hydra_lv_engine_s0_1]:NEEDS[!002_CommunityPartsTitles]:AFTER[TantaresLV] // RD-170 "Nordstjerne" Liquid Fuel Engine (Hydra RD-170 "Nordstjerne" Rocket Engine)
{
    @title = #LOC_KTT_TantaresLV_hydra_lv_engine_s0_1_Title // RD-170 "Nordstjerne" Liquid Fuel Engine
}
@PART[hydra_lv_engine_s0_1]:AFTER[TantaresLV] // RD-170 "Nordstjerne" Liquid Fuel Engine (Hydra RD-170 "Nordstjerne" Rocket Engine)
{
    techBranch = keroloxEngines
    techTier = 5
    @TechRequired = heavierRocketry
    @entryCost = 53000
    @cost = 14000
    engineUpgradeType = standardLFO
    engineNumber = 
    engineNumberUpgrade = 
    engineName = 
    engineNameUpgrade = 
    enginePartUpgradeName = nordstjerneUpgrade
    @MODULE[ModuleEngines*]
    {
        !atmosphereCurve {}
        atmosphereCurve
        {
            key = 0 337
            key = 1 309
            key = 6 0.001
        }
    }
}</v>
      </c>
      <c r="M117" s="9" t="str">
        <f>_xlfn.XLOOKUP(_xlfn.CONCAT(N117,O117),TechTree!$C$2:$C$501,TechTree!$D$2:$D$501,"Not Valid Combination",0,1)</f>
        <v>heavierRocketry</v>
      </c>
      <c r="N117" s="8" t="s">
        <v>211</v>
      </c>
      <c r="O117" s="8">
        <v>5</v>
      </c>
      <c r="P117" s="8" t="s">
        <v>8</v>
      </c>
      <c r="Q117" s="10" t="s">
        <v>1177</v>
      </c>
      <c r="R117" s="10">
        <v>53000</v>
      </c>
      <c r="S117" s="10">
        <v>14000</v>
      </c>
      <c r="T117" s="17"/>
      <c r="U117" s="17"/>
      <c r="V117" s="10" t="s">
        <v>241</v>
      </c>
      <c r="W117" s="10" t="s">
        <v>252</v>
      </c>
      <c r="X117" s="10" t="s">
        <v>1178</v>
      </c>
      <c r="Z117" s="10" t="s">
        <v>292</v>
      </c>
      <c r="AA117" s="10" t="s">
        <v>301</v>
      </c>
      <c r="AB117" s="10" t="s">
        <v>327</v>
      </c>
      <c r="AD117" s="12" t="str">
        <f t="shared" si="4"/>
        <v>PARTUPGRADE:NEEDS[TantaresLV]
{
    name = nordstjerneUpgrade
    type = engine
    partIcon = hydra_lv_engine_s0_1
    techRequired = veryHeavyRocketry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@PARTUPGRADE[nordstjerneUpgrade]:NEEDS[TantaresLV]:FOR[zKiwiTechTree]
{
    @entryCost = #$@PART[hydra_lv_engine_s0_1]/entryCost$
    @entryCost *= #$@KIWI_ENGINE_MULTIPLIERS/KEROLOX/UPGRADE_ENTRYCOST_MULTIPLIER$
    @title ^= #:INSERTPARTTITLE:$@PART[hydra_lv_engine_s0_1]/title$:
    @description ^= #:INSERTPART:$@PART[hydra_lv_engine_s0_1]/engineName$:
}
@PART[hydra_lv_engine_s0_1]:NEEDS[TantaresLV]:HAS[~engineUpgrade[off]]:AFTER[zzKiwiTechTree]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#:INSERTPARTUPGRADE:$@PARTUPGRADE[nordstjerneUpgrade]/techRequired$:
}</v>
      </c>
      <c r="AE117" s="14"/>
      <c r="AF117" s="18" t="s">
        <v>376</v>
      </c>
      <c r="AG117" s="18"/>
      <c r="AH117" s="18" t="s">
        <v>1179</v>
      </c>
      <c r="AI117" s="18" t="s">
        <v>1180</v>
      </c>
      <c r="AJ117" s="18" t="s">
        <v>1093</v>
      </c>
      <c r="AK117" s="18"/>
      <c r="AL117" s="18"/>
      <c r="AM117" s="19" t="str">
        <f t="shared" si="5"/>
        <v xml:space="preserve">    @MODULE[ModuleEngines*]
    {
        !atmosphereCurve {}
        atmosphereCurve
        {
            key = 0 337
            key = 1 309
            key = 6 0.001
        }
    }</v>
      </c>
      <c r="AN117" s="14"/>
      <c r="AO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",V117),IF(P117="Engine",_xlfn.CONCAT("    engineUpgradeType = ",W117,CHAR(10),Parts!AR117,CHAR(10),"    enginePartUpgradeName = ",X117),IF(P117="Parachute","    parachuteUpgradeType = standard",IF(P117="Solar",_xlfn.CONCAT("    solarPanelUpgradeTier = ",O117),IF(OR(P117="System",P117="System and Space Capability")=TRUE,_xlfn.CONCAT("    spacePlaneSystemUpgradeType = ",X117,IF(P117="System and Space Capability",_xlfn.CONCAT(CHAR(10),"    spaceplaneUpgradeType = spaceCapable",CHAR(10),"    baseSkinTemp = ",CHAR(10),"    upgradeSkinTemp = "),"")),IF(P117="Fuel Tank",IF(Z117="NA/Balloon","    KiwiFuelSwitchIgnore = true",IF(Z117="standardLiquidFuel",_xlfn.CONCAT("    fuelTankUpgradeType = ",Z117,CHAR(10),"    fuelTankSizeUpgrade = ",AA117),_xlfn.CONCAT("    fuelTankUpgradeType = ",Z117))),IF(P117="RCS","    rcsUpgradeType = coldGas",IF(P117="RTG",_xlfn.CONCAT(CHAR(10),"@PART[",C117,"]:NEEDS[",A117,",NearFutureElectrical,DecayingRTGs,!FeatureRadiation]",CHAR(10),"{",CHAR(10),"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nordstjerneUpgrade</v>
      </c>
      <c r="AP117" s="16" t="str">
        <f>IF(P117="Engine",VLOOKUP(W117,EngineUpgrades!$A$2:$C$19,2,FALSE),"")</f>
        <v>singleFuel</v>
      </c>
      <c r="AQ117" s="16" t="str">
        <f>IF(P117="Engine",VLOOKUP(W117,EngineUpgrades!$A$2:$C$19,3,FALSE),"")</f>
        <v>KEROLOX</v>
      </c>
      <c r="AR117" s="15" t="str">
        <f>_xlfn.XLOOKUP(AP117,EngineUpgrades!$D$1:$J$1,EngineUpgrades!$D$17:$J$17,"",0,1)</f>
        <v xml:space="preserve">    engineNumber = 
    engineNumberUpgrade = 
    engineName = 
    engineNameUpgrade = 
</v>
      </c>
      <c r="AS117" s="17">
        <v>2</v>
      </c>
      <c r="AT117" s="16" t="str">
        <f>IF(P117="Engine",_xlfn.XLOOKUP(_xlfn.CONCAT(N117,O117+AS117),TechTree!$C$2:$C$501,TechTree!$D$2:$D$501,"Not Valid Combination",0,1),"")</f>
        <v>veryHeavyRocketry</v>
      </c>
    </row>
    <row r="118" spans="1:46" ht="348.5" x14ac:dyDescent="0.35">
      <c r="A118" t="s">
        <v>639</v>
      </c>
      <c r="B118" t="s">
        <v>994</v>
      </c>
      <c r="C118" t="s">
        <v>995</v>
      </c>
      <c r="D118" t="s">
        <v>996</v>
      </c>
      <c r="E118" t="s">
        <v>710</v>
      </c>
      <c r="F118" t="s">
        <v>370</v>
      </c>
      <c r="G118">
        <v>9000</v>
      </c>
      <c r="H118">
        <v>1800</v>
      </c>
      <c r="I118">
        <v>1</v>
      </c>
      <c r="J118" t="s">
        <v>103</v>
      </c>
      <c r="L118" s="12" t="str">
        <f>_xlfn.CONCAT(IF($Q118&lt;&gt;"",_xlfn.CONCAT(" #LOC_KTT_",A118,"_",C118,"_Title = ",$Q118,CHAR(10),"@PART[",C118,"]:NEEDS[!002_CommunityPartsTitles]:AFTER[",A118,"] // ",IF(Q118="",D118,_xlfn.CONCAT(Q118," (",D118,")")),CHAR(10),"{",CHAR(10),"    @",$Q$1," = #LOC_KTT_",A118,"_",C118,"_Title // ",$Q118,CHAR(10),"}",CHAR(10)),""),"@PART[",C118,"]:AFTER[",A118,"] // ",IF(Q118="",D118,_xlfn.CONCAT(Q118," (",D118,")")),CHAR(10),"{",CHAR(10),"    techBranch = ",VLOOKUP(N118,TechTree!$G$2:$H$43,2,FALSE),CHAR(10),"    techTier = ",O118,CHAR(10),"    @TechRequired = ",M118,IF($R118&lt;&gt;"",_xlfn.CONCAT(CHAR(10),"    @",$R$1," = ",$R118),""),IF($S118&lt;&gt;"",_xlfn.CONCAT(CHAR(10),"    @",$S$1," = ",$S118),""),IF($T118&lt;&gt;"",_xlfn.CONCAT(CHAR(10),"    @",$T$1," = ",$T118),""),IF(AND(Z118="NA/Balloon",P118&lt;&gt;"Fuel Tank")=TRUE,_xlfn.CONCAT(CHAR(10),"    KiwiFuelSwitchIgnore = true"),""),IF($U118&lt;&gt;"",_xlfn.CONCAT(CHAR(10),U118),""),IF($AO118&lt;&gt;"",IF(P118="RTG","",_xlfn.CONCAT(CHAR(10),$AO118)),""),IF(AM118&lt;&gt;"",_xlfn.CONCAT(CHAR(10),AM118),""),CHAR(10),"}",IF(AB118="Yes",_xlfn.CONCAT(CHAR(10),"@PART[",C118,"]:NEEDS[KiwiDeprecate]:AFTER[",A118,"]",CHAR(10),"{",CHAR(10),"    kiwiDeprecate = true",CHAR(10),"}"),""),IF(P118="RTG",AO118,""))</f>
        <v xml:space="preserve"> #LOC_KTT_TantaresLV_libra_lv_engine_s0_3_Title = NK-39 "Romkatt" Liquid Fuel Engine
@PART[libra_lv_engine_s0_3]:NEEDS[!002_CommunityPartsTitles]:AFTER[TantaresLV] // NK-39 "Romkatt" Liquid Fuel Engine (Libra NK-39 "Romkatt" Rocket Engine)
{
    @title = #LOC_KTT_TantaresLV_libra_lv_engine_s0_3_Title // NK-39 "Romkatt" Liquid Fuel Engine
}
@PART[libra_lv_engine_s0_3]:AFTER[TantaresLV] // NK-39 "Romkatt" Liquid Fuel Engine (Libra NK-39 "Romkatt" Rocket Engine)
{
    techBranch = keroloxEngines
    techTier = 4
    @TechRequired = heavyRocketry
    engineUpgradeType = standardLFO
    engineNumber = 
    engineNumberUpgrade = 
    engineName = 
    engineNameUpgrade = 
    enginePartUpgradeName = romkattUpgrade
    @MODULE[ModuleEngines*]
    {
        !atmosphereCurve {}
        atmosphereCurve
        {
            key = 0 352
            key = 1 117
            key = 4 0.001
        }
    }
}</v>
      </c>
      <c r="M118" s="9" t="str">
        <f>_xlfn.XLOOKUP(_xlfn.CONCAT(N118,O118),TechTree!$C$2:$C$501,TechTree!$D$2:$D$501,"Not Valid Combination",0,1)</f>
        <v>heavyRocketry</v>
      </c>
      <c r="N118" s="8" t="s">
        <v>211</v>
      </c>
      <c r="O118" s="8">
        <v>4</v>
      </c>
      <c r="P118" s="8" t="s">
        <v>8</v>
      </c>
      <c r="Q118" s="10" t="s">
        <v>1163</v>
      </c>
      <c r="T118" s="17"/>
      <c r="U118" s="17"/>
      <c r="V118" s="10" t="s">
        <v>241</v>
      </c>
      <c r="W118" s="10" t="s">
        <v>252</v>
      </c>
      <c r="X118" s="10" t="s">
        <v>1164</v>
      </c>
      <c r="Z118" s="10" t="s">
        <v>292</v>
      </c>
      <c r="AA118" s="10" t="s">
        <v>301</v>
      </c>
      <c r="AB118" s="10" t="s">
        <v>327</v>
      </c>
      <c r="AD118" s="12" t="str">
        <f t="shared" si="4"/>
        <v>PARTUPGRADE:NEEDS[TantaresLV]
{
    name = romkattUpgrade
    type = engine
    partIcon = libra_lv_engine_s0_3
    techRequired = evenHeavierRocketry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@PARTUPGRADE[romkattUpgrade]:NEEDS[TantaresLV]:FOR[zKiwiTechTree]
{
    @entryCost = #$@PART[libra_lv_engine_s0_3]/entryCost$
    @entryCost *= #$@KIWI_ENGINE_MULTIPLIERS/KEROLOX/UPGRADE_ENTRYCOST_MULTIPLIER$
    @title ^= #:INSERTPARTTITLE:$@PART[libra_lv_engine_s0_3]/title$:
    @description ^= #:INSERTPART:$@PART[libra_lv_engine_s0_3]/engineName$:
}
@PART[libra_lv_engine_s0_3]:NEEDS[TantaresLV]:HAS[~engineUpgrade[off]]:AFTER[zzKiwiTechTree]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#:INSERTPARTUPGRADE:$@PARTUPGRADE[romkattUpgrade]/techRequired$:
}</v>
      </c>
      <c r="AE118" s="14"/>
      <c r="AF118" s="18" t="s">
        <v>376</v>
      </c>
      <c r="AG118" s="18"/>
      <c r="AH118" s="18" t="s">
        <v>1165</v>
      </c>
      <c r="AI118" s="18" t="s">
        <v>1117</v>
      </c>
      <c r="AJ118" s="18" t="s">
        <v>378</v>
      </c>
      <c r="AK118" s="18"/>
      <c r="AL118" s="18"/>
      <c r="AM118" s="19" t="str">
        <f t="shared" si="5"/>
        <v xml:space="preserve">    @MODULE[ModuleEngines*]
    {
        !atmosphereCurve {}
        atmosphereCurve
        {
            key = 0 352
            key = 1 117
            key = 4 0.001
        }
    }</v>
      </c>
      <c r="AN118" s="14"/>
      <c r="AO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",V118),IF(P118="Engine",_xlfn.CONCAT("    engineUpgradeType = ",W118,CHAR(10),Parts!AR118,CHAR(10),"    enginePartUpgradeName = ",X118),IF(P118="Parachute","    parachuteUpgradeType = standard",IF(P118="Solar",_xlfn.CONCAT("    solarPanelUpgradeTier = ",O118),IF(OR(P118="System",P118="System and Space Capability")=TRUE,_xlfn.CONCAT("    spacePlaneSystemUpgradeType = ",X118,IF(P118="System and Space Capability",_xlfn.CONCAT(CHAR(10),"    spaceplaneUpgradeType = spaceCapable",CHAR(10),"    baseSkinTemp = ",CHAR(10),"    upgradeSkinTemp = "),"")),IF(P118="Fuel Tank",IF(Z118="NA/Balloon","    KiwiFuelSwitchIgnore = true",IF(Z118="standardLiquidFuel",_xlfn.CONCAT("    fuelTankUpgradeType = ",Z118,CHAR(10),"    fuelTankSizeUpgrade = ",AA118),_xlfn.CONCAT("    fuelTankUpgradeType = ",Z118))),IF(P118="RCS","    rcsUpgradeType = coldGas",IF(P118="RTG",_xlfn.CONCAT(CHAR(10),"@PART[",C118,"]:NEEDS[",A118,",NearFutureElectrical,DecayingRTGs,!FeatureRadiation]",CHAR(10),"{",CHAR(10),"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romkattUpgrade</v>
      </c>
      <c r="AP118" s="16" t="str">
        <f>IF(P118="Engine",VLOOKUP(W118,EngineUpgrades!$A$2:$C$19,2,FALSE),"")</f>
        <v>singleFuel</v>
      </c>
      <c r="AQ118" s="16" t="str">
        <f>IF(P118="Engine",VLOOKUP(W118,EngineUpgrades!$A$2:$C$19,3,FALSE),"")</f>
        <v>KEROLOX</v>
      </c>
      <c r="AR118" s="15" t="str">
        <f>_xlfn.XLOOKUP(AP118,EngineUpgrades!$D$1:$J$1,EngineUpgrades!$D$17:$J$17,"",0,1)</f>
        <v xml:space="preserve">    engineNumber = 
    engineNumberUpgrade = 
    engineName = 
    engineNameUpgrade = 
</v>
      </c>
      <c r="AS118" s="17">
        <v>2</v>
      </c>
      <c r="AT118" s="16" t="str">
        <f>IF(P118="Engine",_xlfn.XLOOKUP(_xlfn.CONCAT(N118,O118+AS118),TechTree!$C$2:$C$501,TechTree!$D$2:$D$501,"Not Valid Combination",0,1),"")</f>
        <v>evenHeavierRocketry</v>
      </c>
    </row>
    <row r="119" spans="1:46" ht="360.5" x14ac:dyDescent="0.35">
      <c r="A119" t="s">
        <v>639</v>
      </c>
      <c r="B119" t="s">
        <v>997</v>
      </c>
      <c r="C119" t="s">
        <v>998</v>
      </c>
      <c r="D119" t="s">
        <v>999</v>
      </c>
      <c r="E119" t="s">
        <v>710</v>
      </c>
      <c r="F119" t="s">
        <v>370</v>
      </c>
      <c r="G119">
        <v>17500</v>
      </c>
      <c r="H119">
        <v>3500</v>
      </c>
      <c r="I119">
        <v>1.25</v>
      </c>
      <c r="J119" t="s">
        <v>103</v>
      </c>
      <c r="L119" s="12" t="str">
        <f>_xlfn.CONCAT(IF($Q119&lt;&gt;"",_xlfn.CONCAT(" #LOC_KTT_",A119,"_",C119,"_Title = ",$Q119,CHAR(10),"@PART[",C119,"]:NEEDS[!002_CommunityPartsTitles]:AFTER[",A119,"] // ",IF(Q119="",D119,_xlfn.CONCAT(Q119," (",D119,")")),CHAR(10),"{",CHAR(10),"    @",$Q$1," = #LOC_KTT_",A119,"_",C119,"_Title // ",$Q119,CHAR(10),"}",CHAR(10)),""),"@PART[",C119,"]:AFTER[",A119,"] // ",IF(Q119="",D119,_xlfn.CONCAT(Q119," (",D119,")")),CHAR(10),"{",CHAR(10),"    techBranch = ",VLOOKUP(N119,TechTree!$G$2:$H$43,2,FALSE),CHAR(10),"    techTier = ",O119,CHAR(10),"    @TechRequired = ",M119,IF($R119&lt;&gt;"",_xlfn.CONCAT(CHAR(10),"    @",$R$1," = ",$R119),""),IF($S119&lt;&gt;"",_xlfn.CONCAT(CHAR(10),"    @",$S$1," = ",$S119),""),IF($T119&lt;&gt;"",_xlfn.CONCAT(CHAR(10),"    @",$T$1," = ",$T119),""),IF(AND(Z119="NA/Balloon",P119&lt;&gt;"Fuel Tank")=TRUE,_xlfn.CONCAT(CHAR(10),"    KiwiFuelSwitchIgnore = true"),""),IF($U119&lt;&gt;"",_xlfn.CONCAT(CHAR(10),U119),""),IF($AO119&lt;&gt;"",IF(P119="RTG","",_xlfn.CONCAT(CHAR(10),$AO119)),""),IF(AM119&lt;&gt;"",_xlfn.CONCAT(CHAR(10),AM119),""),CHAR(10),"}",IF(AB119="Yes",_xlfn.CONCAT(CHAR(10),"@PART[",C119,"]:NEEDS[KiwiDeprecate]:AFTER[",A119,"]",CHAR(10),"{",CHAR(10),"    kiwiDeprecate = true",CHAR(10),"}"),""),IF(P119="RTG",AO119,""))</f>
        <v xml:space="preserve"> #LOC_KTT_TantaresLV_libra_lv_engine_s0_2_Title = NK-43 "Stratosfærekatt" Liquid Fuel Engine
@PART[libra_lv_engine_s0_2]:NEEDS[!002_CommunityPartsTitles]:AFTER[TantaresLV] // NK-43 "Stratosfærekatt" Liquid Fuel Engine (Libra NK-43 "StratosfÃ¦rekatt" Rocket Engine)
{
    @title = #LOC_KTT_TantaresLV_libra_lv_engine_s0_2_Title // NK-43 "Stratosfærekatt" Liquid Fuel Engine
}
@PART[libra_lv_engine_s0_2]:AFTER[TantaresLV] // NK-43 "Stratosfærekatt" Liquid Fuel Engine (Libra NK-43 "StratosfÃ¦rekatt" Rocket Engine)
{
    techBranch = keroloxEngines
    techTier = 5
    @TechRequired = heavierRocketry
    engineUpgradeType = standardLFO
    engineNumber = 
    engineNumberUpgrade = 
    engineName = 
    engineNameUpgrade = 
    enginePartUpgradeName = stratosfaerekattUpgrade
    @MODULE[ModuleEngines*]
    {
        !atmosphereCurve {}
        atmosphereCurve
        {
            key = 0 346
            key = 1 246
            key = 4 0.001
        }
    }
}</v>
      </c>
      <c r="M119" s="9" t="str">
        <f>_xlfn.XLOOKUP(_xlfn.CONCAT(N119,O119),TechTree!$C$2:$C$501,TechTree!$D$2:$D$501,"Not Valid Combination",0,1)</f>
        <v>heavierRocketry</v>
      </c>
      <c r="N119" s="8" t="s">
        <v>211</v>
      </c>
      <c r="O119" s="8">
        <v>5</v>
      </c>
      <c r="P119" s="8" t="s">
        <v>8</v>
      </c>
      <c r="Q119" s="10" t="s">
        <v>1166</v>
      </c>
      <c r="T119" s="17"/>
      <c r="U119" s="17"/>
      <c r="V119" s="10" t="s">
        <v>241</v>
      </c>
      <c r="W119" s="10" t="s">
        <v>252</v>
      </c>
      <c r="X119" s="10" t="s">
        <v>1167</v>
      </c>
      <c r="Z119" s="10" t="s">
        <v>292</v>
      </c>
      <c r="AA119" s="10" t="s">
        <v>301</v>
      </c>
      <c r="AB119" s="10" t="s">
        <v>327</v>
      </c>
      <c r="AD119" s="12" t="str">
        <f t="shared" si="4"/>
        <v>PARTUPGRADE:NEEDS[TantaresLV]
{
    name = stratosfaerekattUpgrade
    type = engine
    partIcon = libra_lv_engine_s0_2
    techRequired = veryHeavyRocketry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@PARTUPGRADE[stratosfaerekattUpgrade]:NEEDS[TantaresLV]:FOR[zKiwiTechTree]
{
    @entryCost = #$@PART[libra_lv_engine_s0_2]/entryCost$
    @entryCost *= #$@KIWI_ENGINE_MULTIPLIERS/KEROLOX/UPGRADE_ENTRYCOST_MULTIPLIER$
    @title ^= #:INSERTPARTTITLE:$@PART[libra_lv_engine_s0_2]/title$:
    @description ^= #:INSERTPART:$@PART[libra_lv_engine_s0_2]/engineName$:
}
@PART[libra_lv_engine_s0_2]:NEEDS[TantaresLV]:HAS[~engineUpgrade[off]]:AFTER[zzKiwiTechTree]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#:INSERTPARTUPGRADE:$@PARTUPGRADE[stratosfaerekattUpgrade]/techRequired$:
}</v>
      </c>
      <c r="AE119" s="14"/>
      <c r="AF119" s="18" t="s">
        <v>376</v>
      </c>
      <c r="AG119" s="18"/>
      <c r="AH119" s="18" t="s">
        <v>1168</v>
      </c>
      <c r="AI119" s="18" t="s">
        <v>1169</v>
      </c>
      <c r="AJ119" s="18" t="s">
        <v>378</v>
      </c>
      <c r="AK119" s="18"/>
      <c r="AL119" s="18"/>
      <c r="AM119" s="19" t="str">
        <f t="shared" si="5"/>
        <v xml:space="preserve">    @MODULE[ModuleEngines*]
    {
        !atmosphereCurve {}
        atmosphereCurve
        {
            key = 0 346
            key = 1 246
            key = 4 0.001
        }
    }</v>
      </c>
      <c r="AN119" s="14"/>
      <c r="AO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",V119),IF(P119="Engine",_xlfn.CONCAT("    engineUpgradeType = ",W119,CHAR(10),Parts!AR119,CHAR(10),"    enginePartUpgradeName = ",X119),IF(P119="Parachute","    parachuteUpgradeType = standard",IF(P119="Solar",_xlfn.CONCAT("    solarPanelUpgradeTier = ",O119),IF(OR(P119="System",P119="System and Space Capability")=TRUE,_xlfn.CONCAT("    spacePlaneSystemUpgradeType = ",X119,IF(P119="System and Space Capability",_xlfn.CONCAT(CHAR(10),"    spaceplaneUpgradeType = spaceCapable",CHAR(10),"    baseSkinTemp = ",CHAR(10),"    upgradeSkinTemp = "),"")),IF(P119="Fuel Tank",IF(Z119="NA/Balloon","    KiwiFuelSwitchIgnore = true",IF(Z119="standardLiquidFuel",_xlfn.CONCAT("    fuelTankUpgradeType = ",Z119,CHAR(10),"    fuelTankSizeUpgrade = ",AA119),_xlfn.CONCAT("    fuelTankUpgradeType = ",Z119))),IF(P119="RCS","    rcsUpgradeType = coldGas",IF(P119="RTG",_xlfn.CONCAT(CHAR(10),"@PART[",C119,"]:NEEDS[",A119,",NearFutureElectrical,DecayingRTGs,!FeatureRadiation]",CHAR(10),"{",CHAR(10),"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stratosfaerekattUpgrade</v>
      </c>
      <c r="AP119" s="16" t="str">
        <f>IF(P119="Engine",VLOOKUP(W119,EngineUpgrades!$A$2:$C$19,2,FALSE),"")</f>
        <v>singleFuel</v>
      </c>
      <c r="AQ119" s="16" t="str">
        <f>IF(P119="Engine",VLOOKUP(W119,EngineUpgrades!$A$2:$C$19,3,FALSE),"")</f>
        <v>KEROLOX</v>
      </c>
      <c r="AR119" s="15" t="str">
        <f>_xlfn.XLOOKUP(AP119,EngineUpgrades!$D$1:$J$1,EngineUpgrades!$D$17:$J$17,"",0,1)</f>
        <v xml:space="preserve">    engineNumber = 
    engineNumberUpgrade = 
    engineName = 
    engineNameUpgrade = 
</v>
      </c>
      <c r="AS119" s="17">
        <v>2</v>
      </c>
      <c r="AT119" s="16" t="str">
        <f>IF(P119="Engine",_xlfn.XLOOKUP(_xlfn.CONCAT(N119,O119+AS119),TechTree!$C$2:$C$501,TechTree!$D$2:$D$501,"Not Valid Combination",0,1),"")</f>
        <v>veryHeavyRocketry</v>
      </c>
    </row>
    <row r="120" spans="1:46" ht="348.5" x14ac:dyDescent="0.35">
      <c r="A120" t="s">
        <v>639</v>
      </c>
      <c r="B120" t="s">
        <v>1000</v>
      </c>
      <c r="C120" t="s">
        <v>1001</v>
      </c>
      <c r="D120" t="s">
        <v>1002</v>
      </c>
      <c r="E120" t="s">
        <v>710</v>
      </c>
      <c r="F120" t="s">
        <v>370</v>
      </c>
      <c r="G120">
        <v>15000</v>
      </c>
      <c r="H120">
        <v>3000</v>
      </c>
      <c r="I120">
        <v>1</v>
      </c>
      <c r="J120" t="s">
        <v>103</v>
      </c>
      <c r="L120" s="12" t="str">
        <f>_xlfn.CONCAT(IF($Q120&lt;&gt;"",_xlfn.CONCAT(" #LOC_KTT_",A120,"_",C120,"_Title = ",$Q120,CHAR(10),"@PART[",C120,"]:NEEDS[!002_CommunityPartsTitles]:AFTER[",A120,"] // ",IF(Q120="",D120,_xlfn.CONCAT(Q120," (",D120,")")),CHAR(10),"{",CHAR(10),"    @",$Q$1," = #LOC_KTT_",A120,"_",C120,"_Title // ",$Q120,CHAR(10),"}",CHAR(10)),""),"@PART[",C120,"]:AFTER[",A120,"] // ",IF(Q120="",D120,_xlfn.CONCAT(Q120," (",D120,")")),CHAR(10),"{",CHAR(10),"    techBranch = ",VLOOKUP(N120,TechTree!$G$2:$H$43,2,FALSE),CHAR(10),"    techTier = ",O120,CHAR(10),"    @TechRequired = ",M120,IF($R120&lt;&gt;"",_xlfn.CONCAT(CHAR(10),"    @",$R$1," = ",$R120),""),IF($S120&lt;&gt;"",_xlfn.CONCAT(CHAR(10),"    @",$S$1," = ",$S120),""),IF($T120&lt;&gt;"",_xlfn.CONCAT(CHAR(10),"    @",$T$1," = ",$T120),""),IF(AND(Z120="NA/Balloon",P120&lt;&gt;"Fuel Tank")=TRUE,_xlfn.CONCAT(CHAR(10),"    KiwiFuelSwitchIgnore = true"),""),IF($U120&lt;&gt;"",_xlfn.CONCAT(CHAR(10),U120),""),IF($AO120&lt;&gt;"",IF(P120="RTG","",_xlfn.CONCAT(CHAR(10),$AO120)),""),IF(AM120&lt;&gt;"",_xlfn.CONCAT(CHAR(10),AM120),""),CHAR(10),"}",IF(AB120="Yes",_xlfn.CONCAT(CHAR(10),"@PART[",C120,"]:NEEDS[KiwiDeprecate]:AFTER[",A120,"]",CHAR(10),"{",CHAR(10),"    kiwiDeprecate = true",CHAR(10),"}"),""),IF(P120="RTG",AO120,""))</f>
        <v xml:space="preserve"> #LOC_KTT_TantaresLV_libra_lv_engine_s0_1_Title = NK-33 "Megakatt" Liquid Fuel Engine
@PART[libra_lv_engine_s0_1]:NEEDS[!002_CommunityPartsTitles]:AFTER[TantaresLV] // NK-33 "Megakatt" Liquid Fuel Engine (Libra NK-33 "Megakatt" Rocket Engine)
{
    @title = #LOC_KTT_TantaresLV_libra_lv_engine_s0_1_Title // NK-33 "Megakatt" Liquid Fuel Engine
}
@PART[libra_lv_engine_s0_1]:AFTER[TantaresLV] // NK-33 "Megakatt" Liquid Fuel Engine (Libra NK-33 "Megakatt" Rocket Engine)
{
    techBranch = keroloxEngines
    techTier = 5
    @TechRequired = heavierRocketry
    engineUpgradeType = standardLFO
    engineNumber = 
    engineNumberUpgrade = 
    engineName = 
    engineNameUpgrade = 
    enginePartUpgradeName = megakattUpgrade
    @MODULE[ModuleEngines*]
    {
        !atmosphereCurve {}
        atmosphereCurve
        {
            key = 0 331
            key = 1 297
            key = 6 0.001
        }
    }
}</v>
      </c>
      <c r="M120" s="9" t="str">
        <f>_xlfn.XLOOKUP(_xlfn.CONCAT(N120,O120),TechTree!$C$2:$C$501,TechTree!$D$2:$D$501,"Not Valid Combination",0,1)</f>
        <v>heavierRocketry</v>
      </c>
      <c r="N120" s="8" t="s">
        <v>211</v>
      </c>
      <c r="O120" s="8">
        <v>5</v>
      </c>
      <c r="P120" s="8" t="s">
        <v>8</v>
      </c>
      <c r="Q120" s="10" t="s">
        <v>1170</v>
      </c>
      <c r="T120" s="17"/>
      <c r="U120" s="17"/>
      <c r="V120" s="10" t="s">
        <v>241</v>
      </c>
      <c r="W120" s="10" t="s">
        <v>252</v>
      </c>
      <c r="X120" s="10" t="s">
        <v>1156</v>
      </c>
      <c r="Z120" s="10" t="s">
        <v>292</v>
      </c>
      <c r="AA120" s="10" t="s">
        <v>301</v>
      </c>
      <c r="AB120" s="10" t="s">
        <v>327</v>
      </c>
      <c r="AD120" s="12" t="str">
        <f t="shared" si="4"/>
        <v>PARTUPGRADE:NEEDS[TantaresLV]
{
    name = megakattUpgrade
    type = engine
    partIcon = libra_lv_engine_s0_1
    techRequired = veryHeavyRocketry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@PARTUPGRADE[megakattUpgrade]:NEEDS[TantaresLV]:FOR[zKiwiTechTree]
{
    @entryCost = #$@PART[libra_lv_engine_s0_1]/entryCost$
    @entryCost *= #$@KIWI_ENGINE_MULTIPLIERS/KEROLOX/UPGRADE_ENTRYCOST_MULTIPLIER$
    @title ^= #:INSERTPARTTITLE:$@PART[libra_lv_engine_s0_1]/title$:
    @description ^= #:INSERTPART:$@PART[libra_lv_engine_s0_1]/engineName$:
}
@PART[libra_lv_engine_s0_1]:NEEDS[TantaresLV]:HAS[~engineUpgrade[off]]:AFTER[zzKiwiTechTree]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#:INSERTPARTUPGRADE:$@PARTUPGRADE[megakattUpgrade]/techRequired$:
}</v>
      </c>
      <c r="AE120" s="14"/>
      <c r="AF120" s="18" t="s">
        <v>376</v>
      </c>
      <c r="AG120" s="18"/>
      <c r="AH120" s="18" t="s">
        <v>1157</v>
      </c>
      <c r="AI120" s="18" t="s">
        <v>1158</v>
      </c>
      <c r="AJ120" s="18" t="s">
        <v>1093</v>
      </c>
      <c r="AK120" s="18"/>
      <c r="AL120" s="18"/>
      <c r="AM120" s="19" t="str">
        <f t="shared" si="5"/>
        <v xml:space="preserve">    @MODULE[ModuleEngines*]
    {
        !atmosphereCurve {}
        atmosphereCurve
        {
            key = 0 331
            key = 1 297
            key = 6 0.001
        }
    }</v>
      </c>
      <c r="AN120" s="14"/>
      <c r="AO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",V120),IF(P120="Engine",_xlfn.CONCAT("    engineUpgradeType = ",W120,CHAR(10),Parts!AR120,CHAR(10),"    enginePartUpgradeName = ",X120),IF(P120="Parachute","    parachuteUpgradeType = standard",IF(P120="Solar",_xlfn.CONCAT("    solarPanelUpgradeTier = ",O120),IF(OR(P120="System",P120="System and Space Capability")=TRUE,_xlfn.CONCAT("    spacePlaneSystemUpgradeType = ",X120,IF(P120="System and Space Capability",_xlfn.CONCAT(CHAR(10),"    spaceplaneUpgradeType = spaceCapable",CHAR(10),"    baseSkinTemp = ",CHAR(10),"    upgradeSkinTemp = "),"")),IF(P120="Fuel Tank",IF(Z120="NA/Balloon","    KiwiFuelSwitchIgnore = true",IF(Z120="standardLiquidFuel",_xlfn.CONCAT("    fuelTankUpgradeType = ",Z120,CHAR(10),"    fuelTankSizeUpgrade = ",AA120),_xlfn.CONCAT("    fuelTankUpgradeType = ",Z120))),IF(P120="RCS","    rcsUpgradeType = coldGas",IF(P120="RTG",_xlfn.CONCAT(CHAR(10),"@PART[",C120,"]:NEEDS[",A120,",NearFutureElectrical,DecayingRTGs,!FeatureRadiation]",CHAR(10),"{",CHAR(10),"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megakattUpgrade</v>
      </c>
      <c r="AP120" s="16" t="str">
        <f>IF(P120="Engine",VLOOKUP(W120,EngineUpgrades!$A$2:$C$19,2,FALSE),"")</f>
        <v>singleFuel</v>
      </c>
      <c r="AQ120" s="16" t="str">
        <f>IF(P120="Engine",VLOOKUP(W120,EngineUpgrades!$A$2:$C$19,3,FALSE),"")</f>
        <v>KEROLOX</v>
      </c>
      <c r="AR120" s="15" t="str">
        <f>_xlfn.XLOOKUP(AP120,EngineUpgrades!$D$1:$J$1,EngineUpgrades!$D$17:$J$17,"",0,1)</f>
        <v xml:space="preserve">    engineNumber = 
    engineNumberUpgrade = 
    engineName = 
    engineNameUpgrade = 
</v>
      </c>
      <c r="AS120" s="17">
        <v>2</v>
      </c>
      <c r="AT120" s="16" t="str">
        <f>IF(P120="Engine",_xlfn.XLOOKUP(_xlfn.CONCAT(N120,O120+AS120),TechTree!$C$2:$C$501,TechTree!$D$2:$D$501,"Not Valid Combination",0,1),"")</f>
        <v>veryHeavyRocketry</v>
      </c>
    </row>
    <row r="121" spans="1:46" ht="360.5" x14ac:dyDescent="0.35">
      <c r="A121" t="s">
        <v>639</v>
      </c>
      <c r="B121" t="s">
        <v>1003</v>
      </c>
      <c r="C121" t="s">
        <v>1004</v>
      </c>
      <c r="D121" t="s">
        <v>1005</v>
      </c>
      <c r="E121" t="s">
        <v>710</v>
      </c>
      <c r="F121" t="s">
        <v>370</v>
      </c>
      <c r="G121">
        <v>15000</v>
      </c>
      <c r="H121">
        <v>3000</v>
      </c>
      <c r="I121">
        <v>2.75</v>
      </c>
      <c r="J121" t="s">
        <v>103</v>
      </c>
      <c r="L121" s="12" t="str">
        <f>_xlfn.CONCAT(IF($Q121&lt;&gt;"",_xlfn.CONCAT(" #LOC_KTT_",A121,"_",C121,"_Title = ",$Q121,CHAR(10),"@PART[",C121,"]:NEEDS[!002_CommunityPartsTitles]:AFTER[",A121,"] // ",IF(Q121="",D121,_xlfn.CONCAT(Q121," (",D121,")")),CHAR(10),"{",CHAR(10),"    @",$Q$1," = #LOC_KTT_",A121,"_",C121,"_Title // ",$Q121,CHAR(10),"}",CHAR(10)),""),"@PART[",C121,"]:AFTER[",A121,"] // ",IF(Q121="",D121,_xlfn.CONCAT(Q121," (",D121,")")),CHAR(10),"{",CHAR(10),"    techBranch = ",VLOOKUP(N121,TechTree!$G$2:$H$43,2,FALSE),CHAR(10),"    techTier = ",O121,CHAR(10),"    @TechRequired = ",M121,IF($R121&lt;&gt;"",_xlfn.CONCAT(CHAR(10),"    @",$R$1," = ",$R121),""),IF($S121&lt;&gt;"",_xlfn.CONCAT(CHAR(10),"    @",$S$1," = ",$S121),""),IF($T121&lt;&gt;"",_xlfn.CONCAT(CHAR(10),"    @",$T$1," = ",$T121),""),IF(AND(Z121="NA/Balloon",P121&lt;&gt;"Fuel Tank")=TRUE,_xlfn.CONCAT(CHAR(10),"    KiwiFuelSwitchIgnore = true"),""),IF($U121&lt;&gt;"",_xlfn.CONCAT(CHAR(10),U121),""),IF($AO121&lt;&gt;"",IF(P121="RTG","",_xlfn.CONCAT(CHAR(10),$AO121)),""),IF(AM121&lt;&gt;"",_xlfn.CONCAT(CHAR(10),AM121),""),CHAR(10),"}",IF(AB121="Yes",_xlfn.CONCAT(CHAR(10),"@PART[",C121,"]:NEEDS[KiwiDeprecate]:AFTER[",A121,"]",CHAR(10),"{",CHAR(10),"    kiwiDeprecate = true",CHAR(10),"}"),""),IF(P121="RTG",AO121,""))</f>
        <v xml:space="preserve"> #LOC_KTT_TantaresLV_rotanev_lv_engine_s0_2_Title = RD-122 "Støvstorm" Cryogenic Rocket Engine
@PART[rotanev_lv_engine_s0_2]:NEEDS[!002_CommunityPartsTitles]:AFTER[TantaresLV] // RD-122 "Støvstorm" Cryogenic Rocket Engine (Rotanev RD-0122 "StÃ¸vstorm" Rocket Engine)
{
    @title = #LOC_KTT_TantaresLV_rotanev_lv_engine_s0_2_Title // RD-122 "Støvstorm" Cryogenic Rocket Engine
}
@PART[rotanev_lv_engine_s0_2]:AFTER[TantaresLV] // RD-122 "Støvstorm" Cryogenic Rocket Engine (Rotanev RD-0122 "StÃ¸vstorm" Rocket Engine)
{
    techBranch = cryoEngines
    techTier = 5
    @TechRequired = heavierCryoRocketry
    engineUpgradeType = standardLH2CH4
    engineNumber = 
    engineNumberMethalox = 
    engineNumberUpgrade = 
    engineNumberMethaloxUpgrade = 
    engineName = 
    engineNameMethalox = 
    engineNameUpgrade = 
    engineNameMethaloxUpgrade = 
    enginePartUpgradeName = stovstormUpgrade
    @MODULE[ModuleEngines*]
    {
        !atmosphereCurve {}
        atmosphereCurve
        {
            key = 0 461
            key = 1 353
            key = 6 0.001
        }
    }
}</v>
      </c>
      <c r="M121" s="9" t="str">
        <f>_xlfn.XLOOKUP(_xlfn.CONCAT(N121,O121),TechTree!$C$2:$C$501,TechTree!$D$2:$D$501,"Not Valid Combination",0,1)</f>
        <v>heavierCryoRocketry</v>
      </c>
      <c r="N121" s="8" t="s">
        <v>212</v>
      </c>
      <c r="O121" s="8">
        <v>5</v>
      </c>
      <c r="P121" s="8" t="s">
        <v>8</v>
      </c>
      <c r="Q121" s="10" t="s">
        <v>1171</v>
      </c>
      <c r="T121" s="17"/>
      <c r="U121" s="17"/>
      <c r="V121" s="10" t="s">
        <v>241</v>
      </c>
      <c r="W121" s="10" t="s">
        <v>253</v>
      </c>
      <c r="X121" s="10" t="s">
        <v>1172</v>
      </c>
      <c r="Z121" s="10" t="s">
        <v>292</v>
      </c>
      <c r="AA121" s="10" t="s">
        <v>301</v>
      </c>
      <c r="AB121" s="10" t="s">
        <v>327</v>
      </c>
      <c r="AD121" s="12" t="str">
        <f t="shared" si="4"/>
        <v>PARTUPGRADE:NEEDS[TantaresLV]
{
    name = stovstormUpgrade
    type = engine
    partIcon = rotanev_lv_engine_s0_2
    techRequired = veryHeavyCryoRocketry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@PARTUPGRADE[stovstormUpgrade]:NEEDS[TantaresLV]:FOR[zKiwiTechTree]
{
    @entryCost = #$@PART[rotanev_lv_engine_s0_2]/entryCost$
    @entryCost *= #$@KIWI_ENGINE_MULTIPLIERS/HYDROLOX/UPGRADE_ENTRYCOST_MULTIPLIER$
    @title ^= #:INSERTPARTTITLE:$@PART[rotanev_lv_engine_s0_2]/title$:
    @description ^= #:INSERTPART:$@PART[rotanev_lv_engine_s0_2]/engineName$:
}
@PART[rotanev_lv_engine_s0_2]:NEEDS[TantaresLV]:HAS[~engineUpgrade[off]]:AFTER[zzKiwiTechTree]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#:INSERTPARTUPGRADE:$@PARTUPGRADE[stovstormUpgrade]/techRequired$:
}</v>
      </c>
      <c r="AE121" s="14"/>
      <c r="AF121" s="18" t="s">
        <v>376</v>
      </c>
      <c r="AG121" s="18"/>
      <c r="AH121" s="18" t="s">
        <v>1173</v>
      </c>
      <c r="AI121" s="18" t="s">
        <v>1145</v>
      </c>
      <c r="AJ121" s="18" t="s">
        <v>1093</v>
      </c>
      <c r="AK121" s="18"/>
      <c r="AL121" s="18"/>
      <c r="AM121" s="19" t="str">
        <f t="shared" si="5"/>
        <v xml:space="preserve">    @MODULE[ModuleEngines*]
    {
        !atmosphereCurve {}
        atmosphereCurve
        {
            key = 0 461
            key = 1 353
            key = 6 0.001
        }
    }</v>
      </c>
      <c r="AN121" s="14"/>
      <c r="AO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",V121),IF(P121="Engine",_xlfn.CONCAT("    engineUpgradeType = ",W121,CHAR(10),Parts!AR121,CHAR(10),"    enginePartUpgradeName = ",X121),IF(P121="Parachute","    parachuteUpgradeType = standard",IF(P121="Solar",_xlfn.CONCAT("    solarPanelUpgradeTier = ",O121),IF(OR(P121="System",P121="System and Space Capability")=TRUE,_xlfn.CONCAT("    spacePlaneSystemUpgradeType = ",X121,IF(P121="System and Space Capability",_xlfn.CONCAT(CHAR(10),"    spaceplaneUpgradeType = spaceCapable",CHAR(10),"    baseSkinTemp = ",CHAR(10),"    upgradeSkinTemp = "),"")),IF(P121="Fuel Tank",IF(Z121="NA/Balloon","    KiwiFuelSwitchIgnore = true",IF(Z121="standardLiquidFuel",_xlfn.CONCAT("    fuelTankUpgradeType = ",Z121,CHAR(10),"    fuelTankSizeUpgrade = ",AA121),_xlfn.CONCAT("    fuelTankUpgradeType = ",Z121))),IF(P121="RCS","    rcsUpgradeType = coldGas",IF(P121="RTG",_xlfn.CONCAT(CHAR(10),"@PART[",C121,"]:NEEDS[",A121,",NearFutureElectrical,DecayingRTGs,!FeatureRadiation]",CHAR(10),"{",CHAR(10),"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standardLH2CH4
    engineNumber = 
    engineNumberMethalox = 
    engineNumberUpgrade = 
    engineNumberMethaloxUpgrade = 
    engineName = 
    engineNameMethalox = 
    engineNameUpgrade = 
    engineNameMethaloxUpgrade = 
    enginePartUpgradeName = stovstormUpgrade</v>
      </c>
      <c r="AP121" s="16" t="str">
        <f>IF(P121="Engine",VLOOKUP(W121,EngineUpgrades!$A$2:$C$19,2,FALSE),"")</f>
        <v>cryoFuel</v>
      </c>
      <c r="AQ121" s="16" t="str">
        <f>IF(P121="Engine",VLOOKUP(W121,EngineUpgrades!$A$2:$C$19,3,FALSE),"")</f>
        <v>HYDROLOX</v>
      </c>
      <c r="AR121" s="15" t="str">
        <f>_xlfn.XLOOKUP(AP121,EngineUpgrades!$D$1:$J$1,EngineUpgrades!$D$17:$J$17,"",0,1)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</v>
      </c>
      <c r="AS121" s="17">
        <v>2</v>
      </c>
      <c r="AT121" s="16" t="str">
        <f>IF(P121="Engine",_xlfn.XLOOKUP(_xlfn.CONCAT(N121,O121+AS121),TechTree!$C$2:$C$501,TechTree!$D$2:$D$501,"Not Valid Combination",0,1),"")</f>
        <v>veryHeavyCryoRocketry</v>
      </c>
    </row>
    <row r="122" spans="1:46" ht="408.5" x14ac:dyDescent="0.35">
      <c r="A122" t="s">
        <v>639</v>
      </c>
      <c r="B122" t="s">
        <v>1006</v>
      </c>
      <c r="C122" t="s">
        <v>1007</v>
      </c>
      <c r="D122" t="s">
        <v>1008</v>
      </c>
      <c r="E122" t="s">
        <v>710</v>
      </c>
      <c r="F122" t="s">
        <v>370</v>
      </c>
      <c r="G122">
        <v>15000</v>
      </c>
      <c r="H122">
        <v>3000</v>
      </c>
      <c r="I122">
        <v>2.25</v>
      </c>
      <c r="J122" t="s">
        <v>103</v>
      </c>
      <c r="L122" s="12" t="str">
        <f>_xlfn.CONCAT(IF($Q122&lt;&gt;"",_xlfn.CONCAT(" #LOC_KTT_",A122,"_",C122,"_Title = ",$Q122,CHAR(10),"@PART[",C122,"]:NEEDS[!002_CommunityPartsTitles]:AFTER[",A122,"] // ",IF(Q122="",D122,_xlfn.CONCAT(Q122," (",D122,")")),CHAR(10),"{",CHAR(10),"    @",$Q$1," = #LOC_KTT_",A122,"_",C122,"_Title // ",$Q122,CHAR(10),"}",CHAR(10)),""),"@PART[",C122,"]:AFTER[",A122,"] // ",IF(Q122="",D122,_xlfn.CONCAT(Q122," (",D122,")")),CHAR(10),"{",CHAR(10),"    techBranch = ",VLOOKUP(N122,TechTree!$G$2:$H$43,2,FALSE),CHAR(10),"    techTier = ",O122,CHAR(10),"    @TechRequired = ",M122,IF($R122&lt;&gt;"",_xlfn.CONCAT(CHAR(10),"    @",$R$1," = ",$R122),""),IF($S122&lt;&gt;"",_xlfn.CONCAT(CHAR(10),"    @",$S$1," = ",$S122),""),IF($T122&lt;&gt;"",_xlfn.CONCAT(CHAR(10),"    @",$T$1," = ",$T122),""),IF(AND(Z122="NA/Balloon",P122&lt;&gt;"Fuel Tank")=TRUE,_xlfn.CONCAT(CHAR(10),"    KiwiFuelSwitchIgnore = true"),""),IF($U122&lt;&gt;"",_xlfn.CONCAT(CHAR(10),U122),""),IF($AO122&lt;&gt;"",IF(P122="RTG","",_xlfn.CONCAT(CHAR(10),$AO122)),""),IF(AM122&lt;&gt;"",_xlfn.CONCAT(CHAR(10),AM122),""),CHAR(10),"}",IF(AB122="Yes",_xlfn.CONCAT(CHAR(10),"@PART[",C122,"]:NEEDS[KiwiDeprecate]:AFTER[",A122,"]",CHAR(10),"{",CHAR(10),"    kiwiDeprecate = true",CHAR(10),"}"),""),IF(P122="RTG",AO122,""))</f>
        <v xml:space="preserve"> #LOC_KTT_TantaresLV_rotanev_lv_engine_s0_1_Title = RD-120 "Snøstorm" Cryogenic Rocket Engine
@PART[rotanev_lv_engine_s0_1]:NEEDS[!002_CommunityPartsTitles]:AFTER[TantaresLV] // RD-120 "Snøstorm" Cryogenic Rocket Engine (Rotanev RD-0120 "SnÃ¸storm" Rocket Engine)
{
    @title = #LOC_KTT_TantaresLV_rotanev_lv_engine_s0_1_Title // RD-120 "Snøstorm" Cryogenic Rocket Engine
}
@PART[rotanev_lv_engine_s0_1]:AFTER[TantaresLV] // RD-120 "Snøstorm" Cryogenic Rocket Engine (Rotanev RD-0120 "SnÃ¸storm" Rocket Engine)
{
    techBranch = cryoEngines
    techTier = 5
    @TechRequired = heavierCryoRocketry
    engineUpgradeType = standardLH2CH4
    engineNumber = 
    engineNumberMethalox = 
    engineNumberUpgrade = 
    engineNumberMethaloxUpgrade = 
    engineName = 
    engineNameMethalox = 
    engineNameUpgrade = 
    engineNameMethaloxUpgrade = 
    enginePartUpgradeName = snostormUpgrade
    @MODULE[ModuleEngines*]
    {
        !atmosphereCurve {}
        atmosphereCurve
        {
            key = 0 455
            key = 0 353
            key = 6 0.001
        }
    }
}</v>
      </c>
      <c r="M122" s="9" t="str">
        <f>_xlfn.XLOOKUP(_xlfn.CONCAT(N122,O122),TechTree!$C$2:$C$501,TechTree!$D$2:$D$501,"Not Valid Combination",0,1)</f>
        <v>heavierCryoRocketry</v>
      </c>
      <c r="N122" s="8" t="s">
        <v>212</v>
      </c>
      <c r="O122" s="8">
        <v>5</v>
      </c>
      <c r="P122" s="8" t="s">
        <v>8</v>
      </c>
      <c r="Q122" s="10" t="s">
        <v>1174</v>
      </c>
      <c r="T122" s="17"/>
      <c r="U122" s="17"/>
      <c r="V122" s="10" t="s">
        <v>241</v>
      </c>
      <c r="W122" s="10" t="s">
        <v>253</v>
      </c>
      <c r="X122" s="10" t="s">
        <v>1175</v>
      </c>
      <c r="Z122" s="10" t="s">
        <v>292</v>
      </c>
      <c r="AA122" s="10" t="s">
        <v>301</v>
      </c>
      <c r="AB122" s="10" t="s">
        <v>327</v>
      </c>
      <c r="AD122" s="12" t="str">
        <f t="shared" si="4"/>
        <v>PARTUPGRADE:NEEDS[TantaresLV]
{
    name = snostormUpgrade
    type = engine
    partIcon = rotanev_lv_engine_s0_1
    techRequired = veryHeavyCryoRocketry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@PARTUPGRADE[snostormUpgrade]:NEEDS[TantaresLV]:FOR[zKiwiTechTree]
{
    @entryCost = #$@PART[rotanev_lv_engine_s0_1]/entryCost$
    @entryCost *= #$@KIWI_ENGINE_MULTIPLIERS/HYDROLOX/UPGRADE_ENTRYCOST_MULTIPLIER$
    @title ^= #:INSERTPARTTITLE:$@PART[rotanev_lv_engine_s0_1]/title$:
    @description ^= #:INSERTPART:$@PART[rotanev_lv_engine_s0_1]/engineName$:
}
@PART[rotanev_lv_engine_s0_1]:NEEDS[TantaresLV]:HAS[~engineUpgrade[off]]:AFTER[zzKiwiTechTree]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#:INSERTPARTUPGRADE:$@PARTUPGRADE[snostormUpgrade]/techRequired$:
}</v>
      </c>
      <c r="AE122" s="14"/>
      <c r="AF122" s="18" t="s">
        <v>376</v>
      </c>
      <c r="AG122" s="18"/>
      <c r="AH122" s="18" t="s">
        <v>1176</v>
      </c>
      <c r="AI122" s="18" t="s">
        <v>1161</v>
      </c>
      <c r="AJ122" s="18" t="s">
        <v>1093</v>
      </c>
      <c r="AK122" s="18"/>
      <c r="AL122" s="18"/>
      <c r="AM122" s="19" t="str">
        <f t="shared" si="5"/>
        <v xml:space="preserve">    @MODULE[ModuleEngines*]
    {
        !atmosphereCurve {}
        atmosphereCurve
        {
            key = 0 455
            key = 0 353
            key = 6 0.001
        }
    }</v>
      </c>
      <c r="AN122" s="14"/>
      <c r="AO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",V122),IF(P122="Engine",_xlfn.CONCAT("    engineUpgradeType = ",W122,CHAR(10),Parts!AR122,CHAR(10),"    enginePartUpgradeName = ",X122),IF(P122="Parachute","    parachuteUpgradeType = standard",IF(P122="Solar",_xlfn.CONCAT("    solarPanelUpgradeTier = ",O122),IF(OR(P122="System",P122="System and Space Capability")=TRUE,_xlfn.CONCAT("    spacePlaneSystemUpgradeType = ",X122,IF(P122="System and Space Capability",_xlfn.CONCAT(CHAR(10),"    spaceplaneUpgradeType = spaceCapable",CHAR(10),"    baseSkinTemp = ",CHAR(10),"    upgradeSkinTemp = "),"")),IF(P122="Fuel Tank",IF(Z122="NA/Balloon","    KiwiFuelSwitchIgnore = true",IF(Z122="standardLiquidFuel",_xlfn.CONCAT("    fuelTankUpgradeType = ",Z122,CHAR(10),"    fuelTankSizeUpgrade = ",AA122),_xlfn.CONCAT("    fuelTankUpgradeType = ",Z122))),IF(P122="RCS","    rcsUpgradeType = coldGas",IF(P122="RTG",_xlfn.CONCAT(CHAR(10),"@PART[",C122,"]:NEEDS[",A122,",NearFutureElectrical,DecayingRTGs,!FeatureRadiation]",CHAR(10),"{",CHAR(10),"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standardLH2CH4
    engineNumber = 
    engineNumberMethalox = 
    engineNumberUpgrade = 
    engineNumberMethaloxUpgrade = 
    engineName = 
    engineNameMethalox = 
    engineNameUpgrade = 
    engineNameMethaloxUpgrade = 
    enginePartUpgradeName = snostormUpgrade</v>
      </c>
      <c r="AP122" s="16" t="str">
        <f>IF(P122="Engine",VLOOKUP(W122,EngineUpgrades!$A$2:$C$19,2,FALSE),"")</f>
        <v>cryoFuel</v>
      </c>
      <c r="AQ122" s="16" t="str">
        <f>IF(P122="Engine",VLOOKUP(W122,EngineUpgrades!$A$2:$C$19,3,FALSE),"")</f>
        <v>HYDROLOX</v>
      </c>
      <c r="AR122" s="15" t="str">
        <f>_xlfn.XLOOKUP(AP122,EngineUpgrades!$D$1:$J$1,EngineUpgrades!$D$17:$J$17,"",0,1)</f>
        <v xml:space="preserve">    engineNumber = 
    engineNumberMethalox = 
    engineNumberUpgrade = 
    engineNumberMethaloxUpgrade = 
    engineName = 
    engineNameMethalox = 
    engineNameUpgrade = 
    engineNameMethaloxUpgrade = 
</v>
      </c>
      <c r="AS122" s="17">
        <v>2</v>
      </c>
      <c r="AT122" s="16" t="str">
        <f>IF(P122="Engine",_xlfn.XLOOKUP(_xlfn.CONCAT(N122,O122+AS122),TechTree!$C$2:$C$501,TechTree!$D$2:$D$501,"Not Valid Combination",0,1),"")</f>
        <v>veryHeavyCryoRocketry</v>
      </c>
    </row>
    <row r="123" spans="1:46" ht="300.5" x14ac:dyDescent="0.35">
      <c r="A123" t="s">
        <v>639</v>
      </c>
      <c r="B123" t="s">
        <v>1009</v>
      </c>
      <c r="C123" t="s">
        <v>1010</v>
      </c>
      <c r="D123" t="s">
        <v>1011</v>
      </c>
      <c r="E123" t="s">
        <v>710</v>
      </c>
      <c r="F123" t="s">
        <v>370</v>
      </c>
      <c r="G123">
        <v>2350</v>
      </c>
      <c r="H123">
        <v>470</v>
      </c>
      <c r="I123">
        <v>0.5</v>
      </c>
      <c r="J123" t="s">
        <v>183</v>
      </c>
      <c r="L123" s="12" t="str">
        <f>_xlfn.CONCAT(IF($Q123&lt;&gt;"",_xlfn.CONCAT(" #LOC_KTT_",A123,"_",C123,"_Title = ",$Q123,CHAR(10),"@PART[",C123,"]:NEEDS[!002_CommunityPartsTitles]:AFTER[",A123,"] // ",IF(Q123="",D123,_xlfn.CONCAT(Q123," (",D123,")")),CHAR(10),"{",CHAR(10),"    @",$Q$1," = #LOC_KTT_",A123,"_",C123,"_Title // ",$Q123,CHAR(10),"}",CHAR(10)),""),"@PART[",C123,"]:AFTER[",A123,"] // ",IF(Q123="",D123,_xlfn.CONCAT(Q123," (",D123,")")),CHAR(10),"{",CHAR(10),"    techBranch = ",VLOOKUP(N123,TechTree!$G$2:$H$43,2,FALSE),CHAR(10),"    techTier = ",O123,CHAR(10),"    @TechRequired = ",M123,IF($R123&lt;&gt;"",_xlfn.CONCAT(CHAR(10),"    @",$R$1," = ",$R123),""),IF($S123&lt;&gt;"",_xlfn.CONCAT(CHAR(10),"    @",$S$1," = ",$S123),""),IF($T123&lt;&gt;"",_xlfn.CONCAT(CHAR(10),"    @",$T$1," = ",$T123),""),IF(AND(Z123="NA/Balloon",P123&lt;&gt;"Fuel Tank")=TRUE,_xlfn.CONCAT(CHAR(10),"    KiwiFuelSwitchIgnore = true"),""),IF($U123&lt;&gt;"",_xlfn.CONCAT(CHAR(10),U123),""),IF($AO123&lt;&gt;"",IF(P123="RTG","",_xlfn.CONCAT(CHAR(10),$AO123)),""),IF(AM123&lt;&gt;"",_xlfn.CONCAT(CHAR(10),AM123),""),CHAR(10),"}",IF(AB123="Yes",_xlfn.CONCAT(CHAR(10),"@PART[",C123,"]:NEEDS[KiwiDeprecate]:AFTER[",A123,"]",CHAR(10),"{",CHAR(10),"    kiwiDeprecate = true",CHAR(10),"}"),""),IF(P123="RTG",AO123,""))</f>
        <v xml:space="preserve"> #LOC_KTT_TantaresLV_alnair_us_engine_s1_1_Title = RD-58 "Snøstormvingen" Liquid Fuel Engine
@PART[alnair_us_engine_s1_1]:NEEDS[!002_CommunityPartsTitles]:AFTER[TantaresLV] // RD-58 "Snøstormvingen" Liquid Fuel Engine (Alnair Upper Stage RD-58 "SnÃ¸stormvingen" Rocket Engine)
{
    @title = #LOC_KTT_TantaresLV_alnair_us_engine_s1_1_Title // RD-58 "Snøstormvingen" Liquid Fuel Engine
}
@PART[alnair_us_engine_s1_1]:AFTER[TantaresLV] // RD-58 "Snøstormvingen" Liquid Fuel Engine (Alnair Upper Stage RD-58 "SnÃ¸stormvingen" Rocket Engine)
{
    techBranch = keroloxEngines
    techTier = 5
    @TechRequired = heavierRocketry
    engineUpgradeType = standardLFO
    engineNumber = 
    engineNumberUpgrade = 
    engineName = 
    engineNameUpgrade = 
    enginePartUpgradeName = snostormvingenUpgrade
    @MODULE[ModuleEngines*]
    {
        !atmosphereCurve {}
        atmosphereCurve
        {
            key = 0 345
            key = 1 117
            key = 4 0.001
        }
    }
}</v>
      </c>
      <c r="M123" s="9" t="str">
        <f>_xlfn.XLOOKUP(_xlfn.CONCAT(N123,O123),TechTree!$C$2:$C$501,TechTree!$D$2:$D$501,"Not Valid Combination",0,1)</f>
        <v>heavierRocketry</v>
      </c>
      <c r="N123" s="8" t="s">
        <v>211</v>
      </c>
      <c r="O123" s="8">
        <v>5</v>
      </c>
      <c r="P123" s="8" t="s">
        <v>8</v>
      </c>
      <c r="Q123" s="10" t="s">
        <v>1159</v>
      </c>
      <c r="T123" s="17"/>
      <c r="U123" s="17"/>
      <c r="V123" s="10" t="s">
        <v>241</v>
      </c>
      <c r="W123" s="10" t="s">
        <v>252</v>
      </c>
      <c r="X123" s="10" t="s">
        <v>1160</v>
      </c>
      <c r="Z123" s="10" t="s">
        <v>292</v>
      </c>
      <c r="AA123" s="10" t="s">
        <v>301</v>
      </c>
      <c r="AB123" s="10" t="s">
        <v>327</v>
      </c>
      <c r="AD123" s="12" t="str">
        <f t="shared" ref="AD123" si="6">IF(P123="Engine",_xlfn.CONCAT("PARTUPGRADE:NEEDS[",A123,"]",CHAR(10),"{",CHAR(10),"    name = ",X123,CHAR(10),"    type = engine",CHAR(10),"    partIcon = ",C123,CHAR(10),"    techRequired = ",AT123,CHAR(10),"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so'.",CHAR(10),"}",CHAR(10),"@PARTUPGRADE[",X123,"]:NEEDS[",A123,"]:FOR[zKiwiTechTree]",CHAR(10),"{",CHAR(10),"    @entryCost = #$@PART[",C123,"]/entryCost$",CHAR(10),"    @entryCost *= #$@KIWI_ENGINE_MULTIPLIERS/",AQ123,"/UPGRADE_ENTRYCOST_MULTIPLIER$",CHAR(10),"    @title ^= #:INSERTPARTTITLE:$@PART[",C123,"]/title$:",CHAR(10),"    @description ^= #:INSERTPART:$@PART[",C123,"]/engineName$:",CHAR(10),"}",CHAR(10),"@PART[",C123,"]:NEEDS[",A123,"]:HAS[~engineUpgrade[off]]:AFTER[zzKiwiTechTree]",CHAR(10),"{",CHAR(10),"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#:INSERTPARTUPGRADE:$@PARTUPGRADE[",X123,"]/techRequired$:",CHAR(10),"}"),IF(OR(P123="System",P123="System and Space Capability")=TRUE,_xlfn.CONCAT("// Choose the one with the part that you want to represent the system",CHAR(10),"#LOC_KTT_",A123,"_",X123,"_SYSTEM_UPGRADE_TITLE = ",Y123,CHAR(10),"PARTUPGRADE:NEEDS[",A123,"]",CHAR(10),"{",CHAR(10),"    name = ",X123,"Upgrade",CHAR(10),"    type = system",CHAR(10),"    systemUpgradeName = #LOC_KTT_",A123,"_",X123,"_SYSTEM_UPGRADE_TITLE // ",Y123,CHAR(10),"    partIcon = ",C123,CHAR(10),"    techRequired = INSERT HERE",AT123,CHAR(10),"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INSERTSYSTEM!",CHAR(10),"}",CHAR(10),"@PARTUPGRADE[",X123,"Upgrade]:FOR[KiwiTechTree]",CHAR(10),"{",CHAR(10),"    @title ^= #:INSERTPARTTITLE:$systemUpgradeName$:",CHAR(10),"    @description ^= #:INSERTSYSTEM:$systemUpgradeName$:",CHAR(10),"}",CHAR(10),"@PART[*]:HAS[#spacePlaneSystemUpgradeType[",X123,"],~systemUpgrade[off]]:FOR[zzzKiwiTechTree]",CHAR(10),"{",CHAR(10),"    %systemUpgradeName = #LOC_KTT_",A123,"_",X123,"_SYSTEM_UPGRADE_TITLE // ",Y123,CHAR(10),"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#:INSERTSYSTEMUPGRADENODE:$@PARTUPGRADE[",X123,"Upgrade]/techRequired$!",CHAR(10),"}"),""))</f>
        <v>PARTUPGRADE:NEEDS[TantaresLV]
{
    name = snostormvingenUpgrade
    type = engine
    partIcon = alnair_us_engine_s1_1
    techRequired = veryHeavyRocketry
    title = #LOC_KTT_PARTUPGRADE_TITLE // INSERTPARTTITLE Upgrade
    entryCost = 1
    basicInfo = #LOC_KTT_PARTUPGRADE_BASICINFO_ENGINES // Increased Thrust, Increased Specific Impulse
    manufacturer = #LOC_KTT_PARTUPGRADE_MANUFACTURER // Kiwi Imagineers
    description = #LOC_KTT_PARTUPGRADE_DESCRIPTION_ENGINES // Our imagineers dreamt about making the INSERTPART thrustier and efficientier and have 'made it so'.
}
@PARTUPGRADE[snostormvingenUpgrade]:NEEDS[TantaresLV]:FOR[zKiwiTechTree]
{
    @entryCost = #$@PART[alnair_us_engine_s1_1]/entryCost$
    @entryCost *= #$@KIWI_ENGINE_MULTIPLIERS/KEROLOX/UPGRADE_ENTRYCOST_MULTIPLIER$
    @title ^= #:INSERTPARTTITLE:$@PART[alnair_us_engine_s1_1]/title$:
    @description ^= #:INSERTPART:$@PART[alnair_us_engine_s1_1]/engineName$:
}
@PART[alnair_us_engine_s1_1]:NEEDS[TantaresLV]:HAS[~engineUpgrade[off]]:AFTER[zzKiwiTechTree]
{
    descriptionUpgrade = #LOC_KTT_PART_DESCRIPTIONUPGRADE_ENGINES // This engine has an upgrade in INSERTPARTUPGRADE!
    @description = #$description$ \n\n&lt;color=#ff0000&gt;$descriptionUpgrade$&lt;/color&gt;
    @description ^= #:INSERTPARTUPGRADE:$@PARTUPGRADE[snostormvingenUpgrade]/techRequired$:
}</v>
      </c>
      <c r="AE123" s="14"/>
      <c r="AF123" s="18" t="s">
        <v>376</v>
      </c>
      <c r="AG123" s="18"/>
      <c r="AH123" s="18" t="s">
        <v>1116</v>
      </c>
      <c r="AI123" s="18" t="s">
        <v>1117</v>
      </c>
      <c r="AJ123" s="18" t="s">
        <v>378</v>
      </c>
      <c r="AK123" s="18"/>
      <c r="AL123" s="18"/>
      <c r="AM123" s="19" t="str">
        <f t="shared" ref="AM123" si="7">IF(AF123="Yes",_xlfn.CONCAT("    @MODULE[ModuleEngines*]",CHAR(10),"    {",IF(AG123&lt;&gt;"",_xlfn.CONCAT(CHAR(10),"        @maxThrust = ",AG123),""),IF(AH123&lt;&gt;"",_xlfn.CONCAT(CHAR(10),"        !atmosphereCurve {}",CHAR(10),"        atmosphereCurve",CHAR(10),"        {",IF(AH123&lt;&gt;"",_xlfn.CONCAT(CHAR(10),"            key = ",AH123),""),IF(AI123&lt;&gt;"",_xlfn.CONCAT(CHAR(10),"            key = ",AI123),""),IF(AJ123&lt;&gt;"",_xlfn.CONCAT(CHAR(10),"            key = ",AJ123),""),IF(AK123&lt;&gt;"",_xlfn.CONCAT(CHAR(10),"            key = ",AK123),""),IF(AL123&lt;&gt;"",_xlfn.CONCAT(CHAR(10),"            key = ",AL123),""),CHAR(10),"        }"),""),CHAR(10),"    }"),"")</f>
        <v xml:space="preserve">    @MODULE[ModuleEngines*]
    {
        !atmosphereCurve {}
        atmosphereCurve
        {
            key = 0 345
            key = 1 117
            key = 4 0.001
        }
    }</v>
      </c>
      <c r="AN123" s="14"/>
      <c r="AO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",V123),IF(P123="Engine",_xlfn.CONCAT("    engineUpgradeType = ",W123,CHAR(10),Parts!AR123,CHAR(10),"    enginePartUpgradeName = ",X123),IF(P123="Parachute","    parachuteUpgradeType = standard",IF(P123="Solar",_xlfn.CONCAT("    solarPanelUpgradeTier = ",O123),IF(OR(P123="System",P123="System and Space Capability")=TRUE,_xlfn.CONCAT("    spacePlaneSystemUpgradeType = ",X123,IF(P123="System and Space Capability",_xlfn.CONCAT(CHAR(10),"    spaceplaneUpgradeType = spaceCapable",CHAR(10),"    baseSkinTemp = ",CHAR(10),"    upgradeSkinTemp = "),"")),IF(P123="Fuel Tank",IF(Z123="NA/Balloon","    KiwiFuelSwitchIgnore = true",IF(Z123="standardLiquidFuel",_xlfn.CONCAT("    fuelTankUpgradeType = ",Z123,CHAR(10),"    fuelTankSizeUpgrade = ",AA123),_xlfn.CONCAT("    fuelTankUpgradeType = ",Z123))),IF(P123="RCS","    rcsUpgradeType = coldGas",IF(P123="RTG",_xlfn.CONCAT(CHAR(10),"@PART[",C123,"]:NEEDS[",A123,",NearFutureElectrical,DecayingRTGs,!FeatureRadiation]",CHAR(10),"{",CHAR(10),"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snostormvingenUpgrade</v>
      </c>
      <c r="AP123" s="16" t="str">
        <f>IF(P123="Engine",VLOOKUP(W123,EngineUpgrades!$A$2:$C$19,2,FALSE),"")</f>
        <v>singleFuel</v>
      </c>
      <c r="AQ123" s="16" t="str">
        <f>IF(P123="Engine",VLOOKUP(W123,EngineUpgrades!$A$2:$C$19,3,FALSE),"")</f>
        <v>KEROLOX</v>
      </c>
      <c r="AR123" s="15" t="str">
        <f>_xlfn.XLOOKUP(AP123,EngineUpgrades!$D$1:$J$1,EngineUpgrades!$D$17:$J$17,"",0,1)</f>
        <v xml:space="preserve">    engineNumber = 
    engineNumberUpgrade = 
    engineName = 
    engineNameUpgrade = 
</v>
      </c>
      <c r="AS123" s="17">
        <v>2</v>
      </c>
      <c r="AT123" s="16" t="str">
        <f>IF(P123="Engine",_xlfn.XLOOKUP(_xlfn.CONCAT(N123,O123+AS123),TechTree!$C$2:$C$501,TechTree!$D$2:$D$501,"Not Valid Combination",0,1),"")</f>
        <v>veryHeavyRocketry</v>
      </c>
    </row>
    <row r="124" spans="1:46" ht="84.5" x14ac:dyDescent="0.35">
      <c r="A124" t="s">
        <v>639</v>
      </c>
      <c r="B124" t="s">
        <v>1012</v>
      </c>
      <c r="C124" t="s">
        <v>1013</v>
      </c>
      <c r="D124" t="s">
        <v>1014</v>
      </c>
      <c r="E124" t="s">
        <v>884</v>
      </c>
      <c r="F124" t="s">
        <v>371</v>
      </c>
      <c r="G124">
        <v>2000</v>
      </c>
      <c r="H124">
        <v>400</v>
      </c>
      <c r="I124">
        <v>0.05</v>
      </c>
      <c r="J124" t="s">
        <v>115</v>
      </c>
      <c r="L124" s="12" t="str">
        <f>_xlfn.CONCAT(IF($Q124&lt;&gt;"",_xlfn.CONCAT(" #LOC_KTT_",A124,"_",C124,"_Title = ",$Q124,CHAR(10),"@PART[",C124,"]:NEEDS[!002_CommunityPartsTitles]:AFTER[",A124,"] // ",IF(Q124="",D124,_xlfn.CONCAT(Q124," (",D124,")")),CHAR(10),"{",CHAR(10),"    @",$Q$1," = #LOC_KTT_",A124,"_",C124,"_Title // ",$Q124,CHAR(10),"}",CHAR(10)),""),"@PART[",C124,"]:AFTER[",A124,"] // ",IF(Q124="",D124,_xlfn.CONCAT(Q124," (",D124,")")),CHAR(10),"{",CHAR(10),"    techBranch = ",VLOOKUP(N124,TechTree!$G$2:$H$43,2,FALSE),CHAR(10),"    techTier = ",O124,CHAR(10),"    @TechRequired = ",M124,IF($R124&lt;&gt;"",_xlfn.CONCAT(CHAR(10),"    @",$R$1," = ",$R124),""),IF($S124&lt;&gt;"",_xlfn.CONCAT(CHAR(10),"    @",$S$1," = ",$S124),""),IF($T124&lt;&gt;"",_xlfn.CONCAT(CHAR(10),"    @",$T$1," = ",$T124),""),IF(AND(Z124="NA/Balloon",P124&lt;&gt;"Fuel Tank")=TRUE,_xlfn.CONCAT(CHAR(10),"    KiwiFuelSwitchIgnore = true"),""),IF($U124&lt;&gt;"",_xlfn.CONCAT(CHAR(10),U124),""),IF($AO124&lt;&gt;"",IF(P124="RTG","",_xlfn.CONCAT(CHAR(10),$AO124)),""),IF(AM124&lt;&gt;"",_xlfn.CONCAT(CHAR(10),AM124),""),CHAR(10),"}",IF(AB124="Yes",_xlfn.CONCAT(CHAR(10),"@PART[",C124,"]:NEEDS[KiwiDeprecate]:AFTER[",A124,"]",CHAR(10),"{",CHAR(10),"    kiwiDeprecate = true",CHAR(10),"}"),""),IF(P124="RTG",AO124,""))</f>
        <v>@PART[castor_truss_decoupler_s1_1]:AFTER[TantaresLV] // Castor Size 1 T-Decoupler
{
    techBranch = decouplers
    techTier = 3
    @TechRequired = decoupling
    structuralUpgradeType = 3_4
}</v>
      </c>
      <c r="M124" s="9" t="str">
        <f>_xlfn.XLOOKUP(_xlfn.CONCAT(N124,O124),TechTree!$C$2:$C$501,TechTree!$D$2:$D$501,"Not Valid Combination",0,1)</f>
        <v>decoupling</v>
      </c>
      <c r="N124" s="8" t="s">
        <v>210</v>
      </c>
      <c r="O124" s="8">
        <v>3</v>
      </c>
      <c r="P124" s="8" t="s">
        <v>6</v>
      </c>
      <c r="T124" s="17"/>
      <c r="U124" s="17"/>
      <c r="V124" s="10" t="s">
        <v>241</v>
      </c>
      <c r="W124" s="10" t="s">
        <v>252</v>
      </c>
      <c r="Z124" s="10" t="s">
        <v>292</v>
      </c>
      <c r="AA124" s="10" t="s">
        <v>301</v>
      </c>
      <c r="AB124" s="10" t="s">
        <v>327</v>
      </c>
      <c r="AD124" s="12" t="str">
        <f t="shared" si="4"/>
        <v/>
      </c>
      <c r="AE124" s="14"/>
      <c r="AF124" s="18" t="s">
        <v>327</v>
      </c>
      <c r="AG124" s="18"/>
      <c r="AH124" s="18"/>
      <c r="AI124" s="18"/>
      <c r="AJ124" s="18"/>
      <c r="AK124" s="18"/>
      <c r="AL124" s="18"/>
      <c r="AM124" s="19" t="str">
        <f t="shared" si="5"/>
        <v/>
      </c>
      <c r="AN124" s="14"/>
      <c r="AO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",V124),IF(P124="Engine",_xlfn.CONCAT("    engineUpgradeType = ",W124,CHAR(10),Parts!AR124,CHAR(10),"    enginePartUpgradeName = ",X124),IF(P124="Parachute","    parachuteUpgradeType = standard",IF(P124="Solar",_xlfn.CONCAT("    solarPanelUpgradeTier = ",O124),IF(OR(P124="System",P124="System and Space Capability")=TRUE,_xlfn.CONCAT("    spacePlaneSystemUpgradeType = ",X124,IF(P124="System and Space Capability",_xlfn.CONCAT(CHAR(10),"    spaceplaneUpgradeType = spaceCapable",CHAR(10),"    baseSkinTemp = ",CHAR(10),"    upgradeSkinTemp = "),"")),IF(P124="Fuel Tank",IF(Z124="NA/Balloon","    KiwiFuelSwitchIgnore = true",IF(Z124="standardLiquidFuel",_xlfn.CONCAT("    fuelTankUpgradeType = ",Z124,CHAR(10),"    fuelTankSizeUpgrade = ",AA124),_xlfn.CONCAT("    fuelTankUpgradeType = ",Z124))),IF(P124="RCS","    rcsUpgradeType = coldGas",IF(P124="RTG",_xlfn.CONCAT(CHAR(10),"@PART[",C124,"]:NEEDS[",A124,",NearFutureElectrical,DecayingRTGs,!FeatureRadiation]",CHAR(10),"{",CHAR(10),"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24" s="16" t="str">
        <f>IF(P124="Engine",VLOOKUP(W124,EngineUpgrades!$A$2:$C$19,2,FALSE),"")</f>
        <v/>
      </c>
      <c r="AQ124" s="16" t="str">
        <f>IF(P124="Engine",VLOOKUP(W124,EngineUpgrades!$A$2:$C$19,3,FALSE),"")</f>
        <v/>
      </c>
      <c r="AR124" s="15" t="str">
        <f>_xlfn.XLOOKUP(AP124,EngineUpgrades!$D$1:$J$1,EngineUpgrades!$D$17:$J$17,"",0,1)</f>
        <v/>
      </c>
      <c r="AS124" s="17">
        <v>2</v>
      </c>
      <c r="AT124" s="16" t="str">
        <f>IF(P124="Engine",_xlfn.XLOOKUP(_xlfn.CONCAT(N124,O124+AS124),TechTree!$C$2:$C$501,TechTree!$D$2:$D$501,"Not Valid Combination",0,1),"")</f>
        <v/>
      </c>
    </row>
    <row r="125" spans="1:46" ht="84.5" x14ac:dyDescent="0.35">
      <c r="A125" t="s">
        <v>639</v>
      </c>
      <c r="B125" t="s">
        <v>1015</v>
      </c>
      <c r="C125" t="s">
        <v>1016</v>
      </c>
      <c r="D125" t="s">
        <v>1017</v>
      </c>
      <c r="E125" t="s">
        <v>884</v>
      </c>
      <c r="F125" t="s">
        <v>371</v>
      </c>
      <c r="G125">
        <v>3000</v>
      </c>
      <c r="H125">
        <v>600</v>
      </c>
      <c r="I125">
        <v>7.4999999999999997E-2</v>
      </c>
      <c r="J125" t="s">
        <v>115</v>
      </c>
      <c r="L125" s="12" t="str">
        <f>_xlfn.CONCAT(IF($Q125&lt;&gt;"",_xlfn.CONCAT(" #LOC_KTT_",A125,"_",C125,"_Title = ",$Q125,CHAR(10),"@PART[",C125,"]:NEEDS[!002_CommunityPartsTitles]:AFTER[",A125,"] // ",IF(Q125="",D125,_xlfn.CONCAT(Q125," (",D125,")")),CHAR(10),"{",CHAR(10),"    @",$Q$1," = #LOC_KTT_",A125,"_",C125,"_Title // ",$Q125,CHAR(10),"}",CHAR(10)),""),"@PART[",C125,"]:AFTER[",A125,"] // ",IF(Q125="",D125,_xlfn.CONCAT(Q125," (",D125,")")),CHAR(10),"{",CHAR(10),"    techBranch = ",VLOOKUP(N125,TechTree!$G$2:$H$43,2,FALSE),CHAR(10),"    techTier = ",O125,CHAR(10),"    @TechRequired = ",M125,IF($R125&lt;&gt;"",_xlfn.CONCAT(CHAR(10),"    @",$R$1," = ",$R125),""),IF($S125&lt;&gt;"",_xlfn.CONCAT(CHAR(10),"    @",$S$1," = ",$S125),""),IF($T125&lt;&gt;"",_xlfn.CONCAT(CHAR(10),"    @",$T$1," = ",$T125),""),IF(AND(Z125="NA/Balloon",P125&lt;&gt;"Fuel Tank")=TRUE,_xlfn.CONCAT(CHAR(10),"    KiwiFuelSwitchIgnore = true"),""),IF($U125&lt;&gt;"",_xlfn.CONCAT(CHAR(10),U125),""),IF($AO125&lt;&gt;"",IF(P125="RTG","",_xlfn.CONCAT(CHAR(10),$AO125)),""),IF(AM125&lt;&gt;"",_xlfn.CONCAT(CHAR(10),AM125),""),CHAR(10),"}",IF(AB125="Yes",_xlfn.CONCAT(CHAR(10),"@PART[",C125,"]:NEEDS[KiwiDeprecate]:AFTER[",A125,"]",CHAR(10),"{",CHAR(10),"    kiwiDeprecate = true",CHAR(10),"}"),""),IF(P125="RTG",AO125,""))</f>
        <v>@PART[castor_truss_decoupler_s1p5_1]:AFTER[TantaresLV] // Castor Size 1.5 T-Decoupler
{
    techBranch = decouplers
    techTier = 4
    @TechRequired = docking
    structuralUpgradeType = 3_4
}</v>
      </c>
      <c r="M125" s="9" t="str">
        <f>_xlfn.XLOOKUP(_xlfn.CONCAT(N125,O125),TechTree!$C$2:$C$501,TechTree!$D$2:$D$501,"Not Valid Combination",0,1)</f>
        <v>docking</v>
      </c>
      <c r="N125" s="8" t="s">
        <v>210</v>
      </c>
      <c r="O125" s="8">
        <v>4</v>
      </c>
      <c r="P125" s="8" t="s">
        <v>6</v>
      </c>
      <c r="T125" s="17"/>
      <c r="U125" s="17"/>
      <c r="V125" s="10" t="s">
        <v>241</v>
      </c>
      <c r="W125" s="10" t="s">
        <v>252</v>
      </c>
      <c r="Z125" s="10" t="s">
        <v>292</v>
      </c>
      <c r="AA125" s="10" t="s">
        <v>301</v>
      </c>
      <c r="AB125" s="10" t="s">
        <v>327</v>
      </c>
      <c r="AD125" s="12" t="str">
        <f t="shared" si="4"/>
        <v/>
      </c>
      <c r="AE125" s="14"/>
      <c r="AF125" s="18" t="s">
        <v>327</v>
      </c>
      <c r="AG125" s="18"/>
      <c r="AH125" s="18"/>
      <c r="AI125" s="18"/>
      <c r="AJ125" s="18"/>
      <c r="AK125" s="18"/>
      <c r="AL125" s="18"/>
      <c r="AM125" s="19" t="str">
        <f t="shared" si="5"/>
        <v/>
      </c>
      <c r="AN125" s="14"/>
      <c r="AO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",V125),IF(P125="Engine",_xlfn.CONCAT("    engineUpgradeType = ",W125,CHAR(10),Parts!AR125,CHAR(10),"    enginePartUpgradeName = ",X125),IF(P125="Parachute","    parachuteUpgradeType = standard",IF(P125="Solar",_xlfn.CONCAT("    solarPanelUpgradeTier = ",O125),IF(OR(P125="System",P125="System and Space Capability")=TRUE,_xlfn.CONCAT("    spacePlaneSystemUpgradeType = ",X125,IF(P125="System and Space Capability",_xlfn.CONCAT(CHAR(10),"    spaceplaneUpgradeType = spaceCapable",CHAR(10),"    baseSkinTemp = ",CHAR(10),"    upgradeSkinTemp = "),"")),IF(P125="Fuel Tank",IF(Z125="NA/Balloon","    KiwiFuelSwitchIgnore = true",IF(Z125="standardLiquidFuel",_xlfn.CONCAT("    fuelTankUpgradeType = ",Z125,CHAR(10),"    fuelTankSizeUpgrade = ",AA125),_xlfn.CONCAT("    fuelTankUpgradeType = ",Z125))),IF(P125="RCS","    rcsUpgradeType = coldGas",IF(P125="RTG",_xlfn.CONCAT(CHAR(10),"@PART[",C125,"]:NEEDS[",A125,",NearFutureElectrical,DecayingRTGs,!FeatureRadiation]",CHAR(10),"{",CHAR(10),"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25" s="16" t="str">
        <f>IF(P125="Engine",VLOOKUP(W125,EngineUpgrades!$A$2:$C$19,2,FALSE),"")</f>
        <v/>
      </c>
      <c r="AQ125" s="16" t="str">
        <f>IF(P125="Engine",VLOOKUP(W125,EngineUpgrades!$A$2:$C$19,3,FALSE),"")</f>
        <v/>
      </c>
      <c r="AR125" s="15" t="str">
        <f>_xlfn.XLOOKUP(AP125,EngineUpgrades!$D$1:$J$1,EngineUpgrades!$D$17:$J$17,"",0,1)</f>
        <v/>
      </c>
      <c r="AS125" s="17">
        <v>2</v>
      </c>
      <c r="AT125" s="16" t="str">
        <f>IF(P125="Engine",_xlfn.XLOOKUP(_xlfn.CONCAT(N125,O125+AS125),TechTree!$C$2:$C$501,TechTree!$D$2:$D$501,"Not Valid Combination",0,1),"")</f>
        <v/>
      </c>
    </row>
    <row r="126" spans="1:46" ht="84.5" x14ac:dyDescent="0.35">
      <c r="A126" t="s">
        <v>639</v>
      </c>
      <c r="B126" t="s">
        <v>1018</v>
      </c>
      <c r="C126" t="s">
        <v>1019</v>
      </c>
      <c r="D126" t="s">
        <v>1020</v>
      </c>
      <c r="E126" t="s">
        <v>1021</v>
      </c>
      <c r="F126" t="s">
        <v>367</v>
      </c>
      <c r="G126">
        <v>1500</v>
      </c>
      <c r="H126">
        <v>300</v>
      </c>
      <c r="I126">
        <v>0.1</v>
      </c>
      <c r="J126" t="s">
        <v>111</v>
      </c>
      <c r="L126" s="12" t="str">
        <f>_xlfn.CONCAT(IF($Q126&lt;&gt;"",_xlfn.CONCAT(" #LOC_KTT_",A126,"_",C126,"_Title = ",$Q126,CHAR(10),"@PART[",C126,"]:NEEDS[!002_CommunityPartsTitles]:AFTER[",A126,"] // ",IF(Q126="",D126,_xlfn.CONCAT(Q126," (",D126,")")),CHAR(10),"{",CHAR(10),"    @",$Q$1," = #LOC_KTT_",A126,"_",C126,"_Title // ",$Q126,CHAR(10),"}",CHAR(10)),""),"@PART[",C126,"]:AFTER[",A126,"] // ",IF(Q126="",D126,_xlfn.CONCAT(Q126," (",D126,")")),CHAR(10),"{",CHAR(10),"    techBranch = ",VLOOKUP(N126,TechTree!$G$2:$H$43,2,FALSE),CHAR(10),"    techTier = ",O126,CHAR(10),"    @TechRequired = ",M126,IF($R126&lt;&gt;"",_xlfn.CONCAT(CHAR(10),"    @",$R$1," = ",$R126),""),IF($S126&lt;&gt;"",_xlfn.CONCAT(CHAR(10),"    @",$S$1," = ",$S126),""),IF($T126&lt;&gt;"",_xlfn.CONCAT(CHAR(10),"    @",$T$1," = ",$T126),""),IF(AND(Z126="NA/Balloon",P126&lt;&gt;"Fuel Tank")=TRUE,_xlfn.CONCAT(CHAR(10),"    KiwiFuelSwitchIgnore = true"),""),IF($U126&lt;&gt;"",_xlfn.CONCAT(CHAR(10),U126),""),IF($AO126&lt;&gt;"",IF(P126="RTG","",_xlfn.CONCAT(CHAR(10),$AO126)),""),IF(AM126&lt;&gt;"",_xlfn.CONCAT(CHAR(10),AM126),""),CHAR(10),"}",IF(AB126="Yes",_xlfn.CONCAT(CHAR(10),"@PART[",C126,"]:NEEDS[KiwiDeprecate]:AFTER[",A126,"]",CHAR(10),"{",CHAR(10),"    kiwiDeprecate = true",CHAR(10),"}"),""),IF(P126="RTG",AO126,""))</f>
        <v>@PART[circinus_staging_plate_s1_1]:AFTER[TantaresLV] // Circinus Size 1 Staging Plate
{
    techBranch = decouplers
    techTier = 3
    @TechRequired = decoupling
    structuralUpgradeType = 3_4
}</v>
      </c>
      <c r="M126" s="9" t="str">
        <f>_xlfn.XLOOKUP(_xlfn.CONCAT(N126,O126),TechTree!$C$2:$C$501,TechTree!$D$2:$D$501,"Not Valid Combination",0,1)</f>
        <v>decoupling</v>
      </c>
      <c r="N126" s="8" t="s">
        <v>210</v>
      </c>
      <c r="O126" s="8">
        <v>3</v>
      </c>
      <c r="P126" s="8" t="s">
        <v>6</v>
      </c>
      <c r="T126" s="17"/>
      <c r="U126" s="17"/>
      <c r="V126" s="10" t="s">
        <v>241</v>
      </c>
      <c r="W126" s="10" t="s">
        <v>252</v>
      </c>
      <c r="Z126" s="10" t="s">
        <v>292</v>
      </c>
      <c r="AA126" s="10" t="s">
        <v>301</v>
      </c>
      <c r="AB126" s="10" t="s">
        <v>327</v>
      </c>
      <c r="AD126" s="12" t="str">
        <f t="shared" si="4"/>
        <v/>
      </c>
      <c r="AE126" s="14"/>
      <c r="AF126" s="18" t="s">
        <v>327</v>
      </c>
      <c r="AG126" s="18"/>
      <c r="AH126" s="18"/>
      <c r="AI126" s="18"/>
      <c r="AJ126" s="18"/>
      <c r="AK126" s="18"/>
      <c r="AL126" s="18"/>
      <c r="AM126" s="19" t="str">
        <f t="shared" si="5"/>
        <v/>
      </c>
      <c r="AN126" s="14"/>
      <c r="AO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",V126),IF(P126="Engine",_xlfn.CONCAT("    engineUpgradeType = ",W126,CHAR(10),Parts!AR126,CHAR(10),"    enginePartUpgradeName = ",X126),IF(P126="Parachute","    parachuteUpgradeType = standard",IF(P126="Solar",_xlfn.CONCAT("    solarPanelUpgradeTier = ",O126),IF(OR(P126="System",P126="System and Space Capability")=TRUE,_xlfn.CONCAT("    spacePlaneSystemUpgradeType = ",X126,IF(P126="System and Space Capability",_xlfn.CONCAT(CHAR(10),"    spaceplaneUpgradeType = spaceCapable",CHAR(10),"    baseSkinTemp = ",CHAR(10),"    upgradeSkinTemp = "),"")),IF(P126="Fuel Tank",IF(Z126="NA/Balloon","    KiwiFuelSwitchIgnore = true",IF(Z126="standardLiquidFuel",_xlfn.CONCAT("    fuelTankUpgradeType = ",Z126,CHAR(10),"    fuelTankSizeUpgrade = ",AA126),_xlfn.CONCAT("    fuelTankUpgradeType = ",Z126))),IF(P126="RCS","    rcsUpgradeType = coldGas",IF(P126="RTG",_xlfn.CONCAT(CHAR(10),"@PART[",C126,"]:NEEDS[",A126,",NearFutureElectrical,DecayingRTGs,!FeatureRadiation]",CHAR(10),"{",CHAR(10),"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26" s="16" t="str">
        <f>IF(P126="Engine",VLOOKUP(W126,EngineUpgrades!$A$2:$C$19,2,FALSE),"")</f>
        <v/>
      </c>
      <c r="AQ126" s="16" t="str">
        <f>IF(P126="Engine",VLOOKUP(W126,EngineUpgrades!$A$2:$C$19,3,FALSE),"")</f>
        <v/>
      </c>
      <c r="AR126" s="15" t="str">
        <f>_xlfn.XLOOKUP(AP126,EngineUpgrades!$D$1:$J$1,EngineUpgrades!$D$17:$J$17,"",0,1)</f>
        <v/>
      </c>
      <c r="AS126" s="17">
        <v>2</v>
      </c>
      <c r="AT126" s="16" t="str">
        <f>IF(P126="Engine",_xlfn.XLOOKUP(_xlfn.CONCAT(N126,O126+AS126),TechTree!$C$2:$C$501,TechTree!$D$2:$D$501,"Not Valid Combination",0,1),"")</f>
        <v/>
      </c>
    </row>
    <row r="127" spans="1:46" ht="84.5" x14ac:dyDescent="0.35">
      <c r="A127" t="s">
        <v>639</v>
      </c>
      <c r="B127" t="s">
        <v>1022</v>
      </c>
      <c r="C127" t="s">
        <v>1023</v>
      </c>
      <c r="D127" t="s">
        <v>1024</v>
      </c>
      <c r="E127" t="s">
        <v>1021</v>
      </c>
      <c r="F127" t="s">
        <v>367</v>
      </c>
      <c r="G127">
        <v>2250</v>
      </c>
      <c r="H127">
        <v>450</v>
      </c>
      <c r="I127">
        <v>0.15</v>
      </c>
      <c r="J127" t="s">
        <v>111</v>
      </c>
      <c r="L127" s="12" t="str">
        <f>_xlfn.CONCAT(IF($Q127&lt;&gt;"",_xlfn.CONCAT(" #LOC_KTT_",A127,"_",C127,"_Title = ",$Q127,CHAR(10),"@PART[",C127,"]:NEEDS[!002_CommunityPartsTitles]:AFTER[",A127,"] // ",IF(Q127="",D127,_xlfn.CONCAT(Q127," (",D127,")")),CHAR(10),"{",CHAR(10),"    @",$Q$1," = #LOC_KTT_",A127,"_",C127,"_Title // ",$Q127,CHAR(10),"}",CHAR(10)),""),"@PART[",C127,"]:AFTER[",A127,"] // ",IF(Q127="",D127,_xlfn.CONCAT(Q127," (",D127,")")),CHAR(10),"{",CHAR(10),"    techBranch = ",VLOOKUP(N127,TechTree!$G$2:$H$43,2,FALSE),CHAR(10),"    techTier = ",O127,CHAR(10),"    @TechRequired = ",M127,IF($R127&lt;&gt;"",_xlfn.CONCAT(CHAR(10),"    @",$R$1," = ",$R127),""),IF($S127&lt;&gt;"",_xlfn.CONCAT(CHAR(10),"    @",$S$1," = ",$S127),""),IF($T127&lt;&gt;"",_xlfn.CONCAT(CHAR(10),"    @",$T$1," = ",$T127),""),IF(AND(Z127="NA/Balloon",P127&lt;&gt;"Fuel Tank")=TRUE,_xlfn.CONCAT(CHAR(10),"    KiwiFuelSwitchIgnore = true"),""),IF($U127&lt;&gt;"",_xlfn.CONCAT(CHAR(10),U127),""),IF($AO127&lt;&gt;"",IF(P127="RTG","",_xlfn.CONCAT(CHAR(10),$AO127)),""),IF(AM127&lt;&gt;"",_xlfn.CONCAT(CHAR(10),AM127),""),CHAR(10),"}",IF(AB127="Yes",_xlfn.CONCAT(CHAR(10),"@PART[",C127,"]:NEEDS[KiwiDeprecate]:AFTER[",A127,"]",CHAR(10),"{",CHAR(10),"    kiwiDeprecate = true",CHAR(10),"}"),""),IF(P127="RTG",AO127,""))</f>
        <v>@PART[circinus_staging_plate_s1p5_1]:AFTER[TantaresLV] // Circinus Size 1.5 Staging Plate
{
    techBranch = decouplers
    techTier = 4
    @TechRequired = docking
    structuralUpgradeType = 3_4
}</v>
      </c>
      <c r="M127" s="9" t="str">
        <f>_xlfn.XLOOKUP(_xlfn.CONCAT(N127,O127),TechTree!$C$2:$C$501,TechTree!$D$2:$D$501,"Not Valid Combination",0,1)</f>
        <v>docking</v>
      </c>
      <c r="N127" s="8" t="s">
        <v>210</v>
      </c>
      <c r="O127" s="8">
        <v>4</v>
      </c>
      <c r="P127" s="8" t="s">
        <v>6</v>
      </c>
      <c r="T127" s="17"/>
      <c r="U127" s="17"/>
      <c r="V127" s="10" t="s">
        <v>241</v>
      </c>
      <c r="W127" s="10" t="s">
        <v>252</v>
      </c>
      <c r="Z127" s="10" t="s">
        <v>292</v>
      </c>
      <c r="AA127" s="10" t="s">
        <v>301</v>
      </c>
      <c r="AB127" s="10" t="s">
        <v>327</v>
      </c>
      <c r="AD127" s="12" t="str">
        <f t="shared" si="4"/>
        <v/>
      </c>
      <c r="AE127" s="14"/>
      <c r="AF127" s="18" t="s">
        <v>327</v>
      </c>
      <c r="AG127" s="18"/>
      <c r="AH127" s="18"/>
      <c r="AI127" s="18"/>
      <c r="AJ127" s="18"/>
      <c r="AK127" s="18"/>
      <c r="AL127" s="18"/>
      <c r="AM127" s="19" t="str">
        <f t="shared" si="5"/>
        <v/>
      </c>
      <c r="AN127" s="14"/>
      <c r="AO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",V127),IF(P127="Engine",_xlfn.CONCAT("    engineUpgradeType = ",W127,CHAR(10),Parts!AR127,CHAR(10),"    enginePartUpgradeName = ",X127),IF(P127="Parachute","    parachuteUpgradeType = standard",IF(P127="Solar",_xlfn.CONCAT("    solarPanelUpgradeTier = ",O127),IF(OR(P127="System",P127="System and Space Capability")=TRUE,_xlfn.CONCAT("    spacePlaneSystemUpgradeType = ",X127,IF(P127="System and Space Capability",_xlfn.CONCAT(CHAR(10),"    spaceplaneUpgradeType = spaceCapable",CHAR(10),"    baseSkinTemp = ",CHAR(10),"    upgradeSkinTemp = "),"")),IF(P127="Fuel Tank",IF(Z127="NA/Balloon","    KiwiFuelSwitchIgnore = true",IF(Z127="standardLiquidFuel",_xlfn.CONCAT("    fuelTankUpgradeType = ",Z127,CHAR(10),"    fuelTankSizeUpgrade = ",AA127),_xlfn.CONCAT("    fuelTankUpgradeType = ",Z127))),IF(P127="RCS","    rcsUpgradeType = coldGas",IF(P127="RTG",_xlfn.CONCAT(CHAR(10),"@PART[",C127,"]:NEEDS[",A127,",NearFutureElectrical,DecayingRTGs,!FeatureRadiation]",CHAR(10),"{",CHAR(10),"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27" s="16" t="str">
        <f>IF(P127="Engine",VLOOKUP(W127,EngineUpgrades!$A$2:$C$19,2,FALSE),"")</f>
        <v/>
      </c>
      <c r="AQ127" s="16" t="str">
        <f>IF(P127="Engine",VLOOKUP(W127,EngineUpgrades!$A$2:$C$19,3,FALSE),"")</f>
        <v/>
      </c>
      <c r="AR127" s="15" t="str">
        <f>_xlfn.XLOOKUP(AP127,EngineUpgrades!$D$1:$J$1,EngineUpgrades!$D$17:$J$17,"",0,1)</f>
        <v/>
      </c>
      <c r="AS127" s="17">
        <v>2</v>
      </c>
      <c r="AT127" s="16" t="str">
        <f>IF(P127="Engine",_xlfn.XLOOKUP(_xlfn.CONCAT(N127,O127+AS127),TechTree!$C$2:$C$501,TechTree!$D$2:$D$501,"Not Valid Combination",0,1),"")</f>
        <v/>
      </c>
    </row>
    <row r="128" spans="1:46" ht="84.5" x14ac:dyDescent="0.35">
      <c r="A128" t="s">
        <v>639</v>
      </c>
      <c r="B128" t="s">
        <v>1025</v>
      </c>
      <c r="C128" t="s">
        <v>1026</v>
      </c>
      <c r="D128" t="s">
        <v>1027</v>
      </c>
      <c r="E128" t="s">
        <v>884</v>
      </c>
      <c r="F128" t="s">
        <v>369</v>
      </c>
      <c r="G128">
        <v>2500</v>
      </c>
      <c r="H128">
        <v>50</v>
      </c>
      <c r="I128">
        <v>0.01</v>
      </c>
      <c r="J128" t="s">
        <v>95</v>
      </c>
      <c r="L128" s="12" t="str">
        <f>_xlfn.CONCAT(IF($Q128&lt;&gt;"",_xlfn.CONCAT(" #LOC_KTT_",A128,"_",C128,"_Title = ",$Q128,CHAR(10),"@PART[",C128,"]:NEEDS[!002_CommunityPartsTitles]:AFTER[",A128,"] // ",IF(Q128="",D128,_xlfn.CONCAT(Q128," (",D128,")")),CHAR(10),"{",CHAR(10),"    @",$Q$1," = #LOC_KTT_",A128,"_",C128,"_Title // ",$Q128,CHAR(10),"}",CHAR(10)),""),"@PART[",C128,"]:AFTER[",A128,"] // ",IF(Q128="",D128,_xlfn.CONCAT(Q128," (",D128,")")),CHAR(10),"{",CHAR(10),"    techBranch = ",VLOOKUP(N128,TechTree!$G$2:$H$43,2,FALSE),CHAR(10),"    techTier = ",O128,CHAR(10),"    @TechRequired = ",M128,IF($R128&lt;&gt;"",_xlfn.CONCAT(CHAR(10),"    @",$R$1," = ",$R128),""),IF($S128&lt;&gt;"",_xlfn.CONCAT(CHAR(10),"    @",$S$1," = ",$S128),""),IF($T128&lt;&gt;"",_xlfn.CONCAT(CHAR(10),"    @",$T$1," = ",$T128),""),IF(AND(Z128="NA/Balloon",P128&lt;&gt;"Fuel Tank")=TRUE,_xlfn.CONCAT(CHAR(10),"    KiwiFuelSwitchIgnore = true"),""),IF($U128&lt;&gt;"",_xlfn.CONCAT(CHAR(10),U128),""),IF($AO128&lt;&gt;"",IF(P128="RTG","",_xlfn.CONCAT(CHAR(10),$AO128)),""),IF(AM128&lt;&gt;"",_xlfn.CONCAT(CHAR(10),AM128),""),CHAR(10),"}",IF(AB128="Yes",_xlfn.CONCAT(CHAR(10),"@PART[",C128,"]:NEEDS[KiwiDeprecate]:AFTER[",A128,"]",CHAR(10),"{",CHAR(10),"    kiwiDeprecate = true",CHAR(10),"}"),""),IF(P128="RTG",AO128,""))</f>
        <v>@PART[dorado_fuel_vent_srf_1]:AFTER[TantaresLV] // Dorado Liquid Fuel Vent
{
    techBranch = specialtyFuel
    techTier = 3
    @TechRequired = fuelLines
    structuralUpgradeType = 3_4
}</v>
      </c>
      <c r="M128" s="9" t="str">
        <f>_xlfn.XLOOKUP(_xlfn.CONCAT(N128,O128),TechTree!$C$2:$C$501,TechTree!$D$2:$D$501,"Not Valid Combination",0,1)</f>
        <v>fuelLines</v>
      </c>
      <c r="N128" s="8" t="s">
        <v>348</v>
      </c>
      <c r="O128" s="8">
        <v>3</v>
      </c>
      <c r="P128" s="8" t="s">
        <v>6</v>
      </c>
      <c r="T128" s="17"/>
      <c r="U128" s="17"/>
      <c r="V128" s="10" t="s">
        <v>241</v>
      </c>
      <c r="W128" s="10" t="s">
        <v>252</v>
      </c>
      <c r="Z128" s="10" t="s">
        <v>292</v>
      </c>
      <c r="AA128" s="10" t="s">
        <v>301</v>
      </c>
      <c r="AB128" s="10" t="s">
        <v>327</v>
      </c>
      <c r="AD128" s="12" t="str">
        <f t="shared" si="4"/>
        <v/>
      </c>
      <c r="AE128" s="14"/>
      <c r="AF128" s="18" t="s">
        <v>327</v>
      </c>
      <c r="AG128" s="18"/>
      <c r="AH128" s="18"/>
      <c r="AI128" s="18"/>
      <c r="AJ128" s="18"/>
      <c r="AK128" s="18"/>
      <c r="AL128" s="18"/>
      <c r="AM128" s="19" t="str">
        <f t="shared" si="5"/>
        <v/>
      </c>
      <c r="AN128" s="14"/>
      <c r="AO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",V128),IF(P128="Engine",_xlfn.CONCAT("    engineUpgradeType = ",W128,CHAR(10),Parts!AR128,CHAR(10),"    enginePartUpgradeName = ",X128),IF(P128="Parachute","    parachuteUpgradeType = standard",IF(P128="Solar",_xlfn.CONCAT("    solarPanelUpgradeTier = ",O128),IF(OR(P128="System",P128="System and Space Capability")=TRUE,_xlfn.CONCAT("    spacePlaneSystemUpgradeType = ",X128,IF(P128="System and Space Capability",_xlfn.CONCAT(CHAR(10),"    spaceplaneUpgradeType = spaceCapable",CHAR(10),"    baseSkinTemp = ",CHAR(10),"    upgradeSkinTemp = "),"")),IF(P128="Fuel Tank",IF(Z128="NA/Balloon","    KiwiFuelSwitchIgnore = true",IF(Z128="standardLiquidFuel",_xlfn.CONCAT("    fuelTankUpgradeType = ",Z128,CHAR(10),"    fuelTankSizeUpgrade = ",AA128),_xlfn.CONCAT("    fuelTankUpgradeType = ",Z128))),IF(P128="RCS","    rcsUpgradeType = coldGas",IF(P128="RTG",_xlfn.CONCAT(CHAR(10),"@PART[",C128,"]:NEEDS[",A128,",NearFutureElectrical,DecayingRTGs,!FeatureRadiation]",CHAR(10),"{",CHAR(10),"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28" s="16" t="str">
        <f>IF(P128="Engine",VLOOKUP(W128,EngineUpgrades!$A$2:$C$19,2,FALSE),"")</f>
        <v/>
      </c>
      <c r="AQ128" s="16" t="str">
        <f>IF(P128="Engine",VLOOKUP(W128,EngineUpgrades!$A$2:$C$19,3,FALSE),"")</f>
        <v/>
      </c>
      <c r="AR128" s="15" t="str">
        <f>_xlfn.XLOOKUP(AP128,EngineUpgrades!$D$1:$J$1,EngineUpgrades!$D$17:$J$17,"",0,1)</f>
        <v/>
      </c>
      <c r="AS128" s="17">
        <v>2</v>
      </c>
      <c r="AT128" s="16" t="str">
        <f>IF(P128="Engine",_xlfn.XLOOKUP(_xlfn.CONCAT(N128,O128+AS128),TechTree!$C$2:$C$501,TechTree!$D$2:$D$501,"Not Valid Combination",0,1),"")</f>
        <v/>
      </c>
    </row>
    <row r="129" spans="1:46" ht="84.5" x14ac:dyDescent="0.35">
      <c r="A129" t="s">
        <v>639</v>
      </c>
      <c r="B129" t="s">
        <v>1028</v>
      </c>
      <c r="C129" t="s">
        <v>1029</v>
      </c>
      <c r="D129" t="s">
        <v>1030</v>
      </c>
      <c r="E129" t="s">
        <v>884</v>
      </c>
      <c r="F129" t="s">
        <v>366</v>
      </c>
      <c r="G129">
        <v>4500</v>
      </c>
      <c r="H129">
        <v>900</v>
      </c>
      <c r="I129">
        <v>0.3</v>
      </c>
      <c r="J129" t="s">
        <v>75</v>
      </c>
      <c r="L129" s="12" t="str">
        <f>_xlfn.CONCAT(IF($Q129&lt;&gt;"",_xlfn.CONCAT(" #LOC_KTT_",A129,"_",C129,"_Title = ",$Q129,CHAR(10),"@PART[",C129,"]:NEEDS[!002_CommunityPartsTitles]:AFTER[",A129,"] // ",IF(Q129="",D129,_xlfn.CONCAT(Q129," (",D129,")")),CHAR(10),"{",CHAR(10),"    @",$Q$1," = #LOC_KTT_",A129,"_",C129,"_Title // ",$Q129,CHAR(10),"}",CHAR(10)),""),"@PART[",C129,"]:AFTER[",A129,"] // ",IF(Q129="",D129,_xlfn.CONCAT(Q129," (",D129,")")),CHAR(10),"{",CHAR(10),"    techBranch = ",VLOOKUP(N129,TechTree!$G$2:$H$43,2,FALSE),CHAR(10),"    techTier = ",O129,CHAR(10),"    @TechRequired = ",M129,IF($R129&lt;&gt;"",_xlfn.CONCAT(CHAR(10),"    @",$R$1," = ",$R129),""),IF($S129&lt;&gt;"",_xlfn.CONCAT(CHAR(10),"    @",$S$1," = ",$S129),""),IF($T129&lt;&gt;"",_xlfn.CONCAT(CHAR(10),"    @",$T$1," = ",$T129),""),IF(AND(Z129="NA/Balloon",P129&lt;&gt;"Fuel Tank")=TRUE,_xlfn.CONCAT(CHAR(10),"    KiwiFuelSwitchIgnore = true"),""),IF($U129&lt;&gt;"",_xlfn.CONCAT(CHAR(10),U129),""),IF($AO129&lt;&gt;"",IF(P129="RTG","",_xlfn.CONCAT(CHAR(10),$AO129)),""),IF(AM129&lt;&gt;"",_xlfn.CONCAT(CHAR(10),AM129),""),CHAR(10),"}",IF(AB129="Yes",_xlfn.CONCAT(CHAR(10),"@PART[",C129,"]:NEEDS[KiwiDeprecate]:AFTER[",A129,"]",CHAR(10),"{",CHAR(10),"    kiwiDeprecate = true",CHAR(10),"}"),""),IF(P129="RTG",AO129,""))</f>
        <v>@PART[canopus_fairing_s3_1]:AFTER[TantaresLV] // Canopus Size 3 Aeroshell
{
    techBranch = adaptersEtAl
    techTier = 6
    @TechRequired = advMetalworks
    structuralUpgradeType = 5_6
}</v>
      </c>
      <c r="M129" s="9" t="str">
        <f>_xlfn.XLOOKUP(_xlfn.CONCAT(N129,O129),TechTree!$C$2:$C$501,TechTree!$D$2:$D$501,"Not Valid Combination",0,1)</f>
        <v>advMetalworks</v>
      </c>
      <c r="N129" s="8" t="s">
        <v>205</v>
      </c>
      <c r="O129" s="8">
        <v>6</v>
      </c>
      <c r="P129" s="8" t="s">
        <v>6</v>
      </c>
      <c r="T129" s="17"/>
      <c r="U129" s="17"/>
      <c r="V129" s="10" t="s">
        <v>241</v>
      </c>
      <c r="W129" s="10" t="s">
        <v>252</v>
      </c>
      <c r="Z129" s="10" t="s">
        <v>292</v>
      </c>
      <c r="AA129" s="10" t="s">
        <v>301</v>
      </c>
      <c r="AB129" s="10" t="s">
        <v>327</v>
      </c>
      <c r="AD129" s="12" t="str">
        <f t="shared" si="4"/>
        <v/>
      </c>
      <c r="AE129" s="14"/>
      <c r="AF129" s="18" t="s">
        <v>327</v>
      </c>
      <c r="AG129" s="18"/>
      <c r="AH129" s="18"/>
      <c r="AI129" s="18"/>
      <c r="AJ129" s="18"/>
      <c r="AK129" s="18"/>
      <c r="AL129" s="18"/>
      <c r="AM129" s="19" t="str">
        <f t="shared" si="5"/>
        <v/>
      </c>
      <c r="AN129" s="14"/>
      <c r="AO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",V129),IF(P129="Engine",_xlfn.CONCAT("    engineUpgradeType = ",W129,CHAR(10),Parts!AR129,CHAR(10),"    enginePartUpgradeName = ",X129),IF(P129="Parachute","    parachuteUpgradeType = standard",IF(P129="Solar",_xlfn.CONCAT("    solarPanelUpgradeTier = ",O129),IF(OR(P129="System",P129="System and Space Capability")=TRUE,_xlfn.CONCAT("    spacePlaneSystemUpgradeType = ",X129,IF(P129="System and Space Capability",_xlfn.CONCAT(CHAR(10),"    spaceplaneUpgradeType = spaceCapable",CHAR(10),"    baseSkinTemp = ",CHAR(10),"    upgradeSkinTemp = "),"")),IF(P129="Fuel Tank",IF(Z129="NA/Balloon","    KiwiFuelSwitchIgnore = true",IF(Z129="standardLiquidFuel",_xlfn.CONCAT("    fuelTankUpgradeType = ",Z129,CHAR(10),"    fuelTankSizeUpgrade = ",AA129),_xlfn.CONCAT("    fuelTankUpgradeType = ",Z129))),IF(P129="RCS","    rcsUpgradeType = coldGas",IF(P129="RTG",_xlfn.CONCAT(CHAR(10),"@PART[",C129,"]:NEEDS[",A129,",NearFutureElectrical,DecayingRTGs,!FeatureRadiation]",CHAR(10),"{",CHAR(10),"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29" s="16" t="str">
        <f>IF(P129="Engine",VLOOKUP(W129,EngineUpgrades!$A$2:$C$19,2,FALSE),"")</f>
        <v/>
      </c>
      <c r="AQ129" s="16" t="str">
        <f>IF(P129="Engine",VLOOKUP(W129,EngineUpgrades!$A$2:$C$19,3,FALSE),"")</f>
        <v/>
      </c>
      <c r="AR129" s="15" t="str">
        <f>_xlfn.XLOOKUP(AP129,EngineUpgrades!$D$1:$J$1,EngineUpgrades!$D$17:$J$17,"",0,1)</f>
        <v/>
      </c>
      <c r="AS129" s="17">
        <v>2</v>
      </c>
      <c r="AT129" s="16" t="str">
        <f>IF(P129="Engine",_xlfn.XLOOKUP(_xlfn.CONCAT(N129,O129+AS129),TechTree!$C$2:$C$501,TechTree!$D$2:$D$501,"Not Valid Combination",0,1),"")</f>
        <v/>
      </c>
    </row>
    <row r="130" spans="1:46" ht="84.5" x14ac:dyDescent="0.35">
      <c r="A130" t="s">
        <v>639</v>
      </c>
      <c r="B130" t="s">
        <v>1031</v>
      </c>
      <c r="C130" t="s">
        <v>1032</v>
      </c>
      <c r="D130" t="s">
        <v>1033</v>
      </c>
      <c r="E130" t="s">
        <v>884</v>
      </c>
      <c r="F130" t="s">
        <v>366</v>
      </c>
      <c r="G130">
        <v>3000</v>
      </c>
      <c r="H130">
        <v>600</v>
      </c>
      <c r="I130">
        <v>0.2</v>
      </c>
      <c r="J130" t="s">
        <v>75</v>
      </c>
      <c r="L130" s="12" t="str">
        <f>_xlfn.CONCAT(IF($Q130&lt;&gt;"",_xlfn.CONCAT(" #LOC_KTT_",A130,"_",C130,"_Title = ",$Q130,CHAR(10),"@PART[",C130,"]:NEEDS[!002_CommunityPartsTitles]:AFTER[",A130,"] // ",IF(Q130="",D130,_xlfn.CONCAT(Q130," (",D130,")")),CHAR(10),"{",CHAR(10),"    @",$Q$1," = #LOC_KTT_",A130,"_",C130,"_Title // ",$Q130,CHAR(10),"}",CHAR(10)),""),"@PART[",C130,"]:AFTER[",A130,"] // ",IF(Q130="",D130,_xlfn.CONCAT(Q130," (",D130,")")),CHAR(10),"{",CHAR(10),"    techBranch = ",VLOOKUP(N130,TechTree!$G$2:$H$43,2,FALSE),CHAR(10),"    techTier = ",O130,CHAR(10),"    @TechRequired = ",M130,IF($R130&lt;&gt;"",_xlfn.CONCAT(CHAR(10),"    @",$R$1," = ",$R130),""),IF($S130&lt;&gt;"",_xlfn.CONCAT(CHAR(10),"    @",$S$1," = ",$S130),""),IF($T130&lt;&gt;"",_xlfn.CONCAT(CHAR(10),"    @",$T$1," = ",$T130),""),IF(AND(Z130="NA/Balloon",P130&lt;&gt;"Fuel Tank")=TRUE,_xlfn.CONCAT(CHAR(10),"    KiwiFuelSwitchIgnore = true"),""),IF($U130&lt;&gt;"",_xlfn.CONCAT(CHAR(10),U130),""),IF($AO130&lt;&gt;"",IF(P130="RTG","",_xlfn.CONCAT(CHAR(10),$AO130)),""),IF(AM130&lt;&gt;"",_xlfn.CONCAT(CHAR(10),AM130),""),CHAR(10),"}",IF(AB130="Yes",_xlfn.CONCAT(CHAR(10),"@PART[",C130,"]:NEEDS[KiwiDeprecate]:AFTER[",A130,"]",CHAR(10),"{",CHAR(10),"    kiwiDeprecate = true",CHAR(10),"}"),""),IF(P130="RTG",AO130,""))</f>
        <v>@PART[canopus_fairing_s2_1]:AFTER[TantaresLV] // Canopus Size 2 Aeroshell
{
    techBranch = adaptersEtAl
    techTier = 5
    @TechRequired = specializedConstruction
    structuralUpgradeType = 5_6
}</v>
      </c>
      <c r="M130" s="9" t="str">
        <f>_xlfn.XLOOKUP(_xlfn.CONCAT(N130,O130),TechTree!$C$2:$C$501,TechTree!$D$2:$D$501,"Not Valid Combination",0,1)</f>
        <v>specializedConstruction</v>
      </c>
      <c r="N130" s="8" t="s">
        <v>205</v>
      </c>
      <c r="O130" s="8">
        <v>5</v>
      </c>
      <c r="P130" s="8" t="s">
        <v>6</v>
      </c>
      <c r="T130" s="17"/>
      <c r="U130" s="17"/>
      <c r="V130" s="10" t="s">
        <v>241</v>
      </c>
      <c r="W130" s="10" t="s">
        <v>252</v>
      </c>
      <c r="Z130" s="10" t="s">
        <v>292</v>
      </c>
      <c r="AA130" s="10" t="s">
        <v>301</v>
      </c>
      <c r="AB130" s="10" t="s">
        <v>327</v>
      </c>
      <c r="AD130" s="12" t="str">
        <f t="shared" si="4"/>
        <v/>
      </c>
      <c r="AE130" s="14"/>
      <c r="AF130" s="18" t="s">
        <v>327</v>
      </c>
      <c r="AG130" s="18"/>
      <c r="AH130" s="18"/>
      <c r="AI130" s="18"/>
      <c r="AJ130" s="18"/>
      <c r="AK130" s="18"/>
      <c r="AL130" s="18"/>
      <c r="AM130" s="19" t="str">
        <f t="shared" si="5"/>
        <v/>
      </c>
      <c r="AN130" s="14"/>
      <c r="AO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",V130),IF(P130="Engine",_xlfn.CONCAT("    engineUpgradeType = ",W130,CHAR(10),Parts!AR130,CHAR(10),"    enginePartUpgradeName = ",X130),IF(P130="Parachute","    parachuteUpgradeType = standard",IF(P130="Solar",_xlfn.CONCAT("    solarPanelUpgradeTier = ",O130),IF(OR(P130="System",P130="System and Space Capability")=TRUE,_xlfn.CONCAT("    spacePlaneSystemUpgradeType = ",X130,IF(P130="System and Space Capability",_xlfn.CONCAT(CHAR(10),"    spaceplaneUpgradeType = spaceCapable",CHAR(10),"    baseSkinTemp = ",CHAR(10),"    upgradeSkinTemp = "),"")),IF(P130="Fuel Tank",IF(Z130="NA/Balloon","    KiwiFuelSwitchIgnore = true",IF(Z130="standardLiquidFuel",_xlfn.CONCAT("    fuelTankUpgradeType = ",Z130,CHAR(10),"    fuelTankSizeUpgrade = ",AA130),_xlfn.CONCAT("    fuelTankUpgradeType = ",Z130))),IF(P130="RCS","    rcsUpgradeType = coldGas",IF(P130="RTG",_xlfn.CONCAT(CHAR(10),"@PART[",C130,"]:NEEDS[",A130,",NearFutureElectrical,DecayingRTGs,!FeatureRadiation]",CHAR(10),"{",CHAR(10),"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30" s="16" t="str">
        <f>IF(P130="Engine",VLOOKUP(W130,EngineUpgrades!$A$2:$C$19,2,FALSE),"")</f>
        <v/>
      </c>
      <c r="AQ130" s="16" t="str">
        <f>IF(P130="Engine",VLOOKUP(W130,EngineUpgrades!$A$2:$C$19,3,FALSE),"")</f>
        <v/>
      </c>
      <c r="AR130" s="15" t="str">
        <f>_xlfn.XLOOKUP(AP130,EngineUpgrades!$D$1:$J$1,EngineUpgrades!$D$17:$J$17,"",0,1)</f>
        <v/>
      </c>
      <c r="AS130" s="17">
        <v>2</v>
      </c>
      <c r="AT130" s="16" t="str">
        <f>IF(P130="Engine",_xlfn.XLOOKUP(_xlfn.CONCAT(N130,O130+AS130),TechTree!$C$2:$C$501,TechTree!$D$2:$D$501,"Not Valid Combination",0,1),"")</f>
        <v/>
      </c>
    </row>
    <row r="131" spans="1:46" ht="84.5" x14ac:dyDescent="0.35">
      <c r="A131" t="s">
        <v>639</v>
      </c>
      <c r="B131" t="s">
        <v>1034</v>
      </c>
      <c r="C131" t="s">
        <v>1035</v>
      </c>
      <c r="D131" t="s">
        <v>1036</v>
      </c>
      <c r="E131" t="s">
        <v>884</v>
      </c>
      <c r="F131" t="s">
        <v>366</v>
      </c>
      <c r="G131">
        <v>1500</v>
      </c>
      <c r="H131">
        <v>300</v>
      </c>
      <c r="I131">
        <v>0.1</v>
      </c>
      <c r="J131" t="s">
        <v>75</v>
      </c>
      <c r="L131" s="12" t="str">
        <f>_xlfn.CONCAT(IF($Q131&lt;&gt;"",_xlfn.CONCAT(" #LOC_KTT_",A131,"_",C131,"_Title = ",$Q131,CHAR(10),"@PART[",C131,"]:NEEDS[!002_CommunityPartsTitles]:AFTER[",A131,"] // ",IF(Q131="",D131,_xlfn.CONCAT(Q131," (",D131,")")),CHAR(10),"{",CHAR(10),"    @",$Q$1," = #LOC_KTT_",A131,"_",C131,"_Title // ",$Q131,CHAR(10),"}",CHAR(10)),""),"@PART[",C131,"]:AFTER[",A131,"] // ",IF(Q131="",D131,_xlfn.CONCAT(Q131," (",D131,")")),CHAR(10),"{",CHAR(10),"    techBranch = ",VLOOKUP(N131,TechTree!$G$2:$H$43,2,FALSE),CHAR(10),"    techTier = ",O131,CHAR(10),"    @TechRequired = ",M131,IF($R131&lt;&gt;"",_xlfn.CONCAT(CHAR(10),"    @",$R$1," = ",$R131),""),IF($S131&lt;&gt;"",_xlfn.CONCAT(CHAR(10),"    @",$S$1," = ",$S131),""),IF($T131&lt;&gt;"",_xlfn.CONCAT(CHAR(10),"    @",$T$1," = ",$T131),""),IF(AND(Z131="NA/Balloon",P131&lt;&gt;"Fuel Tank")=TRUE,_xlfn.CONCAT(CHAR(10),"    KiwiFuelSwitchIgnore = true"),""),IF($U131&lt;&gt;"",_xlfn.CONCAT(CHAR(10),U131),""),IF($AO131&lt;&gt;"",IF(P131="RTG","",_xlfn.CONCAT(CHAR(10),$AO131)),""),IF(AM131&lt;&gt;"",_xlfn.CONCAT(CHAR(10),AM131),""),CHAR(10),"}",IF(AB131="Yes",_xlfn.CONCAT(CHAR(10),"@PART[",C131,"]:NEEDS[KiwiDeprecate]:AFTER[",A131,"]",CHAR(10),"{",CHAR(10),"    kiwiDeprecate = true",CHAR(10),"}"),""),IF(P131="RTG",AO131,""))</f>
        <v>@PART[canopus_fairing_s1_1]:AFTER[TantaresLV] // Canopus Size 1 Aeroshell
{
    techBranch = adaptersEtAl
    techTier = 3
    @TechRequired = generalConstruction
    structuralUpgradeType = 3_4
}</v>
      </c>
      <c r="M131" s="9" t="str">
        <f>_xlfn.XLOOKUP(_xlfn.CONCAT(N131,O131),TechTree!$C$2:$C$501,TechTree!$D$2:$D$501,"Not Valid Combination",0,1)</f>
        <v>generalConstruction</v>
      </c>
      <c r="N131" s="8" t="s">
        <v>205</v>
      </c>
      <c r="O131" s="8">
        <v>3</v>
      </c>
      <c r="P131" s="8" t="s">
        <v>6</v>
      </c>
      <c r="T131" s="17"/>
      <c r="U131" s="17"/>
      <c r="V131" s="10" t="s">
        <v>241</v>
      </c>
      <c r="W131" s="10" t="s">
        <v>252</v>
      </c>
      <c r="Z131" s="10" t="s">
        <v>292</v>
      </c>
      <c r="AA131" s="10" t="s">
        <v>301</v>
      </c>
      <c r="AB131" s="10" t="s">
        <v>327</v>
      </c>
      <c r="AD131" s="12" t="str">
        <f t="shared" si="4"/>
        <v/>
      </c>
      <c r="AE131" s="14"/>
      <c r="AF131" s="18" t="s">
        <v>327</v>
      </c>
      <c r="AG131" s="18"/>
      <c r="AH131" s="18"/>
      <c r="AI131" s="18"/>
      <c r="AJ131" s="18"/>
      <c r="AK131" s="18"/>
      <c r="AL131" s="18"/>
      <c r="AM131" s="19" t="str">
        <f t="shared" si="5"/>
        <v/>
      </c>
      <c r="AN131" s="14"/>
      <c r="AO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",V131),IF(P131="Engine",_xlfn.CONCAT("    engineUpgradeType = ",W131,CHAR(10),Parts!AR131,CHAR(10),"    enginePartUpgradeName = ",X131),IF(P131="Parachute","    parachuteUpgradeType = standard",IF(P131="Solar",_xlfn.CONCAT("    solarPanelUpgradeTier = ",O131),IF(OR(P131="System",P131="System and Space Capability")=TRUE,_xlfn.CONCAT("    spacePlaneSystemUpgradeType = ",X131,IF(P131="System and Space Capability",_xlfn.CONCAT(CHAR(10),"    spaceplaneUpgradeType = spaceCapable",CHAR(10),"    baseSkinTemp = ",CHAR(10),"    upgradeSkinTemp = "),"")),IF(P131="Fuel Tank",IF(Z131="NA/Balloon","    KiwiFuelSwitchIgnore = true",IF(Z131="standardLiquidFuel",_xlfn.CONCAT("    fuelTankUpgradeType = ",Z131,CHAR(10),"    fuelTankSizeUpgrade = ",AA131),_xlfn.CONCAT("    fuelTankUpgradeType = ",Z131))),IF(P131="RCS","    rcsUpgradeType = coldGas",IF(P131="RTG",_xlfn.CONCAT(CHAR(10),"@PART[",C131,"]:NEEDS[",A131,",NearFutureElectrical,DecayingRTGs,!FeatureRadiation]",CHAR(10),"{",CHAR(10),"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31" s="16" t="str">
        <f>IF(P131="Engine",VLOOKUP(W131,EngineUpgrades!$A$2:$C$19,2,FALSE),"")</f>
        <v/>
      </c>
      <c r="AQ131" s="16" t="str">
        <f>IF(P131="Engine",VLOOKUP(W131,EngineUpgrades!$A$2:$C$19,3,FALSE),"")</f>
        <v/>
      </c>
      <c r="AR131" s="15" t="str">
        <f>_xlfn.XLOOKUP(AP131,EngineUpgrades!$D$1:$J$1,EngineUpgrades!$D$17:$J$17,"",0,1)</f>
        <v/>
      </c>
      <c r="AS131" s="17">
        <v>2</v>
      </c>
      <c r="AT131" s="16" t="str">
        <f>IF(P131="Engine",_xlfn.XLOOKUP(_xlfn.CONCAT(N131,O131+AS131),TechTree!$C$2:$C$501,TechTree!$D$2:$D$501,"Not Valid Combination",0,1),"")</f>
        <v/>
      </c>
    </row>
    <row r="132" spans="1:46" ht="84.5" x14ac:dyDescent="0.35">
      <c r="A132" t="s">
        <v>639</v>
      </c>
      <c r="B132" t="s">
        <v>1037</v>
      </c>
      <c r="C132" t="s">
        <v>1038</v>
      </c>
      <c r="D132" t="s">
        <v>1039</v>
      </c>
      <c r="E132" t="s">
        <v>884</v>
      </c>
      <c r="F132" t="s">
        <v>366</v>
      </c>
      <c r="G132">
        <v>2250</v>
      </c>
      <c r="H132">
        <v>450</v>
      </c>
      <c r="I132">
        <v>0.15</v>
      </c>
      <c r="J132" t="s">
        <v>75</v>
      </c>
      <c r="L132" s="12" t="str">
        <f>_xlfn.CONCAT(IF($Q132&lt;&gt;"",_xlfn.CONCAT(" #LOC_KTT_",A132,"_",C132,"_Title = ",$Q132,CHAR(10),"@PART[",C132,"]:NEEDS[!002_CommunityPartsTitles]:AFTER[",A132,"] // ",IF(Q132="",D132,_xlfn.CONCAT(Q132," (",D132,")")),CHAR(10),"{",CHAR(10),"    @",$Q$1," = #LOC_KTT_",A132,"_",C132,"_Title // ",$Q132,CHAR(10),"}",CHAR(10)),""),"@PART[",C132,"]:AFTER[",A132,"] // ",IF(Q132="",D132,_xlfn.CONCAT(Q132," (",D132,")")),CHAR(10),"{",CHAR(10),"    techBranch = ",VLOOKUP(N132,TechTree!$G$2:$H$43,2,FALSE),CHAR(10),"    techTier = ",O132,CHAR(10),"    @TechRequired = ",M132,IF($R132&lt;&gt;"",_xlfn.CONCAT(CHAR(10),"    @",$R$1," = ",$R132),""),IF($S132&lt;&gt;"",_xlfn.CONCAT(CHAR(10),"    @",$S$1," = ",$S132),""),IF($T132&lt;&gt;"",_xlfn.CONCAT(CHAR(10),"    @",$T$1," = ",$T132),""),IF(AND(Z132="NA/Balloon",P132&lt;&gt;"Fuel Tank")=TRUE,_xlfn.CONCAT(CHAR(10),"    KiwiFuelSwitchIgnore = true"),""),IF($U132&lt;&gt;"",_xlfn.CONCAT(CHAR(10),U132),""),IF($AO132&lt;&gt;"",IF(P132="RTG","",_xlfn.CONCAT(CHAR(10),$AO132)),""),IF(AM132&lt;&gt;"",_xlfn.CONCAT(CHAR(10),AM132),""),CHAR(10),"}",IF(AB132="Yes",_xlfn.CONCAT(CHAR(10),"@PART[",C132,"]:NEEDS[KiwiDeprecate]:AFTER[",A132,"]",CHAR(10),"{",CHAR(10),"    kiwiDeprecate = true",CHAR(10),"}"),""),IF(P132="RTG",AO132,""))</f>
        <v>@PART[canopus_fairing_s1p5_1]:AFTER[TantaresLV] // Canopus Size 1.5 Aeroshell
{
    techBranch = adaptersEtAl
    techTier = 4
    @TechRequired = advConstruction
    structuralUpgradeType = 3_4
}</v>
      </c>
      <c r="M132" s="9" t="str">
        <f>_xlfn.XLOOKUP(_xlfn.CONCAT(N132,O132),TechTree!$C$2:$C$501,TechTree!$D$2:$D$501,"Not Valid Combination",0,1)</f>
        <v>advConstruction</v>
      </c>
      <c r="N132" s="8" t="s">
        <v>205</v>
      </c>
      <c r="O132" s="8">
        <v>4</v>
      </c>
      <c r="P132" s="8" t="s">
        <v>6</v>
      </c>
      <c r="T132" s="17"/>
      <c r="U132" s="17"/>
      <c r="V132" s="10" t="s">
        <v>241</v>
      </c>
      <c r="W132" s="10" t="s">
        <v>252</v>
      </c>
      <c r="Z132" s="10" t="s">
        <v>292</v>
      </c>
      <c r="AA132" s="10" t="s">
        <v>301</v>
      </c>
      <c r="AB132" s="10" t="s">
        <v>327</v>
      </c>
      <c r="AD132" s="12" t="str">
        <f t="shared" ref="AD132:AD144" si="8">IF(P132="Engine",_xlfn.CONCAT("PARTUPGRADE:NEEDS[",A132,"]",CHAR(10),"{",CHAR(10),"    name = ",X132,CHAR(10),"    type = engine",CHAR(10),"    partIcon = ",C132,CHAR(10),"    techRequired = ",AT132,CHAR(10),"    title = #LOC_KTT_PARTUPGRADE_TITLE // INSERTPARTTITLE Upgrade",CHAR(10),"    entryCost = 1",CHAR(10),"    basicInfo = #LOC_KTT_PARTUPGRADE_BASICINFO_ENGINES // Increased Thrust, Increased Specific Impulse",CHAR(10),"    manufacturer = #LOC_KTT_PARTUPGRADE_MANUFACTURER // Kiwi Imagineers",CHAR(10),"    description = #LOC_KTT_PARTUPGRADE_DESCRIPTION_ENGINES // Our imagineers dreamt about making the INSERTPART thrustier and efficientier and have 'made it so'.",CHAR(10),"}",CHAR(10),"@PARTUPGRADE[",X132,"]:NEEDS[",A132,"]:FOR[zKiwiTechTree]",CHAR(10),"{",CHAR(10),"    @entryCost = #$@PART[",C132,"]/entryCost$",CHAR(10),"    @entryCost *= #$@KIWI_ENGINE_MULTIPLIERS/",AQ132,"/UPGRADE_ENTRYCOST_MULTIPLIER$",CHAR(10),"    @title ^= #:INSERTPARTTITLE:$@PART[",C132,"]/title$:",CHAR(10),"    @description ^= #:INSERTPART:$@PART[",C132,"]/engineName$:",CHAR(10),"}",CHAR(10),"@PART[",C132,"]:NEEDS[",A132,"]:HAS[~engineUpgrade[off]]:AFTER[zzKiwiTechTree]",CHAR(10),"{",CHAR(10),"    descriptionUpgrade = #LOC_KTT_PART_DESCRIPTIONUPGRADE_ENGINES // This engine has an upgrade in INSERTPARTUPGRADE!",CHAR(10),"    @description = #$description$ \n\n&lt;color=#ff0000&gt;$descriptionUpgrade$&lt;/color&gt;",CHAR(10),"    @description ^= #:INSERTPARTUPGRADE:$@PARTUPGRADE[",X132,"]/techRequired$:",CHAR(10),"}"),IF(OR(P132="System",P132="System and Space Capability")=TRUE,_xlfn.CONCAT("// Choose the one with the part that you want to represent the system",CHAR(10),"#LOC_KTT_",A132,"_",X132,"_SYSTEM_UPGRADE_TITLE = ",Y132,CHAR(10),"PARTUPGRADE:NEEDS[",A132,"]",CHAR(10),"{",CHAR(10),"    name = ",X132,"Upgrade",CHAR(10),"    type = system",CHAR(10),"    systemUpgradeName = #LOC_KTT_",A132,"_",X132,"_SYSTEM_UPGRADE_TITLE // ",Y132,CHAR(10),"    partIcon = ",C132,CHAR(10),"    techRequired = INSERT HERE",AT132,CHAR(10),"    entryCost = INSERT HERE",CHAR(10),"    title = #LOC_KTT_PARTUPGRADE_TITLE // INSERTPARTTITLE Upgrade",CHAR(10),"    basicInfo = #LOC_KTT_PARTUPGRADE_BASICINFO_SYSTEM // Decrease in Dry Mass",CHAR(10),"    manufacturer = #LOC_KTT_PARTUPGRADE_MANUFACTURER // Kiwi Imagineers",CHAR(10),"    description = #LOC_KTT_PARTUPGRADE_DESCRIPTION_SYSTEM // The imagineers have introduced composite materials that have reduced the dry mass of the INSERTSYSTEM!",CHAR(10),"}",CHAR(10),"@PARTUPGRADE[",X132,"Upgrade]:FOR[KiwiTechTree]",CHAR(10),"{",CHAR(10),"    @title ^= #:INSERTPARTTITLE:$systemUpgradeName$:",CHAR(10),"    @description ^= #:INSERTSYSTEM:$systemUpgradeName$:",CHAR(10),"}",CHAR(10),"@PART[*]:HAS[#spacePlaneSystemUpgradeType[",X132,"],~systemUpgrade[off]]:FOR[zzzKiwiTechTree]",CHAR(10),"{",CHAR(10),"    %systemUpgradeName = #LOC_KTT_",A132,"_",X132,"_SYSTEM_UPGRADE_TITLE // ",Y132,CHAR(10),"    %descriptionUpgrade = #LOC_KTT_PART_DESCRIPTIONUPGRADE_SYSTEM // The INSERTSYSTEMUPGRADENAME has upgrades in INSERTSYSTEMUPGRADENODE!",CHAR(10),"    @description = #$description$ \n\n&lt;color=#ff0000&gt;$descriptionUpgrade$&lt;/color&gt;",CHAR(10),"    @description ^= #:INSERTSYSTEMUPGRADENAME:$systemUpgradeName$:",CHAR(10),"    @description ^= #:INSERTSYSTEMUPGRADENODE:$@PARTUPGRADE[",X132,"Upgrade]/techRequired$!",CHAR(10),"}"),""))</f>
        <v/>
      </c>
      <c r="AE132" s="14"/>
      <c r="AF132" s="18" t="s">
        <v>327</v>
      </c>
      <c r="AG132" s="18"/>
      <c r="AH132" s="18"/>
      <c r="AI132" s="18"/>
      <c r="AJ132" s="18"/>
      <c r="AK132" s="18"/>
      <c r="AL132" s="18"/>
      <c r="AM132" s="19" t="str">
        <f t="shared" si="5"/>
        <v/>
      </c>
      <c r="AN132" s="14"/>
      <c r="AO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",V132),IF(P132="Engine",_xlfn.CONCAT("    engineUpgradeType = ",W132,CHAR(10),Parts!AR132,CHAR(10),"    enginePartUpgradeName = ",X132),IF(P132="Parachute","    parachuteUpgradeType = standard",IF(P132="Solar",_xlfn.CONCAT("    solarPanelUpgradeTier = ",O132),IF(OR(P132="System",P132="System and Space Capability")=TRUE,_xlfn.CONCAT("    spacePlaneSystemUpgradeType = ",X132,IF(P132="System and Space Capability",_xlfn.CONCAT(CHAR(10),"    spaceplaneUpgradeType = spaceCapable",CHAR(10),"    baseSkinTemp = ",CHAR(10),"    upgradeSkinTemp = "),"")),IF(P132="Fuel Tank",IF(Z132="NA/Balloon","    KiwiFuelSwitchIgnore = true",IF(Z132="standardLiquidFuel",_xlfn.CONCAT("    fuelTankUpgradeType = ",Z132,CHAR(10),"    fuelTankSizeUpgrade = ",AA132),_xlfn.CONCAT("    fuelTankUpgradeType = ",Z132))),IF(P132="RCS","    rcsUpgradeType = coldGas",IF(P132="RTG",_xlfn.CONCAT(CHAR(10),"@PART[",C132,"]:NEEDS[",A132,",NearFutureElectrical,DecayingRTGs,!FeatureRadiation]",CHAR(10),"{",CHAR(10),"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32" s="16" t="str">
        <f>IF(P132="Engine",VLOOKUP(W132,EngineUpgrades!$A$2:$C$19,2,FALSE),"")</f>
        <v/>
      </c>
      <c r="AQ132" s="16" t="str">
        <f>IF(P132="Engine",VLOOKUP(W132,EngineUpgrades!$A$2:$C$19,3,FALSE),"")</f>
        <v/>
      </c>
      <c r="AR132" s="15" t="str">
        <f>_xlfn.XLOOKUP(AP132,EngineUpgrades!$D$1:$J$1,EngineUpgrades!$D$17:$J$17,"",0,1)</f>
        <v/>
      </c>
      <c r="AS132" s="17">
        <v>2</v>
      </c>
      <c r="AT132" s="16" t="str">
        <f>IF(P132="Engine",_xlfn.XLOOKUP(_xlfn.CONCAT(N132,O132+AS132),TechTree!$C$2:$C$501,TechTree!$D$2:$D$501,"Not Valid Combination",0,1),"")</f>
        <v/>
      </c>
    </row>
    <row r="133" spans="1:46" ht="84.5" x14ac:dyDescent="0.35">
      <c r="A133" t="s">
        <v>639</v>
      </c>
      <c r="B133" t="s">
        <v>1040</v>
      </c>
      <c r="C133" t="s">
        <v>1041</v>
      </c>
      <c r="D133" t="s">
        <v>1042</v>
      </c>
      <c r="E133" t="s">
        <v>884</v>
      </c>
      <c r="F133" t="s">
        <v>366</v>
      </c>
      <c r="G133">
        <v>1125</v>
      </c>
      <c r="H133">
        <v>225</v>
      </c>
      <c r="I133">
        <v>7.4999999999999997E-2</v>
      </c>
      <c r="J133" t="s">
        <v>75</v>
      </c>
      <c r="L133" s="12" t="str">
        <f>_xlfn.CONCAT(IF($Q133&lt;&gt;"",_xlfn.CONCAT(" #LOC_KTT_",A133,"_",C133,"_Title = ",$Q133,CHAR(10),"@PART[",C133,"]:NEEDS[!002_CommunityPartsTitles]:AFTER[",A133,"] // ",IF(Q133="",D133,_xlfn.CONCAT(Q133," (",D133,")")),CHAR(10),"{",CHAR(10),"    @",$Q$1," = #LOC_KTT_",A133,"_",C133,"_Title // ",$Q133,CHAR(10),"}",CHAR(10)),""),"@PART[",C133,"]:AFTER[",A133,"] // ",IF(Q133="",D133,_xlfn.CONCAT(Q133," (",D133,")")),CHAR(10),"{",CHAR(10),"    techBranch = ",VLOOKUP(N133,TechTree!$G$2:$H$43,2,FALSE),CHAR(10),"    techTier = ",O133,CHAR(10),"    @TechRequired = ",M133,IF($R133&lt;&gt;"",_xlfn.CONCAT(CHAR(10),"    @",$R$1," = ",$R133),""),IF($S133&lt;&gt;"",_xlfn.CONCAT(CHAR(10),"    @",$S$1," = ",$S133),""),IF($T133&lt;&gt;"",_xlfn.CONCAT(CHAR(10),"    @",$T$1," = ",$T133),""),IF(AND(Z133="NA/Balloon",P133&lt;&gt;"Fuel Tank")=TRUE,_xlfn.CONCAT(CHAR(10),"    KiwiFuelSwitchIgnore = true"),""),IF($U133&lt;&gt;"",_xlfn.CONCAT(CHAR(10),U133),""),IF($AO133&lt;&gt;"",IF(P133="RTG","",_xlfn.CONCAT(CHAR(10),$AO133)),""),IF(AM133&lt;&gt;"",_xlfn.CONCAT(CHAR(10),AM133),""),CHAR(10),"}",IF(AB133="Yes",_xlfn.CONCAT(CHAR(10),"@PART[",C133,"]:NEEDS[KiwiDeprecate]:AFTER[",A133,"]",CHAR(10),"{",CHAR(10),"    kiwiDeprecate = true",CHAR(10),"}"),""),IF(P133="RTG",AO133,""))</f>
        <v>@PART[canopus_fairing_s0p5_1]:AFTER[TantaresLV] // Canopus Size 0.5 Aeroshell
{
    techBranch = adaptersEtAl
    techTier = 3
    @TechRequired = generalConstruction
    structuralUpgradeType = 3_4
}</v>
      </c>
      <c r="M133" s="9" t="str">
        <f>_xlfn.XLOOKUP(_xlfn.CONCAT(N133,O133),TechTree!$C$2:$C$501,TechTree!$D$2:$D$501,"Not Valid Combination",0,1)</f>
        <v>generalConstruction</v>
      </c>
      <c r="N133" s="8" t="s">
        <v>205</v>
      </c>
      <c r="O133" s="8">
        <v>3</v>
      </c>
      <c r="P133" s="8" t="s">
        <v>6</v>
      </c>
      <c r="T133" s="17"/>
      <c r="U133" s="17"/>
      <c r="V133" s="10" t="s">
        <v>241</v>
      </c>
      <c r="W133" s="10" t="s">
        <v>252</v>
      </c>
      <c r="Z133" s="10" t="s">
        <v>292</v>
      </c>
      <c r="AA133" s="10" t="s">
        <v>301</v>
      </c>
      <c r="AB133" s="10" t="s">
        <v>327</v>
      </c>
      <c r="AD133" s="12" t="str">
        <f t="shared" si="8"/>
        <v/>
      </c>
      <c r="AE133" s="14"/>
      <c r="AF133" s="18" t="s">
        <v>327</v>
      </c>
      <c r="AG133" s="18"/>
      <c r="AH133" s="18"/>
      <c r="AI133" s="18"/>
      <c r="AJ133" s="18"/>
      <c r="AK133" s="18"/>
      <c r="AL133" s="18"/>
      <c r="AM133" s="19" t="str">
        <f t="shared" ref="AM133:AM144" si="9">IF(AF133="Yes",_xlfn.CONCAT("    @MODULE[ModuleEngines*]",CHAR(10),"    {",IF(AG133&lt;&gt;"",_xlfn.CONCAT(CHAR(10),"        @maxThrust = ",AG133),""),IF(AH133&lt;&gt;"",_xlfn.CONCAT(CHAR(10),"        !atmosphereCurve {}",CHAR(10),"        atmosphereCurve",CHAR(10),"        {",IF(AH133&lt;&gt;"",_xlfn.CONCAT(CHAR(10),"            key = ",AH133),""),IF(AI133&lt;&gt;"",_xlfn.CONCAT(CHAR(10),"            key = ",AI133),""),IF(AJ133&lt;&gt;"",_xlfn.CONCAT(CHAR(10),"            key = ",AJ133),""),IF(AK133&lt;&gt;"",_xlfn.CONCAT(CHAR(10),"            key = ",AK133),""),IF(AL133&lt;&gt;"",_xlfn.CONCAT(CHAR(10),"            key = ",AL133),""),CHAR(10),"        }"),""),CHAR(10),"    }"),"")</f>
        <v/>
      </c>
      <c r="AN133" s="14"/>
      <c r="AO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",V133),IF(P133="Engine",_xlfn.CONCAT("    engineUpgradeType = ",W133,CHAR(10),Parts!AR133,CHAR(10),"    enginePartUpgradeName = ",X133),IF(P133="Parachute","    parachuteUpgradeType = standard",IF(P133="Solar",_xlfn.CONCAT("    solarPanelUpgradeTier = ",O133),IF(OR(P133="System",P133="System and Space Capability")=TRUE,_xlfn.CONCAT("    spacePlaneSystemUpgradeType = ",X133,IF(P133="System and Space Capability",_xlfn.CONCAT(CHAR(10),"    spaceplaneUpgradeType = spaceCapable",CHAR(10),"    baseSkinTemp = ",CHAR(10),"    upgradeSkinTemp = "),"")),IF(P133="Fuel Tank",IF(Z133="NA/Balloon","    KiwiFuelSwitchIgnore = true",IF(Z133="standardLiquidFuel",_xlfn.CONCAT("    fuelTankUpgradeType = ",Z133,CHAR(10),"    fuelTankSizeUpgrade = ",AA133),_xlfn.CONCAT("    fuelTankUpgradeType = ",Z133))),IF(P133="RCS","    rcsUpgradeType = coldGas",IF(P133="RTG",_xlfn.CONCAT(CHAR(10),"@PART[",C133,"]:NEEDS[",A133,",NearFutureElectrical,DecayingRTGs,!FeatureRadiation]",CHAR(10),"{",CHAR(10),"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33" s="16" t="str">
        <f>IF(P133="Engine",VLOOKUP(W133,EngineUpgrades!$A$2:$C$19,2,FALSE),"")</f>
        <v/>
      </c>
      <c r="AQ133" s="16" t="str">
        <f>IF(P133="Engine",VLOOKUP(W133,EngineUpgrades!$A$2:$C$19,3,FALSE),"")</f>
        <v/>
      </c>
      <c r="AR133" s="15" t="str">
        <f>_xlfn.XLOOKUP(AP133,EngineUpgrades!$D$1:$J$1,EngineUpgrades!$D$17:$J$17,"",0,1)</f>
        <v/>
      </c>
      <c r="AS133" s="17">
        <v>2</v>
      </c>
      <c r="AT133" s="16" t="str">
        <f>IF(P133="Engine",_xlfn.XLOOKUP(_xlfn.CONCAT(N133,O133+AS133),TechTree!$C$2:$C$501,TechTree!$D$2:$D$501,"Not Valid Combination",0,1),"")</f>
        <v/>
      </c>
    </row>
    <row r="134" spans="1:46" ht="84.5" x14ac:dyDescent="0.35">
      <c r="A134" t="s">
        <v>639</v>
      </c>
      <c r="B134" t="s">
        <v>1043</v>
      </c>
      <c r="C134" t="s">
        <v>1044</v>
      </c>
      <c r="D134" t="s">
        <v>1045</v>
      </c>
      <c r="E134" t="s">
        <v>673</v>
      </c>
      <c r="F134" t="s">
        <v>371</v>
      </c>
      <c r="G134">
        <v>2400</v>
      </c>
      <c r="H134">
        <v>2400</v>
      </c>
      <c r="I134">
        <v>0.3</v>
      </c>
      <c r="J134" t="s">
        <v>75</v>
      </c>
      <c r="L134" s="12" t="str">
        <f>_xlfn.CONCAT(IF($Q134&lt;&gt;"",_xlfn.CONCAT(" #LOC_KTT_",A134,"_",C134,"_Title = ",$Q134,CHAR(10),"@PART[",C134,"]:NEEDS[!002_CommunityPartsTitles]:AFTER[",A134,"] // ",IF(Q134="",D134,_xlfn.CONCAT(Q134," (",D134,")")),CHAR(10),"{",CHAR(10),"    @",$Q$1," = #LOC_KTT_",A134,"_",C134,"_Title // ",$Q134,CHAR(10),"}",CHAR(10)),""),"@PART[",C134,"]:AFTER[",A134,"] // ",IF(Q134="",D134,_xlfn.CONCAT(Q134," (",D134,")")),CHAR(10),"{",CHAR(10),"    techBranch = ",VLOOKUP(N134,TechTree!$G$2:$H$43,2,FALSE),CHAR(10),"    techTier = ",O134,CHAR(10),"    @TechRequired = ",M134,IF($R134&lt;&gt;"",_xlfn.CONCAT(CHAR(10),"    @",$R$1," = ",$R134),""),IF($S134&lt;&gt;"",_xlfn.CONCAT(CHAR(10),"    @",$S$1," = ",$S134),""),IF($T134&lt;&gt;"",_xlfn.CONCAT(CHAR(10),"    @",$T$1," = ",$T134),""),IF(AND(Z134="NA/Balloon",P134&lt;&gt;"Fuel Tank")=TRUE,_xlfn.CONCAT(CHAR(10),"    KiwiFuelSwitchIgnore = true"),""),IF($U134&lt;&gt;"",_xlfn.CONCAT(CHAR(10),U134),""),IF($AO134&lt;&gt;"",IF(P134="RTG","",_xlfn.CONCAT(CHAR(10),$AO134)),""),IF(AM134&lt;&gt;"",_xlfn.CONCAT(CHAR(10),AM134),""),CHAR(10),"}",IF(AB134="Yes",_xlfn.CONCAT(CHAR(10),"@PART[",C134,"]:NEEDS[KiwiDeprecate]:AFTER[",A134,"]",CHAR(10),"{",CHAR(10),"    kiwiDeprecate = true",CHAR(10),"}"),""),IF(P134="RTG",AO134,""))</f>
        <v>@PART[castor_decoupler_s6_1]:AFTER[TantaresLV] // Castor Size 6 Decoupler
{
    techBranch = decouplers
    techTier = 9
    @TechRequired = automatedDecouplingSystems
    structuralUpgradeType = 9Plus
}</v>
      </c>
      <c r="M134" s="9" t="str">
        <f>_xlfn.XLOOKUP(_xlfn.CONCAT(N134,O134),TechTree!$C$2:$C$501,TechTree!$D$2:$D$501,"Not Valid Combination",0,1)</f>
        <v>automatedDecouplingSystems</v>
      </c>
      <c r="N134" s="8" t="s">
        <v>210</v>
      </c>
      <c r="O134" s="8">
        <v>9</v>
      </c>
      <c r="P134" s="8" t="s">
        <v>6</v>
      </c>
      <c r="T134" s="17"/>
      <c r="U134" s="17"/>
      <c r="V134" s="10" t="s">
        <v>241</v>
      </c>
      <c r="W134" s="10" t="s">
        <v>252</v>
      </c>
      <c r="Z134" s="10" t="s">
        <v>292</v>
      </c>
      <c r="AA134" s="10" t="s">
        <v>301</v>
      </c>
      <c r="AB134" s="10" t="s">
        <v>327</v>
      </c>
      <c r="AD134" s="12" t="str">
        <f t="shared" si="8"/>
        <v/>
      </c>
      <c r="AE134" s="14"/>
      <c r="AF134" s="18" t="s">
        <v>327</v>
      </c>
      <c r="AG134" s="18"/>
      <c r="AH134" s="18"/>
      <c r="AI134" s="18"/>
      <c r="AJ134" s="18"/>
      <c r="AK134" s="18"/>
      <c r="AL134" s="18"/>
      <c r="AM134" s="19" t="str">
        <f t="shared" si="9"/>
        <v/>
      </c>
      <c r="AN134" s="14"/>
      <c r="AO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",V134),IF(P134="Engine",_xlfn.CONCAT("    engineUpgradeType = ",W134,CHAR(10),Parts!AR134,CHAR(10),"    enginePartUpgradeName = ",X134),IF(P134="Parachute","    parachuteUpgradeType = standard",IF(P134="Solar",_xlfn.CONCAT("    solarPanelUpgradeTier = ",O134),IF(OR(P134="System",P134="System and Space Capability")=TRUE,_xlfn.CONCAT("    spacePlaneSystemUpgradeType = ",X134,IF(P134="System and Space Capability",_xlfn.CONCAT(CHAR(10),"    spaceplaneUpgradeType = spaceCapable",CHAR(10),"    baseSkinTemp = ",CHAR(10),"    upgradeSkinTemp = "),"")),IF(P134="Fuel Tank",IF(Z134="NA/Balloon","    KiwiFuelSwitchIgnore = true",IF(Z134="standardLiquidFuel",_xlfn.CONCAT("    fuelTankUpgradeType = ",Z134,CHAR(10),"    fuelTankSizeUpgrade = ",AA134),_xlfn.CONCAT("    fuelTankUpgradeType = ",Z134))),IF(P134="RCS","    rcsUpgradeType = coldGas",IF(P134="RTG",_xlfn.CONCAT(CHAR(10),"@PART[",C134,"]:NEEDS[",A134,",NearFutureElectrical,DecayingRTGs,!FeatureRadiation]",CHAR(10),"{",CHAR(10),"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9Plus</v>
      </c>
      <c r="AP134" s="16" t="str">
        <f>IF(P134="Engine",VLOOKUP(W134,EngineUpgrades!$A$2:$C$19,2,FALSE),"")</f>
        <v/>
      </c>
      <c r="AQ134" s="16" t="str">
        <f>IF(P134="Engine",VLOOKUP(W134,EngineUpgrades!$A$2:$C$19,3,FALSE),"")</f>
        <v/>
      </c>
      <c r="AR134" s="15" t="str">
        <f>_xlfn.XLOOKUP(AP134,EngineUpgrades!$D$1:$J$1,EngineUpgrades!$D$17:$J$17,"",0,1)</f>
        <v/>
      </c>
      <c r="AS134" s="17">
        <v>2</v>
      </c>
      <c r="AT134" s="16" t="str">
        <f>IF(P134="Engine",_xlfn.XLOOKUP(_xlfn.CONCAT(N134,O134+AS134),TechTree!$C$2:$C$501,TechTree!$D$2:$D$501,"Not Valid Combination",0,1),"")</f>
        <v/>
      </c>
    </row>
    <row r="135" spans="1:46" ht="84.5" x14ac:dyDescent="0.35">
      <c r="A135" t="s">
        <v>639</v>
      </c>
      <c r="B135" t="s">
        <v>1046</v>
      </c>
      <c r="C135" t="s">
        <v>1047</v>
      </c>
      <c r="D135" t="s">
        <v>1048</v>
      </c>
      <c r="E135" t="s">
        <v>673</v>
      </c>
      <c r="F135" t="s">
        <v>371</v>
      </c>
      <c r="G135">
        <v>1600</v>
      </c>
      <c r="H135">
        <v>1600</v>
      </c>
      <c r="I135">
        <v>0.2</v>
      </c>
      <c r="J135" t="s">
        <v>75</v>
      </c>
      <c r="L135" s="12" t="str">
        <f>_xlfn.CONCAT(IF($Q135&lt;&gt;"",_xlfn.CONCAT(" #LOC_KTT_",A135,"_",C135,"_Title = ",$Q135,CHAR(10),"@PART[",C135,"]:NEEDS[!002_CommunityPartsTitles]:AFTER[",A135,"] // ",IF(Q135="",D135,_xlfn.CONCAT(Q135," (",D135,")")),CHAR(10),"{",CHAR(10),"    @",$Q$1," = #LOC_KTT_",A135,"_",C135,"_Title // ",$Q135,CHAR(10),"}",CHAR(10)),""),"@PART[",C135,"]:AFTER[",A135,"] // ",IF(Q135="",D135,_xlfn.CONCAT(Q135," (",D135,")")),CHAR(10),"{",CHAR(10),"    techBranch = ",VLOOKUP(N135,TechTree!$G$2:$H$43,2,FALSE),CHAR(10),"    techTier = ",O135,CHAR(10),"    @TechRequired = ",M135,IF($R135&lt;&gt;"",_xlfn.CONCAT(CHAR(10),"    @",$R$1," = ",$R135),""),IF($S135&lt;&gt;"",_xlfn.CONCAT(CHAR(10),"    @",$S$1," = ",$S135),""),IF($T135&lt;&gt;"",_xlfn.CONCAT(CHAR(10),"    @",$T$1," = ",$T135),""),IF(AND(Z135="NA/Balloon",P135&lt;&gt;"Fuel Tank")=TRUE,_xlfn.CONCAT(CHAR(10),"    KiwiFuelSwitchIgnore = true"),""),IF($U135&lt;&gt;"",_xlfn.CONCAT(CHAR(10),U135),""),IF($AO135&lt;&gt;"",IF(P135="RTG","",_xlfn.CONCAT(CHAR(10),$AO135)),""),IF(AM135&lt;&gt;"",_xlfn.CONCAT(CHAR(10),AM135),""),CHAR(10),"}",IF(AB135="Yes",_xlfn.CONCAT(CHAR(10),"@PART[",C135,"]:NEEDS[KiwiDeprecate]:AFTER[",A135,"]",CHAR(10),"{",CHAR(10),"    kiwiDeprecate = true",CHAR(10),"}"),""),IF(P135="RTG",AO135,""))</f>
        <v>@PART[castor_decoupler_s4_1]:AFTER[TantaresLV] // Castor Size 4 Decoupler
{
    techBranch = decouplers
    techTier = 7
    @TechRequired = advancedDocking
    structuralUpgradeType = 7_8
}</v>
      </c>
      <c r="M135" s="9" t="str">
        <f>_xlfn.XLOOKUP(_xlfn.CONCAT(N135,O135),TechTree!$C$2:$C$501,TechTree!$D$2:$D$501,"Not Valid Combination",0,1)</f>
        <v>advancedDocking</v>
      </c>
      <c r="N135" s="8" t="s">
        <v>210</v>
      </c>
      <c r="O135" s="8">
        <v>7</v>
      </c>
      <c r="P135" s="8" t="s">
        <v>6</v>
      </c>
      <c r="T135" s="17"/>
      <c r="U135" s="17"/>
      <c r="V135" s="10" t="s">
        <v>241</v>
      </c>
      <c r="W135" s="10" t="s">
        <v>252</v>
      </c>
      <c r="Z135" s="10" t="s">
        <v>292</v>
      </c>
      <c r="AA135" s="10" t="s">
        <v>301</v>
      </c>
      <c r="AB135" s="10" t="s">
        <v>327</v>
      </c>
      <c r="AD135" s="12" t="str">
        <f t="shared" si="8"/>
        <v/>
      </c>
      <c r="AE135" s="14"/>
      <c r="AF135" s="18" t="s">
        <v>327</v>
      </c>
      <c r="AG135" s="18"/>
      <c r="AH135" s="18"/>
      <c r="AI135" s="18"/>
      <c r="AJ135" s="18"/>
      <c r="AK135" s="18"/>
      <c r="AL135" s="18"/>
      <c r="AM135" s="19" t="str">
        <f t="shared" si="9"/>
        <v/>
      </c>
      <c r="AN135" s="14"/>
      <c r="AO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",V135),IF(P135="Engine",_xlfn.CONCAT("    engineUpgradeType = ",W135,CHAR(10),Parts!AR135,CHAR(10),"    enginePartUpgradeName = ",X135),IF(P135="Parachute","    parachuteUpgradeType = standard",IF(P135="Solar",_xlfn.CONCAT("    solarPanelUpgradeTier = ",O135),IF(OR(P135="System",P135="System and Space Capability")=TRUE,_xlfn.CONCAT("    spacePlaneSystemUpgradeType = ",X135,IF(P135="System and Space Capability",_xlfn.CONCAT(CHAR(10),"    spaceplaneUpgradeType = spaceCapable",CHAR(10),"    baseSkinTemp = ",CHAR(10),"    upgradeSkinTemp = "),"")),IF(P135="Fuel Tank",IF(Z135="NA/Balloon","    KiwiFuelSwitchIgnore = true",IF(Z135="standardLiquidFuel",_xlfn.CONCAT("    fuelTankUpgradeType = ",Z135,CHAR(10),"    fuelTankSizeUpgrade = ",AA135),_xlfn.CONCAT("    fuelTankUpgradeType = ",Z135))),IF(P135="RCS","    rcsUpgradeType = coldGas",IF(P135="RTG",_xlfn.CONCAT(CHAR(10),"@PART[",C135,"]:NEEDS[",A135,",NearFutureElectrical,DecayingRTGs,!FeatureRadiation]",CHAR(10),"{",CHAR(10),"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7_8</v>
      </c>
      <c r="AP135" s="16" t="str">
        <f>IF(P135="Engine",VLOOKUP(W135,EngineUpgrades!$A$2:$C$19,2,FALSE),"")</f>
        <v/>
      </c>
      <c r="AQ135" s="16" t="str">
        <f>IF(P135="Engine",VLOOKUP(W135,EngineUpgrades!$A$2:$C$19,3,FALSE),"")</f>
        <v/>
      </c>
      <c r="AR135" s="15" t="str">
        <f>_xlfn.XLOOKUP(AP135,EngineUpgrades!$D$1:$J$1,EngineUpgrades!$D$17:$J$17,"",0,1)</f>
        <v/>
      </c>
      <c r="AS135" s="17">
        <v>2</v>
      </c>
      <c r="AT135" s="16" t="str">
        <f>IF(P135="Engine",_xlfn.XLOOKUP(_xlfn.CONCAT(N135,O135+AS135),TechTree!$C$2:$C$501,TechTree!$D$2:$D$501,"Not Valid Combination",0,1),"")</f>
        <v/>
      </c>
    </row>
    <row r="136" spans="1:46" ht="84.5" x14ac:dyDescent="0.35">
      <c r="A136" t="s">
        <v>639</v>
      </c>
      <c r="B136" t="s">
        <v>1049</v>
      </c>
      <c r="C136" t="s">
        <v>1050</v>
      </c>
      <c r="D136" t="s">
        <v>1051</v>
      </c>
      <c r="E136" t="s">
        <v>673</v>
      </c>
      <c r="F136" t="s">
        <v>371</v>
      </c>
      <c r="G136">
        <v>1200</v>
      </c>
      <c r="H136">
        <v>1200</v>
      </c>
      <c r="I136">
        <v>0.15</v>
      </c>
      <c r="J136" t="s">
        <v>75</v>
      </c>
      <c r="L136" s="12" t="str">
        <f>_xlfn.CONCAT(IF($Q136&lt;&gt;"",_xlfn.CONCAT(" #LOC_KTT_",A136,"_",C136,"_Title = ",$Q136,CHAR(10),"@PART[",C136,"]:NEEDS[!002_CommunityPartsTitles]:AFTER[",A136,"] // ",IF(Q136="",D136,_xlfn.CONCAT(Q136," (",D136,")")),CHAR(10),"{",CHAR(10),"    @",$Q$1," = #LOC_KTT_",A136,"_",C136,"_Title // ",$Q136,CHAR(10),"}",CHAR(10)),""),"@PART[",C136,"]:AFTER[",A136,"] // ",IF(Q136="",D136,_xlfn.CONCAT(Q136," (",D136,")")),CHAR(10),"{",CHAR(10),"    techBranch = ",VLOOKUP(N136,TechTree!$G$2:$H$43,2,FALSE),CHAR(10),"    techTier = ",O136,CHAR(10),"    @TechRequired = ",M136,IF($R136&lt;&gt;"",_xlfn.CONCAT(CHAR(10),"    @",$R$1," = ",$R136),""),IF($S136&lt;&gt;"",_xlfn.CONCAT(CHAR(10),"    @",$S$1," = ",$S136),""),IF($T136&lt;&gt;"",_xlfn.CONCAT(CHAR(10),"    @",$T$1," = ",$T136),""),IF(AND(Z136="NA/Balloon",P136&lt;&gt;"Fuel Tank")=TRUE,_xlfn.CONCAT(CHAR(10),"    KiwiFuelSwitchIgnore = true"),""),IF($U136&lt;&gt;"",_xlfn.CONCAT(CHAR(10),U136),""),IF($AO136&lt;&gt;"",IF(P136="RTG","",_xlfn.CONCAT(CHAR(10),$AO136)),""),IF(AM136&lt;&gt;"",_xlfn.CONCAT(CHAR(10),AM136),""),CHAR(10),"}",IF(AB136="Yes",_xlfn.CONCAT(CHAR(10),"@PART[",C136,"]:NEEDS[KiwiDeprecate]:AFTER[",A136,"]",CHAR(10),"{",CHAR(10),"    kiwiDeprecate = true",CHAR(10),"}"),""),IF(P136="RTG",AO136,""))</f>
        <v>@PART[castor_decoupler_s3_1]:AFTER[TantaresLV] // Castor Size 3 Decoupler
{
    techBranch = decouplers
    techTier = 6
    @TechRequired = enginePlates
    structuralUpgradeType = 5_6
}</v>
      </c>
      <c r="M136" s="9" t="str">
        <f>_xlfn.XLOOKUP(_xlfn.CONCAT(N136,O136),TechTree!$C$2:$C$501,TechTree!$D$2:$D$501,"Not Valid Combination",0,1)</f>
        <v>enginePlates</v>
      </c>
      <c r="N136" s="8" t="s">
        <v>210</v>
      </c>
      <c r="O136" s="8">
        <v>6</v>
      </c>
      <c r="P136" s="8" t="s">
        <v>6</v>
      </c>
      <c r="T136" s="17"/>
      <c r="U136" s="17"/>
      <c r="V136" s="10" t="s">
        <v>241</v>
      </c>
      <c r="W136" s="10" t="s">
        <v>252</v>
      </c>
      <c r="Z136" s="10" t="s">
        <v>292</v>
      </c>
      <c r="AA136" s="10" t="s">
        <v>301</v>
      </c>
      <c r="AB136" s="10" t="s">
        <v>327</v>
      </c>
      <c r="AD136" s="12" t="str">
        <f t="shared" si="8"/>
        <v/>
      </c>
      <c r="AE136" s="14"/>
      <c r="AF136" s="18" t="s">
        <v>327</v>
      </c>
      <c r="AG136" s="18"/>
      <c r="AH136" s="18"/>
      <c r="AI136" s="18"/>
      <c r="AJ136" s="18"/>
      <c r="AK136" s="18"/>
      <c r="AL136" s="18"/>
      <c r="AM136" s="19" t="str">
        <f t="shared" si="9"/>
        <v/>
      </c>
      <c r="AN136" s="14"/>
      <c r="AO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",V136),IF(P136="Engine",_xlfn.CONCAT("    engineUpgradeType = ",W136,CHAR(10),Parts!AR136,CHAR(10),"    enginePartUpgradeName = ",X136),IF(P136="Parachute","    parachuteUpgradeType = standard",IF(P136="Solar",_xlfn.CONCAT("    solarPanelUpgradeTier = ",O136),IF(OR(P136="System",P136="System and Space Capability")=TRUE,_xlfn.CONCAT("    spacePlaneSystemUpgradeType = ",X136,IF(P136="System and Space Capability",_xlfn.CONCAT(CHAR(10),"    spaceplaneUpgradeType = spaceCapable",CHAR(10),"    baseSkinTemp = ",CHAR(10),"    upgradeSkinTemp = "),"")),IF(P136="Fuel Tank",IF(Z136="NA/Balloon","    KiwiFuelSwitchIgnore = true",IF(Z136="standardLiquidFuel",_xlfn.CONCAT("    fuelTankUpgradeType = ",Z136,CHAR(10),"    fuelTankSizeUpgrade = ",AA136),_xlfn.CONCAT("    fuelTankUpgradeType = ",Z136))),IF(P136="RCS","    rcsUpgradeType = coldGas",IF(P136="RTG",_xlfn.CONCAT(CHAR(10),"@PART[",C136,"]:NEEDS[",A136,",NearFutureElectrical,DecayingRTGs,!FeatureRadiation]",CHAR(10),"{",CHAR(10),"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36" s="16" t="str">
        <f>IF(P136="Engine",VLOOKUP(W136,EngineUpgrades!$A$2:$C$19,2,FALSE),"")</f>
        <v/>
      </c>
      <c r="AQ136" s="16" t="str">
        <f>IF(P136="Engine",VLOOKUP(W136,EngineUpgrades!$A$2:$C$19,3,FALSE),"")</f>
        <v/>
      </c>
      <c r="AR136" s="15" t="str">
        <f>_xlfn.XLOOKUP(AP136,EngineUpgrades!$D$1:$J$1,EngineUpgrades!$D$17:$J$17,"",0,1)</f>
        <v/>
      </c>
      <c r="AS136" s="17">
        <v>2</v>
      </c>
      <c r="AT136" s="16" t="str">
        <f>IF(P136="Engine",_xlfn.XLOOKUP(_xlfn.CONCAT(N136,O136+AS136),TechTree!$C$2:$C$501,TechTree!$D$2:$D$501,"Not Valid Combination",0,1),"")</f>
        <v/>
      </c>
    </row>
    <row r="137" spans="1:46" ht="84.5" x14ac:dyDescent="0.35">
      <c r="A137" t="s">
        <v>639</v>
      </c>
      <c r="B137" t="s">
        <v>1052</v>
      </c>
      <c r="C137" t="s">
        <v>1053</v>
      </c>
      <c r="D137" t="s">
        <v>1054</v>
      </c>
      <c r="E137" t="s">
        <v>673</v>
      </c>
      <c r="F137" t="s">
        <v>371</v>
      </c>
      <c r="G137">
        <v>800</v>
      </c>
      <c r="H137">
        <v>800</v>
      </c>
      <c r="I137">
        <v>0.1</v>
      </c>
      <c r="J137" t="s">
        <v>75</v>
      </c>
      <c r="L137" s="12" t="str">
        <f>_xlfn.CONCAT(IF($Q137&lt;&gt;"",_xlfn.CONCAT(" #LOC_KTT_",A137,"_",C137,"_Title = ",$Q137,CHAR(10),"@PART[",C137,"]:NEEDS[!002_CommunityPartsTitles]:AFTER[",A137,"] // ",IF(Q137="",D137,_xlfn.CONCAT(Q137," (",D137,")")),CHAR(10),"{",CHAR(10),"    @",$Q$1," = #LOC_KTT_",A137,"_",C137,"_Title // ",$Q137,CHAR(10),"}",CHAR(10)),""),"@PART[",C137,"]:AFTER[",A137,"] // ",IF(Q137="",D137,_xlfn.CONCAT(Q137," (",D137,")")),CHAR(10),"{",CHAR(10),"    techBranch = ",VLOOKUP(N137,TechTree!$G$2:$H$43,2,FALSE),CHAR(10),"    techTier = ",O137,CHAR(10),"    @TechRequired = ",M137,IF($R137&lt;&gt;"",_xlfn.CONCAT(CHAR(10),"    @",$R$1," = ",$R137),""),IF($S137&lt;&gt;"",_xlfn.CONCAT(CHAR(10),"    @",$S$1," = ",$S137),""),IF($T137&lt;&gt;"",_xlfn.CONCAT(CHAR(10),"    @",$T$1," = ",$T137),""),IF(AND(Z137="NA/Balloon",P137&lt;&gt;"Fuel Tank")=TRUE,_xlfn.CONCAT(CHAR(10),"    KiwiFuelSwitchIgnore = true"),""),IF($U137&lt;&gt;"",_xlfn.CONCAT(CHAR(10),U137),""),IF($AO137&lt;&gt;"",IF(P137="RTG","",_xlfn.CONCAT(CHAR(10),$AO137)),""),IF(AM137&lt;&gt;"",_xlfn.CONCAT(CHAR(10),AM137),""),CHAR(10),"}",IF(AB137="Yes",_xlfn.CONCAT(CHAR(10),"@PART[",C137,"]:NEEDS[KiwiDeprecate]:AFTER[",A137,"]",CHAR(10),"{",CHAR(10),"    kiwiDeprecate = true",CHAR(10),"}"),""),IF(P137="RTG",AO137,""))</f>
        <v>@PART[castor_decoupler_s2_1]:AFTER[TantaresLV] // Castor Size 2 Decoupler
{
    techBranch = decouplers
    techTier = 5
    @TechRequired = advancedDecoupling
    structuralUpgradeType = 5_6
}</v>
      </c>
      <c r="M137" s="9" t="str">
        <f>_xlfn.XLOOKUP(_xlfn.CONCAT(N137,O137),TechTree!$C$2:$C$501,TechTree!$D$2:$D$501,"Not Valid Combination",0,1)</f>
        <v>advancedDecoupling</v>
      </c>
      <c r="N137" s="8" t="s">
        <v>210</v>
      </c>
      <c r="O137" s="8">
        <v>5</v>
      </c>
      <c r="P137" s="8" t="s">
        <v>6</v>
      </c>
      <c r="T137" s="17"/>
      <c r="U137" s="17"/>
      <c r="V137" s="10" t="s">
        <v>241</v>
      </c>
      <c r="W137" s="10" t="s">
        <v>252</v>
      </c>
      <c r="Z137" s="10" t="s">
        <v>292</v>
      </c>
      <c r="AA137" s="10" t="s">
        <v>301</v>
      </c>
      <c r="AB137" s="10" t="s">
        <v>327</v>
      </c>
      <c r="AD137" s="12" t="str">
        <f t="shared" si="8"/>
        <v/>
      </c>
      <c r="AE137" s="14"/>
      <c r="AF137" s="18" t="s">
        <v>327</v>
      </c>
      <c r="AG137" s="18"/>
      <c r="AH137" s="18"/>
      <c r="AI137" s="18"/>
      <c r="AJ137" s="18"/>
      <c r="AK137" s="18"/>
      <c r="AL137" s="18"/>
      <c r="AM137" s="19" t="str">
        <f t="shared" si="9"/>
        <v/>
      </c>
      <c r="AN137" s="14"/>
      <c r="AO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",V137),IF(P137="Engine",_xlfn.CONCAT("    engineUpgradeType = ",W137,CHAR(10),Parts!AR137,CHAR(10),"    enginePartUpgradeName = ",X137),IF(P137="Parachute","    parachuteUpgradeType = standard",IF(P137="Solar",_xlfn.CONCAT("    solarPanelUpgradeTier = ",O137),IF(OR(P137="System",P137="System and Space Capability")=TRUE,_xlfn.CONCAT("    spacePlaneSystemUpgradeType = ",X137,IF(P137="System and Space Capability",_xlfn.CONCAT(CHAR(10),"    spaceplaneUpgradeType = spaceCapable",CHAR(10),"    baseSkinTemp = ",CHAR(10),"    upgradeSkinTemp = "),"")),IF(P137="Fuel Tank",IF(Z137="NA/Balloon","    KiwiFuelSwitchIgnore = true",IF(Z137="standardLiquidFuel",_xlfn.CONCAT("    fuelTankUpgradeType = ",Z137,CHAR(10),"    fuelTankSizeUpgrade = ",AA137),_xlfn.CONCAT("    fuelTankUpgradeType = ",Z137))),IF(P137="RCS","    rcsUpgradeType = coldGas",IF(P137="RTG",_xlfn.CONCAT(CHAR(10),"@PART[",C137,"]:NEEDS[",A137,",NearFutureElectrical,DecayingRTGs,!FeatureRadiation]",CHAR(10),"{",CHAR(10),"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37" s="16" t="str">
        <f>IF(P137="Engine",VLOOKUP(W137,EngineUpgrades!$A$2:$C$19,2,FALSE),"")</f>
        <v/>
      </c>
      <c r="AQ137" s="16" t="str">
        <f>IF(P137="Engine",VLOOKUP(W137,EngineUpgrades!$A$2:$C$19,3,FALSE),"")</f>
        <v/>
      </c>
      <c r="AR137" s="15" t="str">
        <f>_xlfn.XLOOKUP(AP137,EngineUpgrades!$D$1:$J$1,EngineUpgrades!$D$17:$J$17,"",0,1)</f>
        <v/>
      </c>
      <c r="AS137" s="17">
        <v>2</v>
      </c>
      <c r="AT137" s="16" t="str">
        <f>IF(P137="Engine",_xlfn.XLOOKUP(_xlfn.CONCAT(N137,O137+AS137),TechTree!$C$2:$C$501,TechTree!$D$2:$D$501,"Not Valid Combination",0,1),"")</f>
        <v/>
      </c>
    </row>
    <row r="138" spans="1:46" ht="84.5" x14ac:dyDescent="0.35">
      <c r="A138" t="s">
        <v>639</v>
      </c>
      <c r="B138" t="s">
        <v>1055</v>
      </c>
      <c r="C138" t="s">
        <v>1056</v>
      </c>
      <c r="D138" t="s">
        <v>1057</v>
      </c>
      <c r="E138" t="s">
        <v>673</v>
      </c>
      <c r="F138" t="s">
        <v>371</v>
      </c>
      <c r="G138">
        <v>400</v>
      </c>
      <c r="H138">
        <v>400</v>
      </c>
      <c r="I138">
        <v>0.05</v>
      </c>
      <c r="J138" t="s">
        <v>75</v>
      </c>
      <c r="L138" s="12" t="str">
        <f>_xlfn.CONCAT(IF($Q138&lt;&gt;"",_xlfn.CONCAT(" #LOC_KTT_",A138,"_",C138,"_Title = ",$Q138,CHAR(10),"@PART[",C138,"]:NEEDS[!002_CommunityPartsTitles]:AFTER[",A138,"] // ",IF(Q138="",D138,_xlfn.CONCAT(Q138," (",D138,")")),CHAR(10),"{",CHAR(10),"    @",$Q$1," = #LOC_KTT_",A138,"_",C138,"_Title // ",$Q138,CHAR(10),"}",CHAR(10)),""),"@PART[",C138,"]:AFTER[",A138,"] // ",IF(Q138="",D138,_xlfn.CONCAT(Q138," (",D138,")")),CHAR(10),"{",CHAR(10),"    techBranch = ",VLOOKUP(N138,TechTree!$G$2:$H$43,2,FALSE),CHAR(10),"    techTier = ",O138,CHAR(10),"    @TechRequired = ",M138,IF($R138&lt;&gt;"",_xlfn.CONCAT(CHAR(10),"    @",$R$1," = ",$R138),""),IF($S138&lt;&gt;"",_xlfn.CONCAT(CHAR(10),"    @",$S$1," = ",$S138),""),IF($T138&lt;&gt;"",_xlfn.CONCAT(CHAR(10),"    @",$T$1," = ",$T138),""),IF(AND(Z138="NA/Balloon",P138&lt;&gt;"Fuel Tank")=TRUE,_xlfn.CONCAT(CHAR(10),"    KiwiFuelSwitchIgnore = true"),""),IF($U138&lt;&gt;"",_xlfn.CONCAT(CHAR(10),U138),""),IF($AO138&lt;&gt;"",IF(P138="RTG","",_xlfn.CONCAT(CHAR(10),$AO138)),""),IF(AM138&lt;&gt;"",_xlfn.CONCAT(CHAR(10),AM138),""),CHAR(10),"}",IF(AB138="Yes",_xlfn.CONCAT(CHAR(10),"@PART[",C138,"]:NEEDS[KiwiDeprecate]:AFTER[",A138,"]",CHAR(10),"{",CHAR(10),"    kiwiDeprecate = true",CHAR(10),"}"),""),IF(P138="RTG",AO138,""))</f>
        <v>@PART[castor_decoupler_s1_1]:AFTER[TantaresLV] // Castor Size 1 Decoupler
{
    techBranch = decouplers
    techTier = 3
    @TechRequired = decoupling
    structuralUpgradeType = 3_4
}</v>
      </c>
      <c r="M138" s="9" t="str">
        <f>_xlfn.XLOOKUP(_xlfn.CONCAT(N138,O138),TechTree!$C$2:$C$501,TechTree!$D$2:$D$501,"Not Valid Combination",0,1)</f>
        <v>decoupling</v>
      </c>
      <c r="N138" s="8" t="s">
        <v>210</v>
      </c>
      <c r="O138" s="8">
        <v>3</v>
      </c>
      <c r="P138" s="8" t="s">
        <v>6</v>
      </c>
      <c r="T138" s="17"/>
      <c r="U138" s="17"/>
      <c r="V138" s="10" t="s">
        <v>241</v>
      </c>
      <c r="W138" s="10" t="s">
        <v>252</v>
      </c>
      <c r="Z138" s="10" t="s">
        <v>292</v>
      </c>
      <c r="AA138" s="10" t="s">
        <v>301</v>
      </c>
      <c r="AB138" s="10" t="s">
        <v>327</v>
      </c>
      <c r="AD138" s="12" t="str">
        <f t="shared" si="8"/>
        <v/>
      </c>
      <c r="AE138" s="14"/>
      <c r="AF138" s="18" t="s">
        <v>327</v>
      </c>
      <c r="AG138" s="18"/>
      <c r="AH138" s="18"/>
      <c r="AI138" s="18"/>
      <c r="AJ138" s="18"/>
      <c r="AK138" s="18"/>
      <c r="AL138" s="18"/>
      <c r="AM138" s="19" t="str">
        <f t="shared" si="9"/>
        <v/>
      </c>
      <c r="AN138" s="14"/>
      <c r="AO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",V138),IF(P138="Engine",_xlfn.CONCAT("    engineUpgradeType = ",W138,CHAR(10),Parts!AR138,CHAR(10),"    enginePartUpgradeName = ",X138),IF(P138="Parachute","    parachuteUpgradeType = standard",IF(P138="Solar",_xlfn.CONCAT("    solarPanelUpgradeTier = ",O138),IF(OR(P138="System",P138="System and Space Capability")=TRUE,_xlfn.CONCAT("    spacePlaneSystemUpgradeType = ",X138,IF(P138="System and Space Capability",_xlfn.CONCAT(CHAR(10),"    spaceplaneUpgradeType = spaceCapable",CHAR(10),"    baseSkinTemp = ",CHAR(10),"    upgradeSkinTemp = "),"")),IF(P138="Fuel Tank",IF(Z138="NA/Balloon","    KiwiFuelSwitchIgnore = true",IF(Z138="standardLiquidFuel",_xlfn.CONCAT("    fuelTankUpgradeType = ",Z138,CHAR(10),"    fuelTankSizeUpgrade = ",AA138),_xlfn.CONCAT("    fuelTankUpgradeType = ",Z138))),IF(P138="RCS","    rcsUpgradeType = coldGas",IF(P138="RTG",_xlfn.CONCAT(CHAR(10),"@PART[",C138,"]:NEEDS[",A138,",NearFutureElectrical,DecayingRTGs,!FeatureRadiation]",CHAR(10),"{",CHAR(10),"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38" s="16" t="str">
        <f>IF(P138="Engine",VLOOKUP(W138,EngineUpgrades!$A$2:$C$19,2,FALSE),"")</f>
        <v/>
      </c>
      <c r="AQ138" s="16" t="str">
        <f>IF(P138="Engine",VLOOKUP(W138,EngineUpgrades!$A$2:$C$19,3,FALSE),"")</f>
        <v/>
      </c>
      <c r="AR138" s="15" t="str">
        <f>_xlfn.XLOOKUP(AP138,EngineUpgrades!$D$1:$J$1,EngineUpgrades!$D$17:$J$17,"",0,1)</f>
        <v/>
      </c>
      <c r="AS138" s="17">
        <v>2</v>
      </c>
      <c r="AT138" s="16" t="str">
        <f>IF(P138="Engine",_xlfn.XLOOKUP(_xlfn.CONCAT(N138,O138+AS138),TechTree!$C$2:$C$501,TechTree!$D$2:$D$501,"Not Valid Combination",0,1),"")</f>
        <v/>
      </c>
    </row>
    <row r="139" spans="1:46" ht="84.5" x14ac:dyDescent="0.35">
      <c r="A139" t="s">
        <v>639</v>
      </c>
      <c r="B139" t="s">
        <v>1058</v>
      </c>
      <c r="C139" t="s">
        <v>1059</v>
      </c>
      <c r="D139" t="s">
        <v>1060</v>
      </c>
      <c r="E139" t="s">
        <v>673</v>
      </c>
      <c r="F139" t="s">
        <v>371</v>
      </c>
      <c r="G139">
        <v>600</v>
      </c>
      <c r="H139">
        <v>600</v>
      </c>
      <c r="I139">
        <v>7.4999999999999997E-2</v>
      </c>
      <c r="J139" t="s">
        <v>75</v>
      </c>
      <c r="L139" s="12" t="str">
        <f>_xlfn.CONCAT(IF($Q139&lt;&gt;"",_xlfn.CONCAT(" #LOC_KTT_",A139,"_",C139,"_Title = ",$Q139,CHAR(10),"@PART[",C139,"]:NEEDS[!002_CommunityPartsTitles]:AFTER[",A139,"] // ",IF(Q139="",D139,_xlfn.CONCAT(Q139," (",D139,")")),CHAR(10),"{",CHAR(10),"    @",$Q$1," = #LOC_KTT_",A139,"_",C139,"_Title // ",$Q139,CHAR(10),"}",CHAR(10)),""),"@PART[",C139,"]:AFTER[",A139,"] // ",IF(Q139="",D139,_xlfn.CONCAT(Q139," (",D139,")")),CHAR(10),"{",CHAR(10),"    techBranch = ",VLOOKUP(N139,TechTree!$G$2:$H$43,2,FALSE),CHAR(10),"    techTier = ",O139,CHAR(10),"    @TechRequired = ",M139,IF($R139&lt;&gt;"",_xlfn.CONCAT(CHAR(10),"    @",$R$1," = ",$R139),""),IF($S139&lt;&gt;"",_xlfn.CONCAT(CHAR(10),"    @",$S$1," = ",$S139),""),IF($T139&lt;&gt;"",_xlfn.CONCAT(CHAR(10),"    @",$T$1," = ",$T139),""),IF(AND(Z139="NA/Balloon",P139&lt;&gt;"Fuel Tank")=TRUE,_xlfn.CONCAT(CHAR(10),"    KiwiFuelSwitchIgnore = true"),""),IF($U139&lt;&gt;"",_xlfn.CONCAT(CHAR(10),U139),""),IF($AO139&lt;&gt;"",IF(P139="RTG","",_xlfn.CONCAT(CHAR(10),$AO139)),""),IF(AM139&lt;&gt;"",_xlfn.CONCAT(CHAR(10),AM139),""),CHAR(10),"}",IF(AB139="Yes",_xlfn.CONCAT(CHAR(10),"@PART[",C139,"]:NEEDS[KiwiDeprecate]:AFTER[",A139,"]",CHAR(10),"{",CHAR(10),"    kiwiDeprecate = true",CHAR(10),"}"),""),IF(P139="RTG",AO139,""))</f>
        <v>@PART[castor_decoupler_s1p5_1]:AFTER[TantaresLV] // Castor Size 1.5 Decoupler
{
    techBranch = decouplers
    techTier = 4
    @TechRequired = docking
    structuralUpgradeType = 3_4
}</v>
      </c>
      <c r="M139" s="9" t="str">
        <f>_xlfn.XLOOKUP(_xlfn.CONCAT(N139,O139),TechTree!$C$2:$C$501,TechTree!$D$2:$D$501,"Not Valid Combination",0,1)</f>
        <v>docking</v>
      </c>
      <c r="N139" s="8" t="s">
        <v>210</v>
      </c>
      <c r="O139" s="8">
        <v>4</v>
      </c>
      <c r="P139" s="8" t="s">
        <v>6</v>
      </c>
      <c r="T139" s="17"/>
      <c r="U139" s="17"/>
      <c r="V139" s="10" t="s">
        <v>241</v>
      </c>
      <c r="W139" s="10" t="s">
        <v>252</v>
      </c>
      <c r="Z139" s="10" t="s">
        <v>292</v>
      </c>
      <c r="AA139" s="10" t="s">
        <v>301</v>
      </c>
      <c r="AB139" s="10" t="s">
        <v>327</v>
      </c>
      <c r="AD139" s="12" t="str">
        <f t="shared" si="8"/>
        <v/>
      </c>
      <c r="AE139" s="14"/>
      <c r="AF139" s="18" t="s">
        <v>327</v>
      </c>
      <c r="AG139" s="18"/>
      <c r="AH139" s="18"/>
      <c r="AI139" s="18"/>
      <c r="AJ139" s="18"/>
      <c r="AK139" s="18"/>
      <c r="AL139" s="18"/>
      <c r="AM139" s="19" t="str">
        <f t="shared" si="9"/>
        <v/>
      </c>
      <c r="AN139" s="14"/>
      <c r="AO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",V139),IF(P139="Engine",_xlfn.CONCAT("    engineUpgradeType = ",W139,CHAR(10),Parts!AR139,CHAR(10),"    enginePartUpgradeName = ",X139),IF(P139="Parachute","    parachuteUpgradeType = standard",IF(P139="Solar",_xlfn.CONCAT("    solarPanelUpgradeTier = ",O139),IF(OR(P139="System",P139="System and Space Capability")=TRUE,_xlfn.CONCAT("    spacePlaneSystemUpgradeType = ",X139,IF(P139="System and Space Capability",_xlfn.CONCAT(CHAR(10),"    spaceplaneUpgradeType = spaceCapable",CHAR(10),"    baseSkinTemp = ",CHAR(10),"    upgradeSkinTemp = "),"")),IF(P139="Fuel Tank",IF(Z139="NA/Balloon","    KiwiFuelSwitchIgnore = true",IF(Z139="standardLiquidFuel",_xlfn.CONCAT("    fuelTankUpgradeType = ",Z139,CHAR(10),"    fuelTankSizeUpgrade = ",AA139),_xlfn.CONCAT("    fuelTankUpgradeType = ",Z139))),IF(P139="RCS","    rcsUpgradeType = coldGas",IF(P139="RTG",_xlfn.CONCAT(CHAR(10),"@PART[",C139,"]:NEEDS[",A139,",NearFutureElectrical,DecayingRTGs,!FeatureRadiation]",CHAR(10),"{",CHAR(10),"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39" s="16" t="str">
        <f>IF(P139="Engine",VLOOKUP(W139,EngineUpgrades!$A$2:$C$19,2,FALSE),"")</f>
        <v/>
      </c>
      <c r="AQ139" s="16" t="str">
        <f>IF(P139="Engine",VLOOKUP(W139,EngineUpgrades!$A$2:$C$19,3,FALSE),"")</f>
        <v/>
      </c>
      <c r="AR139" s="15" t="str">
        <f>_xlfn.XLOOKUP(AP139,EngineUpgrades!$D$1:$J$1,EngineUpgrades!$D$17:$J$17,"",0,1)</f>
        <v/>
      </c>
      <c r="AS139" s="17">
        <v>2</v>
      </c>
      <c r="AT139" s="16" t="str">
        <f>IF(P139="Engine",_xlfn.XLOOKUP(_xlfn.CONCAT(N139,O139+AS139),TechTree!$C$2:$C$501,TechTree!$D$2:$D$501,"Not Valid Combination",0,1),"")</f>
        <v/>
      </c>
    </row>
    <row r="140" spans="1:46" ht="84.5" x14ac:dyDescent="0.35">
      <c r="A140" t="s">
        <v>639</v>
      </c>
      <c r="B140" t="s">
        <v>1061</v>
      </c>
      <c r="C140" t="s">
        <v>1062</v>
      </c>
      <c r="D140" t="s">
        <v>1063</v>
      </c>
      <c r="E140" t="s">
        <v>673</v>
      </c>
      <c r="F140" t="s">
        <v>371</v>
      </c>
      <c r="G140">
        <v>200</v>
      </c>
      <c r="H140">
        <v>200</v>
      </c>
      <c r="I140">
        <v>2.5000000000000001E-2</v>
      </c>
      <c r="J140" t="s">
        <v>75</v>
      </c>
      <c r="L140" s="12" t="str">
        <f>_xlfn.CONCAT(IF($Q140&lt;&gt;"",_xlfn.CONCAT(" #LOC_KTT_",A140,"_",C140,"_Title = ",$Q140,CHAR(10),"@PART[",C140,"]:NEEDS[!002_CommunityPartsTitles]:AFTER[",A140,"] // ",IF(Q140="",D140,_xlfn.CONCAT(Q140," (",D140,")")),CHAR(10),"{",CHAR(10),"    @",$Q$1," = #LOC_KTT_",A140,"_",C140,"_Title // ",$Q140,CHAR(10),"}",CHAR(10)),""),"@PART[",C140,"]:AFTER[",A140,"] // ",IF(Q140="",D140,_xlfn.CONCAT(Q140," (",D140,")")),CHAR(10),"{",CHAR(10),"    techBranch = ",VLOOKUP(N140,TechTree!$G$2:$H$43,2,FALSE),CHAR(10),"    techTier = ",O140,CHAR(10),"    @TechRequired = ",M140,IF($R140&lt;&gt;"",_xlfn.CONCAT(CHAR(10),"    @",$R$1," = ",$R140),""),IF($S140&lt;&gt;"",_xlfn.CONCAT(CHAR(10),"    @",$S$1," = ",$S140),""),IF($T140&lt;&gt;"",_xlfn.CONCAT(CHAR(10),"    @",$T$1," = ",$T140),""),IF(AND(Z140="NA/Balloon",P140&lt;&gt;"Fuel Tank")=TRUE,_xlfn.CONCAT(CHAR(10),"    KiwiFuelSwitchIgnore = true"),""),IF($U140&lt;&gt;"",_xlfn.CONCAT(CHAR(10),U140),""),IF($AO140&lt;&gt;"",IF(P140="RTG","",_xlfn.CONCAT(CHAR(10),$AO140)),""),IF(AM140&lt;&gt;"",_xlfn.CONCAT(CHAR(10),AM140),""),CHAR(10),"}",IF(AB140="Yes",_xlfn.CONCAT(CHAR(10),"@PART[",C140,"]:NEEDS[KiwiDeprecate]:AFTER[",A140,"]",CHAR(10),"{",CHAR(10),"    kiwiDeprecate = true",CHAR(10),"}"),""),IF(P140="RTG",AO140,""))</f>
        <v>@PART[castor_decoupler_s0_1]:AFTER[TantaresLV] // Castor Size 0 Decoupler
{
    techBranch = decouplers
    techTier = 3
    @TechRequired = decoupling
    structuralUpgradeType = 3_4
}</v>
      </c>
      <c r="M140" s="9" t="str">
        <f>_xlfn.XLOOKUP(_xlfn.CONCAT(N140,O140),TechTree!$C$2:$C$501,TechTree!$D$2:$D$501,"Not Valid Combination",0,1)</f>
        <v>decoupling</v>
      </c>
      <c r="N140" s="8" t="s">
        <v>210</v>
      </c>
      <c r="O140" s="8">
        <v>3</v>
      </c>
      <c r="P140" s="8" t="s">
        <v>6</v>
      </c>
      <c r="T140" s="17"/>
      <c r="U140" s="17"/>
      <c r="V140" s="10" t="s">
        <v>241</v>
      </c>
      <c r="W140" s="10" t="s">
        <v>252</v>
      </c>
      <c r="Z140" s="10" t="s">
        <v>292</v>
      </c>
      <c r="AA140" s="10" t="s">
        <v>301</v>
      </c>
      <c r="AB140" s="10" t="s">
        <v>327</v>
      </c>
      <c r="AD140" s="12" t="str">
        <f t="shared" si="8"/>
        <v/>
      </c>
      <c r="AE140" s="14"/>
      <c r="AF140" s="18" t="s">
        <v>327</v>
      </c>
      <c r="AG140" s="18"/>
      <c r="AH140" s="18"/>
      <c r="AI140" s="18"/>
      <c r="AJ140" s="18"/>
      <c r="AK140" s="18"/>
      <c r="AL140" s="18"/>
      <c r="AM140" s="19" t="str">
        <f t="shared" si="9"/>
        <v/>
      </c>
      <c r="AN140" s="14"/>
      <c r="AO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",V140),IF(P140="Engine",_xlfn.CONCAT("    engineUpgradeType = ",W140,CHAR(10),Parts!AR140,CHAR(10),"    enginePartUpgradeName = ",X140),IF(P140="Parachute","    parachuteUpgradeType = standard",IF(P140="Solar",_xlfn.CONCAT("    solarPanelUpgradeTier = ",O140),IF(OR(P140="System",P140="System and Space Capability")=TRUE,_xlfn.CONCAT("    spacePlaneSystemUpgradeType = ",X140,IF(P140="System and Space Capability",_xlfn.CONCAT(CHAR(10),"    spaceplaneUpgradeType = spaceCapable",CHAR(10),"    baseSkinTemp = ",CHAR(10),"    upgradeSkinTemp = "),"")),IF(P140="Fuel Tank",IF(Z140="NA/Balloon","    KiwiFuelSwitchIgnore = true",IF(Z140="standardLiquidFuel",_xlfn.CONCAT("    fuelTankUpgradeType = ",Z140,CHAR(10),"    fuelTankSizeUpgrade = ",AA140),_xlfn.CONCAT("    fuelTankUpgradeType = ",Z140))),IF(P140="RCS","    rcsUpgradeType = coldGas",IF(P140="RTG",_xlfn.CONCAT(CHAR(10),"@PART[",C140,"]:NEEDS[",A140,",NearFutureElectrical,DecayingRTGs,!FeatureRadiation]",CHAR(10),"{",CHAR(10),"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0" s="16" t="str">
        <f>IF(P140="Engine",VLOOKUP(W140,EngineUpgrades!$A$2:$C$19,2,FALSE),"")</f>
        <v/>
      </c>
      <c r="AQ140" s="16" t="str">
        <f>IF(P140="Engine",VLOOKUP(W140,EngineUpgrades!$A$2:$C$19,3,FALSE),"")</f>
        <v/>
      </c>
      <c r="AR140" s="15" t="str">
        <f>_xlfn.XLOOKUP(AP140,EngineUpgrades!$D$1:$J$1,EngineUpgrades!$D$17:$J$17,"",0,1)</f>
        <v/>
      </c>
      <c r="AS140" s="17">
        <v>2</v>
      </c>
      <c r="AT140" s="16" t="str">
        <f>IF(P140="Engine",_xlfn.XLOOKUP(_xlfn.CONCAT(N140,O140+AS140),TechTree!$C$2:$C$501,TechTree!$D$2:$D$501,"Not Valid Combination",0,1),"")</f>
        <v/>
      </c>
    </row>
    <row r="141" spans="1:46" ht="84.5" x14ac:dyDescent="0.35">
      <c r="A141" t="s">
        <v>639</v>
      </c>
      <c r="B141" t="s">
        <v>1064</v>
      </c>
      <c r="C141" t="s">
        <v>1065</v>
      </c>
      <c r="D141" t="s">
        <v>1066</v>
      </c>
      <c r="E141" t="s">
        <v>673</v>
      </c>
      <c r="F141" t="s">
        <v>371</v>
      </c>
      <c r="G141">
        <v>300</v>
      </c>
      <c r="H141">
        <v>300</v>
      </c>
      <c r="I141">
        <v>3.7499999999999999E-2</v>
      </c>
      <c r="J141" t="s">
        <v>75</v>
      </c>
      <c r="L141" s="12" t="str">
        <f>_xlfn.CONCAT(IF($Q141&lt;&gt;"",_xlfn.CONCAT(" #LOC_KTT_",A141,"_",C141,"_Title = ",$Q141,CHAR(10),"@PART[",C141,"]:NEEDS[!002_CommunityPartsTitles]:AFTER[",A141,"] // ",IF(Q141="",D141,_xlfn.CONCAT(Q141," (",D141,")")),CHAR(10),"{",CHAR(10),"    @",$Q$1," = #LOC_KTT_",A141,"_",C141,"_Title // ",$Q141,CHAR(10),"}",CHAR(10)),""),"@PART[",C141,"]:AFTER[",A141,"] // ",IF(Q141="",D141,_xlfn.CONCAT(Q141," (",D141,")")),CHAR(10),"{",CHAR(10),"    techBranch = ",VLOOKUP(N141,TechTree!$G$2:$H$43,2,FALSE),CHAR(10),"    techTier = ",O141,CHAR(10),"    @TechRequired = ",M141,IF($R141&lt;&gt;"",_xlfn.CONCAT(CHAR(10),"    @",$R$1," = ",$R141),""),IF($S141&lt;&gt;"",_xlfn.CONCAT(CHAR(10),"    @",$S$1," = ",$S141),""),IF($T141&lt;&gt;"",_xlfn.CONCAT(CHAR(10),"    @",$T$1," = ",$T141),""),IF(AND(Z141="NA/Balloon",P141&lt;&gt;"Fuel Tank")=TRUE,_xlfn.CONCAT(CHAR(10),"    KiwiFuelSwitchIgnore = true"),""),IF($U141&lt;&gt;"",_xlfn.CONCAT(CHAR(10),U141),""),IF($AO141&lt;&gt;"",IF(P141="RTG","",_xlfn.CONCAT(CHAR(10),$AO141)),""),IF(AM141&lt;&gt;"",_xlfn.CONCAT(CHAR(10),AM141),""),CHAR(10),"}",IF(AB141="Yes",_xlfn.CONCAT(CHAR(10),"@PART[",C141,"]:NEEDS[KiwiDeprecate]:AFTER[",A141,"]",CHAR(10),"{",CHAR(10),"    kiwiDeprecate = true",CHAR(10),"}"),""),IF(P141="RTG",AO141,""))</f>
        <v>@PART[castor_decoupler_s0p5_1]:AFTER[TantaresLV] // Castor Size 0.5 Decoupler
{
    techBranch = decouplers
    techTier = 4
    @TechRequired = docking
    structuralUpgradeType = 3_4
}</v>
      </c>
      <c r="M141" s="9" t="str">
        <f>_xlfn.XLOOKUP(_xlfn.CONCAT(N141,O141),TechTree!$C$2:$C$501,TechTree!$D$2:$D$501,"Not Valid Combination",0,1)</f>
        <v>docking</v>
      </c>
      <c r="N141" s="8" t="s">
        <v>210</v>
      </c>
      <c r="O141" s="8">
        <v>4</v>
      </c>
      <c r="P141" s="8" t="s">
        <v>6</v>
      </c>
      <c r="T141" s="17"/>
      <c r="U141" s="17"/>
      <c r="V141" s="10" t="s">
        <v>241</v>
      </c>
      <c r="W141" s="10" t="s">
        <v>252</v>
      </c>
      <c r="Z141" s="10" t="s">
        <v>292</v>
      </c>
      <c r="AA141" s="10" t="s">
        <v>301</v>
      </c>
      <c r="AB141" s="10" t="s">
        <v>327</v>
      </c>
      <c r="AD141" s="12" t="str">
        <f t="shared" si="8"/>
        <v/>
      </c>
      <c r="AE141" s="14"/>
      <c r="AF141" s="18" t="s">
        <v>327</v>
      </c>
      <c r="AG141" s="18"/>
      <c r="AH141" s="18"/>
      <c r="AI141" s="18"/>
      <c r="AJ141" s="18"/>
      <c r="AK141" s="18"/>
      <c r="AL141" s="18"/>
      <c r="AM141" s="19" t="str">
        <f t="shared" si="9"/>
        <v/>
      </c>
      <c r="AN141" s="14"/>
      <c r="AO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",V141),IF(P141="Engine",_xlfn.CONCAT("    engineUpgradeType = ",W141,CHAR(10),Parts!AR141,CHAR(10),"    enginePartUpgradeName = ",X141),IF(P141="Parachute","    parachuteUpgradeType = standard",IF(P141="Solar",_xlfn.CONCAT("    solarPanelUpgradeTier = ",O141),IF(OR(P141="System",P141="System and Space Capability")=TRUE,_xlfn.CONCAT("    spacePlaneSystemUpgradeType = ",X141,IF(P141="System and Space Capability",_xlfn.CONCAT(CHAR(10),"    spaceplaneUpgradeType = spaceCapable",CHAR(10),"    baseSkinTemp = ",CHAR(10),"    upgradeSkinTemp = "),"")),IF(P141="Fuel Tank",IF(Z141="NA/Balloon","    KiwiFuelSwitchIgnore = true",IF(Z141="standardLiquidFuel",_xlfn.CONCAT("    fuelTankUpgradeType = ",Z141,CHAR(10),"    fuelTankSizeUpgrade = ",AA141),_xlfn.CONCAT("    fuelTankUpgradeType = ",Z141))),IF(P141="RCS","    rcsUpgradeType = coldGas",IF(P141="RTG",_xlfn.CONCAT(CHAR(10),"@PART[",C141,"]:NEEDS[",A141,",NearFutureElectrical,DecayingRTGs,!FeatureRadiation]",CHAR(10),"{",CHAR(10),"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P141" s="16" t="str">
        <f>IF(P141="Engine",VLOOKUP(W141,EngineUpgrades!$A$2:$C$19,2,FALSE),"")</f>
        <v/>
      </c>
      <c r="AQ141" s="16" t="str">
        <f>IF(P141="Engine",VLOOKUP(W141,EngineUpgrades!$A$2:$C$19,3,FALSE),"")</f>
        <v/>
      </c>
      <c r="AR141" s="15" t="str">
        <f>_xlfn.XLOOKUP(AP141,EngineUpgrades!$D$1:$J$1,EngineUpgrades!$D$17:$J$17,"",0,1)</f>
        <v/>
      </c>
      <c r="AS141" s="17">
        <v>2</v>
      </c>
      <c r="AT141" s="16" t="str">
        <f>IF(P141="Engine",_xlfn.XLOOKUP(_xlfn.CONCAT(N141,O141+AS141),TechTree!$C$2:$C$501,TechTree!$D$2:$D$501,"Not Valid Combination",0,1),"")</f>
        <v/>
      </c>
    </row>
    <row r="142" spans="1:46" ht="84.5" x14ac:dyDescent="0.35">
      <c r="A142" t="s">
        <v>639</v>
      </c>
      <c r="B142" t="s">
        <v>1067</v>
      </c>
      <c r="C142" t="s">
        <v>1068</v>
      </c>
      <c r="D142" t="s">
        <v>1069</v>
      </c>
      <c r="E142" t="s">
        <v>884</v>
      </c>
      <c r="F142" t="s">
        <v>368</v>
      </c>
      <c r="G142">
        <v>125</v>
      </c>
      <c r="H142">
        <v>25</v>
      </c>
      <c r="I142">
        <v>0.02</v>
      </c>
      <c r="J142" t="s">
        <v>75</v>
      </c>
      <c r="L142" s="12" t="str">
        <f>_xlfn.CONCAT(IF($Q142&lt;&gt;"",_xlfn.CONCAT(" #LOC_KTT_",A142,"_",C142,"_Title = ",$Q142,CHAR(10),"@PART[",C142,"]:NEEDS[!002_CommunityPartsTitles]:AFTER[",A142,"] // ",IF(Q142="",D142,_xlfn.CONCAT(Q142," (",D142,")")),CHAR(10),"{",CHAR(10),"    @",$Q$1," = #LOC_KTT_",A142,"_",C142,"_Title // ",$Q142,CHAR(10),"}",CHAR(10)),""),"@PART[",C142,"]:AFTER[",A142,"] // ",IF(Q142="",D142,_xlfn.CONCAT(Q142," (",D142,")")),CHAR(10),"{",CHAR(10),"    techBranch = ",VLOOKUP(N142,TechTree!$G$2:$H$43,2,FALSE),CHAR(10),"    techTier = ",O142,CHAR(10),"    @TechRequired = ",M142,IF($R142&lt;&gt;"",_xlfn.CONCAT(CHAR(10),"    @",$R$1," = ",$R142),""),IF($S142&lt;&gt;"",_xlfn.CONCAT(CHAR(10),"    @",$S$1," = ",$S142),""),IF($T142&lt;&gt;"",_xlfn.CONCAT(CHAR(10),"    @",$T$1," = ",$T142),""),IF(AND(Z142="NA/Balloon",P142&lt;&gt;"Fuel Tank")=TRUE,_xlfn.CONCAT(CHAR(10),"    KiwiFuelSwitchIgnore = true"),""),IF($U142&lt;&gt;"",_xlfn.CONCAT(CHAR(10),U142),""),IF($AO142&lt;&gt;"",IF(P142="RTG","",_xlfn.CONCAT(CHAR(10),$AO142)),""),IF(AM142&lt;&gt;"",_xlfn.CONCAT(CHAR(10),AM142),""),CHAR(10),"}",IF(AB142="Yes",_xlfn.CONCAT(CHAR(10),"@PART[",C142,"]:NEEDS[KiwiDeprecate]:AFTER[",A142,"]",CHAR(10),"{",CHAR(10),"    kiwiDeprecate = true",CHAR(10),"}"),""),IF(P142="RTG",AO142,""))</f>
        <v>@PART[canopus_basic_fin_srf_2]:AFTER[TantaresLV] // Canopus Basic Fin B
{
    techBranch = jetParts
    techTier = 0
    @TechRequired = start
    structuralUpgradeType = 0_2
}</v>
      </c>
      <c r="M142" s="9" t="str">
        <f>_xlfn.XLOOKUP(_xlfn.CONCAT(N142,O142),TechTree!$C$2:$C$501,TechTree!$D$2:$D$501,"Not Valid Combination",0,1)</f>
        <v>start</v>
      </c>
      <c r="N142" s="8" t="s">
        <v>202</v>
      </c>
      <c r="O142" s="8">
        <v>0</v>
      </c>
      <c r="P142" s="8" t="s">
        <v>6</v>
      </c>
      <c r="T142" s="17"/>
      <c r="U142" s="17"/>
      <c r="V142" s="10" t="s">
        <v>241</v>
      </c>
      <c r="W142" s="10" t="s">
        <v>252</v>
      </c>
      <c r="Z142" s="10" t="s">
        <v>292</v>
      </c>
      <c r="AA142" s="10" t="s">
        <v>301</v>
      </c>
      <c r="AB142" s="10" t="s">
        <v>327</v>
      </c>
      <c r="AD142" s="12" t="str">
        <f t="shared" si="8"/>
        <v/>
      </c>
      <c r="AE142" s="14"/>
      <c r="AF142" s="18" t="s">
        <v>327</v>
      </c>
      <c r="AG142" s="18"/>
      <c r="AH142" s="18"/>
      <c r="AI142" s="18"/>
      <c r="AJ142" s="18"/>
      <c r="AK142" s="18"/>
      <c r="AL142" s="18"/>
      <c r="AM142" s="19" t="str">
        <f t="shared" si="9"/>
        <v/>
      </c>
      <c r="AN142" s="14"/>
      <c r="AO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",V142),IF(P142="Engine",_xlfn.CONCAT("    engineUpgradeType = ",W142,CHAR(10),Parts!AR142,CHAR(10),"    enginePartUpgradeName = ",X142),IF(P142="Parachute","    parachuteUpgradeType = standard",IF(P142="Solar",_xlfn.CONCAT("    solarPanelUpgradeTier = ",O142),IF(OR(P142="System",P142="System and Space Capability")=TRUE,_xlfn.CONCAT("    spacePlaneSystemUpgradeType = ",X142,IF(P142="System and Space Capability",_xlfn.CONCAT(CHAR(10),"    spaceplaneUpgradeType = spaceCapable",CHAR(10),"    baseSkinTemp = ",CHAR(10),"    upgradeSkinTemp = "),"")),IF(P142="Fuel Tank",IF(Z142="NA/Balloon","    KiwiFuelSwitchIgnore = true",IF(Z142="standardLiquidFuel",_xlfn.CONCAT("    fuelTankUpgradeType = ",Z142,CHAR(10),"    fuelTankSizeUpgrade = ",AA142),_xlfn.CONCAT("    fuelTankUpgradeType = ",Z142))),IF(P142="RCS","    rcsUpgradeType = coldGas",IF(P142="RTG",_xlfn.CONCAT(CHAR(10),"@PART[",C142,"]:NEEDS[",A142,",NearFutureElectrical,DecayingRTGs,!FeatureRadiation]",CHAR(10),"{",CHAR(10),"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42" s="16" t="str">
        <f>IF(P142="Engine",VLOOKUP(W142,EngineUpgrades!$A$2:$C$19,2,FALSE),"")</f>
        <v/>
      </c>
      <c r="AQ142" s="16" t="str">
        <f>IF(P142="Engine",VLOOKUP(W142,EngineUpgrades!$A$2:$C$19,3,FALSE),"")</f>
        <v/>
      </c>
      <c r="AR142" s="15" t="str">
        <f>_xlfn.XLOOKUP(AP142,EngineUpgrades!$D$1:$J$1,EngineUpgrades!$D$17:$J$17,"",0,1)</f>
        <v/>
      </c>
      <c r="AS142" s="17">
        <v>2</v>
      </c>
      <c r="AT142" s="16" t="str">
        <f>IF(P142="Engine",_xlfn.XLOOKUP(_xlfn.CONCAT(N142,O142+AS142),TechTree!$C$2:$C$501,TechTree!$D$2:$D$501,"Not Valid Combination",0,1),"")</f>
        <v/>
      </c>
    </row>
    <row r="143" spans="1:46" ht="84.5" x14ac:dyDescent="0.35">
      <c r="A143" t="s">
        <v>639</v>
      </c>
      <c r="B143" t="s">
        <v>1070</v>
      </c>
      <c r="C143" t="s">
        <v>1071</v>
      </c>
      <c r="D143" t="s">
        <v>1072</v>
      </c>
      <c r="E143" t="s">
        <v>884</v>
      </c>
      <c r="F143" t="s">
        <v>368</v>
      </c>
      <c r="G143">
        <v>75</v>
      </c>
      <c r="H143">
        <v>15</v>
      </c>
      <c r="I143">
        <v>0.01</v>
      </c>
      <c r="J143" t="s">
        <v>75</v>
      </c>
      <c r="L143" s="12" t="str">
        <f>_xlfn.CONCAT(IF($Q143&lt;&gt;"",_xlfn.CONCAT(" #LOC_KTT_",A143,"_",C143,"_Title = ",$Q143,CHAR(10),"@PART[",C143,"]:NEEDS[!002_CommunityPartsTitles]:AFTER[",A143,"] // ",IF(Q143="",D143,_xlfn.CONCAT(Q143," (",D143,")")),CHAR(10),"{",CHAR(10),"    @",$Q$1," = #LOC_KTT_",A143,"_",C143,"_Title // ",$Q143,CHAR(10),"}",CHAR(10)),""),"@PART[",C143,"]:AFTER[",A143,"] // ",IF(Q143="",D143,_xlfn.CONCAT(Q143," (",D143,")")),CHAR(10),"{",CHAR(10),"    techBranch = ",VLOOKUP(N143,TechTree!$G$2:$H$43,2,FALSE),CHAR(10),"    techTier = ",O143,CHAR(10),"    @TechRequired = ",M143,IF($R143&lt;&gt;"",_xlfn.CONCAT(CHAR(10),"    @",$R$1," = ",$R143),""),IF($S143&lt;&gt;"",_xlfn.CONCAT(CHAR(10),"    @",$S$1," = ",$S143),""),IF($T143&lt;&gt;"",_xlfn.CONCAT(CHAR(10),"    @",$T$1," = ",$T143),""),IF(AND(Z143="NA/Balloon",P143&lt;&gt;"Fuel Tank")=TRUE,_xlfn.CONCAT(CHAR(10),"    KiwiFuelSwitchIgnore = true"),""),IF($U143&lt;&gt;"",_xlfn.CONCAT(CHAR(10),U143),""),IF($AO143&lt;&gt;"",IF(P143="RTG","",_xlfn.CONCAT(CHAR(10),$AO143)),""),IF(AM143&lt;&gt;"",_xlfn.CONCAT(CHAR(10),AM143),""),CHAR(10),"}",IF(AB143="Yes",_xlfn.CONCAT(CHAR(10),"@PART[",C143,"]:NEEDS[KiwiDeprecate]:AFTER[",A143,"]",CHAR(10),"{",CHAR(10),"    kiwiDeprecate = true",CHAR(10),"}"),""),IF(P143="RTG",AO143,""))</f>
        <v>@PART[canopus_basic_fin_srf_1]:AFTER[TantaresLV] // Canopus Basic Fin A
{
    techBranch = jetParts
    techTier = 0
    @TechRequired = start
    structuralUpgradeType = 0_2
}</v>
      </c>
      <c r="M143" s="9" t="str">
        <f>_xlfn.XLOOKUP(_xlfn.CONCAT(N143,O143),TechTree!$C$2:$C$501,TechTree!$D$2:$D$501,"Not Valid Combination",0,1)</f>
        <v>start</v>
      </c>
      <c r="N143" s="8" t="s">
        <v>202</v>
      </c>
      <c r="O143" s="8">
        <v>0</v>
      </c>
      <c r="P143" s="8" t="s">
        <v>6</v>
      </c>
      <c r="T143" s="17"/>
      <c r="U143" s="17"/>
      <c r="V143" s="10" t="s">
        <v>241</v>
      </c>
      <c r="W143" s="10" t="s">
        <v>252</v>
      </c>
      <c r="Z143" s="10" t="s">
        <v>292</v>
      </c>
      <c r="AA143" s="10" t="s">
        <v>301</v>
      </c>
      <c r="AB143" s="10" t="s">
        <v>327</v>
      </c>
      <c r="AD143" s="12" t="str">
        <f t="shared" si="8"/>
        <v/>
      </c>
      <c r="AE143" s="14"/>
      <c r="AF143" s="18" t="s">
        <v>327</v>
      </c>
      <c r="AG143" s="18"/>
      <c r="AH143" s="18"/>
      <c r="AI143" s="18"/>
      <c r="AJ143" s="18"/>
      <c r="AK143" s="18"/>
      <c r="AL143" s="18"/>
      <c r="AM143" s="19" t="str">
        <f t="shared" si="9"/>
        <v/>
      </c>
      <c r="AN143" s="14"/>
      <c r="AO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",V143),IF(P143="Engine",_xlfn.CONCAT("    engineUpgradeType = ",W143,CHAR(10),Parts!AR143,CHAR(10),"    enginePartUpgradeName = ",X143),IF(P143="Parachute","    parachuteUpgradeType = standard",IF(P143="Solar",_xlfn.CONCAT("    solarPanelUpgradeTier = ",O143),IF(OR(P143="System",P143="System and Space Capability")=TRUE,_xlfn.CONCAT("    spacePlaneSystemUpgradeType = ",X143,IF(P143="System and Space Capability",_xlfn.CONCAT(CHAR(10),"    spaceplaneUpgradeType = spaceCapable",CHAR(10),"    baseSkinTemp = ",CHAR(10),"    upgradeSkinTemp = "),"")),IF(P143="Fuel Tank",IF(Z143="NA/Balloon","    KiwiFuelSwitchIgnore = true",IF(Z143="standardLiquidFuel",_xlfn.CONCAT("    fuelTankUpgradeType = ",Z143,CHAR(10),"    fuelTankSizeUpgrade = ",AA143),_xlfn.CONCAT("    fuelTankUpgradeType = ",Z143))),IF(P143="RCS","    rcsUpgradeType = coldGas",IF(P143="RTG",_xlfn.CONCAT(CHAR(10),"@PART[",C143,"]:NEEDS[",A143,",NearFutureElectrical,DecayingRTGs,!FeatureRadiation]",CHAR(10),"{",CHAR(10),"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0_2</v>
      </c>
      <c r="AP143" s="16" t="str">
        <f>IF(P143="Engine",VLOOKUP(W143,EngineUpgrades!$A$2:$C$19,2,FALSE),"")</f>
        <v/>
      </c>
      <c r="AQ143" s="16" t="str">
        <f>IF(P143="Engine",VLOOKUP(W143,EngineUpgrades!$A$2:$C$19,3,FALSE),"")</f>
        <v/>
      </c>
      <c r="AR143" s="15" t="str">
        <f>_xlfn.XLOOKUP(AP143,EngineUpgrades!$D$1:$J$1,EngineUpgrades!$D$17:$J$17,"",0,1)</f>
        <v/>
      </c>
      <c r="AS143" s="17">
        <v>2</v>
      </c>
      <c r="AT143" s="16" t="str">
        <f>IF(P143="Engine",_xlfn.XLOOKUP(_xlfn.CONCAT(N143,O143+AS143),TechTree!$C$2:$C$501,TechTree!$D$2:$D$501,"Not Valid Combination",0,1),"")</f>
        <v/>
      </c>
    </row>
    <row r="144" spans="1:46" ht="84.5" x14ac:dyDescent="0.35">
      <c r="A144" t="s">
        <v>639</v>
      </c>
      <c r="B144" t="s">
        <v>1073</v>
      </c>
      <c r="C144" t="s">
        <v>1074</v>
      </c>
      <c r="D144" t="s">
        <v>1075</v>
      </c>
      <c r="E144" t="s">
        <v>673</v>
      </c>
      <c r="F144" t="s">
        <v>371</v>
      </c>
      <c r="G144">
        <v>550</v>
      </c>
      <c r="H144">
        <v>550</v>
      </c>
      <c r="I144">
        <v>0.8</v>
      </c>
      <c r="J144" t="s">
        <v>69</v>
      </c>
      <c r="L144" s="12" t="str">
        <f>_xlfn.CONCAT(IF($Q144&lt;&gt;"",_xlfn.CONCAT(" #LOC_KTT_",A144,"_",C144,"_Title = ",$Q144,CHAR(10),"@PART[",C144,"]:NEEDS[!002_CommunityPartsTitles]:AFTER[",A144,"] // ",IF(Q144="",D144,_xlfn.CONCAT(Q144," (",D144,")")),CHAR(10),"{",CHAR(10),"    @",$Q$1," = #LOC_KTT_",A144,"_",C144,"_Title // ",$Q144,CHAR(10),"}",CHAR(10)),""),"@PART[",C144,"]:AFTER[",A144,"] // ",IF(Q144="",D144,_xlfn.CONCAT(Q144," (",D144,")")),CHAR(10),"{",CHAR(10),"    techBranch = ",VLOOKUP(N144,TechTree!$G$2:$H$43,2,FALSE),CHAR(10),"    techTier = ",O144,CHAR(10),"    @TechRequired = ",M144,IF($R144&lt;&gt;"",_xlfn.CONCAT(CHAR(10),"    @",$R$1," = ",$R144),""),IF($S144&lt;&gt;"",_xlfn.CONCAT(CHAR(10),"    @",$S$1," = ",$S144),""),IF($T144&lt;&gt;"",_xlfn.CONCAT(CHAR(10),"    @",$T$1," = ",$T144),""),IF(AND(Z144="NA/Balloon",P144&lt;&gt;"Fuel Tank")=TRUE,_xlfn.CONCAT(CHAR(10),"    KiwiFuelSwitchIgnore = true"),""),IF($U144&lt;&gt;"",_xlfn.CONCAT(CHAR(10),U144),""),IF($AO144&lt;&gt;"",IF(P144="RTG","",_xlfn.CONCAT(CHAR(10),$AO144)),""),IF(AM144&lt;&gt;"",_xlfn.CONCAT(CHAR(10),AM144),""),CHAR(10),"}",IF(AB144="Yes",_xlfn.CONCAT(CHAR(10),"@PART[",C144,"]:NEEDS[KiwiDeprecate]:AFTER[",A144,"]",CHAR(10),"{",CHAR(10),"    kiwiDeprecate = true",CHAR(10),"}"),""),IF(P144="RTG",AO144,""))</f>
        <v>@PART[Castor_Decoupler_2_R]:AFTER[TantaresLV] // Castor Size 2 T-Decoupler
{
    techBranch = decouplers
    techTier = 5
    @TechRequired = advancedDecoupling
    structuralUpgradeType = 5_6
}</v>
      </c>
      <c r="M144" s="9" t="str">
        <f>_xlfn.XLOOKUP(_xlfn.CONCAT(N144,O144),TechTree!$C$2:$C$501,TechTree!$D$2:$D$501,"Not Valid Combination",0,1)</f>
        <v>advancedDecoupling</v>
      </c>
      <c r="N144" s="8" t="s">
        <v>210</v>
      </c>
      <c r="O144" s="8">
        <v>5</v>
      </c>
      <c r="P144" s="8" t="s">
        <v>6</v>
      </c>
      <c r="T144" s="17"/>
      <c r="U144" s="17"/>
      <c r="V144" s="10" t="s">
        <v>241</v>
      </c>
      <c r="W144" s="10" t="s">
        <v>252</v>
      </c>
      <c r="Z144" s="10" t="s">
        <v>292</v>
      </c>
      <c r="AA144" s="10" t="s">
        <v>301</v>
      </c>
      <c r="AB144" s="10" t="s">
        <v>327</v>
      </c>
      <c r="AD144" s="12" t="str">
        <f t="shared" si="8"/>
        <v/>
      </c>
      <c r="AE144" s="14"/>
      <c r="AF144" s="18" t="s">
        <v>327</v>
      </c>
      <c r="AG144" s="18"/>
      <c r="AH144" s="18"/>
      <c r="AI144" s="18"/>
      <c r="AJ144" s="18"/>
      <c r="AK144" s="18"/>
      <c r="AL144" s="18"/>
      <c r="AM144" s="19" t="str">
        <f t="shared" si="9"/>
        <v/>
      </c>
      <c r="AN144" s="14"/>
      <c r="AO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",V144),IF(P144="Engine",_xlfn.CONCAT("    engineUpgradeType = ",W144,CHAR(10),Parts!AR144,CHAR(10),"    enginePartUpgradeName = ",X144),IF(P144="Parachute","    parachuteUpgradeType = standard",IF(P144="Solar",_xlfn.CONCAT("    solarPanelUpgradeTier = ",O144),IF(OR(P144="System",P144="System and Space Capability")=TRUE,_xlfn.CONCAT("    spacePlaneSystemUpgradeType = ",X144,IF(P144="System and Space Capability",_xlfn.CONCAT(CHAR(10),"    spaceplaneUpgradeType = spaceCapable",CHAR(10),"    baseSkinTemp = ",CHAR(10),"    upgradeSkinTemp = "),"")),IF(P144="Fuel Tank",IF(Z144="NA/Balloon","    KiwiFuelSwitchIgnore = true",IF(Z144="standardLiquidFuel",_xlfn.CONCAT("    fuelTankUpgradeType = ",Z144,CHAR(10),"    fuelTankSizeUpgrade = ",AA144),_xlfn.CONCAT("    fuelTankUpgradeType = ",Z144))),IF(P144="RCS","    rcsUpgradeType = coldGas",IF(P144="RTG",_xlfn.CONCAT(CHAR(10),"@PART[",C144,"]:NEEDS[",A144,",NearFutureElectrical,DecayingRTGs,!FeatureRadiation]",CHAR(10),"{",CHAR(10),"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P144" s="16" t="str">
        <f>IF(P144="Engine",VLOOKUP(W144,EngineUpgrades!$A$2:$C$19,2,FALSE),"")</f>
        <v/>
      </c>
      <c r="AQ144" s="16" t="str">
        <f>IF(P144="Engine",VLOOKUP(W144,EngineUpgrades!$A$2:$C$19,3,FALSE),"")</f>
        <v/>
      </c>
      <c r="AR144" s="15" t="str">
        <f>_xlfn.XLOOKUP(AP144,EngineUpgrades!$D$1:$J$1,EngineUpgrades!$D$17:$J$17,"",0,1)</f>
        <v/>
      </c>
      <c r="AS144" s="17">
        <v>2</v>
      </c>
      <c r="AT144" s="16" t="str">
        <f>IF(P144="Engine",_xlfn.XLOOKUP(_xlfn.CONCAT(N144,O144+AS144),TechTree!$C$2:$C$501,TechTree!$D$2:$D$501,"Not Valid Combination",0,1),"")</f>
        <v/>
      </c>
    </row>
    <row r="145" spans="12:45" x14ac:dyDescent="0.35">
      <c r="L145" s="12"/>
      <c r="AD145" s="12"/>
      <c r="AE145" s="14"/>
      <c r="AF145" s="18"/>
      <c r="AG145" s="18"/>
      <c r="AH145" s="18"/>
      <c r="AI145" s="18"/>
      <c r="AJ145" s="18"/>
      <c r="AK145" s="18"/>
      <c r="AL145" s="18"/>
      <c r="AM145" s="19"/>
      <c r="AN145" s="14"/>
      <c r="AR145" s="15"/>
      <c r="AS145" s="17"/>
    </row>
    <row r="146" spans="12:45" x14ac:dyDescent="0.35">
      <c r="L146" s="12"/>
      <c r="AD146" s="12"/>
      <c r="AE146" s="14"/>
      <c r="AF146" s="18"/>
      <c r="AG146" s="18"/>
      <c r="AH146" s="18"/>
      <c r="AI146" s="18"/>
      <c r="AJ146" s="18"/>
      <c r="AK146" s="18"/>
      <c r="AL146" s="18"/>
      <c r="AM146" s="19"/>
      <c r="AN146" s="14"/>
      <c r="AR146" s="15"/>
      <c r="AS146" s="17"/>
    </row>
    <row r="147" spans="12:45" x14ac:dyDescent="0.35">
      <c r="L147" s="12"/>
      <c r="AD147" s="12"/>
      <c r="AE147" s="14"/>
      <c r="AF147" s="18"/>
      <c r="AG147" s="18"/>
      <c r="AH147" s="18"/>
      <c r="AI147" s="18"/>
      <c r="AJ147" s="18"/>
      <c r="AK147" s="18"/>
      <c r="AL147" s="18"/>
      <c r="AM147" s="19"/>
      <c r="AN147" s="14"/>
      <c r="AR147" s="15"/>
      <c r="AS147" s="17"/>
    </row>
    <row r="148" spans="12:45" x14ac:dyDescent="0.35">
      <c r="L148" s="12"/>
      <c r="AD148" s="12"/>
      <c r="AE148" s="14"/>
      <c r="AF148" s="18"/>
      <c r="AG148" s="18"/>
      <c r="AH148" s="18"/>
      <c r="AI148" s="18"/>
      <c r="AJ148" s="18"/>
      <c r="AK148" s="18"/>
      <c r="AL148" s="18"/>
      <c r="AM148" s="19"/>
      <c r="AN148" s="14"/>
      <c r="AR148" s="15"/>
      <c r="AS148" s="17"/>
    </row>
    <row r="149" spans="12:45" x14ac:dyDescent="0.35">
      <c r="L149" s="12"/>
      <c r="AD149" s="12"/>
      <c r="AE149" s="14"/>
      <c r="AF149" s="18"/>
      <c r="AG149" s="18"/>
      <c r="AH149" s="18"/>
      <c r="AI149" s="18"/>
      <c r="AJ149" s="18"/>
      <c r="AK149" s="18"/>
      <c r="AL149" s="18"/>
      <c r="AM149" s="19"/>
      <c r="AN149" s="14"/>
      <c r="AR149" s="15"/>
      <c r="AS149" s="17"/>
    </row>
    <row r="150" spans="12:45" x14ac:dyDescent="0.35">
      <c r="L150" s="12"/>
      <c r="AD150" s="12"/>
      <c r="AE150" s="14"/>
      <c r="AF150" s="18"/>
      <c r="AG150" s="18"/>
      <c r="AH150" s="18"/>
      <c r="AI150" s="18"/>
      <c r="AJ150" s="18"/>
      <c r="AK150" s="18"/>
      <c r="AL150" s="18"/>
      <c r="AM150" s="19"/>
      <c r="AN150" s="14"/>
      <c r="AR150" s="15"/>
      <c r="AS150" s="17"/>
    </row>
    <row r="151" spans="12:45" x14ac:dyDescent="0.35">
      <c r="L151" s="12"/>
      <c r="AD151" s="12"/>
      <c r="AE151" s="14"/>
      <c r="AF151" s="18"/>
      <c r="AG151" s="18"/>
      <c r="AH151" s="18"/>
      <c r="AI151" s="18"/>
      <c r="AJ151" s="18"/>
      <c r="AK151" s="18"/>
      <c r="AL151" s="18"/>
      <c r="AM151" s="19"/>
      <c r="AN151" s="14"/>
      <c r="AR151" s="15"/>
      <c r="AS151" s="17"/>
    </row>
    <row r="152" spans="12:45" x14ac:dyDescent="0.35">
      <c r="L152" s="12"/>
      <c r="AD152" s="12"/>
      <c r="AE152" s="14"/>
      <c r="AF152" s="18"/>
      <c r="AG152" s="18"/>
      <c r="AH152" s="18"/>
      <c r="AI152" s="18"/>
      <c r="AJ152" s="18"/>
      <c r="AK152" s="18"/>
      <c r="AL152" s="18"/>
      <c r="AM152" s="19"/>
      <c r="AN152" s="14"/>
      <c r="AR152" s="15"/>
      <c r="AS152" s="17"/>
    </row>
    <row r="153" spans="12:45" x14ac:dyDescent="0.35">
      <c r="L153" s="12"/>
      <c r="AD153" s="12"/>
      <c r="AE153" s="14"/>
      <c r="AF153" s="18"/>
      <c r="AG153" s="18"/>
      <c r="AH153" s="18"/>
      <c r="AI153" s="18"/>
      <c r="AJ153" s="18"/>
      <c r="AK153" s="18"/>
      <c r="AL153" s="18"/>
      <c r="AM153" s="19"/>
      <c r="AN153" s="14"/>
      <c r="AR153" s="15"/>
      <c r="AS153" s="17"/>
    </row>
    <row r="154" spans="12:45" x14ac:dyDescent="0.35">
      <c r="L154" s="12"/>
      <c r="AD154" s="12"/>
      <c r="AE154" s="14"/>
      <c r="AF154" s="18"/>
      <c r="AG154" s="18"/>
      <c r="AH154" s="18"/>
      <c r="AI154" s="18"/>
      <c r="AJ154" s="18"/>
      <c r="AK154" s="18"/>
      <c r="AL154" s="18"/>
      <c r="AM154" s="19"/>
      <c r="AN154" s="14"/>
      <c r="AR154" s="15"/>
      <c r="AS154" s="17"/>
    </row>
    <row r="155" spans="12:45" x14ac:dyDescent="0.35">
      <c r="L155" s="12"/>
      <c r="AD155" s="12"/>
      <c r="AE155" s="14"/>
      <c r="AF155" s="18"/>
      <c r="AG155" s="18"/>
      <c r="AH155" s="18"/>
      <c r="AI155" s="18"/>
      <c r="AJ155" s="18"/>
      <c r="AK155" s="18"/>
      <c r="AL155" s="18"/>
      <c r="AM155" s="19"/>
      <c r="AN155" s="14"/>
      <c r="AR155" s="15"/>
      <c r="AS155" s="17"/>
    </row>
    <row r="156" spans="12:45" x14ac:dyDescent="0.35">
      <c r="L156" s="12"/>
      <c r="AD156" s="12"/>
      <c r="AE156" s="14"/>
      <c r="AF156" s="18"/>
      <c r="AG156" s="18"/>
      <c r="AH156" s="18"/>
      <c r="AI156" s="18"/>
      <c r="AJ156" s="18"/>
      <c r="AK156" s="18"/>
      <c r="AL156" s="18"/>
      <c r="AM156" s="19"/>
      <c r="AN156" s="14"/>
      <c r="AR156" s="15"/>
      <c r="AS156" s="17"/>
    </row>
    <row r="157" spans="12:45" x14ac:dyDescent="0.35">
      <c r="L157" s="12"/>
      <c r="AD157" s="12"/>
      <c r="AE157" s="14"/>
      <c r="AF157" s="18"/>
      <c r="AG157" s="18"/>
      <c r="AH157" s="18"/>
      <c r="AI157" s="18"/>
      <c r="AJ157" s="18"/>
      <c r="AK157" s="18"/>
      <c r="AL157" s="18"/>
      <c r="AM157" s="19"/>
      <c r="AN157" s="14"/>
      <c r="AR157" s="15"/>
      <c r="AS157" s="17"/>
    </row>
    <row r="158" spans="12:45" x14ac:dyDescent="0.35">
      <c r="L158" s="12"/>
      <c r="AD158" s="12"/>
      <c r="AE158" s="14"/>
      <c r="AF158" s="18"/>
      <c r="AG158" s="18"/>
      <c r="AH158" s="18"/>
      <c r="AI158" s="18"/>
      <c r="AJ158" s="18"/>
      <c r="AK158" s="18"/>
      <c r="AL158" s="18"/>
      <c r="AM158" s="19"/>
      <c r="AN158" s="14"/>
      <c r="AR158" s="15"/>
      <c r="AS158" s="17"/>
    </row>
    <row r="159" spans="12:45" ht="230.5" customHeight="1" x14ac:dyDescent="0.35">
      <c r="L159" s="12"/>
      <c r="AD159" s="12"/>
      <c r="AE159" s="14"/>
      <c r="AF159" s="18"/>
      <c r="AG159" s="18"/>
      <c r="AH159" s="18"/>
      <c r="AI159" s="18"/>
      <c r="AJ159" s="18"/>
      <c r="AK159" s="18"/>
      <c r="AL159" s="18"/>
      <c r="AM159" s="19"/>
      <c r="AN159" s="14"/>
      <c r="AR159" s="15"/>
      <c r="AS159" s="17"/>
    </row>
    <row r="160" spans="12:45" x14ac:dyDescent="0.35">
      <c r="L160" s="12"/>
      <c r="AD160" s="12"/>
      <c r="AE160" s="14"/>
      <c r="AF160" s="18"/>
      <c r="AG160" s="18"/>
      <c r="AH160" s="18"/>
      <c r="AI160" s="18"/>
      <c r="AJ160" s="18"/>
      <c r="AK160" s="18"/>
      <c r="AL160" s="18"/>
      <c r="AM160" s="19"/>
      <c r="AN160" s="14"/>
      <c r="AR160" s="15"/>
      <c r="AS160" s="17"/>
    </row>
    <row r="161" spans="12:45" x14ac:dyDescent="0.35">
      <c r="L161" s="12"/>
      <c r="AD161" s="12"/>
      <c r="AE161" s="14"/>
      <c r="AF161" s="18"/>
      <c r="AG161" s="18"/>
      <c r="AH161" s="18"/>
      <c r="AI161" s="18"/>
      <c r="AJ161" s="18"/>
      <c r="AK161" s="18"/>
      <c r="AL161" s="18"/>
      <c r="AM161" s="19"/>
      <c r="AN161" s="14"/>
      <c r="AR161" s="15"/>
      <c r="AS161" s="17"/>
    </row>
    <row r="162" spans="12:45" x14ac:dyDescent="0.35">
      <c r="L162" s="12"/>
      <c r="AD162" s="12"/>
      <c r="AE162" s="14"/>
      <c r="AF162" s="18"/>
      <c r="AG162" s="18"/>
      <c r="AH162" s="18"/>
      <c r="AI162" s="18"/>
      <c r="AJ162" s="18"/>
      <c r="AK162" s="18"/>
      <c r="AL162" s="18"/>
      <c r="AM162" s="19"/>
      <c r="AN162" s="14"/>
      <c r="AR162" s="15"/>
      <c r="AS162" s="17"/>
    </row>
    <row r="163" spans="12:45" x14ac:dyDescent="0.35">
      <c r="L163" s="12"/>
      <c r="U163" s="17"/>
      <c r="AD163" s="12"/>
      <c r="AE163" s="14"/>
      <c r="AF163" s="18"/>
      <c r="AG163" s="18"/>
      <c r="AH163" s="18"/>
      <c r="AI163" s="18"/>
      <c r="AJ163" s="18"/>
      <c r="AK163" s="18"/>
      <c r="AL163" s="18"/>
      <c r="AM163" s="19"/>
      <c r="AN163" s="14"/>
      <c r="AR163" s="15"/>
      <c r="AS163" s="17"/>
    </row>
    <row r="164" spans="12:45" ht="129" customHeight="1" x14ac:dyDescent="0.35">
      <c r="L164" s="12"/>
      <c r="U164" s="17"/>
      <c r="AD164" s="12"/>
      <c r="AE164" s="14"/>
      <c r="AF164" s="18"/>
      <c r="AG164" s="18"/>
      <c r="AH164" s="18"/>
      <c r="AI164" s="18"/>
      <c r="AJ164" s="18"/>
      <c r="AK164" s="18"/>
      <c r="AL164" s="18"/>
      <c r="AM164" s="19"/>
      <c r="AN164" s="14"/>
      <c r="AR164" s="15"/>
      <c r="AS164" s="17"/>
    </row>
    <row r="165" spans="12:45" ht="151.5" customHeight="1" x14ac:dyDescent="0.35">
      <c r="L165" s="12"/>
      <c r="AD165" s="12"/>
      <c r="AE165" s="14"/>
      <c r="AF165" s="18"/>
      <c r="AG165" s="18"/>
      <c r="AH165" s="18"/>
      <c r="AI165" s="18"/>
      <c r="AJ165" s="18"/>
      <c r="AK165" s="18"/>
      <c r="AL165" s="18"/>
      <c r="AM165" s="19"/>
      <c r="AN165" s="14"/>
      <c r="AR165" s="15"/>
      <c r="AS165" s="17"/>
    </row>
    <row r="166" spans="12:45" ht="176" customHeight="1" x14ac:dyDescent="0.35">
      <c r="L166" s="12"/>
      <c r="U166" s="17"/>
      <c r="AD166" s="12"/>
      <c r="AE166" s="14"/>
      <c r="AF166" s="18"/>
      <c r="AG166" s="18"/>
      <c r="AH166" s="18"/>
      <c r="AI166" s="18"/>
      <c r="AJ166" s="18"/>
      <c r="AK166" s="18"/>
      <c r="AL166" s="18"/>
      <c r="AM166" s="19"/>
      <c r="AN166" s="14"/>
      <c r="AR166" s="15"/>
      <c r="AS166" s="17"/>
    </row>
    <row r="167" spans="12:45" ht="241.5" customHeight="1" x14ac:dyDescent="0.35">
      <c r="L167" s="12"/>
      <c r="U167" s="17"/>
      <c r="AD167" s="12"/>
      <c r="AE167" s="14"/>
      <c r="AF167" s="18"/>
      <c r="AG167" s="18"/>
      <c r="AH167" s="18"/>
      <c r="AI167" s="18"/>
      <c r="AJ167" s="18"/>
      <c r="AK167" s="18"/>
      <c r="AL167" s="18"/>
      <c r="AM167" s="19"/>
      <c r="AN167" s="14"/>
      <c r="AR167" s="15"/>
      <c r="AS167" s="17"/>
    </row>
    <row r="168" spans="12:45" x14ac:dyDescent="0.35">
      <c r="L168" s="12"/>
      <c r="AD168" s="12"/>
      <c r="AE168" s="14"/>
      <c r="AF168" s="18"/>
      <c r="AG168" s="18"/>
      <c r="AH168" s="18"/>
      <c r="AI168" s="18"/>
      <c r="AJ168" s="18"/>
      <c r="AK168" s="18"/>
      <c r="AL168" s="18"/>
      <c r="AM168" s="19"/>
      <c r="AN168" s="14"/>
      <c r="AR168" s="15"/>
      <c r="AS168" s="17"/>
    </row>
    <row r="169" spans="12:45" x14ac:dyDescent="0.35">
      <c r="L169" s="12"/>
      <c r="AD169" s="12"/>
      <c r="AE169" s="14"/>
      <c r="AF169" s="18"/>
      <c r="AG169" s="18"/>
      <c r="AH169" s="18"/>
      <c r="AI169" s="18"/>
      <c r="AJ169" s="18"/>
      <c r="AK169" s="18"/>
      <c r="AL169" s="18"/>
      <c r="AM169" s="19"/>
      <c r="AN169" s="14"/>
      <c r="AR169" s="15"/>
      <c r="AS169" s="17"/>
    </row>
    <row r="170" spans="12:45" x14ac:dyDescent="0.35">
      <c r="L170" s="12"/>
      <c r="AD170" s="12"/>
      <c r="AE170" s="14"/>
      <c r="AF170" s="18"/>
      <c r="AG170" s="18"/>
      <c r="AH170" s="18"/>
      <c r="AI170" s="18"/>
      <c r="AJ170" s="18"/>
      <c r="AK170" s="18"/>
      <c r="AL170" s="18"/>
      <c r="AM170" s="19"/>
      <c r="AN170" s="14"/>
      <c r="AR170" s="15"/>
      <c r="AS170" s="17"/>
    </row>
    <row r="171" spans="12:45" x14ac:dyDescent="0.35">
      <c r="L171" s="12"/>
      <c r="AD171" s="12"/>
      <c r="AE171" s="14"/>
      <c r="AF171" s="18"/>
      <c r="AG171" s="18"/>
      <c r="AH171" s="18"/>
      <c r="AI171" s="18"/>
      <c r="AJ171" s="18"/>
      <c r="AK171" s="18"/>
      <c r="AL171" s="18"/>
      <c r="AM171" s="19"/>
      <c r="AN171" s="14"/>
      <c r="AR171" s="15"/>
      <c r="AS171" s="17"/>
    </row>
    <row r="172" spans="12:45" x14ac:dyDescent="0.35">
      <c r="L172" s="12"/>
      <c r="AD172" s="12"/>
      <c r="AE172" s="14"/>
      <c r="AF172" s="18"/>
      <c r="AG172" s="18"/>
      <c r="AH172" s="18"/>
      <c r="AI172" s="18"/>
      <c r="AJ172" s="18"/>
      <c r="AK172" s="18"/>
      <c r="AL172" s="18"/>
      <c r="AM172" s="19"/>
      <c r="AN172" s="14"/>
      <c r="AR172" s="15"/>
      <c r="AS172" s="17"/>
    </row>
    <row r="173" spans="12:45" x14ac:dyDescent="0.35">
      <c r="L173" s="12"/>
      <c r="AD173" s="12"/>
      <c r="AE173" s="14"/>
      <c r="AF173" s="18"/>
      <c r="AG173" s="18"/>
      <c r="AH173" s="18"/>
      <c r="AI173" s="18"/>
      <c r="AJ173" s="18"/>
      <c r="AK173" s="18"/>
      <c r="AL173" s="18"/>
      <c r="AM173" s="19"/>
      <c r="AN173" s="14"/>
      <c r="AR173" s="15"/>
      <c r="AS173" s="17"/>
    </row>
    <row r="174" spans="12:45" x14ac:dyDescent="0.35">
      <c r="L174" s="12"/>
      <c r="AD174" s="12"/>
      <c r="AE174" s="14"/>
      <c r="AF174" s="18"/>
      <c r="AG174" s="18"/>
      <c r="AH174" s="18"/>
      <c r="AI174" s="18"/>
      <c r="AJ174" s="18"/>
      <c r="AK174" s="18"/>
      <c r="AL174" s="18"/>
      <c r="AM174" s="19"/>
      <c r="AN174" s="14"/>
      <c r="AR174" s="15"/>
      <c r="AS174" s="17"/>
    </row>
    <row r="175" spans="12:45" x14ac:dyDescent="0.35">
      <c r="L175" s="12"/>
      <c r="AD175" s="12"/>
      <c r="AE175" s="14"/>
      <c r="AF175" s="18"/>
      <c r="AG175" s="18"/>
      <c r="AH175" s="18"/>
      <c r="AI175" s="18"/>
      <c r="AJ175" s="18"/>
      <c r="AK175" s="18"/>
      <c r="AL175" s="18"/>
      <c r="AM175" s="19"/>
      <c r="AN175" s="14"/>
      <c r="AR175" s="15"/>
      <c r="AS175" s="17"/>
    </row>
    <row r="176" spans="12:45" x14ac:dyDescent="0.35">
      <c r="L176" s="12"/>
      <c r="AD176" s="12"/>
      <c r="AE176" s="14"/>
      <c r="AF176" s="18"/>
      <c r="AG176" s="18"/>
      <c r="AH176" s="18"/>
      <c r="AI176" s="18"/>
      <c r="AJ176" s="18"/>
      <c r="AK176" s="18"/>
      <c r="AL176" s="18"/>
      <c r="AM176" s="19"/>
      <c r="AN176" s="14"/>
      <c r="AR176" s="15"/>
      <c r="AS176" s="17"/>
    </row>
    <row r="177" spans="12:45" x14ac:dyDescent="0.35">
      <c r="L177" s="12"/>
      <c r="AD177" s="12"/>
      <c r="AE177" s="14"/>
      <c r="AF177" s="18"/>
      <c r="AG177" s="18"/>
      <c r="AH177" s="18"/>
      <c r="AI177" s="18"/>
      <c r="AJ177" s="18"/>
      <c r="AK177" s="18"/>
      <c r="AL177" s="18"/>
      <c r="AM177" s="19"/>
      <c r="AN177" s="14"/>
      <c r="AR177" s="15"/>
      <c r="AS177" s="17"/>
    </row>
    <row r="178" spans="12:45" x14ac:dyDescent="0.35">
      <c r="L178" s="12"/>
      <c r="AD178" s="12"/>
      <c r="AE178" s="14"/>
      <c r="AF178" s="18"/>
      <c r="AG178" s="18"/>
      <c r="AH178" s="18"/>
      <c r="AI178" s="18"/>
      <c r="AJ178" s="18"/>
      <c r="AK178" s="18"/>
      <c r="AL178" s="18"/>
      <c r="AM178" s="19"/>
      <c r="AN178" s="14"/>
      <c r="AR178" s="15"/>
      <c r="AS178" s="17"/>
    </row>
    <row r="179" spans="12:45" x14ac:dyDescent="0.35">
      <c r="L179" s="12"/>
      <c r="AD179" s="12"/>
      <c r="AE179" s="14"/>
      <c r="AF179" s="18"/>
      <c r="AG179" s="18"/>
      <c r="AH179" s="18"/>
      <c r="AI179" s="18"/>
      <c r="AJ179" s="18"/>
      <c r="AK179" s="18"/>
      <c r="AL179" s="18"/>
      <c r="AM179" s="19"/>
      <c r="AN179" s="14"/>
      <c r="AR179" s="15"/>
      <c r="AS179" s="17"/>
    </row>
    <row r="180" spans="12:45" x14ac:dyDescent="0.35">
      <c r="L180" s="12"/>
      <c r="AD180" s="12"/>
      <c r="AE180" s="14"/>
      <c r="AF180" s="18"/>
      <c r="AG180" s="18"/>
      <c r="AH180" s="18"/>
      <c r="AI180" s="18"/>
      <c r="AJ180" s="18"/>
      <c r="AK180" s="18"/>
      <c r="AL180" s="18"/>
      <c r="AM180" s="19"/>
      <c r="AN180" s="14"/>
      <c r="AR180" s="15"/>
      <c r="AS180" s="17"/>
    </row>
    <row r="181" spans="12:45" x14ac:dyDescent="0.35">
      <c r="L181" s="12"/>
      <c r="AD181" s="12"/>
      <c r="AE181" s="14"/>
      <c r="AF181" s="18"/>
      <c r="AG181" s="18"/>
      <c r="AH181" s="18"/>
      <c r="AI181" s="18"/>
      <c r="AJ181" s="18"/>
      <c r="AK181" s="18"/>
      <c r="AL181" s="18"/>
      <c r="AM181" s="19"/>
      <c r="AN181" s="14"/>
      <c r="AR181" s="15"/>
      <c r="AS181" s="17"/>
    </row>
    <row r="182" spans="12:45" x14ac:dyDescent="0.35">
      <c r="L182" s="12"/>
      <c r="AD182" s="12"/>
      <c r="AE182" s="14"/>
      <c r="AF182" s="18"/>
      <c r="AG182" s="18"/>
      <c r="AH182" s="18"/>
      <c r="AI182" s="18"/>
      <c r="AJ182" s="18"/>
      <c r="AK182" s="18"/>
      <c r="AL182" s="18"/>
      <c r="AM182" s="19"/>
      <c r="AN182" s="14"/>
      <c r="AR182" s="15"/>
      <c r="AS182" s="17"/>
    </row>
    <row r="183" spans="12:45" ht="100.5" customHeight="1" x14ac:dyDescent="0.35">
      <c r="L183" s="12"/>
      <c r="AD183" s="12"/>
      <c r="AE183" s="14"/>
      <c r="AF183" s="18"/>
      <c r="AG183" s="18"/>
      <c r="AH183" s="18"/>
      <c r="AI183" s="18"/>
      <c r="AJ183" s="18"/>
      <c r="AK183" s="18"/>
      <c r="AL183" s="18"/>
      <c r="AM183" s="19"/>
      <c r="AN183" s="14"/>
      <c r="AR183" s="15"/>
      <c r="AS183" s="17"/>
    </row>
    <row r="184" spans="12:45" ht="90" customHeight="1" x14ac:dyDescent="0.35">
      <c r="L184" s="12"/>
      <c r="AD184" s="12"/>
      <c r="AE184" s="14"/>
      <c r="AF184" s="18"/>
      <c r="AG184" s="18"/>
      <c r="AH184" s="18"/>
      <c r="AI184" s="18"/>
      <c r="AJ184" s="18"/>
      <c r="AK184" s="18"/>
      <c r="AL184" s="18"/>
      <c r="AM184" s="19"/>
      <c r="AN184" s="14"/>
      <c r="AR184" s="15"/>
      <c r="AS184" s="17"/>
    </row>
    <row r="185" spans="12:45" ht="134.5" customHeight="1" x14ac:dyDescent="0.35">
      <c r="L185" s="12"/>
      <c r="AD185" s="12"/>
      <c r="AE185" s="14"/>
      <c r="AF185" s="18"/>
      <c r="AG185" s="18"/>
      <c r="AH185" s="18"/>
      <c r="AI185" s="18"/>
      <c r="AJ185" s="18"/>
      <c r="AK185" s="18"/>
      <c r="AL185" s="18"/>
      <c r="AM185" s="19"/>
      <c r="AN185" s="14"/>
      <c r="AR185" s="15"/>
      <c r="AS185" s="17"/>
    </row>
    <row r="186" spans="12:45" ht="136" customHeight="1" x14ac:dyDescent="0.35">
      <c r="L186" s="12"/>
      <c r="AD186" s="12"/>
      <c r="AE186" s="14"/>
      <c r="AF186" s="18"/>
      <c r="AG186" s="18"/>
      <c r="AH186" s="18"/>
      <c r="AI186" s="18"/>
      <c r="AJ186" s="18"/>
      <c r="AK186" s="18"/>
      <c r="AL186" s="18"/>
      <c r="AM186" s="19"/>
      <c r="AN186" s="14"/>
      <c r="AR186" s="15"/>
      <c r="AS186" s="17"/>
    </row>
    <row r="187" spans="12:45" ht="109" customHeight="1" x14ac:dyDescent="0.35">
      <c r="L187" s="12"/>
      <c r="AD187" s="12"/>
      <c r="AE187" s="14"/>
      <c r="AF187" s="18"/>
      <c r="AG187" s="18"/>
      <c r="AH187" s="18"/>
      <c r="AI187" s="18"/>
      <c r="AJ187" s="18"/>
      <c r="AK187" s="18"/>
      <c r="AL187" s="18"/>
      <c r="AM187" s="19"/>
      <c r="AN187" s="14"/>
      <c r="AR187" s="15"/>
      <c r="AS187" s="17"/>
    </row>
    <row r="188" spans="12:45" ht="160.5" customHeight="1" x14ac:dyDescent="0.35">
      <c r="L188" s="12"/>
      <c r="AD188" s="12"/>
      <c r="AE188" s="14"/>
      <c r="AF188" s="18"/>
      <c r="AG188" s="18"/>
      <c r="AH188" s="18"/>
      <c r="AI188" s="18"/>
      <c r="AJ188" s="18"/>
      <c r="AK188" s="18"/>
      <c r="AL188" s="18"/>
      <c r="AM188" s="19"/>
      <c r="AN188" s="14"/>
      <c r="AR188" s="15"/>
      <c r="AS188" s="17"/>
    </row>
    <row r="189" spans="12:45" ht="220.5" customHeight="1" x14ac:dyDescent="0.35">
      <c r="L189" s="12"/>
      <c r="AD189" s="12"/>
      <c r="AE189" s="14"/>
      <c r="AF189" s="18"/>
      <c r="AG189" s="18"/>
      <c r="AH189" s="18"/>
      <c r="AI189" s="18"/>
      <c r="AJ189" s="18"/>
      <c r="AK189" s="18"/>
      <c r="AL189" s="18"/>
      <c r="AM189" s="19"/>
      <c r="AN189" s="14"/>
      <c r="AR189" s="15"/>
      <c r="AS189" s="17"/>
    </row>
    <row r="190" spans="12:45" ht="173" customHeight="1" x14ac:dyDescent="0.35">
      <c r="L190" s="12"/>
      <c r="AD190" s="12"/>
      <c r="AE190" s="14"/>
      <c r="AF190" s="18"/>
      <c r="AG190" s="18"/>
      <c r="AH190" s="18"/>
      <c r="AI190" s="18"/>
      <c r="AJ190" s="18"/>
      <c r="AK190" s="18"/>
      <c r="AL190" s="18"/>
      <c r="AM190" s="19"/>
      <c r="AN190" s="14"/>
      <c r="AR190" s="15"/>
      <c r="AS190" s="17"/>
    </row>
    <row r="191" spans="12:45" ht="188.5" customHeight="1" x14ac:dyDescent="0.35">
      <c r="L191" s="12"/>
      <c r="AD191" s="12"/>
      <c r="AE191" s="14"/>
      <c r="AF191" s="18"/>
      <c r="AG191" s="18"/>
      <c r="AH191" s="18"/>
      <c r="AI191" s="18"/>
      <c r="AJ191" s="18"/>
      <c r="AK191" s="18"/>
      <c r="AL191" s="18"/>
      <c r="AM191" s="19"/>
      <c r="AN191" s="14"/>
      <c r="AR191" s="15"/>
      <c r="AS191" s="17"/>
    </row>
    <row r="192" spans="12:45" x14ac:dyDescent="0.35">
      <c r="L192" s="12"/>
      <c r="AD192" s="12"/>
      <c r="AE192" s="14"/>
      <c r="AF192" s="18"/>
      <c r="AG192" s="18"/>
      <c r="AH192" s="18"/>
      <c r="AI192" s="18"/>
      <c r="AJ192" s="18"/>
      <c r="AK192" s="18"/>
      <c r="AL192" s="18"/>
      <c r="AM192" s="19"/>
      <c r="AN192" s="14"/>
      <c r="AR192" s="15"/>
      <c r="AS192" s="17"/>
    </row>
    <row r="193" spans="12:45" x14ac:dyDescent="0.35">
      <c r="L193" s="12"/>
      <c r="AD193" s="12"/>
      <c r="AE193" s="14"/>
      <c r="AF193" s="18"/>
      <c r="AG193" s="18"/>
      <c r="AH193" s="18"/>
      <c r="AI193" s="18"/>
      <c r="AJ193" s="18"/>
      <c r="AK193" s="18"/>
      <c r="AL193" s="18"/>
      <c r="AM193" s="19"/>
      <c r="AN193" s="14"/>
      <c r="AR193" s="15"/>
      <c r="AS193" s="17"/>
    </row>
    <row r="194" spans="12:45" x14ac:dyDescent="0.35">
      <c r="L194" s="12"/>
      <c r="AD194" s="12"/>
      <c r="AE194" s="14"/>
      <c r="AF194" s="18"/>
      <c r="AG194" s="18"/>
      <c r="AH194" s="18"/>
      <c r="AI194" s="18"/>
      <c r="AJ194" s="18"/>
      <c r="AK194" s="18"/>
      <c r="AL194" s="18"/>
      <c r="AM194" s="19"/>
      <c r="AN194" s="14"/>
      <c r="AR194" s="15"/>
      <c r="AS194" s="17"/>
    </row>
    <row r="195" spans="12:45" x14ac:dyDescent="0.35">
      <c r="L195" s="12"/>
      <c r="AD195" s="12"/>
      <c r="AE195" s="14"/>
      <c r="AF195" s="18"/>
      <c r="AG195" s="18"/>
      <c r="AH195" s="18"/>
      <c r="AI195" s="18"/>
      <c r="AJ195" s="18"/>
      <c r="AK195" s="18"/>
      <c r="AL195" s="18"/>
      <c r="AM195" s="19"/>
      <c r="AN195" s="14"/>
      <c r="AR195" s="15"/>
      <c r="AS195" s="17"/>
    </row>
    <row r="196" spans="12:45" x14ac:dyDescent="0.35">
      <c r="L196" s="12"/>
      <c r="AD196" s="12"/>
      <c r="AE196" s="14"/>
      <c r="AF196" s="18"/>
      <c r="AG196" s="18"/>
      <c r="AH196" s="18"/>
      <c r="AI196" s="18"/>
      <c r="AJ196" s="18"/>
      <c r="AK196" s="18"/>
      <c r="AL196" s="18"/>
      <c r="AM196" s="19"/>
      <c r="AN196" s="14"/>
      <c r="AR196" s="15"/>
      <c r="AS196" s="17"/>
    </row>
    <row r="197" spans="12:45" x14ac:dyDescent="0.35">
      <c r="L197" s="12"/>
      <c r="AD197" s="12"/>
      <c r="AE197" s="14"/>
      <c r="AF197" s="18"/>
      <c r="AG197" s="18"/>
      <c r="AH197" s="18"/>
      <c r="AI197" s="18"/>
      <c r="AJ197" s="18"/>
      <c r="AK197" s="18"/>
      <c r="AL197" s="18"/>
      <c r="AM197" s="19"/>
      <c r="AN197" s="14"/>
      <c r="AR197" s="15"/>
      <c r="AS197" s="17"/>
    </row>
    <row r="198" spans="12:45" x14ac:dyDescent="0.35">
      <c r="L198" s="12"/>
      <c r="AD198" s="12"/>
      <c r="AE198" s="14"/>
      <c r="AF198" s="18"/>
      <c r="AG198" s="18"/>
      <c r="AH198" s="18"/>
      <c r="AI198" s="18"/>
      <c r="AJ198" s="18"/>
      <c r="AK198" s="18"/>
      <c r="AL198" s="18"/>
      <c r="AM198" s="19"/>
      <c r="AN198" s="14"/>
      <c r="AR198" s="15"/>
      <c r="AS198" s="17"/>
    </row>
    <row r="199" spans="12:45" x14ac:dyDescent="0.35">
      <c r="L199" s="12"/>
      <c r="AD199" s="12"/>
      <c r="AE199" s="14"/>
      <c r="AF199" s="18"/>
      <c r="AG199" s="18"/>
      <c r="AH199" s="18"/>
      <c r="AI199" s="18"/>
      <c r="AJ199" s="18"/>
      <c r="AK199" s="18"/>
      <c r="AL199" s="18"/>
      <c r="AM199" s="19"/>
      <c r="AN199" s="14"/>
      <c r="AR199" s="15"/>
      <c r="AS199" s="17"/>
    </row>
    <row r="200" spans="12:45" x14ac:dyDescent="0.35">
      <c r="L200" s="12"/>
      <c r="U200" s="17"/>
      <c r="AD200" s="12"/>
      <c r="AE200" s="14"/>
      <c r="AF200" s="18"/>
      <c r="AG200" s="18"/>
      <c r="AH200" s="18"/>
      <c r="AI200" s="18"/>
      <c r="AJ200" s="18"/>
      <c r="AK200" s="18"/>
      <c r="AL200" s="18"/>
      <c r="AM200" s="19"/>
      <c r="AN200" s="14"/>
      <c r="AR200" s="15"/>
      <c r="AS200" s="17"/>
    </row>
    <row r="201" spans="12:45" x14ac:dyDescent="0.35">
      <c r="L201" s="12"/>
      <c r="U201" s="17"/>
      <c r="AD201" s="12"/>
      <c r="AE201" s="14"/>
      <c r="AF201" s="18"/>
      <c r="AG201" s="18"/>
      <c r="AH201" s="18"/>
      <c r="AI201" s="18"/>
      <c r="AJ201" s="18"/>
      <c r="AK201" s="18"/>
      <c r="AL201" s="18"/>
      <c r="AM201" s="19"/>
      <c r="AN201" s="14"/>
      <c r="AR201" s="15"/>
      <c r="AS201" s="17"/>
    </row>
    <row r="202" spans="12:45" x14ac:dyDescent="0.35">
      <c r="L202" s="12"/>
      <c r="AD202" s="12"/>
      <c r="AE202" s="14"/>
      <c r="AF202" s="18"/>
      <c r="AG202" s="18"/>
      <c r="AH202" s="18"/>
      <c r="AI202" s="18"/>
      <c r="AJ202" s="18"/>
      <c r="AK202" s="18"/>
      <c r="AL202" s="18"/>
      <c r="AM202" s="19"/>
      <c r="AN202" s="14"/>
      <c r="AR202" s="15"/>
      <c r="AS202" s="17"/>
    </row>
    <row r="203" spans="12:45" ht="169" customHeight="1" x14ac:dyDescent="0.35">
      <c r="L203" s="12"/>
      <c r="AD203" s="12"/>
      <c r="AE203" s="14"/>
      <c r="AF203" s="18"/>
      <c r="AG203" s="18"/>
      <c r="AH203" s="18"/>
      <c r="AI203" s="18"/>
      <c r="AJ203" s="18"/>
      <c r="AK203" s="18"/>
      <c r="AL203" s="18"/>
      <c r="AM203" s="19"/>
      <c r="AN203" s="14"/>
      <c r="AR203" s="15"/>
      <c r="AS203" s="17"/>
    </row>
    <row r="204" spans="12:45" ht="177.5" customHeight="1" x14ac:dyDescent="0.35">
      <c r="L204" s="12"/>
      <c r="AD204" s="12"/>
      <c r="AE204" s="14"/>
      <c r="AF204" s="18"/>
      <c r="AG204" s="18"/>
      <c r="AH204" s="18"/>
      <c r="AI204" s="18"/>
      <c r="AJ204" s="18"/>
      <c r="AK204" s="18"/>
      <c r="AL204" s="18"/>
      <c r="AM204" s="19"/>
      <c r="AN204" s="14"/>
      <c r="AR204" s="15"/>
      <c r="AS204" s="17"/>
    </row>
    <row r="205" spans="12:45" ht="163.5" customHeight="1" x14ac:dyDescent="0.35">
      <c r="L205" s="12"/>
      <c r="AD205" s="12"/>
      <c r="AE205" s="14"/>
      <c r="AF205" s="18"/>
      <c r="AG205" s="18"/>
      <c r="AH205" s="18"/>
      <c r="AI205" s="18"/>
      <c r="AJ205" s="18"/>
      <c r="AK205" s="18"/>
      <c r="AL205" s="18"/>
      <c r="AM205" s="19"/>
      <c r="AN205" s="14"/>
      <c r="AR205" s="15"/>
      <c r="AS205" s="17"/>
    </row>
    <row r="206" spans="12:45" ht="193" customHeight="1" x14ac:dyDescent="0.35">
      <c r="L206" s="12"/>
      <c r="AD206" s="12"/>
      <c r="AE206" s="14"/>
      <c r="AF206" s="18"/>
      <c r="AG206" s="18"/>
      <c r="AH206" s="18"/>
      <c r="AI206" s="18"/>
      <c r="AJ206" s="18"/>
      <c r="AK206" s="18"/>
      <c r="AL206" s="18"/>
      <c r="AM206" s="19"/>
      <c r="AN206" s="14"/>
      <c r="AR206" s="15"/>
      <c r="AS206" s="17"/>
    </row>
    <row r="207" spans="12:45" ht="201.5" customHeight="1" x14ac:dyDescent="0.35">
      <c r="L207" s="12"/>
      <c r="AD207" s="12"/>
      <c r="AE207" s="14"/>
      <c r="AF207" s="18"/>
      <c r="AG207" s="18"/>
      <c r="AH207" s="18"/>
      <c r="AI207" s="18"/>
      <c r="AJ207" s="18"/>
      <c r="AK207" s="18"/>
      <c r="AL207" s="18"/>
      <c r="AM207" s="19"/>
      <c r="AN207" s="14"/>
      <c r="AR207" s="15"/>
      <c r="AS207" s="17"/>
    </row>
    <row r="208" spans="12:45" ht="148.5" customHeight="1" x14ac:dyDescent="0.35">
      <c r="L208" s="12"/>
      <c r="AD208" s="12"/>
      <c r="AE208" s="14"/>
      <c r="AF208" s="18"/>
      <c r="AG208" s="18"/>
      <c r="AH208" s="18"/>
      <c r="AI208" s="18"/>
      <c r="AJ208" s="18"/>
      <c r="AK208" s="18"/>
      <c r="AL208" s="18"/>
      <c r="AM208" s="19"/>
      <c r="AN208" s="14"/>
      <c r="AR208" s="15"/>
      <c r="AS208" s="17"/>
    </row>
    <row r="209" spans="12:45" ht="160.5" customHeight="1" x14ac:dyDescent="0.35">
      <c r="L209" s="12"/>
      <c r="AD209" s="12"/>
      <c r="AE209" s="14"/>
      <c r="AF209" s="18"/>
      <c r="AG209" s="18"/>
      <c r="AH209" s="18"/>
      <c r="AI209" s="18"/>
      <c r="AJ209" s="18"/>
      <c r="AK209" s="18"/>
      <c r="AL209" s="18"/>
      <c r="AM209" s="19"/>
      <c r="AN209" s="14"/>
      <c r="AR209" s="15"/>
      <c r="AS209" s="17"/>
    </row>
    <row r="210" spans="12:45" ht="163.5" customHeight="1" x14ac:dyDescent="0.35">
      <c r="L210" s="12"/>
      <c r="AD210" s="12"/>
      <c r="AE210" s="14"/>
      <c r="AF210" s="18"/>
      <c r="AG210" s="18"/>
      <c r="AH210" s="18"/>
      <c r="AI210" s="18"/>
      <c r="AJ210" s="18"/>
      <c r="AK210" s="18"/>
      <c r="AL210" s="18"/>
      <c r="AM210" s="19"/>
      <c r="AN210" s="14"/>
      <c r="AR210" s="15"/>
      <c r="AS210" s="17"/>
    </row>
    <row r="211" spans="12:45" ht="143" customHeight="1" x14ac:dyDescent="0.35">
      <c r="L211" s="12"/>
      <c r="AD211" s="12"/>
      <c r="AE211" s="14"/>
      <c r="AF211" s="18"/>
      <c r="AG211" s="18"/>
      <c r="AH211" s="18"/>
      <c r="AI211" s="18"/>
      <c r="AJ211" s="18"/>
      <c r="AK211" s="18"/>
      <c r="AL211" s="18"/>
      <c r="AM211" s="19"/>
      <c r="AN211" s="14"/>
      <c r="AR211" s="15"/>
      <c r="AS211" s="17"/>
    </row>
    <row r="212" spans="12:45" ht="128.5" customHeight="1" x14ac:dyDescent="0.35">
      <c r="L212" s="12"/>
      <c r="AD212" s="12"/>
      <c r="AE212" s="14"/>
      <c r="AF212" s="18"/>
      <c r="AG212" s="18"/>
      <c r="AH212" s="18"/>
      <c r="AI212" s="18"/>
      <c r="AJ212" s="18"/>
      <c r="AK212" s="18"/>
      <c r="AL212" s="18"/>
      <c r="AM212" s="19"/>
      <c r="AN212" s="14"/>
      <c r="AR212" s="15"/>
      <c r="AS212" s="17"/>
    </row>
    <row r="213" spans="12:45" ht="130.5" customHeight="1" x14ac:dyDescent="0.35">
      <c r="L213" s="12"/>
      <c r="AD213" s="12"/>
      <c r="AE213" s="14"/>
      <c r="AF213" s="18"/>
      <c r="AG213" s="18"/>
      <c r="AH213" s="18"/>
      <c r="AI213" s="18"/>
      <c r="AJ213" s="18"/>
      <c r="AK213" s="18"/>
      <c r="AL213" s="18"/>
      <c r="AM213" s="19"/>
      <c r="AN213" s="14"/>
      <c r="AR213" s="15"/>
      <c r="AS213" s="17"/>
    </row>
    <row r="214" spans="12:45" x14ac:dyDescent="0.35">
      <c r="L214" s="12"/>
      <c r="AD214" s="12"/>
      <c r="AE214" s="14"/>
      <c r="AF214" s="18"/>
      <c r="AG214" s="18"/>
      <c r="AH214" s="18"/>
      <c r="AI214" s="18"/>
      <c r="AJ214" s="18"/>
      <c r="AK214" s="18"/>
      <c r="AL214" s="18"/>
      <c r="AM214" s="19"/>
      <c r="AN214" s="14"/>
      <c r="AR214" s="15"/>
      <c r="AS214" s="17"/>
    </row>
    <row r="215" spans="12:45" x14ac:dyDescent="0.35">
      <c r="L215" s="12"/>
      <c r="AD215" s="12"/>
      <c r="AE215" s="14"/>
      <c r="AF215" s="18"/>
      <c r="AG215" s="18"/>
      <c r="AH215" s="18"/>
      <c r="AI215" s="18"/>
      <c r="AJ215" s="18"/>
      <c r="AK215" s="18"/>
      <c r="AL215" s="18"/>
      <c r="AM215" s="19"/>
      <c r="AN215" s="14"/>
      <c r="AR215" s="15"/>
      <c r="AS215" s="17"/>
    </row>
    <row r="216" spans="12:45" x14ac:dyDescent="0.35">
      <c r="L216" s="12"/>
      <c r="AD216" s="12"/>
      <c r="AE216" s="14"/>
      <c r="AF216" s="18"/>
      <c r="AG216" s="18"/>
      <c r="AH216" s="18"/>
      <c r="AI216" s="18"/>
      <c r="AJ216" s="18"/>
      <c r="AK216" s="18"/>
      <c r="AL216" s="18"/>
      <c r="AM216" s="19"/>
      <c r="AN216" s="14"/>
      <c r="AR216" s="15"/>
      <c r="AS216" s="17"/>
    </row>
    <row r="217" spans="12:45" x14ac:dyDescent="0.35">
      <c r="L217" s="12"/>
      <c r="AD217" s="12"/>
      <c r="AE217" s="14"/>
      <c r="AF217" s="18"/>
      <c r="AG217" s="18"/>
      <c r="AH217" s="18"/>
      <c r="AI217" s="18"/>
      <c r="AJ217" s="18"/>
      <c r="AK217" s="18"/>
      <c r="AL217" s="18"/>
      <c r="AM217" s="19"/>
      <c r="AN217" s="14"/>
      <c r="AR217" s="15"/>
      <c r="AS217" s="17"/>
    </row>
    <row r="218" spans="12:45" x14ac:dyDescent="0.35">
      <c r="L218" s="12"/>
      <c r="AD218" s="12"/>
      <c r="AE218" s="14"/>
      <c r="AF218" s="18"/>
      <c r="AG218" s="18"/>
      <c r="AH218" s="18"/>
      <c r="AI218" s="18"/>
      <c r="AJ218" s="18"/>
      <c r="AK218" s="18"/>
      <c r="AL218" s="18"/>
      <c r="AM218" s="19"/>
      <c r="AN218" s="14"/>
      <c r="AR218" s="15"/>
      <c r="AS218" s="17"/>
    </row>
    <row r="219" spans="12:45" x14ac:dyDescent="0.35">
      <c r="L219" s="12"/>
      <c r="AD219" s="12"/>
      <c r="AE219" s="14"/>
      <c r="AF219" s="18"/>
      <c r="AG219" s="18"/>
      <c r="AH219" s="18"/>
      <c r="AI219" s="18"/>
      <c r="AJ219" s="18"/>
      <c r="AK219" s="18"/>
      <c r="AL219" s="18"/>
      <c r="AM219" s="19"/>
      <c r="AN219" s="14"/>
      <c r="AR219" s="15"/>
      <c r="AS219" s="17"/>
    </row>
    <row r="220" spans="12:45" x14ac:dyDescent="0.35">
      <c r="L220" s="12"/>
      <c r="AD220" s="12"/>
      <c r="AE220" s="14"/>
      <c r="AF220" s="18"/>
      <c r="AG220" s="18"/>
      <c r="AH220" s="18"/>
      <c r="AI220" s="18"/>
      <c r="AJ220" s="18"/>
      <c r="AK220" s="18"/>
      <c r="AL220" s="18"/>
      <c r="AM220" s="19"/>
      <c r="AN220" s="14"/>
      <c r="AR220" s="15"/>
      <c r="AS220" s="17"/>
    </row>
    <row r="221" spans="12:45" x14ac:dyDescent="0.35">
      <c r="L221" s="12"/>
      <c r="AD221" s="12"/>
      <c r="AE221" s="14"/>
      <c r="AF221" s="18"/>
      <c r="AG221" s="18"/>
      <c r="AH221" s="18"/>
      <c r="AI221" s="18"/>
      <c r="AJ221" s="18"/>
      <c r="AK221" s="18"/>
      <c r="AL221" s="18"/>
      <c r="AM221" s="19"/>
      <c r="AN221" s="14"/>
      <c r="AR221" s="15"/>
      <c r="AS221" s="17"/>
    </row>
    <row r="222" spans="12:45" x14ac:dyDescent="0.35">
      <c r="L222" s="12"/>
      <c r="AD222" s="12"/>
      <c r="AE222" s="14"/>
      <c r="AF222" s="18"/>
      <c r="AG222" s="18"/>
      <c r="AH222" s="18"/>
      <c r="AI222" s="18"/>
      <c r="AJ222" s="18"/>
      <c r="AK222" s="18"/>
      <c r="AL222" s="18"/>
      <c r="AM222" s="19"/>
      <c r="AN222" s="14"/>
      <c r="AR222" s="15"/>
      <c r="AS222" s="17"/>
    </row>
    <row r="223" spans="12:45" x14ac:dyDescent="0.35">
      <c r="L223" s="12"/>
      <c r="AD223" s="12"/>
      <c r="AE223" s="14"/>
      <c r="AF223" s="18"/>
      <c r="AG223" s="18"/>
      <c r="AH223" s="18"/>
      <c r="AI223" s="18"/>
      <c r="AJ223" s="18"/>
      <c r="AK223" s="18"/>
      <c r="AL223" s="18"/>
      <c r="AM223" s="19"/>
      <c r="AN223" s="14"/>
      <c r="AR223" s="15"/>
      <c r="AS223" s="17"/>
    </row>
    <row r="224" spans="12:45" x14ac:dyDescent="0.35">
      <c r="L224" s="12"/>
      <c r="AD224" s="12"/>
      <c r="AE224" s="14"/>
      <c r="AF224" s="18"/>
      <c r="AG224" s="18"/>
      <c r="AH224" s="18"/>
      <c r="AI224" s="18"/>
      <c r="AJ224" s="18"/>
      <c r="AK224" s="18"/>
      <c r="AL224" s="18"/>
      <c r="AM224" s="19"/>
      <c r="AN224" s="14"/>
      <c r="AR224" s="15"/>
      <c r="AS224" s="17"/>
    </row>
    <row r="225" spans="12:45" x14ac:dyDescent="0.35">
      <c r="L225" s="12"/>
      <c r="AD225" s="12"/>
      <c r="AE225" s="14"/>
      <c r="AF225" s="18"/>
      <c r="AG225" s="18"/>
      <c r="AH225" s="18"/>
      <c r="AI225" s="18"/>
      <c r="AJ225" s="18"/>
      <c r="AK225" s="18"/>
      <c r="AL225" s="18"/>
      <c r="AM225" s="19"/>
      <c r="AN225" s="14"/>
      <c r="AR225" s="15"/>
      <c r="AS225" s="17"/>
    </row>
    <row r="226" spans="12:45" x14ac:dyDescent="0.35">
      <c r="L226" s="12"/>
      <c r="AD226" s="12"/>
      <c r="AE226" s="14"/>
      <c r="AF226" s="18"/>
      <c r="AG226" s="18"/>
      <c r="AH226" s="18"/>
      <c r="AI226" s="18"/>
      <c r="AJ226" s="18"/>
      <c r="AK226" s="18"/>
      <c r="AL226" s="18"/>
      <c r="AM226" s="19"/>
      <c r="AN226" s="14"/>
      <c r="AR226" s="15"/>
      <c r="AS226" s="17"/>
    </row>
    <row r="227" spans="12:45" x14ac:dyDescent="0.35">
      <c r="L227" s="12"/>
      <c r="AD227" s="12"/>
      <c r="AE227" s="14"/>
      <c r="AF227" s="18"/>
      <c r="AG227" s="18"/>
      <c r="AH227" s="18"/>
      <c r="AI227" s="18"/>
      <c r="AJ227" s="18"/>
      <c r="AK227" s="18"/>
      <c r="AL227" s="18"/>
      <c r="AM227" s="19"/>
      <c r="AN227" s="14"/>
      <c r="AR227" s="15"/>
      <c r="AS227" s="17"/>
    </row>
    <row r="228" spans="12:45" x14ac:dyDescent="0.35">
      <c r="L228" s="12"/>
      <c r="AD228" s="12"/>
      <c r="AE228" s="14"/>
      <c r="AF228" s="18"/>
      <c r="AG228" s="18"/>
      <c r="AH228" s="18"/>
      <c r="AI228" s="18"/>
      <c r="AJ228" s="18"/>
      <c r="AK228" s="18"/>
      <c r="AL228" s="18"/>
      <c r="AM228" s="19"/>
      <c r="AN228" s="14"/>
      <c r="AR228" s="15"/>
      <c r="AS228" s="17"/>
    </row>
    <row r="229" spans="12:45" x14ac:dyDescent="0.35">
      <c r="L229" s="12"/>
      <c r="AD229" s="12"/>
      <c r="AE229" s="14"/>
      <c r="AF229" s="18"/>
      <c r="AG229" s="18"/>
      <c r="AH229" s="18"/>
      <c r="AI229" s="18"/>
      <c r="AJ229" s="18"/>
      <c r="AK229" s="18"/>
      <c r="AL229" s="18"/>
      <c r="AM229" s="19"/>
      <c r="AN229" s="14"/>
      <c r="AR229" s="15"/>
      <c r="AS229" s="17"/>
    </row>
    <row r="230" spans="12:45" x14ac:dyDescent="0.35">
      <c r="L230" s="12"/>
      <c r="AD230" s="12"/>
      <c r="AE230" s="14"/>
      <c r="AF230" s="18"/>
      <c r="AG230" s="18"/>
      <c r="AH230" s="18"/>
      <c r="AI230" s="18"/>
      <c r="AJ230" s="18"/>
      <c r="AK230" s="18"/>
      <c r="AL230" s="18"/>
      <c r="AM230" s="19"/>
      <c r="AN230" s="14"/>
      <c r="AR230" s="15"/>
      <c r="AS230" s="17"/>
    </row>
    <row r="231" spans="12:45" x14ac:dyDescent="0.35">
      <c r="L231" s="12"/>
      <c r="AD231" s="12"/>
      <c r="AE231" s="14"/>
      <c r="AF231" s="18"/>
      <c r="AG231" s="18"/>
      <c r="AH231" s="18"/>
      <c r="AI231" s="18"/>
      <c r="AJ231" s="18"/>
      <c r="AK231" s="18"/>
      <c r="AL231" s="18"/>
      <c r="AM231" s="19"/>
      <c r="AN231" s="14"/>
      <c r="AR231" s="15"/>
      <c r="AS231" s="17"/>
    </row>
    <row r="232" spans="12:45" x14ac:dyDescent="0.35">
      <c r="L232" s="12"/>
      <c r="AD232" s="12"/>
      <c r="AE232" s="14"/>
      <c r="AF232" s="18"/>
      <c r="AG232" s="18"/>
      <c r="AH232" s="18"/>
      <c r="AI232" s="18"/>
      <c r="AJ232" s="18"/>
      <c r="AK232" s="18"/>
      <c r="AL232" s="18"/>
      <c r="AM232" s="19"/>
      <c r="AN232" s="14"/>
      <c r="AR232" s="15"/>
      <c r="AS232" s="17"/>
    </row>
    <row r="233" spans="12:45" x14ac:dyDescent="0.35">
      <c r="L233" s="12"/>
      <c r="AD233" s="12"/>
      <c r="AE233" s="14"/>
      <c r="AF233" s="18"/>
      <c r="AG233" s="18"/>
      <c r="AH233" s="18"/>
      <c r="AI233" s="18"/>
      <c r="AJ233" s="18"/>
      <c r="AK233" s="18"/>
      <c r="AL233" s="18"/>
      <c r="AM233" s="19"/>
      <c r="AN233" s="14"/>
      <c r="AR233" s="15"/>
      <c r="AS233" s="17"/>
    </row>
    <row r="234" spans="12:45" x14ac:dyDescent="0.35">
      <c r="L234" s="12"/>
      <c r="AD234" s="12"/>
      <c r="AE234" s="14"/>
      <c r="AF234" s="18"/>
      <c r="AG234" s="18"/>
      <c r="AH234" s="18"/>
      <c r="AI234" s="18"/>
      <c r="AJ234" s="18"/>
      <c r="AK234" s="18"/>
      <c r="AL234" s="18"/>
      <c r="AM234" s="19"/>
      <c r="AN234" s="14"/>
      <c r="AR234" s="15"/>
      <c r="AS234" s="17"/>
    </row>
    <row r="235" spans="12:45" x14ac:dyDescent="0.35">
      <c r="L235" s="12"/>
      <c r="AD235" s="12"/>
      <c r="AE235" s="14"/>
      <c r="AF235" s="18"/>
      <c r="AG235" s="18"/>
      <c r="AH235" s="18"/>
      <c r="AI235" s="18"/>
      <c r="AJ235" s="18"/>
      <c r="AK235" s="18"/>
      <c r="AL235" s="18"/>
      <c r="AM235" s="19"/>
      <c r="AN235" s="14"/>
      <c r="AR235" s="15"/>
      <c r="AS235" s="17"/>
    </row>
    <row r="236" spans="12:45" x14ac:dyDescent="0.35">
      <c r="L236" s="12"/>
      <c r="AD236" s="12"/>
      <c r="AE236" s="14"/>
      <c r="AF236" s="18"/>
      <c r="AG236" s="18"/>
      <c r="AH236" s="18"/>
      <c r="AI236" s="18"/>
      <c r="AJ236" s="18"/>
      <c r="AK236" s="18"/>
      <c r="AL236" s="18"/>
      <c r="AM236" s="19"/>
      <c r="AN236" s="14"/>
      <c r="AR236" s="15"/>
      <c r="AS236" s="17"/>
    </row>
    <row r="237" spans="12:45" x14ac:dyDescent="0.35">
      <c r="L237" s="12"/>
      <c r="AD237" s="12"/>
      <c r="AE237" s="14"/>
      <c r="AF237" s="18"/>
      <c r="AG237" s="18"/>
      <c r="AH237" s="18"/>
      <c r="AI237" s="18"/>
      <c r="AJ237" s="18"/>
      <c r="AK237" s="18"/>
      <c r="AL237" s="18"/>
      <c r="AM237" s="19"/>
      <c r="AN237" s="14"/>
      <c r="AR237" s="15"/>
      <c r="AS237" s="17"/>
    </row>
    <row r="238" spans="12:45" x14ac:dyDescent="0.35">
      <c r="L238" s="12"/>
      <c r="AD238" s="12"/>
      <c r="AE238" s="14"/>
      <c r="AF238" s="18"/>
      <c r="AG238" s="18"/>
      <c r="AH238" s="18"/>
      <c r="AI238" s="18"/>
      <c r="AJ238" s="18"/>
      <c r="AK238" s="18"/>
      <c r="AL238" s="18"/>
      <c r="AM238" s="19"/>
      <c r="AN238" s="14"/>
      <c r="AR238" s="15"/>
      <c r="AS238" s="17"/>
    </row>
    <row r="239" spans="12:45" x14ac:dyDescent="0.35">
      <c r="L239" s="12"/>
      <c r="AD239" s="12"/>
      <c r="AE239" s="14"/>
      <c r="AF239" s="18"/>
      <c r="AG239" s="18"/>
      <c r="AH239" s="18"/>
      <c r="AI239" s="18"/>
      <c r="AJ239" s="18"/>
      <c r="AK239" s="18"/>
      <c r="AL239" s="18"/>
      <c r="AM239" s="19"/>
      <c r="AN239" s="14"/>
      <c r="AR239" s="15"/>
      <c r="AS239" s="17"/>
    </row>
    <row r="240" spans="12:45" x14ac:dyDescent="0.35">
      <c r="L240" s="12"/>
      <c r="AD240" s="12"/>
      <c r="AE240" s="14"/>
      <c r="AF240" s="18"/>
      <c r="AG240" s="18"/>
      <c r="AH240" s="18"/>
      <c r="AI240" s="18"/>
      <c r="AJ240" s="18"/>
      <c r="AK240" s="18"/>
      <c r="AL240" s="18"/>
      <c r="AM240" s="19"/>
      <c r="AN240" s="14"/>
      <c r="AR240" s="15"/>
      <c r="AS240" s="17"/>
    </row>
    <row r="241" spans="12:45" x14ac:dyDescent="0.35">
      <c r="L241" s="12"/>
      <c r="AD241" s="12"/>
      <c r="AE241" s="14"/>
      <c r="AF241" s="18"/>
      <c r="AG241" s="18"/>
      <c r="AH241" s="18"/>
      <c r="AI241" s="18"/>
      <c r="AJ241" s="18"/>
      <c r="AK241" s="18"/>
      <c r="AL241" s="18"/>
      <c r="AM241" s="19"/>
      <c r="AN241" s="14"/>
      <c r="AR241" s="15"/>
      <c r="AS241" s="17"/>
    </row>
    <row r="242" spans="12:45" x14ac:dyDescent="0.35">
      <c r="L242" s="12"/>
      <c r="AD242" s="12"/>
      <c r="AE242" s="14"/>
      <c r="AF242" s="18"/>
      <c r="AG242" s="18"/>
      <c r="AH242" s="18"/>
      <c r="AI242" s="18"/>
      <c r="AJ242" s="18"/>
      <c r="AK242" s="18"/>
      <c r="AL242" s="18"/>
      <c r="AM242" s="19"/>
      <c r="AN242" s="14"/>
      <c r="AR242" s="15"/>
      <c r="AS242" s="17"/>
    </row>
    <row r="243" spans="12:45" x14ac:dyDescent="0.35">
      <c r="L243" s="12"/>
      <c r="AD243" s="12"/>
      <c r="AE243" s="14"/>
      <c r="AF243" s="18"/>
      <c r="AG243" s="18"/>
      <c r="AH243" s="18"/>
      <c r="AI243" s="18"/>
      <c r="AJ243" s="18"/>
      <c r="AK243" s="18"/>
      <c r="AL243" s="18"/>
      <c r="AM243" s="19"/>
      <c r="AN243" s="14"/>
      <c r="AR243" s="15"/>
      <c r="AS243" s="17"/>
    </row>
    <row r="244" spans="12:45" x14ac:dyDescent="0.35">
      <c r="L244" s="12"/>
      <c r="AD244" s="12"/>
      <c r="AE244" s="14"/>
      <c r="AF244" s="18"/>
      <c r="AG244" s="18"/>
      <c r="AH244" s="18"/>
      <c r="AI244" s="18"/>
      <c r="AJ244" s="18"/>
      <c r="AK244" s="18"/>
      <c r="AL244" s="18"/>
      <c r="AM244" s="19"/>
      <c r="AN244" s="14"/>
      <c r="AR244" s="15"/>
      <c r="AS244" s="17"/>
    </row>
    <row r="245" spans="12:45" x14ac:dyDescent="0.35">
      <c r="L245" s="12"/>
      <c r="AD245" s="12"/>
      <c r="AE245" s="14"/>
      <c r="AF245" s="18"/>
      <c r="AG245" s="18"/>
      <c r="AH245" s="18"/>
      <c r="AI245" s="18"/>
      <c r="AJ245" s="18"/>
      <c r="AK245" s="18"/>
      <c r="AL245" s="18"/>
      <c r="AM245" s="19"/>
      <c r="AN245" s="14"/>
      <c r="AR245" s="15"/>
      <c r="AS245" s="17"/>
    </row>
    <row r="246" spans="12:45" x14ac:dyDescent="0.35">
      <c r="L246" s="12"/>
      <c r="AD246" s="12"/>
      <c r="AE246" s="14"/>
      <c r="AF246" s="18"/>
      <c r="AG246" s="18"/>
      <c r="AH246" s="18"/>
      <c r="AI246" s="18"/>
      <c r="AJ246" s="18"/>
      <c r="AK246" s="18"/>
      <c r="AL246" s="18"/>
      <c r="AM246" s="19"/>
      <c r="AN246" s="14"/>
      <c r="AR246" s="15"/>
      <c r="AS246" s="17"/>
    </row>
    <row r="247" spans="12:45" x14ac:dyDescent="0.35">
      <c r="L247" s="12"/>
      <c r="AD247" s="12"/>
      <c r="AE247" s="14"/>
      <c r="AF247" s="18"/>
      <c r="AG247" s="18"/>
      <c r="AH247" s="18"/>
      <c r="AI247" s="18"/>
      <c r="AJ247" s="18"/>
      <c r="AK247" s="18"/>
      <c r="AL247" s="18"/>
      <c r="AM247" s="19"/>
      <c r="AN247" s="14"/>
      <c r="AR247" s="15"/>
      <c r="AS247" s="17"/>
    </row>
    <row r="248" spans="12:45" x14ac:dyDescent="0.35">
      <c r="L248" s="12"/>
      <c r="AD248" s="12"/>
      <c r="AE248" s="14"/>
      <c r="AF248" s="18"/>
      <c r="AG248" s="18"/>
      <c r="AH248" s="18"/>
      <c r="AI248" s="18"/>
      <c r="AJ248" s="18"/>
      <c r="AK248" s="18"/>
      <c r="AL248" s="18"/>
      <c r="AM248" s="19"/>
      <c r="AN248" s="14"/>
      <c r="AR248" s="15"/>
      <c r="AS248" s="17"/>
    </row>
    <row r="249" spans="12:45" x14ac:dyDescent="0.35">
      <c r="L249" s="12"/>
      <c r="AD249" s="12"/>
      <c r="AE249" s="14"/>
      <c r="AF249" s="18"/>
      <c r="AG249" s="18"/>
      <c r="AH249" s="18"/>
      <c r="AI249" s="18"/>
      <c r="AJ249" s="18"/>
      <c r="AK249" s="18"/>
      <c r="AL249" s="18"/>
      <c r="AM249" s="19"/>
      <c r="AN249" s="14"/>
      <c r="AR249" s="15"/>
      <c r="AS249" s="17"/>
    </row>
    <row r="250" spans="12:45" x14ac:dyDescent="0.35">
      <c r="L250" s="12"/>
      <c r="AD250" s="12"/>
      <c r="AE250" s="14"/>
      <c r="AF250" s="18"/>
      <c r="AG250" s="18"/>
      <c r="AH250" s="18"/>
      <c r="AI250" s="18"/>
      <c r="AJ250" s="18"/>
      <c r="AK250" s="18"/>
      <c r="AL250" s="18"/>
      <c r="AM250" s="19"/>
      <c r="AN250" s="14"/>
      <c r="AR250" s="15"/>
      <c r="AS250" s="17"/>
    </row>
    <row r="251" spans="12:45" x14ac:dyDescent="0.35">
      <c r="L251" s="12"/>
      <c r="AD251" s="12"/>
      <c r="AE251" s="14"/>
      <c r="AF251" s="18"/>
      <c r="AG251" s="18"/>
      <c r="AH251" s="18"/>
      <c r="AI251" s="18"/>
      <c r="AJ251" s="18"/>
      <c r="AK251" s="18"/>
      <c r="AL251" s="18"/>
      <c r="AM251" s="19"/>
      <c r="AN251" s="14"/>
      <c r="AR251" s="15"/>
      <c r="AS251" s="17"/>
    </row>
    <row r="252" spans="12:45" x14ac:dyDescent="0.35">
      <c r="L252" s="12"/>
      <c r="AD252" s="12"/>
      <c r="AE252" s="14"/>
      <c r="AF252" s="18"/>
      <c r="AG252" s="18"/>
      <c r="AH252" s="18"/>
      <c r="AI252" s="18"/>
      <c r="AJ252" s="18"/>
      <c r="AK252" s="18"/>
      <c r="AL252" s="18"/>
      <c r="AM252" s="19"/>
      <c r="AN252" s="14"/>
      <c r="AR252" s="15"/>
      <c r="AS252" s="17"/>
    </row>
    <row r="253" spans="12:45" x14ac:dyDescent="0.35">
      <c r="L253" s="12"/>
      <c r="AD253" s="12"/>
      <c r="AE253" s="14"/>
      <c r="AF253" s="18"/>
      <c r="AG253" s="18"/>
      <c r="AH253" s="18"/>
      <c r="AI253" s="18"/>
      <c r="AJ253" s="18"/>
      <c r="AK253" s="18"/>
      <c r="AL253" s="18"/>
      <c r="AM253" s="19"/>
      <c r="AN253" s="14"/>
      <c r="AR253" s="15"/>
      <c r="AS253" s="17"/>
    </row>
    <row r="254" spans="12:45" x14ac:dyDescent="0.35">
      <c r="L254" s="12"/>
      <c r="AD254" s="12"/>
      <c r="AE254" s="14"/>
      <c r="AF254" s="18"/>
      <c r="AG254" s="18"/>
      <c r="AH254" s="18"/>
      <c r="AI254" s="18"/>
      <c r="AJ254" s="18"/>
      <c r="AK254" s="18"/>
      <c r="AL254" s="18"/>
      <c r="AM254" s="19"/>
      <c r="AN254" s="14"/>
      <c r="AR254" s="15"/>
      <c r="AS254" s="17"/>
    </row>
    <row r="255" spans="12:45" x14ac:dyDescent="0.35">
      <c r="L255" s="12"/>
      <c r="AD255" s="12"/>
      <c r="AE255" s="14"/>
      <c r="AF255" s="18"/>
      <c r="AG255" s="18"/>
      <c r="AH255" s="18"/>
      <c r="AI255" s="18"/>
      <c r="AJ255" s="18"/>
      <c r="AK255" s="18"/>
      <c r="AL255" s="18"/>
      <c r="AM255" s="19"/>
      <c r="AN255" s="14"/>
      <c r="AR255" s="15"/>
      <c r="AS255" s="17"/>
    </row>
    <row r="256" spans="12:45" x14ac:dyDescent="0.35">
      <c r="L256" s="12"/>
      <c r="AD256" s="12"/>
      <c r="AE256" s="14"/>
      <c r="AF256" s="18"/>
      <c r="AG256" s="18"/>
      <c r="AH256" s="18"/>
      <c r="AI256" s="18"/>
      <c r="AJ256" s="18"/>
      <c r="AK256" s="18"/>
      <c r="AL256" s="18"/>
      <c r="AM256" s="19"/>
      <c r="AN256" s="14"/>
      <c r="AR256" s="15"/>
      <c r="AS256" s="17"/>
    </row>
    <row r="257" spans="12:45" x14ac:dyDescent="0.35">
      <c r="L257" s="12"/>
      <c r="AD257" s="12"/>
      <c r="AE257" s="14"/>
      <c r="AF257" s="18"/>
      <c r="AG257" s="18"/>
      <c r="AH257" s="18"/>
      <c r="AI257" s="18"/>
      <c r="AJ257" s="18"/>
      <c r="AK257" s="18"/>
      <c r="AL257" s="18"/>
      <c r="AM257" s="19"/>
      <c r="AN257" s="14"/>
      <c r="AR257" s="15"/>
      <c r="AS257" s="17"/>
    </row>
    <row r="258" spans="12:45" x14ac:dyDescent="0.35">
      <c r="L258" s="12"/>
      <c r="AD258" s="12"/>
      <c r="AE258" s="14"/>
      <c r="AF258" s="18"/>
      <c r="AG258" s="18"/>
      <c r="AH258" s="18"/>
      <c r="AI258" s="18"/>
      <c r="AJ258" s="18"/>
      <c r="AK258" s="18"/>
      <c r="AL258" s="18"/>
      <c r="AM258" s="19"/>
      <c r="AN258" s="14"/>
      <c r="AR258" s="15"/>
      <c r="AS258" s="17"/>
    </row>
    <row r="259" spans="12:45" x14ac:dyDescent="0.35">
      <c r="L259" s="12"/>
      <c r="AD259" s="12"/>
      <c r="AE259" s="14"/>
      <c r="AF259" s="18"/>
      <c r="AG259" s="18"/>
      <c r="AH259" s="18"/>
      <c r="AI259" s="18"/>
      <c r="AJ259" s="18"/>
      <c r="AK259" s="18"/>
      <c r="AL259" s="18"/>
      <c r="AM259" s="19"/>
      <c r="AN259" s="14"/>
      <c r="AR259" s="15"/>
      <c r="AS259" s="17"/>
    </row>
    <row r="260" spans="12:45" x14ac:dyDescent="0.35">
      <c r="L260" s="12"/>
      <c r="AD260" s="12"/>
      <c r="AE260" s="14"/>
      <c r="AF260" s="18"/>
      <c r="AG260" s="18"/>
      <c r="AH260" s="18"/>
      <c r="AI260" s="18"/>
      <c r="AJ260" s="18"/>
      <c r="AK260" s="18"/>
      <c r="AL260" s="18"/>
      <c r="AM260" s="19"/>
      <c r="AN260" s="14"/>
      <c r="AR260" s="15"/>
      <c r="AS260" s="17"/>
    </row>
    <row r="261" spans="12:45" x14ac:dyDescent="0.35">
      <c r="L261" s="12"/>
      <c r="AD261" s="12"/>
      <c r="AE261" s="14"/>
      <c r="AF261" s="18"/>
      <c r="AG261" s="18"/>
      <c r="AH261" s="18"/>
      <c r="AI261" s="18"/>
      <c r="AJ261" s="18"/>
      <c r="AK261" s="18"/>
      <c r="AL261" s="18"/>
      <c r="AM261" s="19"/>
      <c r="AN261" s="14"/>
      <c r="AR261" s="15"/>
      <c r="AS261" s="17"/>
    </row>
    <row r="262" spans="12:45" x14ac:dyDescent="0.35">
      <c r="L262" s="12"/>
      <c r="AD262" s="12"/>
      <c r="AE262" s="14"/>
      <c r="AF262" s="18"/>
      <c r="AG262" s="18"/>
      <c r="AH262" s="18"/>
      <c r="AI262" s="18"/>
      <c r="AJ262" s="18"/>
      <c r="AK262" s="18"/>
      <c r="AL262" s="18"/>
      <c r="AM262" s="19"/>
      <c r="AN262" s="14"/>
      <c r="AR262" s="15"/>
      <c r="AS262" s="17"/>
    </row>
    <row r="263" spans="12:45" x14ac:dyDescent="0.35">
      <c r="L263" s="12"/>
      <c r="AD263" s="12"/>
      <c r="AE263" s="14"/>
      <c r="AF263" s="18"/>
      <c r="AG263" s="18"/>
      <c r="AH263" s="18"/>
      <c r="AI263" s="18"/>
      <c r="AJ263" s="18"/>
      <c r="AK263" s="18"/>
      <c r="AL263" s="18"/>
      <c r="AM263" s="19"/>
      <c r="AN263" s="14"/>
      <c r="AR263" s="15"/>
      <c r="AS263" s="17"/>
    </row>
    <row r="264" spans="12:45" x14ac:dyDescent="0.35">
      <c r="L264" s="12"/>
      <c r="AD264" s="12"/>
      <c r="AE264" s="14"/>
      <c r="AF264" s="18"/>
      <c r="AG264" s="18"/>
      <c r="AH264" s="18"/>
      <c r="AI264" s="18"/>
      <c r="AJ264" s="18"/>
      <c r="AK264" s="18"/>
      <c r="AL264" s="18"/>
      <c r="AM264" s="19"/>
      <c r="AN264" s="14"/>
      <c r="AR264" s="15"/>
      <c r="AS264" s="17"/>
    </row>
    <row r="265" spans="12:45" x14ac:dyDescent="0.35">
      <c r="L265" s="12"/>
      <c r="AD265" s="12"/>
      <c r="AE265" s="14"/>
      <c r="AF265" s="18"/>
      <c r="AG265" s="18"/>
      <c r="AH265" s="18"/>
      <c r="AI265" s="18"/>
      <c r="AJ265" s="18"/>
      <c r="AK265" s="18"/>
      <c r="AL265" s="18"/>
      <c r="AM265" s="19"/>
      <c r="AN265" s="14"/>
      <c r="AR265" s="15"/>
      <c r="AS265" s="17"/>
    </row>
    <row r="266" spans="12:45" x14ac:dyDescent="0.35">
      <c r="L266" s="12"/>
      <c r="AD266" s="12"/>
      <c r="AE266" s="14"/>
      <c r="AF266" s="18"/>
      <c r="AG266" s="18"/>
      <c r="AH266" s="18"/>
      <c r="AI266" s="18"/>
      <c r="AJ266" s="18"/>
      <c r="AK266" s="18"/>
      <c r="AL266" s="18"/>
      <c r="AM266" s="19"/>
      <c r="AN266" s="14"/>
      <c r="AR266" s="15"/>
      <c r="AS266" s="17"/>
    </row>
    <row r="267" spans="12:45" x14ac:dyDescent="0.35">
      <c r="L267" s="12"/>
      <c r="AD267" s="12"/>
      <c r="AE267" s="14"/>
      <c r="AF267" s="18"/>
      <c r="AG267" s="18"/>
      <c r="AH267" s="18"/>
      <c r="AI267" s="18"/>
      <c r="AJ267" s="18"/>
      <c r="AK267" s="18"/>
      <c r="AL267" s="18"/>
      <c r="AM267" s="19"/>
      <c r="AN267" s="14"/>
      <c r="AR267" s="15"/>
      <c r="AS267" s="17"/>
    </row>
    <row r="268" spans="12:45" x14ac:dyDescent="0.35">
      <c r="L268" s="12"/>
      <c r="AD268" s="12"/>
      <c r="AE268" s="14"/>
      <c r="AF268" s="18"/>
      <c r="AG268" s="18"/>
      <c r="AH268" s="18"/>
      <c r="AI268" s="18"/>
      <c r="AJ268" s="18"/>
      <c r="AK268" s="18"/>
      <c r="AL268" s="18"/>
      <c r="AM268" s="19"/>
      <c r="AN268" s="14"/>
      <c r="AR268" s="15"/>
      <c r="AS268" s="17"/>
    </row>
    <row r="269" spans="12:45" x14ac:dyDescent="0.35">
      <c r="L269" s="12"/>
      <c r="AD269" s="12"/>
      <c r="AE269" s="14"/>
      <c r="AF269" s="18"/>
      <c r="AG269" s="18"/>
      <c r="AH269" s="18"/>
      <c r="AI269" s="18"/>
      <c r="AJ269" s="18"/>
      <c r="AK269" s="18"/>
      <c r="AL269" s="18"/>
      <c r="AM269" s="19"/>
      <c r="AN269" s="14"/>
      <c r="AR269" s="15"/>
      <c r="AS269" s="17"/>
    </row>
    <row r="270" spans="12:45" x14ac:dyDescent="0.35">
      <c r="L270" s="12"/>
      <c r="AD270" s="12"/>
      <c r="AE270" s="14"/>
      <c r="AF270" s="18"/>
      <c r="AG270" s="18"/>
      <c r="AH270" s="18"/>
      <c r="AI270" s="18"/>
      <c r="AJ270" s="18"/>
      <c r="AK270" s="18"/>
      <c r="AL270" s="18"/>
      <c r="AM270" s="19"/>
      <c r="AN270" s="14"/>
      <c r="AR270" s="15"/>
      <c r="AS270" s="17"/>
    </row>
    <row r="271" spans="12:45" x14ac:dyDescent="0.35">
      <c r="L271" s="12"/>
      <c r="AD271" s="12"/>
      <c r="AE271" s="14"/>
      <c r="AF271" s="18"/>
      <c r="AG271" s="18"/>
      <c r="AH271" s="18"/>
      <c r="AI271" s="18"/>
      <c r="AJ271" s="18"/>
      <c r="AK271" s="18"/>
      <c r="AL271" s="18"/>
      <c r="AM271" s="19"/>
      <c r="AN271" s="14"/>
      <c r="AR271" s="15"/>
      <c r="AS271" s="17"/>
    </row>
    <row r="272" spans="12:45" x14ac:dyDescent="0.35">
      <c r="L272" s="12"/>
      <c r="AD272" s="12"/>
      <c r="AE272" s="14"/>
      <c r="AF272" s="18"/>
      <c r="AG272" s="18"/>
      <c r="AH272" s="18"/>
      <c r="AI272" s="18"/>
      <c r="AJ272" s="18"/>
      <c r="AK272" s="18"/>
      <c r="AL272" s="18"/>
      <c r="AM272" s="19"/>
      <c r="AN272" s="14"/>
      <c r="AR272" s="15"/>
      <c r="AS272" s="17"/>
    </row>
    <row r="273" spans="12:45" x14ac:dyDescent="0.35">
      <c r="L273" s="12"/>
      <c r="AD273" s="12"/>
      <c r="AE273" s="14"/>
      <c r="AF273" s="18"/>
      <c r="AG273" s="18"/>
      <c r="AH273" s="18"/>
      <c r="AI273" s="18"/>
      <c r="AJ273" s="18"/>
      <c r="AK273" s="18"/>
      <c r="AL273" s="18"/>
      <c r="AM273" s="19"/>
      <c r="AN273" s="14"/>
      <c r="AR273" s="15"/>
      <c r="AS273" s="17"/>
    </row>
    <row r="274" spans="12:45" x14ac:dyDescent="0.35">
      <c r="L274" s="12"/>
      <c r="AD274" s="12"/>
      <c r="AE274" s="14"/>
      <c r="AF274" s="18"/>
      <c r="AG274" s="18"/>
      <c r="AH274" s="18"/>
      <c r="AI274" s="18"/>
      <c r="AJ274" s="18"/>
      <c r="AK274" s="18"/>
      <c r="AL274" s="18"/>
      <c r="AM274" s="19"/>
      <c r="AN274" s="14"/>
      <c r="AR274" s="15"/>
      <c r="AS274" s="17"/>
    </row>
    <row r="275" spans="12:45" x14ac:dyDescent="0.35">
      <c r="L275" s="12"/>
      <c r="AD275" s="12"/>
      <c r="AE275" s="14"/>
      <c r="AF275" s="18"/>
      <c r="AG275" s="18"/>
      <c r="AH275" s="18"/>
      <c r="AI275" s="18"/>
      <c r="AJ275" s="18"/>
      <c r="AK275" s="18"/>
      <c r="AL275" s="18"/>
      <c r="AM275" s="19"/>
      <c r="AN275" s="14"/>
      <c r="AR275" s="15"/>
      <c r="AS275" s="17"/>
    </row>
    <row r="276" spans="12:45" x14ac:dyDescent="0.35">
      <c r="L276" s="12"/>
      <c r="AD276" s="12"/>
      <c r="AE276" s="14"/>
      <c r="AF276" s="18"/>
      <c r="AG276" s="18"/>
      <c r="AH276" s="18"/>
      <c r="AI276" s="18"/>
      <c r="AJ276" s="18"/>
      <c r="AK276" s="18"/>
      <c r="AL276" s="18"/>
      <c r="AM276" s="19"/>
      <c r="AN276" s="14"/>
      <c r="AR276" s="15"/>
      <c r="AS276" s="17"/>
    </row>
    <row r="277" spans="12:45" x14ac:dyDescent="0.35">
      <c r="L277" s="12"/>
      <c r="AD277" s="12"/>
      <c r="AE277" s="14"/>
      <c r="AF277" s="18"/>
      <c r="AG277" s="18"/>
      <c r="AH277" s="18"/>
      <c r="AI277" s="18"/>
      <c r="AJ277" s="18"/>
      <c r="AK277" s="18"/>
      <c r="AL277" s="18"/>
      <c r="AM277" s="19"/>
      <c r="AN277" s="14"/>
      <c r="AR277" s="15"/>
      <c r="AS277" s="17"/>
    </row>
    <row r="278" spans="12:45" x14ac:dyDescent="0.35">
      <c r="L278" s="12"/>
      <c r="AD278" s="12"/>
      <c r="AE278" s="14"/>
      <c r="AF278" s="18"/>
      <c r="AG278" s="18"/>
      <c r="AH278" s="18"/>
      <c r="AI278" s="18"/>
      <c r="AJ278" s="18"/>
      <c r="AK278" s="18"/>
      <c r="AL278" s="18"/>
      <c r="AM278" s="19"/>
      <c r="AN278" s="14"/>
      <c r="AR278" s="15"/>
      <c r="AS278" s="17"/>
    </row>
    <row r="279" spans="12:45" x14ac:dyDescent="0.35">
      <c r="L279" s="12"/>
      <c r="AD279" s="12"/>
      <c r="AE279" s="14"/>
      <c r="AF279" s="18"/>
      <c r="AG279" s="18"/>
      <c r="AH279" s="18"/>
      <c r="AI279" s="18"/>
      <c r="AJ279" s="18"/>
      <c r="AK279" s="18"/>
      <c r="AL279" s="18"/>
      <c r="AM279" s="19"/>
      <c r="AN279" s="14"/>
      <c r="AR279" s="15"/>
      <c r="AS279" s="17"/>
    </row>
    <row r="280" spans="12:45" x14ac:dyDescent="0.35">
      <c r="L280" s="12"/>
      <c r="AD280" s="12"/>
      <c r="AE280" s="14"/>
      <c r="AF280" s="18"/>
      <c r="AG280" s="18"/>
      <c r="AH280" s="18"/>
      <c r="AI280" s="18"/>
      <c r="AJ280" s="18"/>
      <c r="AK280" s="18"/>
      <c r="AL280" s="18"/>
      <c r="AM280" s="19"/>
      <c r="AN280" s="14"/>
      <c r="AR280" s="15"/>
      <c r="AS280" s="17"/>
    </row>
    <row r="281" spans="12:45" x14ac:dyDescent="0.35">
      <c r="L281" s="12"/>
      <c r="AD281" s="12"/>
      <c r="AE281" s="14"/>
      <c r="AF281" s="18"/>
      <c r="AG281" s="18"/>
      <c r="AH281" s="18"/>
      <c r="AI281" s="18"/>
      <c r="AJ281" s="18"/>
      <c r="AK281" s="18"/>
      <c r="AL281" s="18"/>
      <c r="AM281" s="19"/>
      <c r="AN281" s="14"/>
      <c r="AR281" s="15"/>
      <c r="AS281" s="17"/>
    </row>
    <row r="282" spans="12:45" x14ac:dyDescent="0.35">
      <c r="L282" s="12"/>
      <c r="AD282" s="12"/>
      <c r="AE282" s="14"/>
      <c r="AF282" s="18"/>
      <c r="AG282" s="18"/>
      <c r="AH282" s="18"/>
      <c r="AI282" s="18"/>
      <c r="AJ282" s="18"/>
      <c r="AK282" s="18"/>
      <c r="AL282" s="18"/>
      <c r="AM282" s="19"/>
      <c r="AN282" s="14"/>
      <c r="AR282" s="15"/>
      <c r="AS282" s="17"/>
    </row>
    <row r="283" spans="12:45" x14ac:dyDescent="0.35">
      <c r="L283" s="12"/>
      <c r="AD283" s="12"/>
      <c r="AE283" s="14"/>
      <c r="AF283" s="18"/>
      <c r="AG283" s="18"/>
      <c r="AH283" s="18"/>
      <c r="AI283" s="18"/>
      <c r="AJ283" s="18"/>
      <c r="AK283" s="18"/>
      <c r="AL283" s="18"/>
      <c r="AM283" s="19"/>
      <c r="AN283" s="14"/>
      <c r="AR283" s="15"/>
      <c r="AS283" s="17"/>
    </row>
    <row r="284" spans="12:45" x14ac:dyDescent="0.35">
      <c r="L284" s="12"/>
      <c r="AD284" s="12"/>
      <c r="AE284" s="14"/>
      <c r="AF284" s="18"/>
      <c r="AG284" s="18"/>
      <c r="AH284" s="18"/>
      <c r="AI284" s="18"/>
      <c r="AJ284" s="18"/>
      <c r="AK284" s="18"/>
      <c r="AL284" s="18"/>
      <c r="AM284" s="19"/>
      <c r="AN284" s="14"/>
      <c r="AR284" s="15"/>
      <c r="AS284" s="17"/>
    </row>
    <row r="285" spans="12:45" x14ac:dyDescent="0.35">
      <c r="L285" s="12"/>
      <c r="AD285" s="12"/>
      <c r="AE285" s="14"/>
      <c r="AF285" s="18"/>
      <c r="AG285" s="18"/>
      <c r="AH285" s="18"/>
      <c r="AI285" s="18"/>
      <c r="AJ285" s="18"/>
      <c r="AK285" s="18"/>
      <c r="AL285" s="18"/>
      <c r="AM285" s="19"/>
      <c r="AN285" s="14"/>
      <c r="AR285" s="15"/>
      <c r="AS285" s="17"/>
    </row>
    <row r="286" spans="12:45" x14ac:dyDescent="0.35">
      <c r="L286" s="12"/>
      <c r="AD286" s="12"/>
      <c r="AE286" s="14"/>
      <c r="AF286" s="18"/>
      <c r="AG286" s="18"/>
      <c r="AH286" s="18"/>
      <c r="AI286" s="18"/>
      <c r="AJ286" s="18"/>
      <c r="AK286" s="18"/>
      <c r="AL286" s="18"/>
      <c r="AM286" s="19"/>
      <c r="AN286" s="14"/>
      <c r="AR286" s="15"/>
      <c r="AS286" s="17"/>
    </row>
    <row r="287" spans="12:45" x14ac:dyDescent="0.35">
      <c r="L287" s="12"/>
      <c r="AD287" s="12"/>
      <c r="AE287" s="14"/>
      <c r="AF287" s="18"/>
      <c r="AG287" s="18"/>
      <c r="AH287" s="18"/>
      <c r="AI287" s="18"/>
      <c r="AJ287" s="18"/>
      <c r="AK287" s="18"/>
      <c r="AL287" s="18"/>
      <c r="AM287" s="19"/>
      <c r="AN287" s="14"/>
      <c r="AR287" s="15"/>
      <c r="AS287" s="17"/>
    </row>
    <row r="288" spans="12:45" x14ac:dyDescent="0.35">
      <c r="L288" s="12"/>
      <c r="AD288" s="12"/>
      <c r="AE288" s="14"/>
      <c r="AF288" s="18"/>
      <c r="AG288" s="18"/>
      <c r="AH288" s="18"/>
      <c r="AI288" s="18"/>
      <c r="AJ288" s="18"/>
      <c r="AK288" s="18"/>
      <c r="AL288" s="18"/>
      <c r="AM288" s="19"/>
      <c r="AN288" s="14"/>
      <c r="AR288" s="15"/>
      <c r="AS288" s="17"/>
    </row>
    <row r="289" spans="12:45" x14ac:dyDescent="0.35">
      <c r="L289" s="12"/>
      <c r="AD289" s="12"/>
      <c r="AE289" s="14"/>
      <c r="AF289" s="18"/>
      <c r="AG289" s="18"/>
      <c r="AH289" s="18"/>
      <c r="AI289" s="18"/>
      <c r="AJ289" s="18"/>
      <c r="AK289" s="18"/>
      <c r="AL289" s="18"/>
      <c r="AM289" s="19"/>
      <c r="AN289" s="14"/>
      <c r="AR289" s="15"/>
      <c r="AS289" s="17"/>
    </row>
    <row r="290" spans="12:45" x14ac:dyDescent="0.35">
      <c r="L290" s="12"/>
      <c r="AD290" s="12"/>
      <c r="AE290" s="14"/>
      <c r="AF290" s="18"/>
      <c r="AG290" s="18"/>
      <c r="AH290" s="18"/>
      <c r="AI290" s="18"/>
      <c r="AJ290" s="18"/>
      <c r="AK290" s="18"/>
      <c r="AL290" s="18"/>
      <c r="AM290" s="19"/>
      <c r="AN290" s="14"/>
      <c r="AR290" s="15"/>
      <c r="AS290" s="17"/>
    </row>
    <row r="291" spans="12:45" x14ac:dyDescent="0.35">
      <c r="L291" s="12"/>
      <c r="AD291" s="12"/>
      <c r="AE291" s="14"/>
      <c r="AF291" s="18"/>
      <c r="AG291" s="18"/>
      <c r="AH291" s="18"/>
      <c r="AI291" s="18"/>
      <c r="AJ291" s="18"/>
      <c r="AK291" s="18"/>
      <c r="AL291" s="18"/>
      <c r="AM291" s="19"/>
      <c r="AN291" s="14"/>
      <c r="AR291" s="15"/>
      <c r="AS291" s="17"/>
    </row>
  </sheetData>
  <autoFilter ref="A1:AT291" xr:uid="{49215D81-2C89-480B-B3C3-F05E5951A22F}"/>
  <phoneticPr fontId="4" type="noConversion"/>
  <dataValidations count="4">
    <dataValidation type="whole" allowBlank="1" showInputMessage="1" showErrorMessage="1" sqref="O2:O291" xr:uid="{96BB0DB9-B2B7-4C58-8F48-970E70A268C9}">
      <formula1>0</formula1>
      <formula2>12</formula2>
    </dataValidation>
    <dataValidation type="list" allowBlank="1" showInputMessage="1" showErrorMessage="1" sqref="V2:V291" xr:uid="{60517796-EFF1-422E-B157-AD1B67F87809}">
      <formula1>"mk1PodUpgrade,mk2PodUpgrade,mk3PodUpgrade,mk4PodUpgrade"</formula1>
    </dataValidation>
    <dataValidation type="list" allowBlank="1" showInputMessage="1" showErrorMessage="1" sqref="AF2:AF291" xr:uid="{C38C90EA-499B-40A2-9B9C-EB4A90FA38B0}">
      <formula1>"No,Yes"</formula1>
    </dataValidation>
    <dataValidation type="list" allowBlank="1" showInputMessage="1" showErrorMessage="1" sqref="AB2:AB291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P2:P291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P2:P291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Z2:Z291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W2:W291</xm:sqref>
        </x14:dataValidation>
        <x14:dataValidation type="list" allowBlank="1" showInputMessage="1" showErrorMessage="1" xr:uid="{C2C7DBC4-95A6-40AF-920C-71558FF5152D}">
          <x14:formula1>
            <xm:f>TechTree!$G$2:$G$43</xm:f>
          </x14:formula1>
          <xm:sqref>N2:N291</xm:sqref>
        </x14:dataValidation>
        <x14:dataValidation type="list" allowBlank="1" showInputMessage="1" showErrorMessage="1" xr:uid="{C18C8DD2-5263-4340-83F0-BCBBE6A49DA2}">
          <x14:formula1>
            <xm:f>FuelTankUpgrades!$C$2:$C$32</xm:f>
          </x14:formula1>
          <xm:sqref>AA2:AA291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J438"/>
  <sheetViews>
    <sheetView showGridLines="0" topLeftCell="A94" zoomScaleNormal="100" workbookViewId="0">
      <selection activeCell="C189" sqref="C189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  <col min="8" max="8" width="25.7265625" bestFit="1" customWidth="1"/>
    <col min="9" max="9" width="93.54296875" bestFit="1" customWidth="1"/>
    <col min="10" max="10" width="82.08984375" customWidth="1"/>
  </cols>
  <sheetData>
    <row r="1" spans="1:10" x14ac:dyDescent="0.35">
      <c r="A1" s="5" t="s">
        <v>197</v>
      </c>
      <c r="B1" t="s">
        <v>198</v>
      </c>
      <c r="C1" s="1" t="s">
        <v>226</v>
      </c>
      <c r="D1" t="s">
        <v>11</v>
      </c>
      <c r="E1" t="s">
        <v>590</v>
      </c>
      <c r="G1" s="2" t="s">
        <v>225</v>
      </c>
      <c r="H1" t="s">
        <v>598</v>
      </c>
    </row>
    <row r="2" spans="1:10" x14ac:dyDescent="0.35">
      <c r="A2" s="5" t="s">
        <v>199</v>
      </c>
      <c r="B2">
        <v>0</v>
      </c>
      <c r="C2" s="1" t="str">
        <f>_xlfn.CONCAT(A2,B2)</f>
        <v>Actuator0</v>
      </c>
      <c r="D2" t="s">
        <v>75</v>
      </c>
      <c r="E2" t="str">
        <f>IFERROR(VLOOKUP(D2,BaseTechNodes!$A$1:$A$238,1,FALSE),"Not Valid")</f>
        <v>start</v>
      </c>
      <c r="G2" s="3" t="s">
        <v>199</v>
      </c>
      <c r="H2" t="s">
        <v>30</v>
      </c>
      <c r="I2" s="22" t="str">
        <f>_xlfn.CONCAT("    ",UPPER(H2),CHAR(10),"    {",CHAR(10),"        COST_MULTIPLIER = 1.0",CHAR(10),"        ENTRYCOST_MULTIPLIER = 1.0",CHAR(10),"    }")</f>
        <v xml:space="preserve">    ACTUATORS
    {
        COST_MULTIPLIER = 1.0
        ENTRYCOST_MULTIPLIER = 1.0
    }</v>
      </c>
      <c r="J2" s="22" t="str">
        <f>_xlfn.CONCAT("@PART[*]:HAS[techBranch[",H2,"]]:FOR[zKiwiTechTree]",CHAR(10),"{",CHAR(10),"    multiplierExist = yes",CHAR(10),"    costMultiplier = #$@KIWI_COST_MULTIPLIERS/",UPPER(H2),"/COST_MULTIPLIER$",CHAR(10),"    entryCostMultiplier = #$@KIWI_COST_MULTIPLIERS/",UPPER(H2),"/ENTRYCOST_MULTIPLIER$",CHAR(10),"}")</f>
        <v>@PART[*]:HAS[techBranch[actuators]]:FOR[zKiwiTechTree]
{
    multiplierExist = yes
    costMultiplier = #$@KIWI_COST_MULTIPLIERS/ACTUATORS/COST_MULTIPLIER$
    entryCostMultiplier = #$@KIWI_COST_MULTIPLIERS/ACTUATORS/ENTRYCOST_MULTIPLIER$
}</v>
      </c>
    </row>
    <row r="3" spans="1:10" x14ac:dyDescent="0.35">
      <c r="A3" s="5" t="s">
        <v>199</v>
      </c>
      <c r="B3">
        <v>1</v>
      </c>
      <c r="C3" s="1" t="str">
        <f t="shared" ref="C3:C66" si="0">_xlfn.CONCAT(A3,B3)</f>
        <v>Actuator1</v>
      </c>
      <c r="D3" t="s">
        <v>19</v>
      </c>
      <c r="E3" t="str">
        <f>IFERROR(VLOOKUP(D3,BaseTechNodes!$A$1:$A$238,1,FALSE),"Not Valid")</f>
        <v>basicRocketry</v>
      </c>
      <c r="G3" s="4" t="s">
        <v>205</v>
      </c>
      <c r="H3" t="s">
        <v>603</v>
      </c>
      <c r="I3" s="22" t="str">
        <f t="shared" ref="I3:I43" si="1">_xlfn.CONCAT("    ",UPPER(H3),CHAR(10),"    {",CHAR(10),"        COST_MULTIPLIER = 1.0",CHAR(10),"        ENTRYCOST_MULTIPLIER = 1.0",CHAR(10),"    }")</f>
        <v xml:space="preserve">    ADAPTERSETAL
    {
        COST_MULTIPLIER = 1.0
        ENTRYCOST_MULTIPLIER = 1.0
    }</v>
      </c>
      <c r="J3" s="22" t="str">
        <f t="shared" ref="J3:J43" si="2">_xlfn.CONCAT("@PART[*]:HAS[techBranch[",H3,"]]:FOR[zKiwiTechTree]",CHAR(10),"{",CHAR(10),"    multiplierExist = yes",CHAR(10),"    costMultiplier = #$@KIWI_COST_MULTIPLIERS/",UPPER(H3),"/COST_MULTIPLIER$",CHAR(10),"    entryCostMultiplier = #$@KIWI_COST_MULTIPLIERS/",UPPER(H3),"/ENTRYCOST_MULTIPLIER$",CHAR(10),"}")</f>
        <v>@PART[*]:HAS[techBranch[adaptersEtAl]]:FOR[zKiwiTechTree]
{
    multiplierExist = yes
    costMultiplier = #$@KIWI_COST_MULTIPLIERS/ADAPTERSETAL/COST_MULTIPLIER$
    entryCostMultiplier = #$@KIWI_COST_MULTIPLIERS/ADAPTERSETAL/ENTRYCOST_MULTIPLIER$
}</v>
      </c>
    </row>
    <row r="4" spans="1:10" x14ac:dyDescent="0.35">
      <c r="A4" s="5" t="s">
        <v>199</v>
      </c>
      <c r="B4">
        <v>2</v>
      </c>
      <c r="C4" s="1" t="str">
        <f t="shared" si="0"/>
        <v>Actuator2</v>
      </c>
      <c r="D4" t="s">
        <v>18</v>
      </c>
      <c r="E4" t="str">
        <f>IFERROR(VLOOKUP(D4,BaseTechNodes!$A$1:$A$238,1,FALSE),"Not Valid")</f>
        <v>basicConstruction</v>
      </c>
      <c r="G4" s="4" t="s">
        <v>216</v>
      </c>
      <c r="H4" t="s">
        <v>600</v>
      </c>
      <c r="I4" s="22" t="str">
        <f t="shared" si="1"/>
        <v xml:space="preserve">    ANTENNA
    {
        COST_MULTIPLIER = 1.0
        ENTRYCOST_MULTIPLIER = 1.0
    }</v>
      </c>
      <c r="J4" s="22" t="str">
        <f t="shared" si="2"/>
        <v>@PART[*]:HAS[techBranch[antenna]]:FOR[zKiwiTechTree]
{
    multiplierExist = yes
    costMultiplier = #$@KIWI_COST_MULTIPLIERS/ANTENNA/COST_MULTIPLIER$
    entryCostMultiplier = #$@KIWI_COST_MULTIPLIERS/ANTENNA/ENTRYCOST_MULTIPLIER$
}</v>
      </c>
    </row>
    <row r="5" spans="1:10" x14ac:dyDescent="0.35">
      <c r="A5" s="5" t="s">
        <v>199</v>
      </c>
      <c r="B5">
        <v>3</v>
      </c>
      <c r="C5" s="1" t="str">
        <f t="shared" si="0"/>
        <v>Actuator3</v>
      </c>
      <c r="D5" t="s">
        <v>77</v>
      </c>
      <c r="E5" t="str">
        <f>IFERROR(VLOOKUP(D5,BaseTechNodes!$A$1:$A$238,1,FALSE),"Not Valid")</f>
        <v>generalConstruction</v>
      </c>
      <c r="G5" s="4" t="s">
        <v>208</v>
      </c>
      <c r="H5" t="s">
        <v>601</v>
      </c>
      <c r="I5" s="22" t="str">
        <f t="shared" si="1"/>
        <v xml:space="preserve">    BATTERIES
    {
        COST_MULTIPLIER = 1.0
        ENTRYCOST_MULTIPLIER = 1.0
    }</v>
      </c>
      <c r="J5" s="22" t="str">
        <f t="shared" si="2"/>
        <v>@PART[*]:HAS[techBranch[batteries]]:FOR[zKiwiTechTree]
{
    multiplierExist = yes
    costMultiplier = #$@KIWI_COST_MULTIPLIERS/BATTERIES/COST_MULTIPLIER$
    entryCostMultiplier = #$@KIWI_COST_MULTIPLIERS/BATTERIES/ENTRYCOST_MULTIPLIER$
}</v>
      </c>
    </row>
    <row r="6" spans="1:10" x14ac:dyDescent="0.35">
      <c r="A6" s="5" t="s">
        <v>199</v>
      </c>
      <c r="B6">
        <v>4</v>
      </c>
      <c r="C6" s="1" t="str">
        <f t="shared" si="0"/>
        <v>Actuator4</v>
      </c>
      <c r="D6" t="s">
        <v>86</v>
      </c>
      <c r="E6" t="str">
        <f>IFERROR(VLOOKUP(D6,BaseTechNodes!$A$1:$A$238,1,FALSE),"Not Valid")</f>
        <v>advConstruction</v>
      </c>
      <c r="G6" s="4" t="s">
        <v>352</v>
      </c>
      <c r="H6" t="s">
        <v>602</v>
      </c>
      <c r="I6" s="22" t="str">
        <f t="shared" si="1"/>
        <v xml:space="preserve">    BEAMEDPOWER
    {
        COST_MULTIPLIER = 1.0
        ENTRYCOST_MULTIPLIER = 1.0
    }</v>
      </c>
      <c r="J6" s="22" t="str">
        <f t="shared" si="2"/>
        <v>@PART[*]:HAS[techBranch[beamedPower]]:FOR[zKiwiTechTree]
{
    multiplierExist = yes
    costMultiplier = #$@KIWI_COST_MULTIPLIERS/BEAMEDPOWER/COST_MULTIPLIER$
    entryCostMultiplier = #$@KIWI_COST_MULTIPLIERS/BEAMEDPOWER/ENTRYCOST_MULTIPLIER$
}</v>
      </c>
    </row>
    <row r="7" spans="1:10" x14ac:dyDescent="0.35">
      <c r="A7" s="5" t="s">
        <v>199</v>
      </c>
      <c r="B7">
        <v>5</v>
      </c>
      <c r="C7" s="1" t="str">
        <f t="shared" si="0"/>
        <v>Actuator5</v>
      </c>
      <c r="D7" t="s">
        <v>30</v>
      </c>
      <c r="E7" t="str">
        <f>IFERROR(VLOOKUP(D7,BaseTechNodes!$A$1:$A$238,1,FALSE),"Not Valid")</f>
        <v>actuators</v>
      </c>
      <c r="G7" s="4" t="s">
        <v>201</v>
      </c>
      <c r="H7" t="s">
        <v>605</v>
      </c>
      <c r="I7" s="22" t="str">
        <f t="shared" si="1"/>
        <v xml:space="preserve">    COCKPITS
    {
        COST_MULTIPLIER = 1.0
        ENTRYCOST_MULTIPLIER = 1.0
    }</v>
      </c>
      <c r="J7" s="22" t="str">
        <f t="shared" si="2"/>
        <v>@PART[*]:HAS[techBranch[cockpits]]:FOR[zKiwiTechTree]
{
    multiplierExist = yes
    costMultiplier = #$@KIWI_COST_MULTIPLIERS/COCKPITS/COST_MULTIPLIER$
    entryCostMultiplier = #$@KIWI_COST_MULTIPLIERS/COCKPITS/ENTRYCOST_MULTIPLIER$
}</v>
      </c>
    </row>
    <row r="8" spans="1:10" x14ac:dyDescent="0.35">
      <c r="A8" s="5" t="s">
        <v>199</v>
      </c>
      <c r="B8">
        <v>6</v>
      </c>
      <c r="C8" s="1" t="str">
        <f t="shared" si="0"/>
        <v>Actuator6</v>
      </c>
      <c r="D8" t="s">
        <v>71</v>
      </c>
      <c r="E8" t="str">
        <f>IFERROR(VLOOKUP(D8,BaseTechNodes!$A$1:$A$238,1,FALSE),"Not Valid")</f>
        <v>advActuators</v>
      </c>
      <c r="G8" s="4" t="s">
        <v>203</v>
      </c>
      <c r="H8" t="s">
        <v>23</v>
      </c>
      <c r="I8" s="22" t="str">
        <f t="shared" si="1"/>
        <v xml:space="preserve">    COMMANDMODULES
    {
        COST_MULTIPLIER = 1.0
        ENTRYCOST_MULTIPLIER = 1.0
    }</v>
      </c>
      <c r="J8" s="22" t="str">
        <f t="shared" si="2"/>
        <v>@PART[*]:HAS[techBranch[commandModules]]:FOR[zKiwiTechTree]
{
    multiplierExist = yes
    costMultiplier = #$@KIWI_COST_MULTIPLIERS/COMMANDMODULES/COST_MULTIPLIER$
    entryCostMultiplier = #$@KIWI_COST_MULTIPLIERS/COMMANDMODULES/ENTRYCOST_MULTIPLIER$
}</v>
      </c>
    </row>
    <row r="9" spans="1:10" x14ac:dyDescent="0.35">
      <c r="A9" s="5" t="s">
        <v>199</v>
      </c>
      <c r="B9">
        <v>7</v>
      </c>
      <c r="C9" s="1" t="str">
        <f t="shared" si="0"/>
        <v>Actuator7</v>
      </c>
      <c r="D9" t="s">
        <v>79</v>
      </c>
      <c r="E9" t="str">
        <f>IFERROR(VLOOKUP(D9,BaseTechNodes!$A$1:$A$238,1,FALSE),"Not Valid")</f>
        <v>experimentalActuators</v>
      </c>
      <c r="G9" s="4" t="s">
        <v>228</v>
      </c>
      <c r="H9" t="s">
        <v>21</v>
      </c>
      <c r="I9" s="22" t="str">
        <f t="shared" si="1"/>
        <v xml:space="preserve">    COMMANDMODULESEXTENSIONS
    {
        COST_MULTIPLIER = 1.0
        ENTRYCOST_MULTIPLIER = 1.0
    }</v>
      </c>
      <c r="J9" s="22" t="str">
        <f t="shared" si="2"/>
        <v>@PART[*]:HAS[techBranch[commandModulesExtensions]]:FOR[zKiwiTechTree]
{
    multiplierExist = yes
    costMultiplier = #$@KIWI_COST_MULTIPLIERS/COMMANDMODULESEXTENSIONS/COST_MULTIPLIER$
    entryCostMultiplier = #$@KIWI_COST_MULTIPLIERS/COMMANDMODULESEXTENSIONS/ENTRYCOST_MULTIPLIER$
}</v>
      </c>
    </row>
    <row r="10" spans="1:10" x14ac:dyDescent="0.35">
      <c r="A10" s="5" t="s">
        <v>199</v>
      </c>
      <c r="B10">
        <v>8</v>
      </c>
      <c r="C10" s="1" t="str">
        <f t="shared" si="0"/>
        <v>Actuator8</v>
      </c>
      <c r="D10" t="s">
        <v>200</v>
      </c>
      <c r="E10" t="str">
        <f>IFERROR(VLOOKUP(D10,BaseTechNodes!$A$1:$A$238,1,FALSE),"Not Valid")</f>
        <v>offworldManufacturing</v>
      </c>
      <c r="G10" s="4" t="s">
        <v>212</v>
      </c>
      <c r="H10" t="s">
        <v>615</v>
      </c>
      <c r="I10" s="22" t="str">
        <f t="shared" si="1"/>
        <v xml:space="preserve">    CRYOENGINES
    {
        COST_MULTIPLIER = 1.0
        ENTRYCOST_MULTIPLIER = 1.0
    }</v>
      </c>
      <c r="J10" s="22" t="str">
        <f t="shared" si="2"/>
        <v>@PART[*]:HAS[techBranch[cryoEngines]]:FOR[zKiwiTechTree]
{
    multiplierExist = yes
    costMultiplier = #$@KIWI_COST_MULTIPLIERS/CRYOENGINES/COST_MULTIPLIER$
    entryCostMultiplier = #$@KIWI_COST_MULTIPLIERS/CRYOENGINES/ENTRYCOST_MULTIPLIER$
}</v>
      </c>
    </row>
    <row r="11" spans="1:10" x14ac:dyDescent="0.35">
      <c r="A11" s="5" t="s">
        <v>205</v>
      </c>
      <c r="B11">
        <v>0</v>
      </c>
      <c r="C11" s="1" t="str">
        <f t="shared" si="0"/>
        <v>Adapters Fairings Nose Cones0</v>
      </c>
      <c r="D11" t="s">
        <v>75</v>
      </c>
      <c r="E11" t="str">
        <f>IFERROR(VLOOKUP(D11,BaseTechNodes!$A$1:$A$238,1,FALSE),"Not Valid")</f>
        <v>start</v>
      </c>
      <c r="G11" s="4" t="s">
        <v>210</v>
      </c>
      <c r="H11" t="s">
        <v>599</v>
      </c>
      <c r="I11" s="22" t="str">
        <f t="shared" si="1"/>
        <v xml:space="preserve">    DECOUPLERS
    {
        COST_MULTIPLIER = 1.0
        ENTRYCOST_MULTIPLIER = 1.0
    }</v>
      </c>
      <c r="J11" s="22" t="str">
        <f t="shared" si="2"/>
        <v>@PART[*]:HAS[techBranch[decouplers]]:FOR[zKiwiTechTree]
{
    multiplierExist = yes
    costMultiplier = #$@KIWI_COST_MULTIPLIERS/DECOUPLERS/COST_MULTIPLIER$
    entryCostMultiplier = #$@KIWI_COST_MULTIPLIERS/DECOUPLERS/ENTRYCOST_MULTIPLIER$
}</v>
      </c>
    </row>
    <row r="12" spans="1:10" x14ac:dyDescent="0.35">
      <c r="A12" s="5" t="s">
        <v>205</v>
      </c>
      <c r="B12">
        <v>1</v>
      </c>
      <c r="C12" s="1" t="str">
        <f t="shared" si="0"/>
        <v>Adapters Fairings Nose Cones1</v>
      </c>
      <c r="D12" t="s">
        <v>19</v>
      </c>
      <c r="E12" t="str">
        <f>IFERROR(VLOOKUP(D12,BaseTechNodes!$A$1:$A$238,1,FALSE),"Not Valid")</f>
        <v>basicRocketry</v>
      </c>
      <c r="G12" s="4" t="s">
        <v>339</v>
      </c>
      <c r="H12" t="s">
        <v>610</v>
      </c>
      <c r="I12" s="22" t="str">
        <f t="shared" si="1"/>
        <v xml:space="preserve">    DRONECORE
    {
        COST_MULTIPLIER = 1.0
        ENTRYCOST_MULTIPLIER = 1.0
    }</v>
      </c>
      <c r="J12" s="22" t="str">
        <f t="shared" si="2"/>
        <v>@PART[*]:HAS[techBranch[droneCore]]:FOR[zKiwiTechTree]
{
    multiplierExist = yes
    costMultiplier = #$@KIWI_COST_MULTIPLIERS/DRONECORE/COST_MULTIPLIER$
    entryCostMultiplier = #$@KIWI_COST_MULTIPLIERS/DRONECORE/ENTRYCOST_MULTIPLIER$
}</v>
      </c>
    </row>
    <row r="13" spans="1:10" x14ac:dyDescent="0.35">
      <c r="A13" s="5" t="s">
        <v>205</v>
      </c>
      <c r="B13">
        <v>2</v>
      </c>
      <c r="C13" s="1" t="str">
        <f t="shared" si="0"/>
        <v>Adapters Fairings Nose Cones2</v>
      </c>
      <c r="D13" t="s">
        <v>18</v>
      </c>
      <c r="E13" t="str">
        <f>IFERROR(VLOOKUP(D13,BaseTechNodes!$A$1:$A$238,1,FALSE),"Not Valid")</f>
        <v>basicConstruction</v>
      </c>
      <c r="G13" s="4" t="s">
        <v>635</v>
      </c>
      <c r="H13" t="s">
        <v>636</v>
      </c>
      <c r="I13" s="22" t="str">
        <f t="shared" si="1"/>
        <v xml:space="preserve">    HYPERGOLICENGINES
    {
        COST_MULTIPLIER = 1.0
        ENTRYCOST_MULTIPLIER = 1.0
    }</v>
      </c>
      <c r="J13" s="22" t="str">
        <f t="shared" si="2"/>
        <v>@PART[*]:HAS[techBranch[hypergolicEngines]]:FOR[zKiwiTechTree]
{
    multiplierExist = yes
    costMultiplier = #$@KIWI_COST_MULTIPLIERS/HYPERGOLICENGINES/COST_MULTIPLIER$
    entryCostMultiplier = #$@KIWI_COST_MULTIPLIERS/HYPERGOLICENGINES/ENTRYCOST_MULTIPLIER$
}</v>
      </c>
    </row>
    <row r="14" spans="1:10" x14ac:dyDescent="0.35">
      <c r="A14" s="5" t="s">
        <v>205</v>
      </c>
      <c r="B14">
        <v>3</v>
      </c>
      <c r="C14" s="1" t="str">
        <f t="shared" si="0"/>
        <v>Adapters Fairings Nose Cones3</v>
      </c>
      <c r="D14" t="s">
        <v>77</v>
      </c>
      <c r="E14" t="str">
        <f>IFERROR(VLOOKUP(D14,BaseTechNodes!$A$1:$A$238,1,FALSE),"Not Valid")</f>
        <v>generalConstruction</v>
      </c>
      <c r="G14" s="4" t="s">
        <v>229</v>
      </c>
      <c r="H14" t="s">
        <v>616</v>
      </c>
      <c r="I14" s="22" t="str">
        <f t="shared" si="1"/>
        <v xml:space="preserve">    IONENGINES
    {
        COST_MULTIPLIER = 1.0
        ENTRYCOST_MULTIPLIER = 1.0
    }</v>
      </c>
      <c r="J14" s="22" t="str">
        <f t="shared" si="2"/>
        <v>@PART[*]:HAS[techBranch[ionEngines]]:FOR[zKiwiTechTree]
{
    multiplierExist = yes
    costMultiplier = #$@KIWI_COST_MULTIPLIERS/IONENGINES/COST_MULTIPLIER$
    entryCostMultiplier = #$@KIWI_COST_MULTIPLIERS/IONENGINES/ENTRYCOST_MULTIPLIER$
}</v>
      </c>
    </row>
    <row r="15" spans="1:10" x14ac:dyDescent="0.35">
      <c r="A15" s="5" t="s">
        <v>205</v>
      </c>
      <c r="B15">
        <v>4</v>
      </c>
      <c r="C15" s="1" t="str">
        <f t="shared" si="0"/>
        <v>Adapters Fairings Nose Cones4</v>
      </c>
      <c r="D15" t="s">
        <v>86</v>
      </c>
      <c r="E15" t="str">
        <f>IFERROR(VLOOKUP(D15,BaseTechNodes!$A$1:$A$238,1,FALSE),"Not Valid")</f>
        <v>advConstruction</v>
      </c>
      <c r="G15" s="4" t="s">
        <v>227</v>
      </c>
      <c r="H15" t="s">
        <v>617</v>
      </c>
      <c r="I15" s="22" t="str">
        <f t="shared" si="1"/>
        <v xml:space="preserve">    JETENGINES
    {
        COST_MULTIPLIER = 1.0
        ENTRYCOST_MULTIPLIER = 1.0
    }</v>
      </c>
      <c r="J15" s="22" t="str">
        <f t="shared" si="2"/>
        <v>@PART[*]:HAS[techBranch[jetEngines]]:FOR[zKiwiTechTree]
{
    multiplierExist = yes
    costMultiplier = #$@KIWI_COST_MULTIPLIERS/JETENGINES/COST_MULTIPLIER$
    entryCostMultiplier = #$@KIWI_COST_MULTIPLIERS/JETENGINES/ENTRYCOST_MULTIPLIER$
}</v>
      </c>
    </row>
    <row r="16" spans="1:10" x14ac:dyDescent="0.35">
      <c r="A16" s="5" t="s">
        <v>205</v>
      </c>
      <c r="B16">
        <v>5</v>
      </c>
      <c r="C16" s="1" t="str">
        <f t="shared" si="0"/>
        <v>Adapters Fairings Nose Cones5</v>
      </c>
      <c r="D16" t="s">
        <v>69</v>
      </c>
      <c r="E16" t="str">
        <f>IFERROR(VLOOKUP(D16,BaseTechNodes!$A$1:$A$238,1,FALSE),"Not Valid")</f>
        <v>specializedConstruction</v>
      </c>
      <c r="G16" s="4" t="s">
        <v>202</v>
      </c>
      <c r="H16" t="s">
        <v>618</v>
      </c>
      <c r="I16" s="22" t="str">
        <f t="shared" si="1"/>
        <v xml:space="preserve">    JETPARTS
    {
        COST_MULTIPLIER = 1.0
        ENTRYCOST_MULTIPLIER = 1.0
    }</v>
      </c>
      <c r="J16" s="22" t="str">
        <f t="shared" si="2"/>
        <v>@PART[*]:HAS[techBranch[jetParts]]:FOR[zKiwiTechTree]
{
    multiplierExist = yes
    costMultiplier = #$@KIWI_COST_MULTIPLIERS/JETPARTS/COST_MULTIPLIER$
    entryCostMultiplier = #$@KIWI_COST_MULTIPLIERS/JETPARTS/ENTRYCOST_MULTIPLIER$
}</v>
      </c>
    </row>
    <row r="17" spans="1:10" x14ac:dyDescent="0.35">
      <c r="A17" s="5" t="s">
        <v>205</v>
      </c>
      <c r="B17">
        <v>6</v>
      </c>
      <c r="C17" s="1" t="str">
        <f t="shared" si="0"/>
        <v>Adapters Fairings Nose Cones6</v>
      </c>
      <c r="D17" t="s">
        <v>67</v>
      </c>
      <c r="E17" t="str">
        <f>IFERROR(VLOOKUP(D17,BaseTechNodes!$A$1:$A$238,1,FALSE),"Not Valid")</f>
        <v>advMetalworks</v>
      </c>
      <c r="G17" s="4" t="s">
        <v>221</v>
      </c>
      <c r="H17" t="s">
        <v>611</v>
      </c>
      <c r="I17" s="22" t="str">
        <f t="shared" si="1"/>
        <v xml:space="preserve">    LADDERSLIGHTS
    {
        COST_MULTIPLIER = 1.0
        ENTRYCOST_MULTIPLIER = 1.0
    }</v>
      </c>
      <c r="J17" s="22" t="str">
        <f t="shared" si="2"/>
        <v>@PART[*]:HAS[techBranch[laddersLights]]:FOR[zKiwiTechTree]
{
    multiplierExist = yes
    costMultiplier = #$@KIWI_COST_MULTIPLIERS/LADDERSLIGHTS/COST_MULTIPLIER$
    entryCostMultiplier = #$@KIWI_COST_MULTIPLIERS/LADDERSLIGHTS/ENTRYCOST_MULTIPLIER$
}</v>
      </c>
    </row>
    <row r="18" spans="1:10" x14ac:dyDescent="0.35">
      <c r="A18" s="5" t="s">
        <v>205</v>
      </c>
      <c r="B18">
        <v>7</v>
      </c>
      <c r="C18" s="1" t="str">
        <f t="shared" si="0"/>
        <v>Adapters Fairings Nose Cones7</v>
      </c>
      <c r="D18" t="s">
        <v>64</v>
      </c>
      <c r="E18" t="str">
        <f>IFERROR(VLOOKUP(D18,BaseTechNodes!$A$1:$A$238,1,FALSE),"Not Valid")</f>
        <v>nanolathing</v>
      </c>
      <c r="G18" s="4" t="s">
        <v>218</v>
      </c>
      <c r="H18" t="s">
        <v>619</v>
      </c>
      <c r="I18" s="22" t="str">
        <f t="shared" si="1"/>
        <v xml:space="preserve">    LANDINGGEAR
    {
        COST_MULTIPLIER = 1.0
        ENTRYCOST_MULTIPLIER = 1.0
    }</v>
      </c>
      <c r="J18" s="22" t="str">
        <f t="shared" si="2"/>
        <v>@PART[*]:HAS[techBranch[landingGear]]:FOR[zKiwiTechTree]
{
    multiplierExist = yes
    costMultiplier = #$@KIWI_COST_MULTIPLIERS/LANDINGGEAR/COST_MULTIPLIER$
    entryCostMultiplier = #$@KIWI_COST_MULTIPLIERS/LANDINGGEAR/ENTRYCOST_MULTIPLIER$
}</v>
      </c>
    </row>
    <row r="19" spans="1:10" x14ac:dyDescent="0.35">
      <c r="A19" s="5" t="s">
        <v>205</v>
      </c>
      <c r="B19">
        <v>8</v>
      </c>
      <c r="C19" s="1" t="str">
        <f t="shared" si="0"/>
        <v>Adapters Fairings Nose Cones8</v>
      </c>
      <c r="D19" t="s">
        <v>167</v>
      </c>
      <c r="E19" t="str">
        <f>IFERROR(VLOOKUP(D19,BaseTechNodes!$A$1:$A$238,1,FALSE),"Not Valid")</f>
        <v>exoticAlloys</v>
      </c>
      <c r="G19" s="4" t="s">
        <v>211</v>
      </c>
      <c r="H19" t="s">
        <v>620</v>
      </c>
      <c r="I19" s="22" t="str">
        <f t="shared" si="1"/>
        <v xml:space="preserve">    KEROLOXENGINES
    {
        COST_MULTIPLIER = 1.0
        ENTRYCOST_MULTIPLIER = 1.0
    }</v>
      </c>
      <c r="J19" s="22" t="str">
        <f t="shared" si="2"/>
        <v>@PART[*]:HAS[techBranch[keroloxEngines]]:FOR[zKiwiTechTree]
{
    multiplierExist = yes
    costMultiplier = #$@KIWI_COST_MULTIPLIERS/KEROLOXENGINES/COST_MULTIPLIER$
    entryCostMultiplier = #$@KIWI_COST_MULTIPLIERS/KEROLOXENGINES/ENTRYCOST_MULTIPLIER$
}</v>
      </c>
    </row>
    <row r="20" spans="1:10" x14ac:dyDescent="0.35">
      <c r="A20" s="5" t="s">
        <v>205</v>
      </c>
      <c r="B20">
        <v>9</v>
      </c>
      <c r="C20" s="1" t="str">
        <f t="shared" si="0"/>
        <v>Adapters Fairings Nose Cones9</v>
      </c>
      <c r="D20" t="s">
        <v>195</v>
      </c>
      <c r="E20" t="str">
        <f>IFERROR(VLOOKUP(D20,BaseTechNodes!$A$1:$A$238,1,FALSE),"Not Valid")</f>
        <v>aerographite</v>
      </c>
      <c r="G20" s="4" t="s">
        <v>334</v>
      </c>
      <c r="H20" t="s">
        <v>621</v>
      </c>
      <c r="I20" s="22" t="str">
        <f t="shared" si="1"/>
        <v xml:space="preserve">    LIQUIDFUELTANKS
    {
        COST_MULTIPLIER = 1.0
        ENTRYCOST_MULTIPLIER = 1.0
    }</v>
      </c>
      <c r="J20" s="22" t="str">
        <f t="shared" si="2"/>
        <v>@PART[*]:HAS[techBranch[liquidFuelTanks]]:FOR[zKiwiTechTree]
{
    multiplierExist = yes
    costMultiplier = #$@KIWI_COST_MULTIPLIERS/LIQUIDFUELTANKS/COST_MULTIPLIER$
    entryCostMultiplier = #$@KIWI_COST_MULTIPLIERS/LIQUIDFUELTANKS/ENTRYCOST_MULTIPLIER$
}</v>
      </c>
    </row>
    <row r="21" spans="1:10" x14ac:dyDescent="0.35">
      <c r="A21" s="6" t="s">
        <v>216</v>
      </c>
      <c r="B21">
        <v>0</v>
      </c>
      <c r="C21" s="1" t="str">
        <f t="shared" si="0"/>
        <v>Antenna0</v>
      </c>
      <c r="D21" t="s">
        <v>75</v>
      </c>
      <c r="E21" t="str">
        <f>IFERROR(VLOOKUP(D21,BaseTechNodes!$A$1:$A$238,1,FALSE),"Not Valid")</f>
        <v>start</v>
      </c>
      <c r="G21" s="4" t="s">
        <v>336</v>
      </c>
      <c r="H21" t="s">
        <v>622</v>
      </c>
      <c r="I21" s="22" t="str">
        <f t="shared" si="1"/>
        <v xml:space="preserve">    MONOPROPELLANTTANKS
    {
        COST_MULTIPLIER = 1.0
        ENTRYCOST_MULTIPLIER = 1.0
    }</v>
      </c>
      <c r="J21" s="22" t="str">
        <f t="shared" si="2"/>
        <v>@PART[*]:HAS[techBranch[monoPropellantTanks]]:FOR[zKiwiTechTree]
{
    multiplierExist = yes
    costMultiplier = #$@KIWI_COST_MULTIPLIERS/MONOPROPELLANTTANKS/COST_MULTIPLIER$
    entryCostMultiplier = #$@KIWI_COST_MULTIPLIERS/MONOPROPELLANTTANKS/ENTRYCOST_MULTIPLIER$
}</v>
      </c>
    </row>
    <row r="22" spans="1:10" x14ac:dyDescent="0.35">
      <c r="A22" s="6" t="s">
        <v>216</v>
      </c>
      <c r="B22">
        <v>1</v>
      </c>
      <c r="C22" s="1" t="str">
        <f t="shared" si="0"/>
        <v>Antenna1</v>
      </c>
      <c r="D22" t="s">
        <v>115</v>
      </c>
      <c r="E22" t="str">
        <f>IFERROR(VLOOKUP(D22,BaseTechNodes!$A$1:$A$238,1,FALSE),"Not Valid")</f>
        <v>engineering101</v>
      </c>
      <c r="G22" s="4" t="s">
        <v>335</v>
      </c>
      <c r="H22" t="s">
        <v>623</v>
      </c>
      <c r="I22" s="22" t="str">
        <f t="shared" si="1"/>
        <v xml:space="preserve">    IONTANKS
    {
        COST_MULTIPLIER = 1.0
        ENTRYCOST_MULTIPLIER = 1.0
    }</v>
      </c>
      <c r="J22" s="22" t="str">
        <f t="shared" si="2"/>
        <v>@PART[*]:HAS[techBranch[ionTanks]]:FOR[zKiwiTechTree]
{
    multiplierExist = yes
    costMultiplier = #$@KIWI_COST_MULTIPLIERS/IONTANKS/COST_MULTIPLIER$
    entryCostMultiplier = #$@KIWI_COST_MULTIPLIERS/IONTANKS/ENTRYCOST_MULTIPLIER$
}</v>
      </c>
    </row>
    <row r="23" spans="1:10" x14ac:dyDescent="0.35">
      <c r="A23" s="6" t="s">
        <v>216</v>
      </c>
      <c r="B23">
        <v>2</v>
      </c>
      <c r="C23" s="1" t="str">
        <f t="shared" si="0"/>
        <v>Antenna2</v>
      </c>
      <c r="D23" t="s">
        <v>43</v>
      </c>
      <c r="E23" t="str">
        <f>IFERROR(VLOOKUP(D23,BaseTechNodes!$A$1:$A$238,1,FALSE),"Not Valid")</f>
        <v>science201</v>
      </c>
      <c r="G23" s="4" t="s">
        <v>333</v>
      </c>
      <c r="H23" t="s">
        <v>624</v>
      </c>
      <c r="I23" s="22" t="str">
        <f t="shared" si="1"/>
        <v xml:space="preserve">    NUCLEARTANKS
    {
        COST_MULTIPLIER = 1.0
        ENTRYCOST_MULTIPLIER = 1.0
    }</v>
      </c>
      <c r="J23" s="22" t="str">
        <f t="shared" si="2"/>
        <v>@PART[*]:HAS[techBranch[nuclearTanks]]:FOR[zKiwiTechTree]
{
    multiplierExist = yes
    costMultiplier = #$@KIWI_COST_MULTIPLIERS/NUCLEARTANKS/COST_MULTIPLIER$
    entryCostMultiplier = #$@KIWI_COST_MULTIPLIERS/NUCLEARTANKS/ENTRYCOST_MULTIPLIER$
}</v>
      </c>
    </row>
    <row r="24" spans="1:10" x14ac:dyDescent="0.35">
      <c r="A24" s="6" t="s">
        <v>216</v>
      </c>
      <c r="B24">
        <v>3</v>
      </c>
      <c r="C24" s="1" t="str">
        <f t="shared" si="0"/>
        <v>Antenna3</v>
      </c>
      <c r="D24" t="s">
        <v>36</v>
      </c>
      <c r="E24" t="str">
        <f>IFERROR(VLOOKUP(D24,BaseTechNodes!$A$1:$A$238,1,FALSE),"Not Valid")</f>
        <v>basicScience</v>
      </c>
      <c r="G24" s="4" t="s">
        <v>358</v>
      </c>
      <c r="H24" t="s">
        <v>359</v>
      </c>
      <c r="I24" s="22" t="str">
        <f t="shared" si="1"/>
        <v xml:space="preserve">    NUCLEARPOWER
    {
        COST_MULTIPLIER = 1.0
        ENTRYCOST_MULTIPLIER = 1.0
    }</v>
      </c>
      <c r="J24" s="22" t="str">
        <f t="shared" si="2"/>
        <v>@PART[*]:HAS[techBranch[nuclearPower]]:FOR[zKiwiTechTree]
{
    multiplierExist = yes
    costMultiplier = #$@KIWI_COST_MULTIPLIERS/NUCLEARPOWER/COST_MULTIPLIER$
    entryCostMultiplier = #$@KIWI_COST_MULTIPLIERS/NUCLEARPOWER/ENTRYCOST_MULTIPLIER$
}</v>
      </c>
    </row>
    <row r="25" spans="1:10" x14ac:dyDescent="0.35">
      <c r="A25" s="6" t="s">
        <v>216</v>
      </c>
      <c r="B25">
        <v>4</v>
      </c>
      <c r="C25" s="1" t="str">
        <f t="shared" si="0"/>
        <v>Antenna4</v>
      </c>
      <c r="D25" t="s">
        <v>51</v>
      </c>
      <c r="E25" t="str">
        <f>IFERROR(VLOOKUP(D25,BaseTechNodes!$A$1:$A$238,1,FALSE),"Not Valid")</f>
        <v>earlyProbes</v>
      </c>
      <c r="G25" s="4" t="s">
        <v>217</v>
      </c>
      <c r="H25" t="s">
        <v>625</v>
      </c>
      <c r="I25" s="22" t="str">
        <f t="shared" si="1"/>
        <v xml:space="preserve">    NUCLEARENGINES
    {
        COST_MULTIPLIER = 1.0
        ENTRYCOST_MULTIPLIER = 1.0
    }</v>
      </c>
      <c r="J25" s="22" t="str">
        <f t="shared" si="2"/>
        <v>@PART[*]:HAS[techBranch[nuclearEngines]]:FOR[zKiwiTechTree]
{
    multiplierExist = yes
    costMultiplier = #$@KIWI_COST_MULTIPLIERS/NUCLEARENGINES/COST_MULTIPLIER$
    entryCostMultiplier = #$@KIWI_COST_MULTIPLIERS/NUCLEARENGINES/ENTRYCOST_MULTIPLIER$
}</v>
      </c>
    </row>
    <row r="26" spans="1:10" x14ac:dyDescent="0.35">
      <c r="A26" s="6" t="s">
        <v>216</v>
      </c>
      <c r="B26">
        <v>5</v>
      </c>
      <c r="C26" s="1" t="str">
        <f t="shared" si="0"/>
        <v>Antenna5</v>
      </c>
      <c r="D26" t="s">
        <v>84</v>
      </c>
      <c r="E26" t="str">
        <f>IFERROR(VLOOKUP(D26,BaseTechNodes!$A$1:$A$238,1,FALSE),"Not Valid")</f>
        <v>communicationSatellites</v>
      </c>
      <c r="G26" s="4" t="s">
        <v>349</v>
      </c>
      <c r="H26" t="s">
        <v>606</v>
      </c>
      <c r="I26" s="22" t="str">
        <f t="shared" si="1"/>
        <v xml:space="preserve">    OTHER
    {
        COST_MULTIPLIER = 1.0
        ENTRYCOST_MULTIPLIER = 1.0
    }</v>
      </c>
      <c r="J26" s="22" t="str">
        <f t="shared" si="2"/>
        <v>@PART[*]:HAS[techBranch[other]]:FOR[zKiwiTechTree]
{
    multiplierExist = yes
    costMultiplier = #$@KIWI_COST_MULTIPLIERS/OTHER/COST_MULTIPLIER$
    entryCostMultiplier = #$@KIWI_COST_MULTIPLIERS/OTHER/ENTRYCOST_MULTIPLIER$
}</v>
      </c>
    </row>
    <row r="27" spans="1:10" x14ac:dyDescent="0.35">
      <c r="A27" s="6" t="s">
        <v>216</v>
      </c>
      <c r="B27">
        <v>6</v>
      </c>
      <c r="C27" s="1" t="str">
        <f t="shared" si="0"/>
        <v>Antenna6</v>
      </c>
      <c r="D27" t="s">
        <v>173</v>
      </c>
      <c r="E27" t="str">
        <f>IFERROR(VLOOKUP(D27,BaseTechNodes!$A$1:$A$238,1,FALSE),"Not Valid")</f>
        <v>highGainCommunications</v>
      </c>
      <c r="G27" s="4" t="s">
        <v>223</v>
      </c>
      <c r="H27" t="s">
        <v>607</v>
      </c>
      <c r="I27" s="22" t="str">
        <f t="shared" si="1"/>
        <v xml:space="preserve">    PARACHUTES
    {
        COST_MULTIPLIER = 1.0
        ENTRYCOST_MULTIPLIER = 1.0
    }</v>
      </c>
      <c r="J27" s="22" t="str">
        <f t="shared" si="2"/>
        <v>@PART[*]:HAS[techBranch[parachutes]]:FOR[zKiwiTechTree]
{
    multiplierExist = yes
    costMultiplier = #$@KIWI_COST_MULTIPLIERS/PARACHUTES/COST_MULTIPLIER$
    entryCostMultiplier = #$@KIWI_COST_MULTIPLIERS/PARACHUTES/ENTRYCOST_MULTIPLIER$
}</v>
      </c>
    </row>
    <row r="28" spans="1:10" x14ac:dyDescent="0.35">
      <c r="A28" s="6" t="s">
        <v>216</v>
      </c>
      <c r="B28">
        <v>7</v>
      </c>
      <c r="C28" s="1" t="str">
        <f t="shared" si="0"/>
        <v>Antenna7</v>
      </c>
      <c r="D28" t="s">
        <v>105</v>
      </c>
      <c r="E28" t="str">
        <f>IFERROR(VLOOKUP(D28,BaseTechNodes!$A$1:$A$238,1,FALSE),"Not Valid")</f>
        <v>signalProcessing</v>
      </c>
      <c r="G28" s="4" t="s">
        <v>331</v>
      </c>
      <c r="H28" t="s">
        <v>626</v>
      </c>
      <c r="I28" s="22" t="str">
        <f t="shared" si="1"/>
        <v xml:space="preserve">    PLASMAENGINES
    {
        COST_MULTIPLIER = 1.0
        ENTRYCOST_MULTIPLIER = 1.0
    }</v>
      </c>
      <c r="J28" s="22" t="str">
        <f t="shared" si="2"/>
        <v>@PART[*]:HAS[techBranch[plasmaEngines]]:FOR[zKiwiTechTree]
{
    multiplierExist = yes
    costMultiplier = #$@KIWI_COST_MULTIPLIERS/PLASMAENGINES/COST_MULTIPLIER$
    entryCostMultiplier = #$@KIWI_COST_MULTIPLIERS/PLASMAENGINES/ENTRYCOST_MULTIPLIER$
}</v>
      </c>
    </row>
    <row r="29" spans="1:10" x14ac:dyDescent="0.35">
      <c r="A29" s="6" t="s">
        <v>216</v>
      </c>
      <c r="B29">
        <v>8</v>
      </c>
      <c r="C29" s="1" t="str">
        <f t="shared" si="0"/>
        <v>Antenna8</v>
      </c>
      <c r="D29" t="s">
        <v>104</v>
      </c>
      <c r="E29" t="str">
        <f>IFERROR(VLOOKUP(D29,BaseTechNodes!$A$1:$A$238,1,FALSE),"Not Valid")</f>
        <v>digitalSignalProcessing</v>
      </c>
      <c r="G29" s="4" t="s">
        <v>215</v>
      </c>
      <c r="H29" t="s">
        <v>608</v>
      </c>
      <c r="I29" s="22" t="str">
        <f t="shared" si="1"/>
        <v xml:space="preserve">    PROBES
    {
        COST_MULTIPLIER = 1.0
        ENTRYCOST_MULTIPLIER = 1.0
    }</v>
      </c>
      <c r="J29" s="22" t="str">
        <f t="shared" si="2"/>
        <v>@PART[*]:HAS[techBranch[probes]]:FOR[zKiwiTechTree]
{
    multiplierExist = yes
    costMultiplier = #$@KIWI_COST_MULTIPLIERS/PROBES/COST_MULTIPLIER$
    entryCostMultiplier = #$@KIWI_COST_MULTIPLIERS/PROBES/ENTRYCOST_MULTIPLIER$
}</v>
      </c>
    </row>
    <row r="30" spans="1:10" x14ac:dyDescent="0.35">
      <c r="A30" s="6" t="s">
        <v>216</v>
      </c>
      <c r="B30">
        <v>9</v>
      </c>
      <c r="C30" s="1" t="str">
        <f t="shared" si="0"/>
        <v>Antenna9</v>
      </c>
      <c r="D30" t="s">
        <v>106</v>
      </c>
      <c r="E30" t="str">
        <f>IFERROR(VLOOKUP(D30,BaseTechNodes!$A$1:$A$238,1,FALSE),"Not Valid")</f>
        <v>xBandCommunications</v>
      </c>
      <c r="G30" s="4" t="s">
        <v>230</v>
      </c>
      <c r="H30" t="s">
        <v>612</v>
      </c>
      <c r="I30" s="22" t="str">
        <f t="shared" si="1"/>
        <v xml:space="preserve">    RESOURCEDETECTION
    {
        COST_MULTIPLIER = 1.0
        ENTRYCOST_MULTIPLIER = 1.0
    }</v>
      </c>
      <c r="J30" s="22" t="str">
        <f t="shared" si="2"/>
        <v>@PART[*]:HAS[techBranch[resourceDetection]]:FOR[zKiwiTechTree]
{
    multiplierExist = yes
    costMultiplier = #$@KIWI_COST_MULTIPLIERS/RESOURCEDETECTION/COST_MULTIPLIER$
    entryCostMultiplier = #$@KIWI_COST_MULTIPLIERS/RESOURCEDETECTION/ENTRYCOST_MULTIPLIER$
}</v>
      </c>
    </row>
    <row r="31" spans="1:10" x14ac:dyDescent="0.35">
      <c r="A31" s="6" t="s">
        <v>216</v>
      </c>
      <c r="B31">
        <v>10</v>
      </c>
      <c r="C31" s="1" t="str">
        <f t="shared" si="0"/>
        <v>Antenna10</v>
      </c>
      <c r="D31" t="s">
        <v>174</v>
      </c>
      <c r="E31" t="str">
        <f>IFERROR(VLOOKUP(D31,BaseTechNodes!$A$1:$A$238,1,FALSE),"Not Valid")</f>
        <v>deepSpaceOpticalCommunications</v>
      </c>
      <c r="G31" s="4" t="s">
        <v>219</v>
      </c>
      <c r="H31" t="s">
        <v>604</v>
      </c>
      <c r="I31" s="22" t="str">
        <f t="shared" si="1"/>
        <v xml:space="preserve">    RCSETAL
    {
        COST_MULTIPLIER = 1.0
        ENTRYCOST_MULTIPLIER = 1.0
    }</v>
      </c>
      <c r="J31" s="22" t="str">
        <f t="shared" si="2"/>
        <v>@PART[*]:HAS[techBranch[rcsEtAl]]:FOR[zKiwiTechTree]
{
    multiplierExist = yes
    costMultiplier = #$@KIWI_COST_MULTIPLIERS/RCSETAL/COST_MULTIPLIER$
    entryCostMultiplier = #$@KIWI_COST_MULTIPLIERS/RCSETAL/ENTRYCOST_MULTIPLIER$
}</v>
      </c>
    </row>
    <row r="32" spans="1:10" x14ac:dyDescent="0.35">
      <c r="A32" s="6" t="s">
        <v>216</v>
      </c>
      <c r="B32">
        <v>11</v>
      </c>
      <c r="C32" s="1" t="str">
        <f t="shared" si="0"/>
        <v>Antenna11</v>
      </c>
      <c r="D32" t="s">
        <v>231</v>
      </c>
      <c r="E32" t="str">
        <f>IFERROR(VLOOKUP(D32,BaseTechNodes!$A$1:$A$238,1,FALSE),"Not Valid")</f>
        <v>quantumCommunications</v>
      </c>
      <c r="G32" s="4" t="s">
        <v>204</v>
      </c>
      <c r="H32" t="s">
        <v>627</v>
      </c>
      <c r="I32" s="22" t="str">
        <f t="shared" si="1"/>
        <v xml:space="preserve">    REENTRYPODS
    {
        COST_MULTIPLIER = 1.0
        ENTRYCOST_MULTIPLIER = 1.0
    }</v>
      </c>
      <c r="J32" s="22" t="str">
        <f t="shared" si="2"/>
        <v>@PART[*]:HAS[techBranch[reentryPods]]:FOR[zKiwiTechTree]
{
    multiplierExist = yes
    costMultiplier = #$@KIWI_COST_MULTIPLIERS/REENTRYPODS/COST_MULTIPLIER$
    entryCostMultiplier = #$@KIWI_COST_MULTIPLIERS/REENTRYPODS/ENTRYCOST_MULTIPLIER$
}</v>
      </c>
    </row>
    <row r="33" spans="1:10" x14ac:dyDescent="0.35">
      <c r="A33" s="6" t="s">
        <v>208</v>
      </c>
      <c r="B33">
        <v>0</v>
      </c>
      <c r="C33" s="1" t="str">
        <f t="shared" si="0"/>
        <v>Batteries0</v>
      </c>
      <c r="D33" t="s">
        <v>75</v>
      </c>
      <c r="E33" t="str">
        <f>IFERROR(VLOOKUP(D33,BaseTechNodes!$A$1:$A$238,1,FALSE),"Not Valid")</f>
        <v>start</v>
      </c>
      <c r="G33" s="4" t="s">
        <v>207</v>
      </c>
      <c r="H33" t="s">
        <v>628</v>
      </c>
      <c r="I33" s="22" t="str">
        <f t="shared" si="1"/>
        <v xml:space="preserve">    ROTORS
    {
        COST_MULTIPLIER = 1.0
        ENTRYCOST_MULTIPLIER = 1.0
    }</v>
      </c>
      <c r="J33" s="22" t="str">
        <f t="shared" si="2"/>
        <v>@PART[*]:HAS[techBranch[rotors]]:FOR[zKiwiTechTree]
{
    multiplierExist = yes
    costMultiplier = #$@KIWI_COST_MULTIPLIERS/ROTORS/COST_MULTIPLIER$
    entryCostMultiplier = #$@KIWI_COST_MULTIPLIERS/ROTORS/ENTRYCOST_MULTIPLIER$
}</v>
      </c>
    </row>
    <row r="34" spans="1:10" x14ac:dyDescent="0.35">
      <c r="A34" s="6" t="s">
        <v>208</v>
      </c>
      <c r="B34">
        <v>1</v>
      </c>
      <c r="C34" s="1" t="str">
        <f t="shared" si="0"/>
        <v>Batteries1</v>
      </c>
      <c r="D34" t="s">
        <v>115</v>
      </c>
      <c r="E34" t="str">
        <f>IFERROR(VLOOKUP(D34,BaseTechNodes!$A$1:$A$238,1,FALSE),"Not Valid")</f>
        <v>engineering101</v>
      </c>
      <c r="G34" s="4" t="s">
        <v>7</v>
      </c>
      <c r="H34" t="s">
        <v>609</v>
      </c>
      <c r="I34" s="22" t="str">
        <f t="shared" si="1"/>
        <v xml:space="preserve">    SCIENCE
    {
        COST_MULTIPLIER = 1.0
        ENTRYCOST_MULTIPLIER = 1.0
    }</v>
      </c>
      <c r="J34" s="22" t="str">
        <f t="shared" si="2"/>
        <v>@PART[*]:HAS[techBranch[science]]:FOR[zKiwiTechTree]
{
    multiplierExist = yes
    costMultiplier = #$@KIWI_COST_MULTIPLIERS/SCIENCE/COST_MULTIPLIER$
    entryCostMultiplier = #$@KIWI_COST_MULTIPLIERS/SCIENCE/ENTRYCOST_MULTIPLIER$
}</v>
      </c>
    </row>
    <row r="35" spans="1:10" x14ac:dyDescent="0.35">
      <c r="A35" s="6" t="s">
        <v>208</v>
      </c>
      <c r="B35">
        <v>2</v>
      </c>
      <c r="C35" s="1" t="str">
        <f t="shared" si="0"/>
        <v>Batteries2</v>
      </c>
      <c r="D35" t="s">
        <v>43</v>
      </c>
      <c r="E35" t="str">
        <f>IFERROR(VLOOKUP(D35,BaseTechNodes!$A$1:$A$238,1,FALSE),"Not Valid")</f>
        <v>science201</v>
      </c>
      <c r="G35" s="4" t="s">
        <v>209</v>
      </c>
      <c r="H35" t="s">
        <v>629</v>
      </c>
      <c r="I35" s="22" t="str">
        <f t="shared" si="1"/>
        <v xml:space="preserve">    SOLARPLANELS
    {
        COST_MULTIPLIER = 1.0
        ENTRYCOST_MULTIPLIER = 1.0
    }</v>
      </c>
      <c r="J35" s="22" t="str">
        <f t="shared" si="2"/>
        <v>@PART[*]:HAS[techBranch[solarPlanels]]:FOR[zKiwiTechTree]
{
    multiplierExist = yes
    costMultiplier = #$@KIWI_COST_MULTIPLIERS/SOLARPLANELS/COST_MULTIPLIER$
    entryCostMultiplier = #$@KIWI_COST_MULTIPLIERS/SOLARPLANELS/ENTRYCOST_MULTIPLIER$
}</v>
      </c>
    </row>
    <row r="36" spans="1:10" x14ac:dyDescent="0.35">
      <c r="A36" s="6" t="s">
        <v>208</v>
      </c>
      <c r="B36">
        <v>3</v>
      </c>
      <c r="C36" s="1" t="str">
        <f t="shared" si="0"/>
        <v>Batteries3</v>
      </c>
      <c r="D36" t="s">
        <v>120</v>
      </c>
      <c r="E36" t="str">
        <f>IFERROR(VLOOKUP(D36,BaseTechNodes!$A$1:$A$238,1,FALSE),"Not Valid")</f>
        <v>batteryTech</v>
      </c>
      <c r="G36" s="4" t="s">
        <v>214</v>
      </c>
      <c r="H36" t="s">
        <v>630</v>
      </c>
      <c r="I36" s="22" t="str">
        <f t="shared" si="1"/>
        <v xml:space="preserve">    SRBS
    {
        COST_MULTIPLIER = 1.0
        ENTRYCOST_MULTIPLIER = 1.0
    }</v>
      </c>
      <c r="J36" s="22" t="str">
        <f t="shared" si="2"/>
        <v>@PART[*]:HAS[techBranch[srbs]]:FOR[zKiwiTechTree]
{
    multiplierExist = yes
    costMultiplier = #$@KIWI_COST_MULTIPLIERS/SRBS/COST_MULTIPLIER$
    entryCostMultiplier = #$@KIWI_COST_MULTIPLIERS/SRBS/ENTRYCOST_MULTIPLIER$
}</v>
      </c>
    </row>
    <row r="37" spans="1:10" x14ac:dyDescent="0.35">
      <c r="A37" s="6" t="s">
        <v>208</v>
      </c>
      <c r="B37">
        <v>4</v>
      </c>
      <c r="C37" s="1" t="str">
        <f t="shared" si="0"/>
        <v>Batteries4</v>
      </c>
      <c r="D37" t="s">
        <v>45</v>
      </c>
      <c r="E37" t="str">
        <f>IFERROR(VLOOKUP(D37,BaseTechNodes!$A$1:$A$238,1,FALSE),"Not Valid")</f>
        <v>electrics</v>
      </c>
      <c r="G37" s="4" t="s">
        <v>213</v>
      </c>
      <c r="H37" t="s">
        <v>613</v>
      </c>
      <c r="I37" s="22" t="str">
        <f t="shared" si="1"/>
        <v xml:space="preserve">    SPECIALTYENGINES
    {
        COST_MULTIPLIER = 1.0
        ENTRYCOST_MULTIPLIER = 1.0
    }</v>
      </c>
      <c r="J37" s="22" t="str">
        <f t="shared" si="2"/>
        <v>@PART[*]:HAS[techBranch[specialtyEngines]]:FOR[zKiwiTechTree]
{
    multiplierExist = yes
    costMultiplier = #$@KIWI_COST_MULTIPLIERS/SPECIALTYENGINES/COST_MULTIPLIER$
    entryCostMultiplier = #$@KIWI_COST_MULTIPLIERS/SPECIALTYENGINES/ENTRYCOST_MULTIPLIER$
}</v>
      </c>
    </row>
    <row r="38" spans="1:10" x14ac:dyDescent="0.35">
      <c r="A38" s="6" t="s">
        <v>208</v>
      </c>
      <c r="B38">
        <v>5</v>
      </c>
      <c r="C38" s="1" t="str">
        <f t="shared" si="0"/>
        <v>Batteries5</v>
      </c>
      <c r="D38" t="s">
        <v>44</v>
      </c>
      <c r="E38" t="str">
        <f>IFERROR(VLOOKUP(D38,BaseTechNodes!$A$1:$A$238,1,FALSE),"Not Valid")</f>
        <v>advElectrics</v>
      </c>
      <c r="G38" s="4" t="s">
        <v>348</v>
      </c>
      <c r="H38" t="s">
        <v>631</v>
      </c>
      <c r="I38" s="22" t="str">
        <f t="shared" si="1"/>
        <v xml:space="preserve">    SPECIALTYFUEL
    {
        COST_MULTIPLIER = 1.0
        ENTRYCOST_MULTIPLIER = 1.0
    }</v>
      </c>
      <c r="J38" s="22" t="str">
        <f t="shared" si="2"/>
        <v>@PART[*]:HAS[techBranch[specialtyFuel]]:FOR[zKiwiTechTree]
{
    multiplierExist = yes
    costMultiplier = #$@KIWI_COST_MULTIPLIERS/SPECIALTYFUEL/COST_MULTIPLIER$
    entryCostMultiplier = #$@KIWI_COST_MULTIPLIERS/SPECIALTYFUEL/ENTRYCOST_MULTIPLIER$
}</v>
      </c>
    </row>
    <row r="39" spans="1:10" x14ac:dyDescent="0.35">
      <c r="A39" s="6" t="s">
        <v>208</v>
      </c>
      <c r="B39">
        <v>6</v>
      </c>
      <c r="C39" s="1" t="str">
        <f t="shared" si="0"/>
        <v>Batteries6</v>
      </c>
      <c r="D39" t="s">
        <v>58</v>
      </c>
      <c r="E39" t="str">
        <f>IFERROR(VLOOKUP(D39,BaseTechNodes!$A$1:$A$238,1,FALSE),"Not Valid")</f>
        <v>largeElectrics</v>
      </c>
      <c r="G39" s="4" t="s">
        <v>206</v>
      </c>
      <c r="H39" t="s">
        <v>632</v>
      </c>
      <c r="I39" s="22" t="str">
        <f t="shared" si="1"/>
        <v xml:space="preserve">    STATIONPARTS
    {
        COST_MULTIPLIER = 1.0
        ENTRYCOST_MULTIPLIER = 1.0
    }</v>
      </c>
      <c r="J39" s="22" t="str">
        <f t="shared" si="2"/>
        <v>@PART[*]:HAS[techBranch[stationParts]]:FOR[zKiwiTechTree]
{
    multiplierExist = yes
    costMultiplier = #$@KIWI_COST_MULTIPLIERS/STATIONPARTS/COST_MULTIPLIER$
    entryCostMultiplier = #$@KIWI_COST_MULTIPLIERS/STATIONPARTS/ENTRYCOST_MULTIPLIER$
}</v>
      </c>
    </row>
    <row r="40" spans="1:10" x14ac:dyDescent="0.35">
      <c r="A40" s="6" t="s">
        <v>208</v>
      </c>
      <c r="B40">
        <v>7</v>
      </c>
      <c r="C40" s="1" t="str">
        <f t="shared" si="0"/>
        <v>Batteries7</v>
      </c>
      <c r="D40" t="s">
        <v>140</v>
      </c>
      <c r="E40" t="str">
        <f>IFERROR(VLOOKUP(D40,BaseTechNodes!$A$1:$A$238,1,FALSE),"Not Valid")</f>
        <v>specializedElectrics</v>
      </c>
      <c r="G40" s="4" t="s">
        <v>224</v>
      </c>
      <c r="H40" t="s">
        <v>633</v>
      </c>
      <c r="I40" s="22" t="str">
        <f t="shared" si="1"/>
        <v xml:space="preserve">    STATIONCOLONY
    {
        COST_MULTIPLIER = 1.0
        ENTRYCOST_MULTIPLIER = 1.0
    }</v>
      </c>
      <c r="J40" s="22" t="str">
        <f t="shared" si="2"/>
        <v>@PART[*]:HAS[techBranch[stationColony]]:FOR[zKiwiTechTree]
{
    multiplierExist = yes
    costMultiplier = #$@KIWI_COST_MULTIPLIERS/STATIONCOLONY/COST_MULTIPLIER$
    entryCostMultiplier = #$@KIWI_COST_MULTIPLIERS/STATIONCOLONY/ENTRYCOST_MULTIPLIER$
}</v>
      </c>
    </row>
    <row r="41" spans="1:10" x14ac:dyDescent="0.35">
      <c r="A41" s="6" t="s">
        <v>208</v>
      </c>
      <c r="B41">
        <v>8</v>
      </c>
      <c r="C41" s="1" t="str">
        <f t="shared" si="0"/>
        <v>Batteries8</v>
      </c>
      <c r="D41" t="s">
        <v>151</v>
      </c>
      <c r="E41" t="str">
        <f>IFERROR(VLOOKUP(D41,BaseTechNodes!$A$1:$A$238,1,FALSE),"Not Valid")</f>
        <v>experimentalElectrics</v>
      </c>
      <c r="G41" s="4" t="s">
        <v>222</v>
      </c>
      <c r="H41" t="s">
        <v>614</v>
      </c>
      <c r="I41" s="22" t="str">
        <f t="shared" si="1"/>
        <v xml:space="preserve">    STORAGERESOURCES
    {
        COST_MULTIPLIER = 1.0
        ENTRYCOST_MULTIPLIER = 1.0
    }</v>
      </c>
      <c r="J41" s="22" t="str">
        <f t="shared" si="2"/>
        <v>@PART[*]:HAS[techBranch[storageResources]]:FOR[zKiwiTechTree]
{
    multiplierExist = yes
    costMultiplier = #$@KIWI_COST_MULTIPLIERS/STORAGERESOURCES/COST_MULTIPLIER$
    entryCostMultiplier = #$@KIWI_COST_MULTIPLIERS/STORAGERESOURCES/ENTRYCOST_MULTIPLIER$
}</v>
      </c>
    </row>
    <row r="42" spans="1:10" x14ac:dyDescent="0.35">
      <c r="A42" s="6" t="s">
        <v>208</v>
      </c>
      <c r="B42">
        <v>9</v>
      </c>
      <c r="C42" s="1" t="str">
        <f t="shared" si="0"/>
        <v>Batteries9</v>
      </c>
      <c r="D42" t="s">
        <v>168</v>
      </c>
      <c r="E42" t="str">
        <f>IFERROR(VLOOKUP(D42,BaseTechNodes!$A$1:$A$238,1,FALSE),"Not Valid")</f>
        <v>highTechElectricalSystems</v>
      </c>
      <c r="G42" s="4" t="s">
        <v>220</v>
      </c>
      <c r="H42" t="s">
        <v>634</v>
      </c>
      <c r="I42" s="22" t="str">
        <f t="shared" si="1"/>
        <v xml:space="preserve">    THERMALHEATSHIELDS
    {
        COST_MULTIPLIER = 1.0
        ENTRYCOST_MULTIPLIER = 1.0
    }</v>
      </c>
      <c r="J42" s="22" t="str">
        <f t="shared" si="2"/>
        <v>@PART[*]:HAS[techBranch[thermalHeatShields]]:FOR[zKiwiTechTree]
{
    multiplierExist = yes
    costMultiplier = #$@KIWI_COST_MULTIPLIERS/THERMALHEATSHIELDS/COST_MULTIPLIER$
    entryCostMultiplier = #$@KIWI_COST_MULTIPLIERS/THERMALHEATSHIELDS/ENTRYCOST_MULTIPLIER$
}</v>
      </c>
    </row>
    <row r="43" spans="1:10" x14ac:dyDescent="0.35">
      <c r="A43" s="6" t="s">
        <v>208</v>
      </c>
      <c r="B43">
        <v>10</v>
      </c>
      <c r="C43" s="1" t="str">
        <f t="shared" si="0"/>
        <v>Batteries10</v>
      </c>
      <c r="D43" t="s">
        <v>312</v>
      </c>
      <c r="E43" t="str">
        <f>IFERROR(VLOOKUP(D43,BaseTechNodes!$A$1:$A$238,1,FALSE),"Not Valid")</f>
        <v>highPowerElectricalSystems</v>
      </c>
      <c r="G43" s="20" t="s">
        <v>110</v>
      </c>
      <c r="H43" t="s">
        <v>110</v>
      </c>
      <c r="I43" s="22" t="str">
        <f t="shared" si="1"/>
        <v xml:space="preserve">    UNRESEARCHABLE
    {
        COST_MULTIPLIER = 1.0
        ENTRYCOST_MULTIPLIER = 1.0
    }</v>
      </c>
      <c r="J43" s="22" t="str">
        <f t="shared" si="2"/>
        <v>@PART[*]:HAS[techBranch[Unresearchable]]:FOR[zKiwiTechTree]
{
    multiplierExist = yes
    costMultiplier = #$@KIWI_COST_MULTIPLIERS/UNRESEARCHABLE/COST_MULTIPLIER$
    entryCostMultiplier = #$@KIWI_COST_MULTIPLIERS/UNRESEARCHABLE/ENTRYCOST_MULTIPLIER$
}</v>
      </c>
    </row>
    <row r="44" spans="1:10" x14ac:dyDescent="0.35">
      <c r="A44" s="6" t="s">
        <v>208</v>
      </c>
      <c r="B44">
        <v>11</v>
      </c>
      <c r="C44" s="1" t="str">
        <f t="shared" si="0"/>
        <v>Batteries11</v>
      </c>
      <c r="D44" t="s">
        <v>313</v>
      </c>
      <c r="E44" t="str">
        <f>IFERROR(VLOOKUP(D44,BaseTechNodes!$A$1:$A$238,1,FALSE),"Not Valid")</f>
        <v>experimentalElectricalSystems</v>
      </c>
    </row>
    <row r="45" spans="1:10" x14ac:dyDescent="0.35">
      <c r="A45" s="6" t="s">
        <v>208</v>
      </c>
      <c r="B45">
        <v>12</v>
      </c>
      <c r="C45" s="1" t="str">
        <f t="shared" si="0"/>
        <v>Batteries12</v>
      </c>
      <c r="D45" t="s">
        <v>314</v>
      </c>
      <c r="E45" t="str">
        <f>IFERROR(VLOOKUP(D45,BaseTechNodes!$A$1:$A$238,1,FALSE),"Not Valid")</f>
        <v>exoticElectricalSystems</v>
      </c>
    </row>
    <row r="46" spans="1:10" x14ac:dyDescent="0.35">
      <c r="A46" s="6" t="s">
        <v>201</v>
      </c>
      <c r="B46">
        <v>0</v>
      </c>
      <c r="C46" s="1" t="str">
        <f t="shared" si="0"/>
        <v>Cockpits0</v>
      </c>
      <c r="D46" t="s">
        <v>75</v>
      </c>
      <c r="E46" t="str">
        <f>IFERROR(VLOOKUP(D46,BaseTechNodes!$A$1:$A$238,1,FALSE),"Not Valid")</f>
        <v>start</v>
      </c>
    </row>
    <row r="47" spans="1:10" x14ac:dyDescent="0.35">
      <c r="A47" s="6" t="s">
        <v>201</v>
      </c>
      <c r="B47">
        <v>1</v>
      </c>
      <c r="C47" s="1" t="str">
        <f t="shared" si="0"/>
        <v>Cockpits1</v>
      </c>
      <c r="D47" t="s">
        <v>76</v>
      </c>
      <c r="E47" t="str">
        <f>IFERROR(VLOOKUP(D47,BaseTechNodes!$A$1:$A$238,1,FALSE),"Not Valid")</f>
        <v>earlyFlight</v>
      </c>
    </row>
    <row r="48" spans="1:10" x14ac:dyDescent="0.35">
      <c r="A48" s="6" t="s">
        <v>201</v>
      </c>
      <c r="B48">
        <v>2</v>
      </c>
      <c r="C48" s="1" t="str">
        <f t="shared" si="0"/>
        <v>Cockpits2</v>
      </c>
      <c r="D48" t="s">
        <v>78</v>
      </c>
      <c r="E48" t="str">
        <f>IFERROR(VLOOKUP(D48,BaseTechNodes!$A$1:$A$238,1,FALSE),"Not Valid")</f>
        <v>stability</v>
      </c>
    </row>
    <row r="49" spans="1:5" x14ac:dyDescent="0.35">
      <c r="A49" s="6" t="s">
        <v>201</v>
      </c>
      <c r="B49">
        <v>3</v>
      </c>
      <c r="C49" s="1" t="str">
        <f t="shared" si="0"/>
        <v>Cockpits3</v>
      </c>
      <c r="D49" t="s">
        <v>82</v>
      </c>
      <c r="E49" t="str">
        <f>IFERROR(VLOOKUP(D49,BaseTechNodes!$A$1:$A$238,1,FALSE),"Not Valid")</f>
        <v>aviation</v>
      </c>
    </row>
    <row r="50" spans="1:5" x14ac:dyDescent="0.35">
      <c r="A50" s="6" t="s">
        <v>201</v>
      </c>
      <c r="B50">
        <v>4</v>
      </c>
      <c r="C50" s="1" t="str">
        <f t="shared" si="0"/>
        <v>Cockpits4</v>
      </c>
      <c r="D50" t="s">
        <v>114</v>
      </c>
      <c r="E50" t="str">
        <f>IFERROR(VLOOKUP(D50,BaseTechNodes!$A$1:$A$238,1,FALSE),"Not Valid")</f>
        <v>streamlinedFlight</v>
      </c>
    </row>
    <row r="51" spans="1:5" x14ac:dyDescent="0.35">
      <c r="A51" s="6" t="s">
        <v>201</v>
      </c>
      <c r="B51">
        <v>5</v>
      </c>
      <c r="C51" s="1" t="str">
        <f t="shared" si="0"/>
        <v>Cockpits5</v>
      </c>
      <c r="D51" t="s">
        <v>15</v>
      </c>
      <c r="E51" t="str">
        <f>IFERROR(VLOOKUP(D51,BaseTechNodes!$A$1:$A$238,1,FALSE),"Not Valid")</f>
        <v>supersonicFlight</v>
      </c>
    </row>
    <row r="52" spans="1:5" x14ac:dyDescent="0.35">
      <c r="A52" s="6" t="s">
        <v>201</v>
      </c>
      <c r="B52">
        <v>6</v>
      </c>
      <c r="C52" s="1" t="str">
        <f t="shared" si="0"/>
        <v>Cockpits6</v>
      </c>
      <c r="D52" t="s">
        <v>142</v>
      </c>
      <c r="E52" t="str">
        <f>IFERROR(VLOOKUP(D52,BaseTechNodes!$A$1:$A$238,1,FALSE),"Not Valid")</f>
        <v>highAltitudeFlight</v>
      </c>
    </row>
    <row r="53" spans="1:5" x14ac:dyDescent="0.35">
      <c r="A53" s="6" t="s">
        <v>201</v>
      </c>
      <c r="B53">
        <v>7</v>
      </c>
      <c r="C53" s="1" t="str">
        <f t="shared" si="0"/>
        <v>Cockpits7</v>
      </c>
      <c r="D53" t="s">
        <v>29</v>
      </c>
      <c r="E53" t="str">
        <f>IFERROR(VLOOKUP(D53,BaseTechNodes!$A$1:$A$238,1,FALSE),"Not Valid")</f>
        <v>hypersonicFlight</v>
      </c>
    </row>
    <row r="54" spans="1:5" x14ac:dyDescent="0.35">
      <c r="A54" s="6" t="s">
        <v>201</v>
      </c>
      <c r="B54">
        <v>8</v>
      </c>
      <c r="C54" s="1" t="str">
        <f t="shared" si="0"/>
        <v>Cockpits8</v>
      </c>
      <c r="D54" t="s">
        <v>171</v>
      </c>
      <c r="E54" t="str">
        <f>IFERROR(VLOOKUP(D54,BaseTechNodes!$A$1:$A$238,1,FALSE),"Not Valid")</f>
        <v>aerospaceTech</v>
      </c>
    </row>
    <row r="55" spans="1:5" x14ac:dyDescent="0.35">
      <c r="A55" s="6" t="s">
        <v>201</v>
      </c>
      <c r="B55">
        <v>9</v>
      </c>
      <c r="C55" s="1" t="str">
        <f t="shared" si="0"/>
        <v>Cockpits9</v>
      </c>
      <c r="D55" t="s">
        <v>315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203</v>
      </c>
      <c r="B56">
        <v>4</v>
      </c>
      <c r="C56" s="1" t="str">
        <f t="shared" si="0"/>
        <v>Command Modules4</v>
      </c>
      <c r="D56" t="s">
        <v>143</v>
      </c>
      <c r="E56" t="str">
        <f>IFERROR(VLOOKUP(D56,BaseTechNodes!$A$1:$A$238,1,FALSE),"Not Valid")</f>
        <v>simpleCommandModules</v>
      </c>
    </row>
    <row r="57" spans="1:5" x14ac:dyDescent="0.35">
      <c r="A57" s="5" t="s">
        <v>203</v>
      </c>
      <c r="B57">
        <v>5</v>
      </c>
      <c r="C57" s="1" t="str">
        <f t="shared" si="0"/>
        <v>Command Modules5</v>
      </c>
      <c r="D57" t="s">
        <v>23</v>
      </c>
      <c r="E57" t="str">
        <f>IFERROR(VLOOKUP(D57,BaseTechNodes!$A$1:$A$238,1,FALSE),"Not Valid")</f>
        <v>commandModules</v>
      </c>
    </row>
    <row r="58" spans="1:5" x14ac:dyDescent="0.35">
      <c r="A58" s="5" t="s">
        <v>203</v>
      </c>
      <c r="B58">
        <v>6</v>
      </c>
      <c r="C58" s="1" t="str">
        <f t="shared" si="0"/>
        <v>Command Modules6</v>
      </c>
      <c r="D58" t="s">
        <v>144</v>
      </c>
      <c r="E58" t="str">
        <f>IFERROR(VLOOKUP(D58,BaseTechNodes!$A$1:$A$238,1,FALSE),"Not Valid")</f>
        <v>heavyCommandModules</v>
      </c>
    </row>
    <row r="59" spans="1:5" x14ac:dyDescent="0.35">
      <c r="A59" s="5" t="s">
        <v>203</v>
      </c>
      <c r="B59">
        <v>7</v>
      </c>
      <c r="C59" s="1" t="str">
        <f t="shared" si="0"/>
        <v>Command Modules7</v>
      </c>
      <c r="D59" t="s">
        <v>54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203</v>
      </c>
      <c r="B60">
        <v>8</v>
      </c>
      <c r="C60" s="1" t="str">
        <f t="shared" si="0"/>
        <v>Command Modules8</v>
      </c>
      <c r="D60" t="s">
        <v>158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203</v>
      </c>
      <c r="B61">
        <v>9</v>
      </c>
      <c r="C61" s="1" t="str">
        <f t="shared" si="0"/>
        <v>Command Modules9</v>
      </c>
      <c r="D61" t="s">
        <v>160</v>
      </c>
      <c r="E61" t="str">
        <f>IFERROR(VLOOKUP(D61,BaseTechNodes!$A$1:$A$238,1,FALSE),"Not Valid")</f>
        <v>heavyCommandCenters</v>
      </c>
    </row>
    <row r="62" spans="1:5" x14ac:dyDescent="0.35">
      <c r="A62" s="5" t="s">
        <v>228</v>
      </c>
      <c r="B62">
        <v>4</v>
      </c>
      <c r="C62" s="1" t="str">
        <f t="shared" si="0"/>
        <v>Command Module Extensions4</v>
      </c>
      <c r="D62" t="s">
        <v>22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228</v>
      </c>
      <c r="B63">
        <v>5</v>
      </c>
      <c r="C63" s="1" t="str">
        <f t="shared" si="0"/>
        <v>Command Module Extensions5</v>
      </c>
      <c r="D63" t="s">
        <v>21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228</v>
      </c>
      <c r="B64">
        <v>6</v>
      </c>
      <c r="C64" s="1" t="str">
        <f t="shared" si="0"/>
        <v>Command Module Extensions6</v>
      </c>
      <c r="D64" t="s">
        <v>16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228</v>
      </c>
      <c r="B65">
        <v>7</v>
      </c>
      <c r="C65" s="1" t="str">
        <f t="shared" si="0"/>
        <v>Command Module Extensions7</v>
      </c>
      <c r="D65" t="s">
        <v>54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228</v>
      </c>
      <c r="B66">
        <v>8</v>
      </c>
      <c r="C66" s="1" t="str">
        <f t="shared" si="0"/>
        <v>Command Module Extensions8</v>
      </c>
      <c r="D66" t="s">
        <v>329</v>
      </c>
      <c r="E66" t="str">
        <f>IFERROR(VLOOKUP(D66,BaseTechNodes!$A$1:$A$238,1,FALSE),"Not Valid")</f>
        <v>specializedLanders</v>
      </c>
    </row>
    <row r="67" spans="1:5" x14ac:dyDescent="0.35">
      <c r="A67" s="5" t="s">
        <v>228</v>
      </c>
      <c r="B67">
        <v>9</v>
      </c>
      <c r="C67" s="1" t="str">
        <f t="shared" ref="C67:C130" si="3">_xlfn.CONCAT(A67,B67)</f>
        <v>Command Module Extensions9</v>
      </c>
      <c r="D67" t="s">
        <v>159</v>
      </c>
      <c r="E67" t="str">
        <f>IFERROR(VLOOKUP(D67,BaseTechNodes!$A$1:$A$238,1,FALSE),"Not Valid")</f>
        <v>heavyLanders</v>
      </c>
    </row>
    <row r="68" spans="1:5" x14ac:dyDescent="0.35">
      <c r="A68" s="5" t="s">
        <v>212</v>
      </c>
      <c r="B68">
        <v>0</v>
      </c>
      <c r="C68" s="1" t="str">
        <f t="shared" si="3"/>
        <v>Cryogenic Engines0</v>
      </c>
      <c r="D68" t="s">
        <v>75</v>
      </c>
      <c r="E68" t="str">
        <f>IFERROR(VLOOKUP(D68,BaseTechNodes!$A$1:$A$238,1,FALSE),"Not Valid")</f>
        <v>start</v>
      </c>
    </row>
    <row r="69" spans="1:5" x14ac:dyDescent="0.35">
      <c r="A69" s="5" t="s">
        <v>212</v>
      </c>
      <c r="B69">
        <v>1</v>
      </c>
      <c r="C69" s="1" t="str">
        <f t="shared" si="3"/>
        <v>Cryogenic Engines1</v>
      </c>
      <c r="D69" t="s">
        <v>191</v>
      </c>
      <c r="E69" t="str">
        <f>IFERROR(VLOOKUP(D69,BaseTechNodes!$A$1:$A$238,1,FALSE),"Not Valid")</f>
        <v>basicCryoRocketry</v>
      </c>
    </row>
    <row r="70" spans="1:5" x14ac:dyDescent="0.35">
      <c r="A70" s="5" t="s">
        <v>212</v>
      </c>
      <c r="B70">
        <v>2</v>
      </c>
      <c r="C70" s="1" t="str">
        <f t="shared" si="3"/>
        <v>Cryogenic Engines2</v>
      </c>
      <c r="D70" t="s">
        <v>165</v>
      </c>
      <c r="E70" t="str">
        <f>IFERROR(VLOOKUP(D70,BaseTechNodes!$A$1:$A$238,1,FALSE),"Not Valid")</f>
        <v>generalCryoRocketry</v>
      </c>
    </row>
    <row r="71" spans="1:5" x14ac:dyDescent="0.35">
      <c r="A71" s="5" t="s">
        <v>212</v>
      </c>
      <c r="B71">
        <v>3</v>
      </c>
      <c r="C71" s="1" t="str">
        <f t="shared" si="3"/>
        <v>Cryogenic Engines3</v>
      </c>
      <c r="D71" t="s">
        <v>181</v>
      </c>
      <c r="E71" t="str">
        <f>IFERROR(VLOOKUP(D71,BaseTechNodes!$A$1:$A$238,1,FALSE),"Not Valid")</f>
        <v>advancedCryoRocketry</v>
      </c>
    </row>
    <row r="72" spans="1:5" x14ac:dyDescent="0.35">
      <c r="A72" s="5" t="s">
        <v>212</v>
      </c>
      <c r="B72">
        <v>4</v>
      </c>
      <c r="C72" s="1" t="str">
        <f t="shared" si="3"/>
        <v>Cryogenic Engines4</v>
      </c>
      <c r="D72" t="s">
        <v>156</v>
      </c>
      <c r="E72" t="str">
        <f>IFERROR(VLOOKUP(D72,BaseTechNodes!$A$1:$A$238,1,FALSE),"Not Valid")</f>
        <v>heavyCryoRocketry</v>
      </c>
    </row>
    <row r="73" spans="1:5" x14ac:dyDescent="0.35">
      <c r="A73" s="5" t="s">
        <v>212</v>
      </c>
      <c r="B73">
        <v>5</v>
      </c>
      <c r="C73" s="1" t="str">
        <f t="shared" si="3"/>
        <v>Cryogenic Engines5</v>
      </c>
      <c r="D73" t="s">
        <v>150</v>
      </c>
      <c r="E73" t="str">
        <f>IFERROR(VLOOKUP(D73,BaseTechNodes!$A$1:$A$238,1,FALSE),"Not Valid")</f>
        <v>heavierCryoRocketry</v>
      </c>
    </row>
    <row r="74" spans="1:5" x14ac:dyDescent="0.35">
      <c r="A74" s="5" t="s">
        <v>212</v>
      </c>
      <c r="B74">
        <v>6</v>
      </c>
      <c r="C74" s="1" t="str">
        <f t="shared" si="3"/>
        <v>Cryogenic Engines6</v>
      </c>
      <c r="D74" t="s">
        <v>135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212</v>
      </c>
      <c r="B75">
        <v>7</v>
      </c>
      <c r="C75" s="1" t="str">
        <f t="shared" si="3"/>
        <v>Cryogenic Engines7</v>
      </c>
      <c r="D75" t="s">
        <v>131</v>
      </c>
      <c r="E75" t="str">
        <f>IFERROR(VLOOKUP(D75,BaseTechNodes!$A$1:$A$238,1,FALSE),"Not Valid")</f>
        <v>veryHeavyCryoRocketry</v>
      </c>
    </row>
    <row r="76" spans="1:5" x14ac:dyDescent="0.35">
      <c r="A76" s="5" t="s">
        <v>212</v>
      </c>
      <c r="B76">
        <v>8</v>
      </c>
      <c r="C76" s="1" t="str">
        <f t="shared" si="3"/>
        <v>Cryogenic Engines8</v>
      </c>
      <c r="D76" t="s">
        <v>60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212</v>
      </c>
      <c r="B77">
        <v>9</v>
      </c>
      <c r="C77" s="1" t="str">
        <f t="shared" si="3"/>
        <v>Cryogenic Engines9</v>
      </c>
      <c r="D77" t="s">
        <v>98</v>
      </c>
      <c r="E77" t="str">
        <f>IFERROR(VLOOKUP(D77,BaseTechNodes!$A$1:$A$238,1,FALSE),"Not Valid")</f>
        <v>giganticCryoRocketry</v>
      </c>
    </row>
    <row r="78" spans="1:5" x14ac:dyDescent="0.35">
      <c r="A78" s="5" t="s">
        <v>212</v>
      </c>
      <c r="B78">
        <v>10</v>
      </c>
      <c r="C78" s="1" t="str">
        <f t="shared" si="3"/>
        <v>Cryogenic Engines10</v>
      </c>
      <c r="D78" t="s">
        <v>26</v>
      </c>
      <c r="E78" t="str">
        <f>IFERROR(VLOOKUP(D78,BaseTechNodes!$A$1:$A$238,1,FALSE),"Not Valid")</f>
        <v>colossalCryoRocketry</v>
      </c>
    </row>
    <row r="79" spans="1:5" x14ac:dyDescent="0.35">
      <c r="A79" s="5" t="s">
        <v>210</v>
      </c>
      <c r="B79">
        <v>0</v>
      </c>
      <c r="C79" s="1" t="str">
        <f t="shared" si="3"/>
        <v>Decouplers Docking Engine Plates0</v>
      </c>
      <c r="D79" t="s">
        <v>75</v>
      </c>
      <c r="E79" t="str">
        <f>IFERROR(VLOOKUP(D79,BaseTechNodes!$A$1:$A$238,1,FALSE),"Not Valid")</f>
        <v>start</v>
      </c>
    </row>
    <row r="80" spans="1:5" x14ac:dyDescent="0.35">
      <c r="A80" s="5" t="s">
        <v>210</v>
      </c>
      <c r="B80">
        <v>1</v>
      </c>
      <c r="C80" s="1" t="str">
        <f t="shared" si="3"/>
        <v>Decouplers Docking Engine Plates1</v>
      </c>
      <c r="D80" t="s">
        <v>19</v>
      </c>
      <c r="E80" t="str">
        <f>IFERROR(VLOOKUP(D80,BaseTechNodes!$A$1:$A$238,1,FALSE),"Not Valid")</f>
        <v>basicRocketry</v>
      </c>
    </row>
    <row r="81" spans="1:5" x14ac:dyDescent="0.35">
      <c r="A81" s="5" t="s">
        <v>210</v>
      </c>
      <c r="B81">
        <v>2</v>
      </c>
      <c r="C81" s="1" t="str">
        <f t="shared" si="3"/>
        <v>Decouplers Docking Engine Plates2</v>
      </c>
      <c r="D81" t="s">
        <v>18</v>
      </c>
      <c r="E81" t="str">
        <f>IFERROR(VLOOKUP(D81,BaseTechNodes!$A$1:$A$238,1,FALSE),"Not Valid")</f>
        <v>basicConstruction</v>
      </c>
    </row>
    <row r="82" spans="1:5" x14ac:dyDescent="0.35">
      <c r="A82" s="5" t="s">
        <v>210</v>
      </c>
      <c r="B82">
        <v>3</v>
      </c>
      <c r="C82" s="1" t="str">
        <f t="shared" si="3"/>
        <v>Decouplers Docking Engine Plates3</v>
      </c>
      <c r="D82" t="s">
        <v>46</v>
      </c>
      <c r="E82" t="str">
        <f>IFERROR(VLOOKUP(D82,BaseTechNodes!$A$1:$A$238,1,FALSE),"Not Valid")</f>
        <v>decoupling</v>
      </c>
    </row>
    <row r="83" spans="1:5" x14ac:dyDescent="0.35">
      <c r="A83" s="5" t="s">
        <v>210</v>
      </c>
      <c r="B83">
        <v>4</v>
      </c>
      <c r="C83" s="1" t="str">
        <f t="shared" si="3"/>
        <v>Decouplers Docking Engine Plates4</v>
      </c>
      <c r="D83" t="s">
        <v>47</v>
      </c>
      <c r="E83" t="str">
        <f>IFERROR(VLOOKUP(D83,BaseTechNodes!$A$1:$A$238,1,FALSE),"Not Valid")</f>
        <v>docking</v>
      </c>
    </row>
    <row r="84" spans="1:5" x14ac:dyDescent="0.35">
      <c r="A84" s="5" t="s">
        <v>210</v>
      </c>
      <c r="B84">
        <v>5</v>
      </c>
      <c r="C84" s="1" t="str">
        <f t="shared" si="3"/>
        <v>Decouplers Docking Engine Plates5</v>
      </c>
      <c r="D84" t="s">
        <v>48</v>
      </c>
      <c r="E84" t="str">
        <f>IFERROR(VLOOKUP(D84,BaseTechNodes!$A$1:$A$238,1,FALSE),"Not Valid")</f>
        <v>advancedDecoupling</v>
      </c>
    </row>
    <row r="85" spans="1:5" x14ac:dyDescent="0.35">
      <c r="A85" s="5" t="s">
        <v>210</v>
      </c>
      <c r="B85">
        <v>6</v>
      </c>
      <c r="C85" s="1" t="str">
        <f t="shared" si="3"/>
        <v>Decouplers Docking Engine Plates6</v>
      </c>
      <c r="D85" t="s">
        <v>49</v>
      </c>
      <c r="E85" t="str">
        <f>IFERROR(VLOOKUP(D85,BaseTechNodes!$A$1:$A$238,1,FALSE),"Not Valid")</f>
        <v>enginePlates</v>
      </c>
    </row>
    <row r="86" spans="1:5" x14ac:dyDescent="0.35">
      <c r="A86" s="5" t="s">
        <v>210</v>
      </c>
      <c r="B86">
        <v>7</v>
      </c>
      <c r="C86" s="1" t="str">
        <f t="shared" si="3"/>
        <v>Decouplers Docking Engine Plates7</v>
      </c>
      <c r="D86" t="s">
        <v>188</v>
      </c>
      <c r="E86" t="str">
        <f>IFERROR(VLOOKUP(D86,BaseTechNodes!$A$1:$A$238,1,FALSE),"Not Valid")</f>
        <v>advancedDocking</v>
      </c>
    </row>
    <row r="87" spans="1:5" x14ac:dyDescent="0.35">
      <c r="A87" s="5" t="s">
        <v>210</v>
      </c>
      <c r="B87">
        <v>8</v>
      </c>
      <c r="C87" s="1" t="str">
        <f t="shared" si="3"/>
        <v>Decouplers Docking Engine Plates8</v>
      </c>
      <c r="D87" t="s">
        <v>187</v>
      </c>
      <c r="E87" t="str">
        <f>IFERROR(VLOOKUP(D87,BaseTechNodes!$A$1:$A$238,1,FALSE),"Not Valid")</f>
        <v>advancedEnginePlates</v>
      </c>
    </row>
    <row r="88" spans="1:5" x14ac:dyDescent="0.35">
      <c r="A88" s="5" t="s">
        <v>210</v>
      </c>
      <c r="B88">
        <v>9</v>
      </c>
      <c r="C88" s="1" t="str">
        <f t="shared" si="3"/>
        <v>Decouplers Docking Engine Plates9</v>
      </c>
      <c r="D88" t="s">
        <v>196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210</v>
      </c>
      <c r="B89">
        <v>10</v>
      </c>
      <c r="C89" s="1" t="str">
        <f t="shared" si="3"/>
        <v>Decouplers Docking Engine Plates10</v>
      </c>
      <c r="D89" t="s">
        <v>155</v>
      </c>
      <c r="E89" t="str">
        <f>IFERROR(VLOOKUP(D89,BaseTechNodes!$A$1:$A$238,1,FALSE),"Not Valid")</f>
        <v>extremeFuelStorage</v>
      </c>
    </row>
    <row r="90" spans="1:5" x14ac:dyDescent="0.35">
      <c r="A90" s="5" t="s">
        <v>229</v>
      </c>
      <c r="B90">
        <v>2</v>
      </c>
      <c r="C90" s="1" t="str">
        <f t="shared" si="3"/>
        <v>Ion Propulsion2</v>
      </c>
      <c r="D90" t="s">
        <v>145</v>
      </c>
      <c r="E90" t="str">
        <f>IFERROR(VLOOKUP(D90,BaseTechNodes!$A$1:$A$238,1,FALSE),"Not Valid")</f>
        <v>basicFlightControl</v>
      </c>
    </row>
    <row r="91" spans="1:5" x14ac:dyDescent="0.35">
      <c r="A91" s="5" t="s">
        <v>229</v>
      </c>
      <c r="B91">
        <v>3</v>
      </c>
      <c r="C91" s="1" t="str">
        <f t="shared" si="3"/>
        <v>Ion Propulsion3</v>
      </c>
      <c r="D91" t="s">
        <v>42</v>
      </c>
      <c r="E91" t="str">
        <f>IFERROR(VLOOKUP(D91,BaseTechNodes!$A$1:$A$238,1,FALSE),"Not Valid")</f>
        <v>flightControl</v>
      </c>
    </row>
    <row r="92" spans="1:5" x14ac:dyDescent="0.35">
      <c r="A92" s="5" t="s">
        <v>229</v>
      </c>
      <c r="B92">
        <v>4</v>
      </c>
      <c r="C92" s="1" t="str">
        <f t="shared" si="3"/>
        <v>Ion Propulsion4</v>
      </c>
      <c r="D92" t="s">
        <v>185</v>
      </c>
      <c r="E92" t="str">
        <f>IFERROR(VLOOKUP(D92,BaseTechNodes!$A$1:$A$238,1,FALSE),"Not Valid")</f>
        <v>propulsionSystems</v>
      </c>
    </row>
    <row r="93" spans="1:5" x14ac:dyDescent="0.35">
      <c r="A93" s="5" t="s">
        <v>229</v>
      </c>
      <c r="B93">
        <v>5</v>
      </c>
      <c r="C93" s="1" t="str">
        <f t="shared" si="3"/>
        <v>Ion Propulsion5</v>
      </c>
      <c r="D93" t="s">
        <v>183</v>
      </c>
      <c r="E93" t="str">
        <f>IFERROR(VLOOKUP(D93,BaseTechNodes!$A$1:$A$238,1,FALSE),"Not Valid")</f>
        <v>precisionPropulsion</v>
      </c>
    </row>
    <row r="94" spans="1:5" x14ac:dyDescent="0.35">
      <c r="A94" s="5" t="s">
        <v>229</v>
      </c>
      <c r="B94">
        <v>6</v>
      </c>
      <c r="C94" s="1" t="str">
        <f t="shared" si="3"/>
        <v>Ion Propulsion6</v>
      </c>
      <c r="D94" t="s">
        <v>157</v>
      </c>
      <c r="E94" t="str">
        <f>IFERROR(VLOOKUP(D94,BaseTechNodes!$A$1:$A$238,1,FALSE),"Not Valid")</f>
        <v>experimentalPropulsion</v>
      </c>
    </row>
    <row r="95" spans="1:5" x14ac:dyDescent="0.35">
      <c r="A95" s="5" t="s">
        <v>229</v>
      </c>
      <c r="B95">
        <v>7</v>
      </c>
      <c r="C95" s="1" t="str">
        <f t="shared" si="3"/>
        <v>Ion Propulsion7</v>
      </c>
      <c r="D95" t="s">
        <v>122</v>
      </c>
      <c r="E95" t="str">
        <f>IFERROR(VLOOKUP(D95,BaseTechNodes!$A$1:$A$238,1,FALSE),"Not Valid")</f>
        <v>ionPropulsion</v>
      </c>
    </row>
    <row r="96" spans="1:5" x14ac:dyDescent="0.35">
      <c r="A96" s="5" t="s">
        <v>229</v>
      </c>
      <c r="B96">
        <v>8</v>
      </c>
      <c r="C96" s="1" t="str">
        <f t="shared" si="3"/>
        <v>Ion Propulsion8</v>
      </c>
      <c r="D96" t="s">
        <v>189</v>
      </c>
      <c r="E96" t="str">
        <f>IFERROR(VLOOKUP(D96,BaseTechNodes!$A$1:$A$238,1,FALSE),"Not Valid")</f>
        <v>advIonPropulsion</v>
      </c>
    </row>
    <row r="97" spans="1:5" x14ac:dyDescent="0.35">
      <c r="A97" s="5" t="s">
        <v>229</v>
      </c>
      <c r="B97">
        <v>9</v>
      </c>
      <c r="C97" s="1" t="str">
        <f t="shared" si="3"/>
        <v>Ion Propulsion9</v>
      </c>
      <c r="D97" t="s">
        <v>184</v>
      </c>
      <c r="E97" t="str">
        <f>IFERROR(VLOOKUP(D97,BaseTechNodes!$A$1:$A$238,1,FALSE),"Not Valid")</f>
        <v>advGriddedThrusters</v>
      </c>
    </row>
    <row r="98" spans="1:5" x14ac:dyDescent="0.35">
      <c r="A98" s="5" t="s">
        <v>229</v>
      </c>
      <c r="B98">
        <v>10</v>
      </c>
      <c r="C98" s="1" t="str">
        <f t="shared" si="3"/>
        <v>Ion Propulsion10</v>
      </c>
      <c r="D98" t="s">
        <v>194</v>
      </c>
      <c r="E98" t="str">
        <f>IFERROR(VLOOKUP(D98,BaseTechNodes!$A$1:$A$238,1,FALSE),"Not Valid")</f>
        <v>expGriddedThrusters</v>
      </c>
    </row>
    <row r="99" spans="1:5" x14ac:dyDescent="0.35">
      <c r="A99" s="5" t="s">
        <v>229</v>
      </c>
      <c r="B99">
        <v>11</v>
      </c>
      <c r="C99" s="1" t="str">
        <f t="shared" si="3"/>
        <v>Ion Propulsion11</v>
      </c>
      <c r="D99" t="s">
        <v>330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227</v>
      </c>
      <c r="B100">
        <v>0</v>
      </c>
      <c r="C100" s="1" t="str">
        <f t="shared" si="3"/>
        <v>Jet Engines Air Intakes0</v>
      </c>
      <c r="D100" t="s">
        <v>75</v>
      </c>
      <c r="E100" t="str">
        <f>IFERROR(VLOOKUP(D100,BaseTechNodes!$A$1:$A$238,1,FALSE),"Not Valid")</f>
        <v>start</v>
      </c>
    </row>
    <row r="101" spans="1:5" x14ac:dyDescent="0.35">
      <c r="A101" s="5" t="s">
        <v>227</v>
      </c>
      <c r="B101">
        <v>1</v>
      </c>
      <c r="C101" s="1" t="str">
        <f t="shared" si="3"/>
        <v>Jet Engines Air Intakes1</v>
      </c>
      <c r="D101" t="s">
        <v>76</v>
      </c>
      <c r="E101" t="str">
        <f>IFERROR(VLOOKUP(D101,BaseTechNodes!$A$1:$A$238,1,FALSE),"Not Valid")</f>
        <v>earlyFlight</v>
      </c>
    </row>
    <row r="102" spans="1:5" x14ac:dyDescent="0.35">
      <c r="A102" s="5" t="s">
        <v>227</v>
      </c>
      <c r="B102">
        <v>2</v>
      </c>
      <c r="C102" s="1" t="str">
        <f t="shared" si="3"/>
        <v>Jet Engines Air Intakes2</v>
      </c>
      <c r="D102" t="s">
        <v>78</v>
      </c>
      <c r="E102" t="str">
        <f>IFERROR(VLOOKUP(D102,BaseTechNodes!$A$1:$A$238,1,FALSE),"Not Valid")</f>
        <v>stability</v>
      </c>
    </row>
    <row r="103" spans="1:5" x14ac:dyDescent="0.35">
      <c r="A103" s="5" t="s">
        <v>227</v>
      </c>
      <c r="B103">
        <v>3</v>
      </c>
      <c r="C103" s="1" t="str">
        <f t="shared" si="3"/>
        <v>Jet Engines Air Intakes3</v>
      </c>
      <c r="D103" t="s">
        <v>82</v>
      </c>
      <c r="E103" t="str">
        <f>IFERROR(VLOOKUP(D103,BaseTechNodes!$A$1:$A$238,1,FALSE),"Not Valid")</f>
        <v>aviation</v>
      </c>
    </row>
    <row r="104" spans="1:5" x14ac:dyDescent="0.35">
      <c r="A104" s="5" t="s">
        <v>227</v>
      </c>
      <c r="B104">
        <v>4</v>
      </c>
      <c r="C104" s="1" t="str">
        <f t="shared" si="3"/>
        <v>Jet Engines Air Intakes4</v>
      </c>
      <c r="D104" t="s">
        <v>114</v>
      </c>
      <c r="E104" t="str">
        <f>IFERROR(VLOOKUP(D104,BaseTechNodes!$A$1:$A$238,1,FALSE),"Not Valid")</f>
        <v>streamlinedFlight</v>
      </c>
    </row>
    <row r="105" spans="1:5" x14ac:dyDescent="0.35">
      <c r="A105" s="5" t="s">
        <v>227</v>
      </c>
      <c r="B105">
        <v>5</v>
      </c>
      <c r="C105" s="1" t="str">
        <f t="shared" si="3"/>
        <v>Jet Engines Air Intakes5</v>
      </c>
      <c r="D105" t="s">
        <v>15</v>
      </c>
      <c r="E105" t="str">
        <f>IFERROR(VLOOKUP(D105,BaseTechNodes!$A$1:$A$238,1,FALSE),"Not Valid")</f>
        <v>supersonicFlight</v>
      </c>
    </row>
    <row r="106" spans="1:5" x14ac:dyDescent="0.35">
      <c r="A106" s="5" t="s">
        <v>227</v>
      </c>
      <c r="B106">
        <v>6</v>
      </c>
      <c r="C106" s="1" t="str">
        <f t="shared" si="3"/>
        <v>Jet Engines Air Intakes6</v>
      </c>
      <c r="D106" t="s">
        <v>142</v>
      </c>
      <c r="E106" t="str">
        <f>IFERROR(VLOOKUP(D106,BaseTechNodes!$A$1:$A$238,1,FALSE),"Not Valid")</f>
        <v>highAltitudeFlight</v>
      </c>
    </row>
    <row r="107" spans="1:5" x14ac:dyDescent="0.35">
      <c r="A107" s="5" t="s">
        <v>227</v>
      </c>
      <c r="B107">
        <v>7</v>
      </c>
      <c r="C107" s="1" t="str">
        <f t="shared" si="3"/>
        <v>Jet Engines Air Intakes7</v>
      </c>
      <c r="D107" t="s">
        <v>29</v>
      </c>
      <c r="E107" t="str">
        <f>IFERROR(VLOOKUP(D107,BaseTechNodes!$A$1:$A$238,1,FALSE),"Not Valid")</f>
        <v>hypersonicFlight</v>
      </c>
    </row>
    <row r="108" spans="1:5" x14ac:dyDescent="0.35">
      <c r="A108" s="5" t="s">
        <v>227</v>
      </c>
      <c r="B108">
        <v>8</v>
      </c>
      <c r="C108" s="1" t="str">
        <f t="shared" si="3"/>
        <v>Jet Engines Air Intakes8</v>
      </c>
      <c r="D108" t="s">
        <v>171</v>
      </c>
      <c r="E108" t="str">
        <f>IFERROR(VLOOKUP(D108,BaseTechNodes!$A$1:$A$238,1,FALSE),"Not Valid")</f>
        <v>aerospaceTech</v>
      </c>
    </row>
    <row r="109" spans="1:5" x14ac:dyDescent="0.35">
      <c r="A109" s="5" t="s">
        <v>227</v>
      </c>
      <c r="B109">
        <v>9</v>
      </c>
      <c r="C109" s="1" t="str">
        <f t="shared" si="3"/>
        <v>Jet Engines Air Intakes9</v>
      </c>
      <c r="D109" t="s">
        <v>315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202</v>
      </c>
      <c r="B110">
        <v>0</v>
      </c>
      <c r="C110" s="1" t="str">
        <f t="shared" si="3"/>
        <v>Jet Parts Wings Fuel Tanks0</v>
      </c>
      <c r="D110" t="s">
        <v>75</v>
      </c>
      <c r="E110" t="str">
        <f>IFERROR(VLOOKUP(D110,BaseTechNodes!$A$1:$A$238,1,FALSE),"Not Valid")</f>
        <v>start</v>
      </c>
    </row>
    <row r="111" spans="1:5" x14ac:dyDescent="0.35">
      <c r="A111" s="5" t="s">
        <v>202</v>
      </c>
      <c r="B111">
        <v>1</v>
      </c>
      <c r="C111" s="1" t="str">
        <f t="shared" si="3"/>
        <v>Jet Parts Wings Fuel Tanks1</v>
      </c>
      <c r="D111" t="s">
        <v>76</v>
      </c>
      <c r="E111" t="str">
        <f>IFERROR(VLOOKUP(D111,BaseTechNodes!$A$1:$A$238,1,FALSE),"Not Valid")</f>
        <v>earlyFlight</v>
      </c>
    </row>
    <row r="112" spans="1:5" x14ac:dyDescent="0.35">
      <c r="A112" s="5" t="s">
        <v>202</v>
      </c>
      <c r="B112">
        <v>2</v>
      </c>
      <c r="C112" s="1" t="str">
        <f t="shared" si="3"/>
        <v>Jet Parts Wings Fuel Tanks2</v>
      </c>
      <c r="D112" t="s">
        <v>78</v>
      </c>
      <c r="E112" t="str">
        <f>IFERROR(VLOOKUP(D112,BaseTechNodes!$A$1:$A$238,1,FALSE),"Not Valid")</f>
        <v>stability</v>
      </c>
    </row>
    <row r="113" spans="1:5" x14ac:dyDescent="0.35">
      <c r="A113" s="5" t="s">
        <v>202</v>
      </c>
      <c r="B113">
        <v>3</v>
      </c>
      <c r="C113" s="1" t="str">
        <f t="shared" si="3"/>
        <v>Jet Parts Wings Fuel Tanks3</v>
      </c>
      <c r="D113" t="s">
        <v>82</v>
      </c>
      <c r="E113" t="str">
        <f>IFERROR(VLOOKUP(D113,BaseTechNodes!$A$1:$A$238,1,FALSE),"Not Valid")</f>
        <v>aviation</v>
      </c>
    </row>
    <row r="114" spans="1:5" x14ac:dyDescent="0.35">
      <c r="A114" s="5" t="s">
        <v>202</v>
      </c>
      <c r="B114">
        <v>4</v>
      </c>
      <c r="C114" s="1" t="str">
        <f t="shared" si="3"/>
        <v>Jet Parts Wings Fuel Tanks4</v>
      </c>
      <c r="D114" t="s">
        <v>109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202</v>
      </c>
      <c r="B115">
        <v>5</v>
      </c>
      <c r="C115" s="1" t="str">
        <f t="shared" si="3"/>
        <v>Jet Parts Wings Fuel Tanks5</v>
      </c>
      <c r="D115" t="s">
        <v>12</v>
      </c>
      <c r="E115" t="str">
        <f>IFERROR(VLOOKUP(D115,BaseTechNodes!$A$1:$A$238,1,FALSE),"Not Valid")</f>
        <v>advAerodynamics</v>
      </c>
    </row>
    <row r="116" spans="1:5" x14ac:dyDescent="0.35">
      <c r="A116" s="5" t="s">
        <v>202</v>
      </c>
      <c r="B116">
        <v>6</v>
      </c>
      <c r="C116" s="1" t="str">
        <f t="shared" si="3"/>
        <v>Jet Parts Wings Fuel Tanks6</v>
      </c>
      <c r="D116" t="s">
        <v>108</v>
      </c>
      <c r="E116" t="str">
        <f>IFERROR(VLOOKUP(D116,BaseTechNodes!$A$1:$A$238,1,FALSE),"Not Valid")</f>
        <v>heavyAerodynamics</v>
      </c>
    </row>
    <row r="117" spans="1:5" x14ac:dyDescent="0.35">
      <c r="A117" s="5" t="s">
        <v>202</v>
      </c>
      <c r="B117">
        <v>7</v>
      </c>
      <c r="C117" s="1" t="str">
        <f t="shared" si="3"/>
        <v>Jet Parts Wings Fuel Tanks7</v>
      </c>
      <c r="D117" t="s">
        <v>24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202</v>
      </c>
      <c r="B118">
        <v>8</v>
      </c>
      <c r="C118" s="1" t="str">
        <f t="shared" si="3"/>
        <v>Jet Parts Wings Fuel Tanks8</v>
      </c>
      <c r="D118" t="s">
        <v>170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202</v>
      </c>
      <c r="B119">
        <v>9</v>
      </c>
      <c r="C119" s="1" t="str">
        <f t="shared" si="3"/>
        <v>Jet Parts Wings Fuel Tanks9</v>
      </c>
      <c r="D119" t="s">
        <v>182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221</v>
      </c>
      <c r="B120">
        <v>4</v>
      </c>
      <c r="C120" s="1" t="str">
        <f t="shared" si="3"/>
        <v>Ladders Lights4</v>
      </c>
      <c r="D120" t="s">
        <v>85</v>
      </c>
      <c r="E120" t="str">
        <f>IFERROR(VLOOKUP(D120,BaseTechNodes!$A$1:$A$238,1,FALSE),"Not Valid")</f>
        <v>spaceExploration</v>
      </c>
    </row>
    <row r="121" spans="1:5" x14ac:dyDescent="0.35">
      <c r="A121" s="5" t="s">
        <v>221</v>
      </c>
      <c r="B121">
        <v>5</v>
      </c>
      <c r="C121" s="1" t="str">
        <f t="shared" si="3"/>
        <v>Ladders Lights5</v>
      </c>
      <c r="D121" t="s">
        <v>33</v>
      </c>
      <c r="E121" t="str">
        <f>IFERROR(VLOOKUP(D121,BaseTechNodes!$A$1:$A$238,1,FALSE),"Not Valid")</f>
        <v>advExploration</v>
      </c>
    </row>
    <row r="122" spans="1:5" x14ac:dyDescent="0.35">
      <c r="A122" s="5" t="s">
        <v>218</v>
      </c>
      <c r="B122">
        <v>0</v>
      </c>
      <c r="C122" s="1" t="str">
        <f t="shared" si="3"/>
        <v>Landing Gear Wheels0</v>
      </c>
      <c r="D122" t="s">
        <v>75</v>
      </c>
      <c r="E122" t="str">
        <f>IFERROR(VLOOKUP(D122,BaseTechNodes!$A$1:$A$238,1,FALSE),"Not Valid")</f>
        <v>start</v>
      </c>
    </row>
    <row r="123" spans="1:5" x14ac:dyDescent="0.35">
      <c r="A123" s="5" t="s">
        <v>218</v>
      </c>
      <c r="B123">
        <v>1</v>
      </c>
      <c r="C123" s="1" t="str">
        <f t="shared" si="3"/>
        <v>Landing Gear Wheels1</v>
      </c>
      <c r="D123" t="s">
        <v>76</v>
      </c>
      <c r="E123" t="str">
        <f>IFERROR(VLOOKUP(D123,BaseTechNodes!$A$1:$A$238,1,FALSE),"Not Valid")</f>
        <v>earlyFlight</v>
      </c>
    </row>
    <row r="124" spans="1:5" x14ac:dyDescent="0.35">
      <c r="A124" s="5" t="s">
        <v>218</v>
      </c>
      <c r="B124">
        <v>2</v>
      </c>
      <c r="C124" s="1" t="str">
        <f t="shared" si="3"/>
        <v>Landing Gear Wheels2</v>
      </c>
      <c r="D124" t="s">
        <v>78</v>
      </c>
      <c r="E124" t="str">
        <f>IFERROR(VLOOKUP(D124,BaseTechNodes!$A$1:$A$238,1,FALSE),"Not Valid")</f>
        <v>stability</v>
      </c>
    </row>
    <row r="125" spans="1:5" x14ac:dyDescent="0.35">
      <c r="A125" s="5" t="s">
        <v>218</v>
      </c>
      <c r="B125">
        <v>3</v>
      </c>
      <c r="C125" s="1" t="str">
        <f t="shared" si="3"/>
        <v>Landing Gear Wheels3</v>
      </c>
      <c r="D125" t="s">
        <v>82</v>
      </c>
      <c r="E125" t="str">
        <f>IFERROR(VLOOKUP(D125,BaseTechNodes!$A$1:$A$238,1,FALSE),"Not Valid")</f>
        <v>aviation</v>
      </c>
    </row>
    <row r="126" spans="1:5" x14ac:dyDescent="0.35">
      <c r="A126" s="5" t="s">
        <v>218</v>
      </c>
      <c r="B126">
        <v>4</v>
      </c>
      <c r="C126" s="1" t="str">
        <f t="shared" si="3"/>
        <v>Landing Gear Wheels4</v>
      </c>
      <c r="D126" t="s">
        <v>13</v>
      </c>
      <c r="E126" t="str">
        <f>IFERROR(VLOOKUP(D126,BaseTechNodes!$A$1:$A$238,1,FALSE),"Not Valid")</f>
        <v>landing</v>
      </c>
    </row>
    <row r="127" spans="1:5" x14ac:dyDescent="0.35">
      <c r="A127" s="5" t="s">
        <v>218</v>
      </c>
      <c r="B127">
        <v>5</v>
      </c>
      <c r="C127" s="1" t="str">
        <f t="shared" si="3"/>
        <v>Landing Gear Wheels5</v>
      </c>
      <c r="D127" t="s">
        <v>72</v>
      </c>
      <c r="E127" t="str">
        <f>IFERROR(VLOOKUP(D127,BaseTechNodes!$A$1:$A$238,1,FALSE),"Not Valid")</f>
        <v>fieldScience</v>
      </c>
    </row>
    <row r="128" spans="1:5" x14ac:dyDescent="0.35">
      <c r="A128" s="5" t="s">
        <v>218</v>
      </c>
      <c r="B128">
        <v>6</v>
      </c>
      <c r="C128" s="1" t="str">
        <f t="shared" si="3"/>
        <v>Landing Gear Wheels6</v>
      </c>
      <c r="D128" t="s">
        <v>55</v>
      </c>
      <c r="E128" t="str">
        <f>IFERROR(VLOOKUP(D128,BaseTechNodes!$A$1:$A$238,1,FALSE),"Not Valid")</f>
        <v>advLanding</v>
      </c>
    </row>
    <row r="129" spans="1:5" x14ac:dyDescent="0.35">
      <c r="A129" s="5" t="s">
        <v>218</v>
      </c>
      <c r="B129">
        <v>7</v>
      </c>
      <c r="C129" s="1" t="str">
        <f t="shared" si="3"/>
        <v>Landing Gear Wheels7</v>
      </c>
      <c r="D129" t="s">
        <v>25</v>
      </c>
      <c r="E129" t="str">
        <f>IFERROR(VLOOKUP(D129,BaseTechNodes!$A$1:$A$238,1,FALSE),"Not Valid")</f>
        <v>heavyLanding</v>
      </c>
    </row>
    <row r="130" spans="1:5" x14ac:dyDescent="0.35">
      <c r="A130" s="5" t="s">
        <v>218</v>
      </c>
      <c r="B130">
        <v>8</v>
      </c>
      <c r="C130" s="1" t="str">
        <f t="shared" si="3"/>
        <v>Landing Gear Wheels8</v>
      </c>
      <c r="D130" t="s">
        <v>153</v>
      </c>
      <c r="E130" t="str">
        <f>IFERROR(VLOOKUP(D130,BaseTechNodes!$A$1:$A$238,1,FALSE),"Not Valid")</f>
        <v>advancedMotors</v>
      </c>
    </row>
    <row r="131" spans="1:5" x14ac:dyDescent="0.35">
      <c r="A131" s="5" t="s">
        <v>211</v>
      </c>
      <c r="B131">
        <v>0</v>
      </c>
      <c r="C131" s="1" t="str">
        <f t="shared" ref="C131:C195" si="4">_xlfn.CONCAT(A131,B131)</f>
        <v>Liquid Fuel Engines0</v>
      </c>
      <c r="D131" t="s">
        <v>75</v>
      </c>
      <c r="E131" t="str">
        <f>IFERROR(VLOOKUP(D131,BaseTechNodes!$A$1:$A$238,1,FALSE),"Not Valid")</f>
        <v>start</v>
      </c>
    </row>
    <row r="132" spans="1:5" x14ac:dyDescent="0.35">
      <c r="A132" s="5" t="s">
        <v>211</v>
      </c>
      <c r="B132">
        <v>1</v>
      </c>
      <c r="C132" s="1" t="str">
        <f t="shared" si="4"/>
        <v>Liquid Fuel Engines1</v>
      </c>
      <c r="D132" t="s">
        <v>19</v>
      </c>
      <c r="E132" t="str">
        <f>IFERROR(VLOOKUP(D132,BaseTechNodes!$A$1:$A$238,1,FALSE),"Not Valid")</f>
        <v>basicRocketry</v>
      </c>
    </row>
    <row r="133" spans="1:5" x14ac:dyDescent="0.35">
      <c r="A133" s="5" t="s">
        <v>211</v>
      </c>
      <c r="B133">
        <v>2</v>
      </c>
      <c r="C133" s="1" t="str">
        <f t="shared" si="4"/>
        <v>Liquid Fuel Engines2</v>
      </c>
      <c r="D133" t="s">
        <v>177</v>
      </c>
      <c r="E133" t="str">
        <f>IFERROR(VLOOKUP(D133,BaseTechNodes!$A$1:$A$238,1,FALSE),"Not Valid")</f>
        <v>generalRocketry</v>
      </c>
    </row>
    <row r="134" spans="1:5" x14ac:dyDescent="0.35">
      <c r="A134" s="5" t="s">
        <v>211</v>
      </c>
      <c r="B134">
        <v>3</v>
      </c>
      <c r="C134" s="1" t="str">
        <f t="shared" si="4"/>
        <v>Liquid Fuel Engines3</v>
      </c>
      <c r="D134" t="s">
        <v>148</v>
      </c>
      <c r="E134" t="str">
        <f>IFERROR(VLOOKUP(D134,BaseTechNodes!$A$1:$A$238,1,FALSE),"Not Valid")</f>
        <v>advRocketry</v>
      </c>
    </row>
    <row r="135" spans="1:5" x14ac:dyDescent="0.35">
      <c r="A135" s="5" t="s">
        <v>211</v>
      </c>
      <c r="B135">
        <v>4</v>
      </c>
      <c r="C135" s="1" t="str">
        <f t="shared" si="4"/>
        <v>Liquid Fuel Engines4</v>
      </c>
      <c r="D135" t="s">
        <v>138</v>
      </c>
      <c r="E135" t="str">
        <f>IFERROR(VLOOKUP(D135,BaseTechNodes!$A$1:$A$238,1,FALSE),"Not Valid")</f>
        <v>heavyRocketry</v>
      </c>
    </row>
    <row r="136" spans="1:5" x14ac:dyDescent="0.35">
      <c r="A136" s="5" t="s">
        <v>211</v>
      </c>
      <c r="B136">
        <v>5</v>
      </c>
      <c r="C136" s="1" t="str">
        <f t="shared" si="4"/>
        <v>Liquid Fuel Engines5</v>
      </c>
      <c r="D136" t="s">
        <v>103</v>
      </c>
      <c r="E136" t="str">
        <f>IFERROR(VLOOKUP(D136,BaseTechNodes!$A$1:$A$238,1,FALSE),"Not Valid")</f>
        <v>heavierRocketry</v>
      </c>
    </row>
    <row r="137" spans="1:5" x14ac:dyDescent="0.35">
      <c r="A137" s="5" t="s">
        <v>211</v>
      </c>
      <c r="B137">
        <v>6</v>
      </c>
      <c r="C137" s="1" t="str">
        <f t="shared" si="4"/>
        <v>Liquid Fuel Engines6</v>
      </c>
      <c r="D137" t="s">
        <v>132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211</v>
      </c>
      <c r="B138">
        <v>7</v>
      </c>
      <c r="C138" s="1" t="str">
        <f t="shared" si="4"/>
        <v>Liquid Fuel Engines7</v>
      </c>
      <c r="D138" t="s">
        <v>127</v>
      </c>
      <c r="E138" t="str">
        <f>IFERROR(VLOOKUP(D138,BaseTechNodes!$A$1:$A$238,1,FALSE),"Not Valid")</f>
        <v>veryHeavyRocketry</v>
      </c>
    </row>
    <row r="139" spans="1:5" x14ac:dyDescent="0.35">
      <c r="A139" s="5" t="s">
        <v>211</v>
      </c>
      <c r="B139">
        <v>8</v>
      </c>
      <c r="C139" s="1" t="str">
        <f t="shared" si="4"/>
        <v>Liquid Fuel Engines8</v>
      </c>
      <c r="D139" t="s">
        <v>56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211</v>
      </c>
      <c r="B140">
        <v>9</v>
      </c>
      <c r="C140" s="1" t="str">
        <f t="shared" si="4"/>
        <v>Liquid Fuel Engines9</v>
      </c>
      <c r="D140" t="s">
        <v>102</v>
      </c>
      <c r="E140" t="str">
        <f>IFERROR(VLOOKUP(D140,BaseTechNodes!$A$1:$A$238,1,FALSE),"Not Valid")</f>
        <v>giganticRocketry</v>
      </c>
    </row>
    <row r="141" spans="1:5" x14ac:dyDescent="0.35">
      <c r="A141" s="5" t="s">
        <v>211</v>
      </c>
      <c r="B141">
        <v>10</v>
      </c>
      <c r="C141" s="1" t="str">
        <f t="shared" si="4"/>
        <v>Liquid Fuel Engines10</v>
      </c>
      <c r="D141" t="s">
        <v>332</v>
      </c>
      <c r="E141" t="str">
        <f>IFERROR(VLOOKUP(D141,BaseTechNodes!$A$1:$A$238,1,FALSE),"Not Valid")</f>
        <v>colossalRocketry</v>
      </c>
    </row>
    <row r="142" spans="1:5" x14ac:dyDescent="0.35">
      <c r="A142" s="5" t="s">
        <v>334</v>
      </c>
      <c r="B142">
        <v>0</v>
      </c>
      <c r="C142" s="1" t="str">
        <f t="shared" si="4"/>
        <v>Liquid Fuel Systems0</v>
      </c>
      <c r="D142" t="s">
        <v>75</v>
      </c>
      <c r="E142" t="str">
        <f>IFERROR(VLOOKUP(D142,BaseTechNodes!$A$1:$A$238,1,FALSE),"Not Valid")</f>
        <v>start</v>
      </c>
    </row>
    <row r="143" spans="1:5" x14ac:dyDescent="0.35">
      <c r="A143" s="5" t="s">
        <v>334</v>
      </c>
      <c r="B143">
        <v>1</v>
      </c>
      <c r="C143" s="1" t="str">
        <f t="shared" si="4"/>
        <v>Liquid Fuel Systems1</v>
      </c>
      <c r="D143" t="s">
        <v>19</v>
      </c>
      <c r="E143" t="str">
        <f>IFERROR(VLOOKUP(D143,BaseTechNodes!$A$1:$A$238,1,FALSE),"Not Valid")</f>
        <v>basicRocketry</v>
      </c>
    </row>
    <row r="144" spans="1:5" x14ac:dyDescent="0.35">
      <c r="A144" s="5" t="s">
        <v>334</v>
      </c>
      <c r="B144">
        <v>2</v>
      </c>
      <c r="C144" s="1" t="str">
        <f t="shared" si="4"/>
        <v>Liquid Fuel Systems2</v>
      </c>
      <c r="D144" t="s">
        <v>124</v>
      </c>
      <c r="E144" t="str">
        <f>IFERROR(VLOOKUP(D144,BaseTechNodes!$A$1:$A$238,1,FALSE),"Not Valid")</f>
        <v>earlyFuelSystems</v>
      </c>
    </row>
    <row r="145" spans="1:5" x14ac:dyDescent="0.35">
      <c r="A145" s="5" t="s">
        <v>334</v>
      </c>
      <c r="B145">
        <v>3</v>
      </c>
      <c r="C145" s="1" t="str">
        <f t="shared" si="4"/>
        <v>Liquid Fuel Systems3</v>
      </c>
      <c r="D145" t="s">
        <v>96</v>
      </c>
      <c r="E145" t="str">
        <f>IFERROR(VLOOKUP(D145,BaseTechNodes!$A$1:$A$238,1,FALSE),"Not Valid")</f>
        <v>basicFuelSystems</v>
      </c>
    </row>
    <row r="146" spans="1:5" x14ac:dyDescent="0.35">
      <c r="A146" s="5" t="s">
        <v>334</v>
      </c>
      <c r="B146">
        <v>4</v>
      </c>
      <c r="C146" s="1" t="str">
        <f t="shared" si="4"/>
        <v>Liquid Fuel Systems4</v>
      </c>
      <c r="D146" t="s">
        <v>95</v>
      </c>
      <c r="E146" t="str">
        <f>IFERROR(VLOOKUP(D146,BaseTechNodes!$A$1:$A$238,1,FALSE),"Not Valid")</f>
        <v>fuelSystems</v>
      </c>
    </row>
    <row r="147" spans="1:5" x14ac:dyDescent="0.35">
      <c r="A147" s="5" t="s">
        <v>334</v>
      </c>
      <c r="B147">
        <v>5</v>
      </c>
      <c r="C147" s="1" t="str">
        <f t="shared" si="4"/>
        <v>Liquid Fuel Systems5</v>
      </c>
      <c r="D147" t="s">
        <v>94</v>
      </c>
      <c r="E147" t="str">
        <f>IFERROR(VLOOKUP(D147,BaseTechNodes!$A$1:$A$238,1,FALSE),"Not Valid")</f>
        <v>advFuelSystems</v>
      </c>
    </row>
    <row r="148" spans="1:5" x14ac:dyDescent="0.35">
      <c r="A148" s="5" t="s">
        <v>334</v>
      </c>
      <c r="B148">
        <v>6</v>
      </c>
      <c r="C148" s="1" t="str">
        <f t="shared" si="4"/>
        <v>Liquid Fuel Systems6</v>
      </c>
      <c r="D148" t="s">
        <v>93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334</v>
      </c>
      <c r="B149">
        <v>7</v>
      </c>
      <c r="C149" s="1" t="str">
        <f t="shared" si="4"/>
        <v>Liquid Fuel Systems7</v>
      </c>
      <c r="D149" t="s">
        <v>92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334</v>
      </c>
      <c r="B150">
        <v>8</v>
      </c>
      <c r="C150" s="1" t="str">
        <f t="shared" si="4"/>
        <v>Liquid Fuel Systems8</v>
      </c>
      <c r="D150" t="s">
        <v>91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334</v>
      </c>
      <c r="B151">
        <v>9</v>
      </c>
      <c r="C151" s="1" t="str">
        <f t="shared" si="4"/>
        <v>Liquid Fuel Systems9</v>
      </c>
      <c r="D151" t="s">
        <v>90</v>
      </c>
      <c r="E151" t="str">
        <f>IFERROR(VLOOKUP(D151,BaseTechNodes!$A$1:$A$238,1,FALSE),"Not Valid")</f>
        <v>exoticFuelStorage</v>
      </c>
    </row>
    <row r="152" spans="1:5" x14ac:dyDescent="0.35">
      <c r="A152" s="5" t="s">
        <v>334</v>
      </c>
      <c r="B152">
        <v>10</v>
      </c>
      <c r="C152" s="1" t="str">
        <f t="shared" si="4"/>
        <v>Liquid Fuel Systems10</v>
      </c>
      <c r="D152" t="s">
        <v>155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336</v>
      </c>
      <c r="B153">
        <v>0</v>
      </c>
      <c r="C153" s="1" t="str">
        <f t="shared" si="4"/>
        <v>Monopropellant Fuel Systems0</v>
      </c>
      <c r="D153" t="s">
        <v>75</v>
      </c>
      <c r="E153" t="str">
        <f>IFERROR(VLOOKUP(D153,BaseTechNodes!$A$1:$A$238,1,FALSE),"Not Valid")</f>
        <v>start</v>
      </c>
    </row>
    <row r="154" spans="1:5" x14ac:dyDescent="0.35">
      <c r="A154" s="5" t="s">
        <v>336</v>
      </c>
      <c r="B154">
        <v>1</v>
      </c>
      <c r="C154" s="1" t="str">
        <f t="shared" si="4"/>
        <v>Monopropellant Fuel Systems1</v>
      </c>
      <c r="D154" t="s">
        <v>19</v>
      </c>
      <c r="E154" t="str">
        <f>IFERROR(VLOOKUP(D154,BaseTechNodes!$A$1:$A$238,1,FALSE),"Not Valid")</f>
        <v>basicRocketry</v>
      </c>
    </row>
    <row r="155" spans="1:5" x14ac:dyDescent="0.35">
      <c r="A155" s="5" t="s">
        <v>336</v>
      </c>
      <c r="B155">
        <v>2</v>
      </c>
      <c r="C155" s="1" t="str">
        <f t="shared" si="4"/>
        <v>Monopropellant Fuel Systems2</v>
      </c>
      <c r="D155" t="s">
        <v>145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336</v>
      </c>
      <c r="B156">
        <v>3</v>
      </c>
      <c r="C156" s="1" t="str">
        <f t="shared" si="4"/>
        <v>Monopropellant Fuel Systems3</v>
      </c>
      <c r="D156" t="s">
        <v>42</v>
      </c>
      <c r="E156" t="str">
        <f>IFERROR(VLOOKUP(D156,BaseTechNodes!$A$1:$A$238,1,FALSE),"Not Valid")</f>
        <v>flightControl</v>
      </c>
    </row>
    <row r="157" spans="1:5" x14ac:dyDescent="0.35">
      <c r="A157" s="5" t="s">
        <v>336</v>
      </c>
      <c r="B157">
        <v>4</v>
      </c>
      <c r="C157" s="1" t="str">
        <f t="shared" si="4"/>
        <v>Monopropellant Fuel Systems4</v>
      </c>
      <c r="D157" t="s">
        <v>20</v>
      </c>
      <c r="E157" t="str">
        <f>IFERROR(VLOOKUP(D157,BaseTechNodes!$A$1:$A$238,1,FALSE),"Not Valid")</f>
        <v>advFlightControl</v>
      </c>
    </row>
    <row r="158" spans="1:5" x14ac:dyDescent="0.35">
      <c r="A158" s="5" t="s">
        <v>336</v>
      </c>
      <c r="B158">
        <v>5</v>
      </c>
      <c r="C158" s="1" t="str">
        <f t="shared" si="4"/>
        <v>Monopropellant Fuel Systems5</v>
      </c>
      <c r="D158" t="s">
        <v>97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336</v>
      </c>
      <c r="B159">
        <v>6</v>
      </c>
      <c r="C159" s="1" t="str">
        <f t="shared" si="4"/>
        <v>Monopropellant Fuel Systems6</v>
      </c>
      <c r="D159" t="s">
        <v>152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336</v>
      </c>
      <c r="B160">
        <v>7</v>
      </c>
      <c r="C160" s="1" t="str">
        <f t="shared" si="4"/>
        <v>Monopropellant Fuel Systems7</v>
      </c>
      <c r="D160" t="s">
        <v>27</v>
      </c>
      <c r="E160" t="str">
        <f>IFERROR(VLOOKUP(D160,BaseTechNodes!$A$1:$A$238,1,FALSE),"Not Valid")</f>
        <v>exoticControl</v>
      </c>
    </row>
    <row r="161" spans="1:5" x14ac:dyDescent="0.35">
      <c r="A161" s="5" t="s">
        <v>335</v>
      </c>
      <c r="B161">
        <v>7</v>
      </c>
      <c r="C161" s="1" t="str">
        <f t="shared" si="4"/>
        <v>Noble Gas Lithium Fuel Systems7</v>
      </c>
      <c r="D161" t="s">
        <v>123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335</v>
      </c>
      <c r="B162">
        <v>9</v>
      </c>
      <c r="C162" s="1" t="str">
        <f t="shared" si="4"/>
        <v>Noble Gas Lithium Fuel Systems9</v>
      </c>
      <c r="D162" t="s">
        <v>163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333</v>
      </c>
      <c r="B163">
        <v>7</v>
      </c>
      <c r="C163" s="1" t="str">
        <f t="shared" si="4"/>
        <v>Nuclear Fuel Systems7</v>
      </c>
      <c r="D163" t="s">
        <v>567</v>
      </c>
      <c r="E163" t="str">
        <f>IFERROR(VLOOKUP(D163,BaseTechNodes!$A$1:$A$238,1,FALSE),"Not Valid")</f>
        <v>nuclearFuelSystems</v>
      </c>
    </row>
    <row r="164" spans="1:5" x14ac:dyDescent="0.35">
      <c r="A164" s="5" t="s">
        <v>217</v>
      </c>
      <c r="B164">
        <v>6</v>
      </c>
      <c r="C164" s="1" t="str">
        <f t="shared" si="4"/>
        <v>Nuclear Propulsion6</v>
      </c>
      <c r="D164" t="s">
        <v>179</v>
      </c>
      <c r="E164" t="str">
        <f>IFERROR(VLOOKUP(D164,BaseTechNodes!$A$1:$A$238,1,FALSE),"Not Valid")</f>
        <v>nuclearPropulsion</v>
      </c>
    </row>
    <row r="165" spans="1:5" x14ac:dyDescent="0.35">
      <c r="A165" s="5" t="s">
        <v>217</v>
      </c>
      <c r="B165">
        <v>7</v>
      </c>
      <c r="C165" s="1" t="str">
        <f t="shared" si="4"/>
        <v>Nuclear Propulsion7</v>
      </c>
      <c r="D165" t="s">
        <v>154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217</v>
      </c>
      <c r="B166">
        <v>8</v>
      </c>
      <c r="C166" s="1" t="str">
        <f t="shared" si="4"/>
        <v>Nuclear Propulsion8</v>
      </c>
      <c r="D166" t="s">
        <v>133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217</v>
      </c>
      <c r="B167">
        <v>9</v>
      </c>
      <c r="C167" s="1" t="str">
        <f t="shared" si="4"/>
        <v>Nuclear Propulsion9</v>
      </c>
      <c r="D167" t="s">
        <v>130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217</v>
      </c>
      <c r="B168">
        <v>10</v>
      </c>
      <c r="C168" s="1" t="str">
        <f t="shared" si="4"/>
        <v>Nuclear Propulsion10</v>
      </c>
      <c r="D168" t="s">
        <v>52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217</v>
      </c>
      <c r="B169">
        <v>11</v>
      </c>
      <c r="C169" s="1" t="str">
        <f t="shared" si="4"/>
        <v>Nuclear Propulsion11</v>
      </c>
      <c r="D169" t="s">
        <v>337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223</v>
      </c>
      <c r="B170">
        <v>2</v>
      </c>
      <c r="C170" s="1" t="str">
        <f t="shared" si="4"/>
        <v>Parachutes2</v>
      </c>
      <c r="D170" t="s">
        <v>111</v>
      </c>
      <c r="E170" t="str">
        <f>IFERROR(VLOOKUP(D170,BaseTechNodes!$A$1:$A$238,1,FALSE),"Not Valid")</f>
        <v>survivability</v>
      </c>
    </row>
    <row r="171" spans="1:5" x14ac:dyDescent="0.35">
      <c r="A171" s="5" t="s">
        <v>223</v>
      </c>
      <c r="B171">
        <v>3</v>
      </c>
      <c r="C171" s="1" t="str">
        <f t="shared" si="4"/>
        <v>Parachutes3</v>
      </c>
      <c r="D171" t="s">
        <v>107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223</v>
      </c>
      <c r="B172">
        <v>4</v>
      </c>
      <c r="C172" s="1" t="str">
        <f t="shared" si="4"/>
        <v>Parachutes4</v>
      </c>
      <c r="D172" t="s">
        <v>85</v>
      </c>
      <c r="E172" t="str">
        <f>IFERROR(VLOOKUP(D172,BaseTechNodes!$A$1:$A$238,1,FALSE),"Not Valid")</f>
        <v>spaceExploration</v>
      </c>
    </row>
    <row r="173" spans="1:5" x14ac:dyDescent="0.35">
      <c r="A173" s="5" t="s">
        <v>223</v>
      </c>
      <c r="B173">
        <v>5</v>
      </c>
      <c r="C173" s="1" t="str">
        <f t="shared" si="4"/>
        <v>Parachutes5</v>
      </c>
      <c r="D173" t="s">
        <v>33</v>
      </c>
      <c r="E173" t="str">
        <f>IFERROR(VLOOKUP(D173,BaseTechNodes!$A$1:$A$238,1,FALSE),"Not Valid")</f>
        <v>advExploration</v>
      </c>
    </row>
    <row r="174" spans="1:5" x14ac:dyDescent="0.35">
      <c r="A174" s="5" t="s">
        <v>331</v>
      </c>
      <c r="B174">
        <v>9</v>
      </c>
      <c r="C174" s="1" t="str">
        <f t="shared" si="4"/>
        <v>Plasma Propulsion9</v>
      </c>
      <c r="D174" t="s">
        <v>178</v>
      </c>
      <c r="E174" t="str">
        <f>IFERROR(VLOOKUP(D174,BaseTechNodes!$A$1:$A$238,1,FALSE),"Not Valid")</f>
        <v>plasmaPropulsion</v>
      </c>
    </row>
    <row r="175" spans="1:5" x14ac:dyDescent="0.35">
      <c r="A175" s="5" t="s">
        <v>331</v>
      </c>
      <c r="B175">
        <v>10</v>
      </c>
      <c r="C175" s="1" t="str">
        <f t="shared" si="4"/>
        <v>Plasma Propulsion10</v>
      </c>
      <c r="D175" t="s">
        <v>164</v>
      </c>
      <c r="E175" t="str">
        <f>IFERROR(VLOOKUP(D175,BaseTechNodes!$A$1:$A$238,1,FALSE),"Not Valid")</f>
        <v>advEMSystems</v>
      </c>
    </row>
    <row r="176" spans="1:5" x14ac:dyDescent="0.35">
      <c r="A176" s="5" t="s">
        <v>331</v>
      </c>
      <c r="B176">
        <v>11</v>
      </c>
      <c r="C176" s="1" t="str">
        <f t="shared" si="4"/>
        <v>Plasma Propulsion11</v>
      </c>
      <c r="D176" t="s">
        <v>176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331</v>
      </c>
      <c r="B177">
        <v>12</v>
      </c>
      <c r="C177" s="1" t="str">
        <f t="shared" si="4"/>
        <v>Plasma Propulsion12</v>
      </c>
      <c r="D177" t="s">
        <v>338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215</v>
      </c>
      <c r="B178">
        <v>0</v>
      </c>
      <c r="C178" s="1" t="str">
        <f t="shared" si="4"/>
        <v>Probes0</v>
      </c>
      <c r="D178" t="s">
        <v>75</v>
      </c>
      <c r="E178" t="str">
        <f>IFERROR(VLOOKUP(D178,BaseTechNodes!$A$1:$A$238,1,FALSE),"Not Valid")</f>
        <v>start</v>
      </c>
    </row>
    <row r="179" spans="1:5" x14ac:dyDescent="0.35">
      <c r="A179" s="5" t="s">
        <v>215</v>
      </c>
      <c r="B179">
        <v>1</v>
      </c>
      <c r="C179" s="1" t="str">
        <f t="shared" si="4"/>
        <v>Probes1</v>
      </c>
      <c r="D179" t="s">
        <v>115</v>
      </c>
      <c r="E179" t="str">
        <f>IFERROR(VLOOKUP(D179,BaseTechNodes!$A$1:$A$238,1,FALSE),"Not Valid")</f>
        <v>engineering101</v>
      </c>
    </row>
    <row r="180" spans="1:5" x14ac:dyDescent="0.35">
      <c r="A180" s="5" t="s">
        <v>215</v>
      </c>
      <c r="B180">
        <v>2</v>
      </c>
      <c r="C180" s="1" t="str">
        <f t="shared" si="4"/>
        <v>Probes2</v>
      </c>
      <c r="D180" t="s">
        <v>43</v>
      </c>
      <c r="E180" t="str">
        <f>IFERROR(VLOOKUP(D180,BaseTechNodes!$A$1:$A$238,1,FALSE),"Not Valid")</f>
        <v>science201</v>
      </c>
    </row>
    <row r="181" spans="1:5" x14ac:dyDescent="0.35">
      <c r="A181" s="5" t="s">
        <v>215</v>
      </c>
      <c r="B181">
        <v>3</v>
      </c>
      <c r="C181" s="1" t="str">
        <f t="shared" si="4"/>
        <v>Probes3</v>
      </c>
      <c r="D181" t="s">
        <v>36</v>
      </c>
      <c r="E181" t="str">
        <f>IFERROR(VLOOKUP(D181,BaseTechNodes!$A$1:$A$238,1,FALSE),"Not Valid")</f>
        <v>basicScience</v>
      </c>
    </row>
    <row r="182" spans="1:5" x14ac:dyDescent="0.35">
      <c r="A182" s="5" t="s">
        <v>215</v>
      </c>
      <c r="B182">
        <v>4</v>
      </c>
      <c r="C182" s="1" t="str">
        <f t="shared" si="4"/>
        <v>Probes4</v>
      </c>
      <c r="D182" t="s">
        <v>51</v>
      </c>
      <c r="E182" t="str">
        <f>IFERROR(VLOOKUP(D182,BaseTechNodes!$A$1:$A$238,1,FALSE),"Not Valid")</f>
        <v>earlyProbes</v>
      </c>
    </row>
    <row r="183" spans="1:5" x14ac:dyDescent="0.35">
      <c r="A183" s="5" t="s">
        <v>215</v>
      </c>
      <c r="B183">
        <v>5</v>
      </c>
      <c r="C183" s="1" t="str">
        <f t="shared" si="4"/>
        <v>Probes5</v>
      </c>
      <c r="D183" t="s">
        <v>84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215</v>
      </c>
      <c r="B184">
        <v>6</v>
      </c>
      <c r="C184" s="1" t="str">
        <f t="shared" si="4"/>
        <v>Probes6</v>
      </c>
      <c r="D184" t="s">
        <v>50</v>
      </c>
      <c r="E184" t="str">
        <f>IFERROR(VLOOKUP(D184,BaseTechNodes!$A$1:$A$238,1,FALSE),"Not Valid")</f>
        <v>unmannedTech</v>
      </c>
    </row>
    <row r="185" spans="1:5" x14ac:dyDescent="0.35">
      <c r="A185" s="5" t="s">
        <v>215</v>
      </c>
      <c r="B185">
        <v>7</v>
      </c>
      <c r="C185" s="1" t="str">
        <f t="shared" si="4"/>
        <v>Probes7</v>
      </c>
      <c r="D185" t="s">
        <v>121</v>
      </c>
      <c r="E185" t="str">
        <f>IFERROR(VLOOKUP(D185,BaseTechNodes!$A$1:$A$238,1,FALSE),"Not Valid")</f>
        <v>advUnmanned</v>
      </c>
    </row>
    <row r="186" spans="1:5" x14ac:dyDescent="0.35">
      <c r="A186" s="5" t="s">
        <v>215</v>
      </c>
      <c r="B186">
        <v>8</v>
      </c>
      <c r="C186" s="1" t="str">
        <f t="shared" si="4"/>
        <v>Probes8</v>
      </c>
      <c r="D186" t="s">
        <v>141</v>
      </c>
      <c r="E186" t="str">
        <f>IFERROR(VLOOKUP(D186,BaseTechNodes!$A$1:$A$238,1,FALSE),"Not Valid")</f>
        <v>largeUnmanned</v>
      </c>
    </row>
    <row r="187" spans="1:5" x14ac:dyDescent="0.35">
      <c r="A187" s="5" t="s">
        <v>215</v>
      </c>
      <c r="B187">
        <v>9</v>
      </c>
      <c r="C187" s="1" t="str">
        <f t="shared" si="4"/>
        <v>Probes9</v>
      </c>
      <c r="D187" t="s">
        <v>169</v>
      </c>
      <c r="E187" t="str">
        <f>IFERROR(VLOOKUP(D187,BaseTechNodes!$A$1:$A$238,1,FALSE),"Not Valid")</f>
        <v>artificialIntelligence</v>
      </c>
    </row>
    <row r="188" spans="1:5" x14ac:dyDescent="0.35">
      <c r="A188" s="6" t="s">
        <v>339</v>
      </c>
      <c r="B188">
        <v>6</v>
      </c>
      <c r="C188" s="1" t="str">
        <f t="shared" si="4"/>
        <v>Drone Core6</v>
      </c>
      <c r="D188" t="s">
        <v>565</v>
      </c>
      <c r="E188" t="str">
        <f>IFERROR(VLOOKUP(D188,BaseTechNodes!$A$1:$A$238,1,FALSE),"Not Valid")</f>
        <v>electronics</v>
      </c>
    </row>
    <row r="189" spans="1:5" x14ac:dyDescent="0.35">
      <c r="A189" s="5" t="s">
        <v>339</v>
      </c>
      <c r="B189">
        <v>7</v>
      </c>
      <c r="C189" s="1" t="str">
        <f t="shared" si="4"/>
        <v>Drone Core7</v>
      </c>
      <c r="D189" t="s">
        <v>28</v>
      </c>
      <c r="E189" t="str">
        <f>IFERROR(VLOOKUP(D189,BaseTechNodes!$A$1:$A$238,1,FALSE),"Not Valid")</f>
        <v>automation</v>
      </c>
    </row>
    <row r="190" spans="1:5" x14ac:dyDescent="0.35">
      <c r="A190" s="5" t="s">
        <v>339</v>
      </c>
      <c r="B190">
        <v>8</v>
      </c>
      <c r="C190" s="1" t="str">
        <f t="shared" si="4"/>
        <v>Drone Core8</v>
      </c>
      <c r="D190" t="s">
        <v>172</v>
      </c>
      <c r="E190" t="str">
        <f>IFERROR(VLOOKUP(D190,BaseTechNodes!$A$1:$A$238,1,FALSE),"Not Valid")</f>
        <v>mechatronics</v>
      </c>
    </row>
    <row r="191" spans="1:5" x14ac:dyDescent="0.35">
      <c r="A191" s="5" t="s">
        <v>230</v>
      </c>
      <c r="B191">
        <v>0</v>
      </c>
      <c r="C191" s="1" t="str">
        <f t="shared" si="4"/>
        <v>Resource Detection0</v>
      </c>
      <c r="D191" t="s">
        <v>75</v>
      </c>
      <c r="E191" t="str">
        <f>IFERROR(VLOOKUP(D191,BaseTechNodes!$A$1:$A$238,1,FALSE),"Not Valid")</f>
        <v>start</v>
      </c>
    </row>
    <row r="192" spans="1:5" x14ac:dyDescent="0.35">
      <c r="A192" s="5" t="s">
        <v>230</v>
      </c>
      <c r="B192">
        <v>1</v>
      </c>
      <c r="C192" s="1" t="str">
        <f t="shared" si="4"/>
        <v>Resource Detection1</v>
      </c>
      <c r="D192" t="s">
        <v>115</v>
      </c>
      <c r="E192" t="str">
        <f>IFERROR(VLOOKUP(D192,BaseTechNodes!$A$1:$A$238,1,FALSE),"Not Valid")</f>
        <v>engineering101</v>
      </c>
    </row>
    <row r="193" spans="1:5" x14ac:dyDescent="0.35">
      <c r="A193" s="5" t="s">
        <v>230</v>
      </c>
      <c r="B193">
        <v>2</v>
      </c>
      <c r="C193" s="1" t="str">
        <f t="shared" si="4"/>
        <v>Resource Detection2</v>
      </c>
      <c r="D193" t="s">
        <v>43</v>
      </c>
      <c r="E193" t="str">
        <f>IFERROR(VLOOKUP(D193,BaseTechNodes!$A$1:$A$238,1,FALSE),"Not Valid")</f>
        <v>science201</v>
      </c>
    </row>
    <row r="194" spans="1:5" x14ac:dyDescent="0.35">
      <c r="A194" s="5" t="s">
        <v>230</v>
      </c>
      <c r="B194">
        <v>3</v>
      </c>
      <c r="C194" s="1" t="str">
        <f t="shared" si="4"/>
        <v>Resource Detection3</v>
      </c>
      <c r="D194" t="s">
        <v>36</v>
      </c>
      <c r="E194" t="str">
        <f>IFERROR(VLOOKUP(D194,BaseTechNodes!$A$1:$A$238,1,FALSE),"Not Valid")</f>
        <v>basicScience</v>
      </c>
    </row>
    <row r="195" spans="1:5" x14ac:dyDescent="0.35">
      <c r="A195" s="5" t="s">
        <v>230</v>
      </c>
      <c r="B195">
        <v>4</v>
      </c>
      <c r="C195" s="1" t="str">
        <f t="shared" si="4"/>
        <v>Resource Detection4</v>
      </c>
      <c r="D195" t="s">
        <v>37</v>
      </c>
      <c r="E195" t="str">
        <f>IFERROR(VLOOKUP(D195,BaseTechNodes!$A$1:$A$238,1,FALSE),"Not Valid")</f>
        <v>appliedScience</v>
      </c>
    </row>
    <row r="196" spans="1:5" x14ac:dyDescent="0.35">
      <c r="A196" s="5" t="s">
        <v>230</v>
      </c>
      <c r="B196">
        <v>5</v>
      </c>
      <c r="C196" s="1" t="str">
        <f t="shared" ref="C196:C258" si="5">_xlfn.CONCAT(A196,B196)</f>
        <v>Resource Detection5</v>
      </c>
      <c r="D196" t="s">
        <v>39</v>
      </c>
      <c r="E196" t="str">
        <f>IFERROR(VLOOKUP(D196,BaseTechNodes!$A$1:$A$238,1,FALSE),"Not Valid")</f>
        <v>exactScience</v>
      </c>
    </row>
    <row r="197" spans="1:5" x14ac:dyDescent="0.35">
      <c r="A197" s="5" t="s">
        <v>230</v>
      </c>
      <c r="B197">
        <v>6</v>
      </c>
      <c r="C197" s="1" t="str">
        <f t="shared" si="5"/>
        <v>Resource Detection6</v>
      </c>
      <c r="D197" t="s">
        <v>38</v>
      </c>
      <c r="E197" t="str">
        <f>IFERROR(VLOOKUP(D197,BaseTechNodes!$A$1:$A$238,1,FALSE),"Not Valid")</f>
        <v>scienceTech</v>
      </c>
    </row>
    <row r="198" spans="1:5" x14ac:dyDescent="0.35">
      <c r="A198" s="5" t="s">
        <v>230</v>
      </c>
      <c r="B198">
        <v>7</v>
      </c>
      <c r="C198" s="1" t="str">
        <f t="shared" si="5"/>
        <v>Resource Detection7</v>
      </c>
      <c r="D198" t="s">
        <v>116</v>
      </c>
      <c r="E198" t="str">
        <f>IFERROR(VLOOKUP(D198,BaseTechNodes!$A$1:$A$238,1,FALSE),"Not Valid")</f>
        <v>advScienceTech</v>
      </c>
    </row>
    <row r="199" spans="1:5" x14ac:dyDescent="0.35">
      <c r="A199" s="5" t="s">
        <v>230</v>
      </c>
      <c r="B199">
        <v>8</v>
      </c>
      <c r="C199" s="1" t="str">
        <f t="shared" si="5"/>
        <v>Resource Detection8</v>
      </c>
      <c r="D199" t="s">
        <v>68</v>
      </c>
      <c r="E199" t="str">
        <f>IFERROR(VLOOKUP(D199,BaseTechNodes!$A$1:$A$238,1,FALSE),"Not Valid")</f>
        <v>experimentalScience</v>
      </c>
    </row>
    <row r="200" spans="1:5" x14ac:dyDescent="0.35">
      <c r="A200" s="5" t="s">
        <v>230</v>
      </c>
      <c r="B200">
        <v>9</v>
      </c>
      <c r="C200" s="1" t="str">
        <f t="shared" si="5"/>
        <v>Resource Detection9</v>
      </c>
      <c r="D200" t="s">
        <v>147</v>
      </c>
      <c r="E200" t="str">
        <f>IFERROR(VLOOKUP(D200,BaseTechNodes!$A$1:$A$238,1,FALSE),"Not Valid")</f>
        <v>metascience</v>
      </c>
    </row>
    <row r="201" spans="1:5" x14ac:dyDescent="0.35">
      <c r="A201" s="5" t="s">
        <v>219</v>
      </c>
      <c r="B201">
        <v>0</v>
      </c>
      <c r="C201" s="1" t="str">
        <f t="shared" si="5"/>
        <v>RCS Thrusters SAS Modules Launch Escape0</v>
      </c>
      <c r="D201" t="s">
        <v>75</v>
      </c>
      <c r="E201" t="str">
        <f>IFERROR(VLOOKUP(D201,BaseTechNodes!$A$1:$A$238,1,FALSE),"Not Valid")</f>
        <v>start</v>
      </c>
    </row>
    <row r="202" spans="1:5" x14ac:dyDescent="0.35">
      <c r="A202" s="5" t="s">
        <v>219</v>
      </c>
      <c r="B202">
        <v>1</v>
      </c>
      <c r="C202" s="1" t="str">
        <f t="shared" si="5"/>
        <v>RCS Thrusters SAS Modules Launch Escape1</v>
      </c>
      <c r="D202" t="s">
        <v>19</v>
      </c>
      <c r="E202" t="str">
        <f>IFERROR(VLOOKUP(D202,BaseTechNodes!$A$1:$A$238,1,FALSE),"Not Valid")</f>
        <v>basicRocketry</v>
      </c>
    </row>
    <row r="203" spans="1:5" x14ac:dyDescent="0.35">
      <c r="A203" s="5" t="s">
        <v>219</v>
      </c>
      <c r="B203">
        <v>2</v>
      </c>
      <c r="C203" s="1" t="str">
        <f t="shared" si="5"/>
        <v>RCS Thrusters SAS Modules Launch Escape2</v>
      </c>
      <c r="D203" t="s">
        <v>145</v>
      </c>
      <c r="E203" t="str">
        <f>IFERROR(VLOOKUP(D203,BaseTechNodes!$A$1:$A$238,1,FALSE),"Not Valid")</f>
        <v>basicFlightControl</v>
      </c>
    </row>
    <row r="204" spans="1:5" x14ac:dyDescent="0.35">
      <c r="A204" s="5" t="s">
        <v>219</v>
      </c>
      <c r="B204">
        <v>3</v>
      </c>
      <c r="C204" s="1" t="str">
        <f t="shared" si="5"/>
        <v>RCS Thrusters SAS Modules Launch Escape3</v>
      </c>
      <c r="D204" t="s">
        <v>42</v>
      </c>
      <c r="E204" t="str">
        <f>IFERROR(VLOOKUP(D204,BaseTechNodes!$A$1:$A$238,1,FALSE),"Not Valid")</f>
        <v>flightControl</v>
      </c>
    </row>
    <row r="205" spans="1:5" x14ac:dyDescent="0.35">
      <c r="A205" s="5" t="s">
        <v>219</v>
      </c>
      <c r="B205">
        <v>4</v>
      </c>
      <c r="C205" s="1" t="str">
        <f t="shared" si="5"/>
        <v>RCS Thrusters SAS Modules Launch Escape4</v>
      </c>
      <c r="D205" t="s">
        <v>20</v>
      </c>
      <c r="E205" t="str">
        <f>IFERROR(VLOOKUP(D205,BaseTechNodes!$A$1:$A$238,1,FALSE),"Not Valid")</f>
        <v>advFlightControl</v>
      </c>
    </row>
    <row r="206" spans="1:5" x14ac:dyDescent="0.35">
      <c r="A206" s="5" t="s">
        <v>219</v>
      </c>
      <c r="B206">
        <v>5</v>
      </c>
      <c r="C206" s="1" t="str">
        <f t="shared" si="5"/>
        <v>RCS Thrusters SAS Modules Launch Escape5</v>
      </c>
      <c r="D206" t="s">
        <v>97</v>
      </c>
      <c r="E206" t="str">
        <f>IFERROR(VLOOKUP(D206,BaseTechNodes!$A$1:$A$238,1,FALSE),"Not Valid")</f>
        <v>specializedControl</v>
      </c>
    </row>
    <row r="207" spans="1:5" x14ac:dyDescent="0.35">
      <c r="A207" s="5" t="s">
        <v>219</v>
      </c>
      <c r="B207">
        <v>6</v>
      </c>
      <c r="C207" s="1" t="str">
        <f t="shared" si="5"/>
        <v>RCS Thrusters SAS Modules Launch Escape6</v>
      </c>
      <c r="D207" t="s">
        <v>152</v>
      </c>
      <c r="E207" t="str">
        <f>IFERROR(VLOOKUP(D207,BaseTechNodes!$A$1:$A$238,1,FALSE),"Not Valid")</f>
        <v>experimentalControl</v>
      </c>
    </row>
    <row r="208" spans="1:5" x14ac:dyDescent="0.35">
      <c r="A208" s="5" t="s">
        <v>219</v>
      </c>
      <c r="B208">
        <v>7</v>
      </c>
      <c r="C208" s="1" t="str">
        <f t="shared" si="5"/>
        <v>RCS Thrusters SAS Modules Launch Escape7</v>
      </c>
      <c r="D208" t="s">
        <v>27</v>
      </c>
      <c r="E208" t="str">
        <f>IFERROR(VLOOKUP(D208,BaseTechNodes!$A$1:$A$238,1,FALSE),"Not Valid")</f>
        <v>exoticControl</v>
      </c>
    </row>
    <row r="209" spans="1:5" x14ac:dyDescent="0.35">
      <c r="A209" s="5" t="s">
        <v>204</v>
      </c>
      <c r="B209">
        <v>3</v>
      </c>
      <c r="C209" s="1" t="str">
        <f t="shared" si="5"/>
        <v>Re-Entry Pods3</v>
      </c>
      <c r="D209" t="s">
        <v>89</v>
      </c>
      <c r="E209" t="str">
        <f>IFERROR(VLOOKUP(D209,BaseTechNodes!$A$1:$A$238,1,FALSE),"Not Valid")</f>
        <v>basicReentryModule</v>
      </c>
    </row>
    <row r="210" spans="1:5" x14ac:dyDescent="0.35">
      <c r="A210" s="5" t="s">
        <v>204</v>
      </c>
      <c r="B210">
        <v>4</v>
      </c>
      <c r="C210" s="1" t="str">
        <f t="shared" si="5"/>
        <v>Re-Entry Pods4</v>
      </c>
      <c r="D210" t="s">
        <v>88</v>
      </c>
      <c r="E210" t="str">
        <f>IFERROR(VLOOKUP(D210,BaseTechNodes!$A$1:$A$238,1,FALSE),"Not Valid")</f>
        <v>reentryModule</v>
      </c>
    </row>
    <row r="211" spans="1:5" x14ac:dyDescent="0.35">
      <c r="A211" s="5" t="s">
        <v>204</v>
      </c>
      <c r="B211">
        <v>5</v>
      </c>
      <c r="C211" s="1" t="str">
        <f t="shared" si="5"/>
        <v>Re-Entry Pods5</v>
      </c>
      <c r="D211" t="s">
        <v>87</v>
      </c>
      <c r="E211" t="str">
        <f>IFERROR(VLOOKUP(D211,BaseTechNodes!$A$1:$A$238,1,FALSE),"Not Valid")</f>
        <v>advancedReentryModule</v>
      </c>
    </row>
    <row r="212" spans="1:5" x14ac:dyDescent="0.35">
      <c r="A212" s="5" t="s">
        <v>207</v>
      </c>
      <c r="B212">
        <v>0</v>
      </c>
      <c r="C212" s="1" t="str">
        <f t="shared" si="5"/>
        <v>Rotors VTOLS0</v>
      </c>
      <c r="D212" t="s">
        <v>75</v>
      </c>
      <c r="E212" t="str">
        <f>IFERROR(VLOOKUP(D212,BaseTechNodes!$A$1:$A$238,1,FALSE),"Not Valid")</f>
        <v>start</v>
      </c>
    </row>
    <row r="213" spans="1:5" x14ac:dyDescent="0.35">
      <c r="A213" s="5" t="s">
        <v>207</v>
      </c>
      <c r="B213">
        <v>1</v>
      </c>
      <c r="C213" s="1" t="str">
        <f t="shared" si="5"/>
        <v>Rotors VTOLS1</v>
      </c>
      <c r="D213" t="s">
        <v>76</v>
      </c>
      <c r="E213" t="str">
        <f>IFERROR(VLOOKUP(D213,BaseTechNodes!$A$1:$A$238,1,FALSE),"Not Valid")</f>
        <v>earlyFlight</v>
      </c>
    </row>
    <row r="214" spans="1:5" x14ac:dyDescent="0.35">
      <c r="A214" s="5" t="s">
        <v>207</v>
      </c>
      <c r="B214">
        <v>2</v>
      </c>
      <c r="C214" s="1" t="str">
        <f t="shared" si="5"/>
        <v>Rotors VTOLS2</v>
      </c>
      <c r="D214" t="s">
        <v>78</v>
      </c>
      <c r="E214" t="str">
        <f>IFERROR(VLOOKUP(D214,BaseTechNodes!$A$1:$A$238,1,FALSE),"Not Valid")</f>
        <v>stability</v>
      </c>
    </row>
    <row r="215" spans="1:5" x14ac:dyDescent="0.35">
      <c r="A215" s="5" t="s">
        <v>207</v>
      </c>
      <c r="B215">
        <v>3</v>
      </c>
      <c r="C215" s="1" t="str">
        <f t="shared" si="5"/>
        <v>Rotors VTOLS3</v>
      </c>
      <c r="D215" t="s">
        <v>82</v>
      </c>
      <c r="E215" t="str">
        <f>IFERROR(VLOOKUP(D215,BaseTechNodes!$A$1:$A$238,1,FALSE),"Not Valid")</f>
        <v>aviation</v>
      </c>
    </row>
    <row r="216" spans="1:5" x14ac:dyDescent="0.35">
      <c r="A216" s="5" t="s">
        <v>207</v>
      </c>
      <c r="B216">
        <v>4</v>
      </c>
      <c r="C216" s="1" t="str">
        <f t="shared" si="5"/>
        <v>Rotors VTOLS4</v>
      </c>
      <c r="D216" t="s">
        <v>83</v>
      </c>
      <c r="E216" t="str">
        <f>IFERROR(VLOOKUP(D216,BaseTechNodes!$A$1:$A$238,1,FALSE),"Not Valid")</f>
        <v>subsonicFlight</v>
      </c>
    </row>
    <row r="217" spans="1:5" x14ac:dyDescent="0.35">
      <c r="A217" s="5" t="s">
        <v>207</v>
      </c>
      <c r="B217">
        <v>5</v>
      </c>
      <c r="C217" s="1" t="str">
        <f t="shared" si="5"/>
        <v>Rotors VTOLS5</v>
      </c>
      <c r="D217" t="s">
        <v>81</v>
      </c>
      <c r="E217" t="str">
        <f>IFERROR(VLOOKUP(D217,BaseTechNodes!$A$1:$A$238,1,FALSE),"Not Valid")</f>
        <v>efficientFlightSystems</v>
      </c>
    </row>
    <row r="218" spans="1:5" x14ac:dyDescent="0.35">
      <c r="A218" s="5" t="s">
        <v>207</v>
      </c>
      <c r="B218">
        <v>6</v>
      </c>
      <c r="C218" s="1" t="str">
        <f t="shared" si="5"/>
        <v>Rotors VTOLS6</v>
      </c>
      <c r="D218" t="s">
        <v>139</v>
      </c>
      <c r="E218" t="str">
        <f>IFERROR(VLOOKUP(D218,BaseTechNodes!$A$1:$A$238,1,FALSE),"Not Valid")</f>
        <v>advancedFlightSystems</v>
      </c>
    </row>
    <row r="219" spans="1:5" x14ac:dyDescent="0.35">
      <c r="A219" s="5" t="s">
        <v>207</v>
      </c>
      <c r="B219">
        <v>7</v>
      </c>
      <c r="C219" s="1" t="str">
        <f t="shared" si="5"/>
        <v>Rotors VTOLS7</v>
      </c>
      <c r="D219" t="s">
        <v>136</v>
      </c>
      <c r="E219" t="str">
        <f>IFERROR(VLOOKUP(D219,BaseTechNodes!$A$1:$A$238,1,FALSE),"Not Valid")</f>
        <v>specializedFlightSystems</v>
      </c>
    </row>
    <row r="220" spans="1:5" x14ac:dyDescent="0.35">
      <c r="A220" s="5" t="s">
        <v>207</v>
      </c>
      <c r="B220">
        <v>8</v>
      </c>
      <c r="C220" s="1" t="str">
        <f t="shared" si="5"/>
        <v>Rotors VTOLS8</v>
      </c>
      <c r="D220" t="s">
        <v>340</v>
      </c>
      <c r="E220" t="str">
        <f>IFERROR(VLOOKUP(D220,BaseTechNodes!$A$1:$A$238,1,FALSE),"Not Valid")</f>
        <v>experimentalFlightSystems</v>
      </c>
    </row>
    <row r="221" spans="1:5" x14ac:dyDescent="0.35">
      <c r="A221" s="6" t="s">
        <v>7</v>
      </c>
      <c r="B221">
        <v>0</v>
      </c>
      <c r="C221" s="1" t="str">
        <f t="shared" si="5"/>
        <v>Science0</v>
      </c>
      <c r="D221" t="s">
        <v>75</v>
      </c>
      <c r="E221" t="str">
        <f>IFERROR(VLOOKUP(D221,BaseTechNodes!$A$1:$A$238,1,FALSE),"Not Valid")</f>
        <v>start</v>
      </c>
    </row>
    <row r="222" spans="1:5" x14ac:dyDescent="0.35">
      <c r="A222" s="6" t="s">
        <v>7</v>
      </c>
      <c r="B222">
        <v>1</v>
      </c>
      <c r="C222" s="1" t="str">
        <f t="shared" si="5"/>
        <v>Science1</v>
      </c>
      <c r="D222" t="s">
        <v>115</v>
      </c>
      <c r="E222" t="str">
        <f>IFERROR(VLOOKUP(D222,BaseTechNodes!$A$1:$A$238,1,FALSE),"Not Valid")</f>
        <v>engineering101</v>
      </c>
    </row>
    <row r="223" spans="1:5" x14ac:dyDescent="0.35">
      <c r="A223" s="6" t="s">
        <v>7</v>
      </c>
      <c r="B223">
        <v>2</v>
      </c>
      <c r="C223" s="1" t="str">
        <f t="shared" si="5"/>
        <v>Science2</v>
      </c>
      <c r="D223" t="s">
        <v>43</v>
      </c>
      <c r="E223" t="str">
        <f>IFERROR(VLOOKUP(D223,BaseTechNodes!$A$1:$A$238,1,FALSE),"Not Valid")</f>
        <v>science201</v>
      </c>
    </row>
    <row r="224" spans="1:5" x14ac:dyDescent="0.35">
      <c r="A224" s="6" t="s">
        <v>7</v>
      </c>
      <c r="B224">
        <v>3</v>
      </c>
      <c r="C224" s="1" t="str">
        <f t="shared" si="5"/>
        <v>Science3</v>
      </c>
      <c r="D224" t="s">
        <v>36</v>
      </c>
      <c r="E224" t="str">
        <f>IFERROR(VLOOKUP(D224,BaseTechNodes!$A$1:$A$238,1,FALSE),"Not Valid")</f>
        <v>basicScience</v>
      </c>
    </row>
    <row r="225" spans="1:5" x14ac:dyDescent="0.35">
      <c r="A225" s="6" t="s">
        <v>7</v>
      </c>
      <c r="B225">
        <v>4</v>
      </c>
      <c r="C225" s="1" t="str">
        <f t="shared" si="5"/>
        <v>Science4</v>
      </c>
      <c r="D225" t="s">
        <v>37</v>
      </c>
      <c r="E225" t="str">
        <f>IFERROR(VLOOKUP(D225,BaseTechNodes!$A$1:$A$238,1,FALSE),"Not Valid")</f>
        <v>appliedScience</v>
      </c>
    </row>
    <row r="226" spans="1:5" x14ac:dyDescent="0.35">
      <c r="A226" s="6" t="s">
        <v>7</v>
      </c>
      <c r="B226">
        <v>5</v>
      </c>
      <c r="C226" s="1" t="str">
        <f t="shared" si="5"/>
        <v>Science5</v>
      </c>
      <c r="D226" t="s">
        <v>39</v>
      </c>
      <c r="E226" t="str">
        <f>IFERROR(VLOOKUP(D226,BaseTechNodes!$A$1:$A$238,1,FALSE),"Not Valid")</f>
        <v>exactScience</v>
      </c>
    </row>
    <row r="227" spans="1:5" x14ac:dyDescent="0.35">
      <c r="A227" s="6" t="s">
        <v>7</v>
      </c>
      <c r="B227">
        <v>6</v>
      </c>
      <c r="C227" s="1" t="str">
        <f t="shared" si="5"/>
        <v>Science6</v>
      </c>
      <c r="D227" t="s">
        <v>38</v>
      </c>
      <c r="E227" t="str">
        <f>IFERROR(VLOOKUP(D227,BaseTechNodes!$A$1:$A$238,1,FALSE),"Not Valid")</f>
        <v>scienceTech</v>
      </c>
    </row>
    <row r="228" spans="1:5" x14ac:dyDescent="0.35">
      <c r="A228" s="6" t="s">
        <v>7</v>
      </c>
      <c r="B228">
        <v>7</v>
      </c>
      <c r="C228" s="1" t="str">
        <f t="shared" si="5"/>
        <v>Science7</v>
      </c>
      <c r="D228" t="s">
        <v>80</v>
      </c>
      <c r="E228" t="str">
        <f>IFERROR(VLOOKUP(D228,BaseTechNodes!$A$1:$A$238,1,FALSE),"Not Valid")</f>
        <v>specializedScienceTech</v>
      </c>
    </row>
    <row r="229" spans="1:5" x14ac:dyDescent="0.35">
      <c r="A229" s="6" t="s">
        <v>7</v>
      </c>
      <c r="B229">
        <v>8</v>
      </c>
      <c r="C229" s="1" t="str">
        <f t="shared" si="5"/>
        <v>Science8</v>
      </c>
      <c r="D229" t="s">
        <v>192</v>
      </c>
      <c r="E229" t="str">
        <f>IFERROR(VLOOKUP(D229,BaseTechNodes!$A$1:$A$238,1,FALSE),"Not Valid")</f>
        <v>longTermScienceTech</v>
      </c>
    </row>
    <row r="230" spans="1:5" x14ac:dyDescent="0.35">
      <c r="A230" s="6" t="s">
        <v>7</v>
      </c>
      <c r="B230">
        <v>9</v>
      </c>
      <c r="C230" s="1" t="str">
        <f t="shared" si="5"/>
        <v>Science9</v>
      </c>
      <c r="D230" t="s">
        <v>193</v>
      </c>
      <c r="E230" t="str">
        <f>IFERROR(VLOOKUP(D230,BaseTechNodes!$A$1:$A$238,1,FALSE),"Not Valid")</f>
        <v>scientificOutposts</v>
      </c>
    </row>
    <row r="231" spans="1:5" x14ac:dyDescent="0.35">
      <c r="A231" s="6" t="s">
        <v>7</v>
      </c>
      <c r="B231">
        <v>10</v>
      </c>
      <c r="C231" s="1" t="str">
        <f t="shared" si="5"/>
        <v>Science10</v>
      </c>
      <c r="D231" t="s">
        <v>341</v>
      </c>
      <c r="E231" t="str">
        <f>IFERROR(VLOOKUP(D231,BaseTechNodes!$A$1:$A$238,1,FALSE),"Not Valid")</f>
        <v>highEnergyScience</v>
      </c>
    </row>
    <row r="232" spans="1:5" x14ac:dyDescent="0.35">
      <c r="A232" s="6" t="s">
        <v>7</v>
      </c>
      <c r="B232">
        <v>11</v>
      </c>
      <c r="C232" s="1" t="str">
        <f t="shared" si="5"/>
        <v>Science11</v>
      </c>
      <c r="D232" t="s">
        <v>342</v>
      </c>
      <c r="E232" t="str">
        <f>IFERROR(VLOOKUP(D232,BaseTechNodes!$A$1:$A$238,1,FALSE),"Not Valid")</f>
        <v>appliedHighEnergyPhysics</v>
      </c>
    </row>
    <row r="233" spans="1:5" x14ac:dyDescent="0.35">
      <c r="A233" s="6" t="s">
        <v>7</v>
      </c>
      <c r="B233">
        <v>12</v>
      </c>
      <c r="C233" s="1" t="str">
        <f t="shared" si="5"/>
        <v>Science12</v>
      </c>
      <c r="D233" t="s">
        <v>343</v>
      </c>
      <c r="E233" t="str">
        <f>IFERROR(VLOOKUP(D233,BaseTechNodes!$A$1:$A$238,1,FALSE),"Not Valid")</f>
        <v>ultraHighEnergyPhysics</v>
      </c>
    </row>
    <row r="234" spans="1:5" x14ac:dyDescent="0.35">
      <c r="A234" s="5" t="s">
        <v>209</v>
      </c>
      <c r="B234">
        <v>0</v>
      </c>
      <c r="C234" s="1" t="str">
        <f t="shared" si="5"/>
        <v>Solar Panels Fuel Cells0</v>
      </c>
      <c r="D234" t="s">
        <v>75</v>
      </c>
      <c r="E234" t="str">
        <f>IFERROR(VLOOKUP(D234,BaseTechNodes!$A$1:$A$238,1,FALSE),"Not Valid")</f>
        <v>start</v>
      </c>
    </row>
    <row r="235" spans="1:5" x14ac:dyDescent="0.35">
      <c r="A235" s="5" t="s">
        <v>209</v>
      </c>
      <c r="B235">
        <v>1</v>
      </c>
      <c r="C235" s="1" t="str">
        <f t="shared" si="5"/>
        <v>Solar Panels Fuel Cells1</v>
      </c>
      <c r="D235" t="s">
        <v>115</v>
      </c>
      <c r="E235" t="str">
        <f>IFERROR(VLOOKUP(D235,BaseTechNodes!$A$1:$A$238,1,FALSE),"Not Valid")</f>
        <v>engineering101</v>
      </c>
    </row>
    <row r="236" spans="1:5" x14ac:dyDescent="0.35">
      <c r="A236" s="5" t="s">
        <v>209</v>
      </c>
      <c r="B236">
        <v>2</v>
      </c>
      <c r="C236" s="1" t="str">
        <f t="shared" si="5"/>
        <v>Solar Panels Fuel Cells2</v>
      </c>
      <c r="D236" t="s">
        <v>43</v>
      </c>
      <c r="E236" t="str">
        <f>IFERROR(VLOOKUP(D236,BaseTechNodes!$A$1:$A$238,1,FALSE),"Not Valid")</f>
        <v>science201</v>
      </c>
    </row>
    <row r="237" spans="1:5" x14ac:dyDescent="0.35">
      <c r="A237" s="5" t="s">
        <v>209</v>
      </c>
      <c r="B237">
        <v>3</v>
      </c>
      <c r="C237" s="1" t="str">
        <f t="shared" si="5"/>
        <v>Solar Panels Fuel Cells3</v>
      </c>
      <c r="D237" t="s">
        <v>120</v>
      </c>
      <c r="E237" t="str">
        <f>IFERROR(VLOOKUP(D237,BaseTechNodes!$A$1:$A$238,1,FALSE),"Not Valid")</f>
        <v>batteryTech</v>
      </c>
    </row>
    <row r="238" spans="1:5" x14ac:dyDescent="0.35">
      <c r="A238" s="5" t="s">
        <v>209</v>
      </c>
      <c r="B238">
        <v>4</v>
      </c>
      <c r="C238" s="1" t="str">
        <f t="shared" si="5"/>
        <v>Solar Panels Fuel Cells4</v>
      </c>
      <c r="D238" t="s">
        <v>45</v>
      </c>
      <c r="E238" t="str">
        <f>IFERROR(VLOOKUP(D238,BaseTechNodes!$A$1:$A$238,1,FALSE),"Not Valid")</f>
        <v>electrics</v>
      </c>
    </row>
    <row r="239" spans="1:5" x14ac:dyDescent="0.35">
      <c r="A239" s="5" t="s">
        <v>209</v>
      </c>
      <c r="B239">
        <v>5</v>
      </c>
      <c r="C239" s="1" t="str">
        <f t="shared" si="5"/>
        <v>Solar Panels Fuel Cells5</v>
      </c>
      <c r="D239" t="s">
        <v>44</v>
      </c>
      <c r="E239" t="str">
        <f>IFERROR(VLOOKUP(D239,BaseTechNodes!$A$1:$A$238,1,FALSE),"Not Valid")</f>
        <v>advElectrics</v>
      </c>
    </row>
    <row r="240" spans="1:5" x14ac:dyDescent="0.35">
      <c r="A240" s="5" t="s">
        <v>209</v>
      </c>
      <c r="B240">
        <v>6</v>
      </c>
      <c r="C240" s="1" t="str">
        <f t="shared" si="5"/>
        <v>Solar Panels Fuel Cells6</v>
      </c>
      <c r="D240" t="s">
        <v>58</v>
      </c>
      <c r="E240" t="str">
        <f>IFERROR(VLOOKUP(D240,BaseTechNodes!$A$1:$A$238,1,FALSE),"Not Valid")</f>
        <v>largeElectrics</v>
      </c>
    </row>
    <row r="241" spans="1:5" x14ac:dyDescent="0.35">
      <c r="A241" s="5" t="s">
        <v>209</v>
      </c>
      <c r="B241">
        <v>7</v>
      </c>
      <c r="C241" s="1" t="str">
        <f t="shared" si="5"/>
        <v>Solar Panels Fuel Cells7</v>
      </c>
      <c r="D241" t="s">
        <v>161</v>
      </c>
      <c r="E241" t="str">
        <f>IFERROR(VLOOKUP(D241,BaseTechNodes!$A$1:$A$238,1,FALSE),"Not Valid")</f>
        <v>advSolarTech</v>
      </c>
    </row>
    <row r="242" spans="1:5" x14ac:dyDescent="0.35">
      <c r="A242" s="5" t="s">
        <v>209</v>
      </c>
      <c r="B242">
        <v>8</v>
      </c>
      <c r="C242" s="1" t="str">
        <f t="shared" si="5"/>
        <v>Solar Panels Fuel Cells8</v>
      </c>
      <c r="D242" t="s">
        <v>162</v>
      </c>
      <c r="E242" t="str">
        <f>IFERROR(VLOOKUP(D242,BaseTechNodes!$A$1:$A$238,1,FALSE),"Not Valid")</f>
        <v>cuttingEdgeSolarTech</v>
      </c>
    </row>
    <row r="243" spans="1:5" x14ac:dyDescent="0.35">
      <c r="A243" s="5" t="s">
        <v>209</v>
      </c>
      <c r="B243">
        <v>9</v>
      </c>
      <c r="C243" s="1" t="str">
        <f t="shared" si="5"/>
        <v>Solar Panels Fuel Cells9</v>
      </c>
      <c r="D243" t="s">
        <v>344</v>
      </c>
      <c r="E243" t="str">
        <f>IFERROR(VLOOKUP(D243,BaseTechNodes!$A$1:$A$238,1,FALSE),"Not Valid")</f>
        <v>exoticSolarTech</v>
      </c>
    </row>
    <row r="244" spans="1:5" x14ac:dyDescent="0.35">
      <c r="A244" s="5" t="s">
        <v>209</v>
      </c>
      <c r="B244">
        <v>10</v>
      </c>
      <c r="C244" s="1" t="str">
        <f t="shared" si="5"/>
        <v>Solar Panels Fuel Cells10</v>
      </c>
      <c r="D244" t="s">
        <v>345</v>
      </c>
      <c r="E244" t="str">
        <f>IFERROR(VLOOKUP(D244,BaseTechNodes!$A$1:$A$238,1,FALSE),"Not Valid")</f>
        <v>omegaSolarTech</v>
      </c>
    </row>
    <row r="245" spans="1:5" x14ac:dyDescent="0.35">
      <c r="A245" s="5" t="s">
        <v>214</v>
      </c>
      <c r="B245">
        <v>0</v>
      </c>
      <c r="C245" s="1" t="str">
        <f>_xlfn.CONCAT(A245,B245)</f>
        <v>Solid Rocket Boosters0</v>
      </c>
      <c r="D245" t="s">
        <v>75</v>
      </c>
      <c r="E245" t="str">
        <f>IFERROR(VLOOKUP(D245,BaseTechNodes!$A$1:$A$238,1,FALSE),"Not Valid")</f>
        <v>start</v>
      </c>
    </row>
    <row r="246" spans="1:5" x14ac:dyDescent="0.35">
      <c r="A246" s="5" t="s">
        <v>214</v>
      </c>
      <c r="B246">
        <v>1</v>
      </c>
      <c r="C246" s="1" t="str">
        <f t="shared" si="5"/>
        <v>Solid Rocket Boosters1</v>
      </c>
      <c r="D246" t="s">
        <v>180</v>
      </c>
      <c r="E246" t="str">
        <f>IFERROR(VLOOKUP(D246,BaseTechNodes!$A$1:$A$238,1,FALSE),"Not Valid")</f>
        <v>soundingRockets</v>
      </c>
    </row>
    <row r="247" spans="1:5" x14ac:dyDescent="0.35">
      <c r="A247" s="5" t="s">
        <v>214</v>
      </c>
      <c r="B247">
        <v>2</v>
      </c>
      <c r="C247" s="1" t="str">
        <f t="shared" si="5"/>
        <v>Solid Rocket Boosters2</v>
      </c>
      <c r="D247" t="s">
        <v>128</v>
      </c>
      <c r="E247" t="str">
        <f>IFERROR(VLOOKUP(D247,BaseTechNodes!$A$1:$A$238,1,FALSE),"Not Valid")</f>
        <v>tinyBoosters</v>
      </c>
    </row>
    <row r="248" spans="1:5" x14ac:dyDescent="0.35">
      <c r="A248" s="5" t="s">
        <v>214</v>
      </c>
      <c r="B248">
        <v>3</v>
      </c>
      <c r="C248" s="1" t="str">
        <f t="shared" si="5"/>
        <v>Solid Rocket Boosters3</v>
      </c>
      <c r="D248" t="s">
        <v>129</v>
      </c>
      <c r="E248" t="str">
        <f>IFERROR(VLOOKUP(D248,BaseTechNodes!$A$1:$A$238,1,FALSE),"Not Valid")</f>
        <v>smallBoosters</v>
      </c>
    </row>
    <row r="249" spans="1:5" x14ac:dyDescent="0.35">
      <c r="A249" s="5" t="s">
        <v>214</v>
      </c>
      <c r="B249">
        <v>4</v>
      </c>
      <c r="C249" s="1" t="str">
        <f t="shared" si="5"/>
        <v>Solid Rocket Boosters4</v>
      </c>
      <c r="D249" t="s">
        <v>134</v>
      </c>
      <c r="E249" t="str">
        <f>IFERROR(VLOOKUP(D249,BaseTechNodes!$A$1:$A$238,1,FALSE),"Not Valid")</f>
        <v>mediumBoosters</v>
      </c>
    </row>
    <row r="250" spans="1:5" x14ac:dyDescent="0.35">
      <c r="A250" s="5" t="s">
        <v>214</v>
      </c>
      <c r="B250">
        <v>5</v>
      </c>
      <c r="C250" s="1" t="str">
        <f t="shared" si="5"/>
        <v>Solid Rocket Boosters5</v>
      </c>
      <c r="D250" t="s">
        <v>101</v>
      </c>
      <c r="E250" t="str">
        <f>IFERROR(VLOOKUP(D250,BaseTechNodes!$A$1:$A$238,1,FALSE),"Not Valid")</f>
        <v>largeBoosters</v>
      </c>
    </row>
    <row r="251" spans="1:5" x14ac:dyDescent="0.35">
      <c r="A251" s="5" t="s">
        <v>214</v>
      </c>
      <c r="B251">
        <v>6</v>
      </c>
      <c r="C251" s="1" t="str">
        <f t="shared" si="5"/>
        <v>Solid Rocket Boosters6</v>
      </c>
      <c r="D251" t="s">
        <v>126</v>
      </c>
      <c r="E251" t="str">
        <f>IFERROR(VLOOKUP(D251,BaseTechNodes!$A$1:$A$238,1,FALSE),"Not Valid")</f>
        <v>largerBoosters</v>
      </c>
    </row>
    <row r="252" spans="1:5" x14ac:dyDescent="0.35">
      <c r="A252" s="5" t="s">
        <v>214</v>
      </c>
      <c r="B252">
        <v>7</v>
      </c>
      <c r="C252" s="1" t="str">
        <f t="shared" si="5"/>
        <v>Solid Rocket Boosters7</v>
      </c>
      <c r="D252" t="s">
        <v>99</v>
      </c>
      <c r="E252" t="str">
        <f>IFERROR(VLOOKUP(D252,BaseTechNodes!$A$1:$A$238,1,FALSE),"Not Valid")</f>
        <v>hugeBoosters</v>
      </c>
    </row>
    <row r="253" spans="1:5" x14ac:dyDescent="0.35">
      <c r="A253" s="5" t="s">
        <v>214</v>
      </c>
      <c r="B253">
        <v>8</v>
      </c>
      <c r="C253" s="1" t="str">
        <f t="shared" si="5"/>
        <v>Solid Rocket Boosters8</v>
      </c>
      <c r="D253" t="s">
        <v>59</v>
      </c>
      <c r="E253" t="str">
        <f>IFERROR(VLOOKUP(D253,BaseTechNodes!$A$1:$A$238,1,FALSE),"Not Valid")</f>
        <v>gargantuanBoosters</v>
      </c>
    </row>
    <row r="254" spans="1:5" x14ac:dyDescent="0.35">
      <c r="A254" s="5" t="s">
        <v>213</v>
      </c>
      <c r="B254">
        <v>2</v>
      </c>
      <c r="C254" s="1" t="str">
        <f t="shared" si="5"/>
        <v>Specialty Engines2</v>
      </c>
      <c r="D254" t="s">
        <v>145</v>
      </c>
      <c r="E254" t="str">
        <f>IFERROR(VLOOKUP(D254,BaseTechNodes!$A$1:$A$238,1,FALSE),"Not Valid")</f>
        <v>basicFlightControl</v>
      </c>
    </row>
    <row r="255" spans="1:5" x14ac:dyDescent="0.35">
      <c r="A255" s="5" t="s">
        <v>213</v>
      </c>
      <c r="B255">
        <v>3</v>
      </c>
      <c r="C255" s="1" t="str">
        <f t="shared" si="5"/>
        <v>Specialty Engines3</v>
      </c>
      <c r="D255" t="s">
        <v>42</v>
      </c>
      <c r="E255" t="str">
        <f>IFERROR(VLOOKUP(D255,BaseTechNodes!$A$1:$A$238,1,FALSE),"Not Valid")</f>
        <v>flightControl</v>
      </c>
    </row>
    <row r="256" spans="1:5" x14ac:dyDescent="0.35">
      <c r="A256" s="5" t="s">
        <v>213</v>
      </c>
      <c r="B256">
        <v>4</v>
      </c>
      <c r="C256" s="1" t="str">
        <f t="shared" si="5"/>
        <v>Specialty Engines4</v>
      </c>
      <c r="D256" t="s">
        <v>185</v>
      </c>
      <c r="E256" t="str">
        <f>IFERROR(VLOOKUP(D256,BaseTechNodes!$A$1:$A$238,1,FALSE),"Not Valid")</f>
        <v>propulsionSystems</v>
      </c>
    </row>
    <row r="257" spans="1:5" x14ac:dyDescent="0.35">
      <c r="A257" s="5" t="s">
        <v>213</v>
      </c>
      <c r="B257">
        <v>5</v>
      </c>
      <c r="C257" s="1" t="str">
        <f t="shared" si="5"/>
        <v>Specialty Engines5</v>
      </c>
      <c r="D257" t="s">
        <v>183</v>
      </c>
      <c r="E257" t="str">
        <f>IFERROR(VLOOKUP(D257,BaseTechNodes!$A$1:$A$238,1,FALSE),"Not Valid")</f>
        <v>precisionPropulsion</v>
      </c>
    </row>
    <row r="258" spans="1:5" x14ac:dyDescent="0.35">
      <c r="A258" s="5" t="s">
        <v>213</v>
      </c>
      <c r="B258">
        <v>6</v>
      </c>
      <c r="C258" s="1" t="str">
        <f t="shared" si="5"/>
        <v>Specialty Engines6</v>
      </c>
      <c r="D258" t="s">
        <v>157</v>
      </c>
      <c r="E258" t="str">
        <f>IFERROR(VLOOKUP(D258,BaseTechNodes!$A$1:$A$238,1,FALSE),"Not Valid")</f>
        <v>experimentalPropulsion</v>
      </c>
    </row>
    <row r="259" spans="1:5" x14ac:dyDescent="0.35">
      <c r="A259" s="5" t="s">
        <v>213</v>
      </c>
      <c r="B259">
        <v>7</v>
      </c>
      <c r="C259" s="1" t="str">
        <f t="shared" ref="C259:C322" si="6">_xlfn.CONCAT(A259,B259)</f>
        <v>Specialty Engines7</v>
      </c>
      <c r="D259" t="s">
        <v>100</v>
      </c>
      <c r="E259" t="str">
        <f>IFERROR(VLOOKUP(D259,BaseTechNodes!$A$1:$A$238,1,FALSE),"Not Valid")</f>
        <v>exoticPropulsion</v>
      </c>
    </row>
    <row r="260" spans="1:5" x14ac:dyDescent="0.35">
      <c r="A260" s="5" t="s">
        <v>213</v>
      </c>
      <c r="B260">
        <v>8</v>
      </c>
      <c r="C260" s="1" t="str">
        <f t="shared" si="6"/>
        <v>Specialty Engines8</v>
      </c>
      <c r="D260" t="s">
        <v>166</v>
      </c>
      <c r="E260" t="str">
        <f>IFERROR(VLOOKUP(D260,BaseTechNodes!$A$1:$A$238,1,FALSE),"Not Valid")</f>
        <v>aBitMoreExoticPropulsion</v>
      </c>
    </row>
    <row r="261" spans="1:5" x14ac:dyDescent="0.35">
      <c r="A261" s="5" t="s">
        <v>213</v>
      </c>
      <c r="B261">
        <v>9</v>
      </c>
      <c r="C261" s="1" t="str">
        <f t="shared" si="6"/>
        <v>Specialty Engines9</v>
      </c>
      <c r="D261" t="s">
        <v>137</v>
      </c>
      <c r="E261" t="str">
        <f>IFERROR(VLOOKUP(D261,BaseTechNodes!$A$1:$A$238,1,FALSE),"Not Valid")</f>
        <v>expAircraftEngines</v>
      </c>
    </row>
    <row r="262" spans="1:5" x14ac:dyDescent="0.35">
      <c r="A262" s="5" t="s">
        <v>213</v>
      </c>
      <c r="B262">
        <v>10</v>
      </c>
      <c r="C262" s="1" t="str">
        <f t="shared" si="6"/>
        <v>Specialty Engines10</v>
      </c>
      <c r="D262" t="s">
        <v>347</v>
      </c>
      <c r="E262" t="str">
        <f>IFERROR(VLOOKUP(D262,BaseTechNodes!$A$1:$A$238,1,FALSE),"Not Valid")</f>
        <v>hybridAircraftEngines</v>
      </c>
    </row>
    <row r="263" spans="1:5" x14ac:dyDescent="0.35">
      <c r="A263" s="5" t="s">
        <v>348</v>
      </c>
      <c r="B263">
        <v>3</v>
      </c>
      <c r="C263" s="1" t="str">
        <f t="shared" si="6"/>
        <v>Specialty Fuel Systems3</v>
      </c>
      <c r="D263" t="s">
        <v>125</v>
      </c>
      <c r="E263" t="str">
        <f>IFERROR(VLOOKUP(D263,BaseTechNodes!$A$1:$A$238,1,FALSE),"Not Valid")</f>
        <v>fuelLines</v>
      </c>
    </row>
    <row r="264" spans="1:5" x14ac:dyDescent="0.35">
      <c r="A264" s="5" t="s">
        <v>348</v>
      </c>
      <c r="B264">
        <v>4</v>
      </c>
      <c r="C264" s="1" t="str">
        <f t="shared" si="6"/>
        <v>Specialty Fuel Systems4</v>
      </c>
      <c r="D264" t="s">
        <v>41</v>
      </c>
      <c r="E264" t="str">
        <f>IFERROR(VLOOKUP(D264,BaseTechNodes!$A$1:$A$238,1,FALSE),"Not Valid")</f>
        <v>flexibleFuelSolutions</v>
      </c>
    </row>
    <row r="265" spans="1:5" x14ac:dyDescent="0.35">
      <c r="A265" s="5" t="s">
        <v>348</v>
      </c>
      <c r="B265">
        <v>5</v>
      </c>
      <c r="C265" s="1" t="str">
        <f t="shared" si="6"/>
        <v>Specialty Fuel Systems5</v>
      </c>
      <c r="D265" t="s">
        <v>149</v>
      </c>
      <c r="E265" t="str">
        <f>IFERROR(VLOOKUP(D265,BaseTechNodes!$A$1:$A$238,1,FALSE),"Not Valid")</f>
        <v>advancedFlexibleFuelSolutions</v>
      </c>
    </row>
    <row r="266" spans="1:5" x14ac:dyDescent="0.35">
      <c r="A266" s="5" t="s">
        <v>206</v>
      </c>
      <c r="B266">
        <v>0</v>
      </c>
      <c r="C266" s="1" t="str">
        <f t="shared" si="6"/>
        <v>Station Structural Parts0</v>
      </c>
      <c r="D266" t="s">
        <v>75</v>
      </c>
      <c r="E266" t="str">
        <f>IFERROR(VLOOKUP(D266,BaseTechNodes!$A$1:$A$238,1,FALSE),"Not Valid")</f>
        <v>start</v>
      </c>
    </row>
    <row r="267" spans="1:5" x14ac:dyDescent="0.35">
      <c r="A267" s="5" t="s">
        <v>206</v>
      </c>
      <c r="B267">
        <v>1</v>
      </c>
      <c r="C267" s="1" t="str">
        <f t="shared" si="6"/>
        <v>Station Structural Parts1</v>
      </c>
      <c r="D267" t="s">
        <v>19</v>
      </c>
      <c r="E267" t="str">
        <f>IFERROR(VLOOKUP(D267,BaseTechNodes!$A$1:$A$238,1,FALSE),"Not Valid")</f>
        <v>basicRocketry</v>
      </c>
    </row>
    <row r="268" spans="1:5" x14ac:dyDescent="0.35">
      <c r="A268" s="5" t="s">
        <v>206</v>
      </c>
      <c r="B268">
        <v>2</v>
      </c>
      <c r="C268" s="1" t="str">
        <f t="shared" si="6"/>
        <v>Station Structural Parts2</v>
      </c>
      <c r="D268" t="s">
        <v>18</v>
      </c>
      <c r="E268" t="str">
        <f>IFERROR(VLOOKUP(D268,BaseTechNodes!$A$1:$A$238,1,FALSE),"Not Valid")</f>
        <v>basicConstruction</v>
      </c>
    </row>
    <row r="269" spans="1:5" x14ac:dyDescent="0.35">
      <c r="A269" s="5" t="s">
        <v>206</v>
      </c>
      <c r="B269">
        <v>3</v>
      </c>
      <c r="C269" s="1" t="str">
        <f t="shared" si="6"/>
        <v>Station Structural Parts3</v>
      </c>
      <c r="D269" t="s">
        <v>77</v>
      </c>
      <c r="E269" t="str">
        <f>IFERROR(VLOOKUP(D269,BaseTechNodes!$A$1:$A$238,1,FALSE),"Not Valid")</f>
        <v>generalConstruction</v>
      </c>
    </row>
    <row r="270" spans="1:5" x14ac:dyDescent="0.35">
      <c r="A270" s="5" t="s">
        <v>206</v>
      </c>
      <c r="B270">
        <v>4</v>
      </c>
      <c r="C270" s="1" t="str">
        <f t="shared" si="6"/>
        <v>Station Structural Parts4</v>
      </c>
      <c r="D270" t="s">
        <v>86</v>
      </c>
      <c r="E270" t="str">
        <f>IFERROR(VLOOKUP(D270,BaseTechNodes!$A$1:$A$238,1,FALSE),"Not Valid")</f>
        <v>advConstruction</v>
      </c>
    </row>
    <row r="271" spans="1:5" x14ac:dyDescent="0.35">
      <c r="A271" s="5" t="s">
        <v>206</v>
      </c>
      <c r="B271">
        <v>5</v>
      </c>
      <c r="C271" s="1" t="str">
        <f t="shared" si="6"/>
        <v>Station Structural Parts5</v>
      </c>
      <c r="D271" t="s">
        <v>69</v>
      </c>
      <c r="E271" t="str">
        <f>IFERROR(VLOOKUP(D271,BaseTechNodes!$A$1:$A$238,1,FALSE),"Not Valid")</f>
        <v>specializedConstruction</v>
      </c>
    </row>
    <row r="272" spans="1:5" x14ac:dyDescent="0.35">
      <c r="A272" s="5" t="s">
        <v>206</v>
      </c>
      <c r="B272">
        <v>6</v>
      </c>
      <c r="C272" s="1" t="str">
        <f t="shared" si="6"/>
        <v>Station Structural Parts6</v>
      </c>
      <c r="D272" t="s">
        <v>57</v>
      </c>
      <c r="E272" t="str">
        <f>IFERROR(VLOOKUP(D272,BaseTechNodes!$A$1:$A$238,1,FALSE),"Not Valid")</f>
        <v>composites</v>
      </c>
    </row>
    <row r="273" spans="1:5" x14ac:dyDescent="0.35">
      <c r="A273" s="5" t="s">
        <v>206</v>
      </c>
      <c r="B273">
        <v>7</v>
      </c>
      <c r="C273" s="1" t="str">
        <f t="shared" si="6"/>
        <v>Station Structural Parts7</v>
      </c>
      <c r="D273" t="s">
        <v>65</v>
      </c>
      <c r="E273" t="str">
        <f>IFERROR(VLOOKUP(D273,BaseTechNodes!$A$1:$A$238,1,FALSE),"Not Valid")</f>
        <v>metaMaterials</v>
      </c>
    </row>
    <row r="274" spans="1:5" x14ac:dyDescent="0.35">
      <c r="A274" s="5" t="s">
        <v>206</v>
      </c>
      <c r="B274">
        <v>8</v>
      </c>
      <c r="C274" s="1" t="str">
        <f t="shared" si="6"/>
        <v>Station Structural Parts8</v>
      </c>
      <c r="D274" t="s">
        <v>61</v>
      </c>
      <c r="E274" t="str">
        <f>IFERROR(VLOOKUP(D274,BaseTechNodes!$A$1:$A$238,1,FALSE),"Not Valid")</f>
        <v>orbitalAssembly</v>
      </c>
    </row>
    <row r="275" spans="1:5" x14ac:dyDescent="0.35">
      <c r="A275" s="5" t="s">
        <v>206</v>
      </c>
      <c r="B275">
        <v>9</v>
      </c>
      <c r="C275" s="1" t="str">
        <f t="shared" si="6"/>
        <v>Station Structural Parts9</v>
      </c>
      <c r="D275" t="s">
        <v>175</v>
      </c>
      <c r="E275" t="str">
        <f>IFERROR(VLOOKUP(D275,BaseTechNodes!$A$1:$A$238,1,FALSE),"Not Valid")</f>
        <v>orbitalMegastructures</v>
      </c>
    </row>
    <row r="276" spans="1:5" x14ac:dyDescent="0.35">
      <c r="A276" s="5" t="s">
        <v>224</v>
      </c>
      <c r="B276">
        <v>0</v>
      </c>
      <c r="C276" s="1" t="str">
        <f t="shared" si="6"/>
        <v>Stations Colony0</v>
      </c>
      <c r="D276" t="s">
        <v>75</v>
      </c>
      <c r="E276" t="str">
        <f>IFERROR(VLOOKUP(D276,BaseTechNodes!$A$1:$A$238,1,FALSE),"Not Valid")</f>
        <v>start</v>
      </c>
    </row>
    <row r="277" spans="1:5" x14ac:dyDescent="0.35">
      <c r="A277" s="5" t="s">
        <v>224</v>
      </c>
      <c r="B277">
        <v>1</v>
      </c>
      <c r="C277" s="1" t="str">
        <f t="shared" si="6"/>
        <v>Stations Colony1</v>
      </c>
      <c r="D277" t="s">
        <v>115</v>
      </c>
      <c r="E277" t="str">
        <f>IFERROR(VLOOKUP(D277,BaseTechNodes!$A$1:$A$238,1,FALSE),"Not Valid")</f>
        <v>engineering101</v>
      </c>
    </row>
    <row r="278" spans="1:5" x14ac:dyDescent="0.35">
      <c r="A278" s="5" t="s">
        <v>224</v>
      </c>
      <c r="B278">
        <v>2</v>
      </c>
      <c r="C278" s="1" t="str">
        <f t="shared" si="6"/>
        <v>Stations Colony2</v>
      </c>
      <c r="D278" t="s">
        <v>17</v>
      </c>
      <c r="E278" t="str">
        <f>IFERROR(VLOOKUP(D278,BaseTechNodes!$A$1:$A$238,1,FALSE),"Not Valid")</f>
        <v>serviceModules</v>
      </c>
    </row>
    <row r="279" spans="1:5" x14ac:dyDescent="0.35">
      <c r="A279" s="5" t="s">
        <v>224</v>
      </c>
      <c r="B279">
        <v>4</v>
      </c>
      <c r="C279" s="1" t="str">
        <f t="shared" si="6"/>
        <v>Stations Colony4</v>
      </c>
      <c r="D279" t="s">
        <v>31</v>
      </c>
      <c r="E279" t="str">
        <f>IFERROR(VLOOKUP(D279,BaseTechNodes!$A$1:$A$238,1,FALSE),"Not Valid")</f>
        <v>recycling</v>
      </c>
    </row>
    <row r="280" spans="1:5" x14ac:dyDescent="0.35">
      <c r="A280" s="5" t="s">
        <v>224</v>
      </c>
      <c r="B280">
        <v>5</v>
      </c>
      <c r="C280" s="1" t="str">
        <f t="shared" si="6"/>
        <v>Stations Colony5</v>
      </c>
      <c r="D280" t="s">
        <v>70</v>
      </c>
      <c r="E280" t="str">
        <f>IFERROR(VLOOKUP(D280,BaseTechNodes!$A$1:$A$238,1,FALSE),"Not Valid")</f>
        <v>hydroponics</v>
      </c>
    </row>
    <row r="281" spans="1:5" x14ac:dyDescent="0.35">
      <c r="A281" s="5" t="s">
        <v>224</v>
      </c>
      <c r="B281">
        <v>6</v>
      </c>
      <c r="C281" s="1" t="str">
        <f t="shared" si="6"/>
        <v>Stations Colony6</v>
      </c>
      <c r="D281" t="s">
        <v>74</v>
      </c>
      <c r="E281" t="str">
        <f>IFERROR(VLOOKUP(D281,BaseTechNodes!$A$1:$A$238,1,FALSE),"Not Valid")</f>
        <v>earlyStations</v>
      </c>
    </row>
    <row r="282" spans="1:5" x14ac:dyDescent="0.35">
      <c r="A282" s="5" t="s">
        <v>224</v>
      </c>
      <c r="B282">
        <v>7</v>
      </c>
      <c r="C282" s="1" t="str">
        <f t="shared" si="6"/>
        <v>Stations Colony7</v>
      </c>
      <c r="D282" t="s">
        <v>66</v>
      </c>
      <c r="E282" t="str">
        <f>IFERROR(VLOOKUP(D282,BaseTechNodes!$A$1:$A$238,1,FALSE),"Not Valid")</f>
        <v>shortTermHabitation</v>
      </c>
    </row>
    <row r="283" spans="1:5" x14ac:dyDescent="0.35">
      <c r="A283" s="5" t="s">
        <v>224</v>
      </c>
      <c r="B283">
        <v>8</v>
      </c>
      <c r="C283" s="1" t="str">
        <f t="shared" si="6"/>
        <v>Stations Colony8</v>
      </c>
      <c r="D283" t="s">
        <v>63</v>
      </c>
      <c r="E283" t="str">
        <f>IFERROR(VLOOKUP(D283,BaseTechNodes!$A$1:$A$238,1,FALSE),"Not Valid")</f>
        <v>longTermHabitation</v>
      </c>
    </row>
    <row r="284" spans="1:5" x14ac:dyDescent="0.35">
      <c r="A284" s="5" t="s">
        <v>224</v>
      </c>
      <c r="B284">
        <v>9</v>
      </c>
      <c r="C284" s="1" t="str">
        <f t="shared" si="6"/>
        <v>Stations Colony9</v>
      </c>
      <c r="D284" t="s">
        <v>62</v>
      </c>
      <c r="E284" t="str">
        <f>IFERROR(VLOOKUP(D284,BaseTechNodes!$A$1:$A$238,1,FALSE),"Not Valid")</f>
        <v>advancedStations</v>
      </c>
    </row>
    <row r="285" spans="1:5" x14ac:dyDescent="0.35">
      <c r="A285" s="5" t="s">
        <v>224</v>
      </c>
      <c r="B285">
        <v>10</v>
      </c>
      <c r="C285" s="1" t="str">
        <f t="shared" si="6"/>
        <v>Stations Colony10</v>
      </c>
      <c r="D285" t="s">
        <v>73</v>
      </c>
      <c r="E285" t="str">
        <f>IFERROR(VLOOKUP(D285,BaseTechNodes!$A$1:$A$238,1,FALSE),"Not Valid")</f>
        <v>colonization</v>
      </c>
    </row>
    <row r="286" spans="1:5" x14ac:dyDescent="0.35">
      <c r="A286" s="5" t="s">
        <v>224</v>
      </c>
      <c r="B286">
        <v>11</v>
      </c>
      <c r="C286" s="1" t="str">
        <f t="shared" si="6"/>
        <v>Stations Colony11</v>
      </c>
      <c r="D286" t="s">
        <v>190</v>
      </c>
      <c r="E286" t="str">
        <f>IFERROR(VLOOKUP(D286,BaseTechNodes!$A$1:$A$238,1,FALSE),"Not Valid")</f>
        <v>advColonization</v>
      </c>
    </row>
    <row r="287" spans="1:5" x14ac:dyDescent="0.35">
      <c r="A287" s="5" t="s">
        <v>222</v>
      </c>
      <c r="B287">
        <v>0</v>
      </c>
      <c r="C287" s="1" t="str">
        <f t="shared" si="6"/>
        <v>Storage Resources0</v>
      </c>
      <c r="D287" t="s">
        <v>75</v>
      </c>
      <c r="E287" t="str">
        <f>IFERROR(VLOOKUP(D287,BaseTechNodes!$A$1:$A$238,1,FALSE),"Not Valid")</f>
        <v>start</v>
      </c>
    </row>
    <row r="288" spans="1:5" x14ac:dyDescent="0.35">
      <c r="A288" s="5" t="s">
        <v>222</v>
      </c>
      <c r="B288">
        <v>1</v>
      </c>
      <c r="C288" s="1" t="str">
        <f t="shared" si="6"/>
        <v>Storage Resources1</v>
      </c>
      <c r="D288" t="s">
        <v>115</v>
      </c>
      <c r="E288" t="str">
        <f>IFERROR(VLOOKUP(D288,BaseTechNodes!$A$1:$A$238,1,FALSE),"Not Valid")</f>
        <v>engineering101</v>
      </c>
    </row>
    <row r="289" spans="1:5" x14ac:dyDescent="0.35">
      <c r="A289" s="5" t="s">
        <v>222</v>
      </c>
      <c r="B289">
        <v>2</v>
      </c>
      <c r="C289" s="1" t="str">
        <f t="shared" si="6"/>
        <v>Storage Resources2</v>
      </c>
      <c r="D289" t="s">
        <v>17</v>
      </c>
      <c r="E289" t="str">
        <f>IFERROR(VLOOKUP(D289,BaseTechNodes!$A$1:$A$238,1,FALSE),"Not Valid")</f>
        <v>serviceModules</v>
      </c>
    </row>
    <row r="290" spans="1:5" x14ac:dyDescent="0.35">
      <c r="A290" s="5" t="s">
        <v>222</v>
      </c>
      <c r="B290">
        <v>4</v>
      </c>
      <c r="C290" s="1" t="str">
        <f t="shared" si="6"/>
        <v>Storage Resources4</v>
      </c>
      <c r="D290" t="s">
        <v>32</v>
      </c>
      <c r="E290" t="str">
        <f>IFERROR(VLOOKUP(D290,BaseTechNodes!$A$1:$A$238,1,FALSE),"Not Valid")</f>
        <v>storageTech</v>
      </c>
    </row>
    <row r="291" spans="1:5" x14ac:dyDescent="0.35">
      <c r="A291" s="5" t="s">
        <v>222</v>
      </c>
      <c r="B291">
        <v>5</v>
      </c>
      <c r="C291" s="1" t="str">
        <f t="shared" si="6"/>
        <v>Storage Resources5</v>
      </c>
      <c r="D291" t="s">
        <v>34</v>
      </c>
      <c r="E291" t="str">
        <f>IFERROR(VLOOKUP(D291,BaseTechNodes!$A$1:$A$238,1,FALSE),"Not Valid")</f>
        <v>earlyLogistics</v>
      </c>
    </row>
    <row r="292" spans="1:5" x14ac:dyDescent="0.35">
      <c r="A292" s="5" t="s">
        <v>222</v>
      </c>
      <c r="B292">
        <v>6</v>
      </c>
      <c r="C292" s="1" t="str">
        <f t="shared" si="6"/>
        <v>Storage Resources6</v>
      </c>
      <c r="D292" t="s">
        <v>35</v>
      </c>
      <c r="E292" t="str">
        <f>IFERROR(VLOOKUP(D292,BaseTechNodes!$A$1:$A$238,1,FALSE),"Not Valid")</f>
        <v>logistics</v>
      </c>
    </row>
    <row r="293" spans="1:5" x14ac:dyDescent="0.35">
      <c r="A293" s="5" t="s">
        <v>222</v>
      </c>
      <c r="B293">
        <v>7</v>
      </c>
      <c r="C293" s="1" t="str">
        <f t="shared" si="6"/>
        <v>Storage Resources7</v>
      </c>
      <c r="D293" t="s">
        <v>117</v>
      </c>
      <c r="E293" t="str">
        <f>IFERROR(VLOOKUP(D293,BaseTechNodes!$A$1:$A$238,1,FALSE),"Not Valid")</f>
        <v>isru</v>
      </c>
    </row>
    <row r="294" spans="1:5" x14ac:dyDescent="0.35">
      <c r="A294" s="5" t="s">
        <v>222</v>
      </c>
      <c r="B294">
        <v>8</v>
      </c>
      <c r="C294" s="1" t="str">
        <f t="shared" si="6"/>
        <v>Storage Resources8</v>
      </c>
      <c r="D294" t="s">
        <v>118</v>
      </c>
      <c r="E294" t="str">
        <f>IFERROR(VLOOKUP(D294,BaseTechNodes!$A$1:$A$238,1,FALSE),"Not Valid")</f>
        <v>advLogistics</v>
      </c>
    </row>
    <row r="295" spans="1:5" x14ac:dyDescent="0.35">
      <c r="A295" s="5" t="s">
        <v>222</v>
      </c>
      <c r="B295">
        <v>9</v>
      </c>
      <c r="C295" s="1" t="str">
        <f t="shared" si="6"/>
        <v>Storage Resources9</v>
      </c>
      <c r="D295" t="s">
        <v>119</v>
      </c>
      <c r="E295" t="str">
        <f>IFERROR(VLOOKUP(D295,BaseTechNodes!$A$1:$A$238,1,FALSE),"Not Valid")</f>
        <v>advOffworldMining</v>
      </c>
    </row>
    <row r="296" spans="1:5" x14ac:dyDescent="0.35">
      <c r="A296" s="5" t="s">
        <v>222</v>
      </c>
      <c r="B296">
        <v>10</v>
      </c>
      <c r="C296" s="1" t="str">
        <f t="shared" si="6"/>
        <v>Storage Resources10</v>
      </c>
      <c r="D296" t="s">
        <v>40</v>
      </c>
      <c r="E296" t="str">
        <f>IFERROR(VLOOKUP(D296,BaseTechNodes!$A$1:$A$238,1,FALSE),"Not Valid")</f>
        <v>resourceExploitation</v>
      </c>
    </row>
    <row r="297" spans="1:5" x14ac:dyDescent="0.35">
      <c r="A297" s="5" t="s">
        <v>220</v>
      </c>
      <c r="B297">
        <v>0</v>
      </c>
      <c r="C297" s="1" t="str">
        <f t="shared" si="6"/>
        <v>Thermal Heat Shields0</v>
      </c>
      <c r="D297" t="s">
        <v>75</v>
      </c>
      <c r="E297" t="str">
        <f>IFERROR(VLOOKUP(D297,BaseTechNodes!$A$1:$A$238,1,FALSE),"Not Valid")</f>
        <v>start</v>
      </c>
    </row>
    <row r="298" spans="1:5" x14ac:dyDescent="0.35">
      <c r="A298" s="5" t="s">
        <v>220</v>
      </c>
      <c r="B298">
        <v>1</v>
      </c>
      <c r="C298" s="1" t="str">
        <f t="shared" si="6"/>
        <v>Thermal Heat Shields1</v>
      </c>
      <c r="D298" t="s">
        <v>115</v>
      </c>
      <c r="E298" t="str">
        <f>IFERROR(VLOOKUP(D298,BaseTechNodes!$A$1:$A$238,1,FALSE),"Not Valid")</f>
        <v>engineering101</v>
      </c>
    </row>
    <row r="299" spans="1:5" x14ac:dyDescent="0.35">
      <c r="A299" s="5" t="s">
        <v>220</v>
      </c>
      <c r="B299">
        <v>2</v>
      </c>
      <c r="C299" s="1" t="str">
        <f t="shared" si="6"/>
        <v>Thermal Heat Shields2</v>
      </c>
      <c r="D299" t="s">
        <v>43</v>
      </c>
      <c r="E299" t="str">
        <f>IFERROR(VLOOKUP(D299,BaseTechNodes!$A$1:$A$238,1,FALSE),"Not Valid")</f>
        <v>science201</v>
      </c>
    </row>
    <row r="300" spans="1:5" x14ac:dyDescent="0.35">
      <c r="A300" s="5" t="s">
        <v>220</v>
      </c>
      <c r="B300">
        <v>3</v>
      </c>
      <c r="C300" s="1" t="str">
        <f t="shared" si="6"/>
        <v>Thermal Heat Shields3</v>
      </c>
      <c r="D300" t="s">
        <v>120</v>
      </c>
      <c r="E300" t="str">
        <f>IFERROR(VLOOKUP(D300,BaseTechNodes!$A$1:$A$238,1,FALSE),"Not Valid")</f>
        <v>batteryTech</v>
      </c>
    </row>
    <row r="301" spans="1:5" x14ac:dyDescent="0.35">
      <c r="A301" s="5" t="s">
        <v>220</v>
      </c>
      <c r="B301">
        <v>4</v>
      </c>
      <c r="C301" s="1" t="str">
        <f t="shared" si="6"/>
        <v>Thermal Heat Shields4</v>
      </c>
      <c r="D301" t="s">
        <v>45</v>
      </c>
      <c r="E301" t="str">
        <f>IFERROR(VLOOKUP(D301,BaseTechNodes!$A$1:$A$238,1,FALSE),"Not Valid")</f>
        <v>electrics</v>
      </c>
    </row>
    <row r="302" spans="1:5" x14ac:dyDescent="0.35">
      <c r="A302" s="5" t="s">
        <v>220</v>
      </c>
      <c r="B302">
        <v>5</v>
      </c>
      <c r="C302" s="1" t="str">
        <f t="shared" si="6"/>
        <v>Thermal Heat Shields5</v>
      </c>
      <c r="D302" t="s">
        <v>14</v>
      </c>
      <c r="E302" t="str">
        <f>IFERROR(VLOOKUP(D302,BaseTechNodes!$A$1:$A$238,1,FALSE),"Not Valid")</f>
        <v>heatManagementSystems</v>
      </c>
    </row>
    <row r="303" spans="1:5" x14ac:dyDescent="0.35">
      <c r="A303" s="5" t="s">
        <v>220</v>
      </c>
      <c r="B303">
        <v>6</v>
      </c>
      <c r="C303" s="1" t="str">
        <f t="shared" si="6"/>
        <v>Thermal Heat Shields6</v>
      </c>
      <c r="D303" t="s">
        <v>112</v>
      </c>
      <c r="E303" t="str">
        <f>IFERROR(VLOOKUP(D303,BaseTechNodes!$A$1:$A$238,1,FALSE),"Not Valid")</f>
        <v>intermediateHeatManagement</v>
      </c>
    </row>
    <row r="304" spans="1:5" x14ac:dyDescent="0.35">
      <c r="A304" s="5" t="s">
        <v>220</v>
      </c>
      <c r="B304">
        <v>7</v>
      </c>
      <c r="C304" s="1" t="str">
        <f t="shared" si="6"/>
        <v>Thermal Heat Shields7</v>
      </c>
      <c r="D304" t="s">
        <v>146</v>
      </c>
      <c r="E304" t="str">
        <f>IFERROR(VLOOKUP(D304,BaseTechNodes!$A$1:$A$238,1,FALSE),"Not Valid")</f>
        <v>advHeatManagement</v>
      </c>
    </row>
    <row r="305" spans="1:5" x14ac:dyDescent="0.35">
      <c r="A305" s="5" t="s">
        <v>220</v>
      </c>
      <c r="B305">
        <v>8</v>
      </c>
      <c r="C305" s="1" t="str">
        <f t="shared" si="6"/>
        <v>Thermal Heat Shields8</v>
      </c>
      <c r="D305" t="s">
        <v>113</v>
      </c>
      <c r="E305" t="str">
        <f>IFERROR(VLOOKUP(D305,BaseTechNodes!$A$1:$A$238,1,FALSE),"Not Valid")</f>
        <v>experimentalHeatManagement</v>
      </c>
    </row>
    <row r="306" spans="1:5" x14ac:dyDescent="0.35">
      <c r="A306" s="5" t="s">
        <v>220</v>
      </c>
      <c r="B306">
        <v>9</v>
      </c>
      <c r="C306" s="1" t="str">
        <f t="shared" si="6"/>
        <v>Thermal Heat Shields9</v>
      </c>
      <c r="D306" t="s">
        <v>53</v>
      </c>
      <c r="E306" t="str">
        <f>IFERROR(VLOOKUP(D306,BaseTechNodes!$A$1:$A$238,1,FALSE),"Not Valid")</f>
        <v>specializedRadiators</v>
      </c>
    </row>
    <row r="307" spans="1:5" x14ac:dyDescent="0.35">
      <c r="A307" s="5" t="s">
        <v>110</v>
      </c>
      <c r="B307">
        <v>0</v>
      </c>
      <c r="C307" s="1" t="str">
        <f t="shared" si="6"/>
        <v>Unresearchable0</v>
      </c>
      <c r="D307" t="s">
        <v>110</v>
      </c>
      <c r="E307" t="str">
        <f>IFERROR(VLOOKUP(D307,BaseTechNodes!$A$1:$A$238,1,FALSE),"Not Valid")</f>
        <v>Not Valid</v>
      </c>
    </row>
    <row r="308" spans="1:5" x14ac:dyDescent="0.35">
      <c r="A308" s="5" t="s">
        <v>110</v>
      </c>
      <c r="B308">
        <v>1</v>
      </c>
      <c r="C308" s="1" t="str">
        <f t="shared" si="6"/>
        <v>Unresearchable1</v>
      </c>
      <c r="D308" t="s">
        <v>110</v>
      </c>
      <c r="E308" t="str">
        <f>IFERROR(VLOOKUP(D308,BaseTechNodes!$A$1:$A$238,1,FALSE),"Not Valid")</f>
        <v>Not Valid</v>
      </c>
    </row>
    <row r="309" spans="1:5" x14ac:dyDescent="0.35">
      <c r="A309" s="5" t="s">
        <v>110</v>
      </c>
      <c r="B309">
        <v>2</v>
      </c>
      <c r="C309" s="1" t="str">
        <f t="shared" si="6"/>
        <v>Unresearchable2</v>
      </c>
      <c r="D309" t="s">
        <v>110</v>
      </c>
      <c r="E309" t="str">
        <f>IFERROR(VLOOKUP(D309,BaseTechNodes!$A$1:$A$238,1,FALSE),"Not Valid")</f>
        <v>Not Valid</v>
      </c>
    </row>
    <row r="310" spans="1:5" x14ac:dyDescent="0.35">
      <c r="A310" s="5" t="s">
        <v>110</v>
      </c>
      <c r="B310">
        <v>3</v>
      </c>
      <c r="C310" s="1" t="str">
        <f t="shared" si="6"/>
        <v>Unresearchable3</v>
      </c>
      <c r="D310" t="s">
        <v>110</v>
      </c>
      <c r="E310" t="str">
        <f>IFERROR(VLOOKUP(D310,BaseTechNodes!$A$1:$A$238,1,FALSE),"Not Valid")</f>
        <v>Not Valid</v>
      </c>
    </row>
    <row r="311" spans="1:5" x14ac:dyDescent="0.35">
      <c r="A311" s="5" t="s">
        <v>110</v>
      </c>
      <c r="B311">
        <v>4</v>
      </c>
      <c r="C311" s="1" t="str">
        <f t="shared" si="6"/>
        <v>Unresearchable4</v>
      </c>
      <c r="D311" t="s">
        <v>110</v>
      </c>
      <c r="E311" t="str">
        <f>IFERROR(VLOOKUP(D311,BaseTechNodes!$A$1:$A$238,1,FALSE),"Not Valid")</f>
        <v>Not Valid</v>
      </c>
    </row>
    <row r="312" spans="1:5" x14ac:dyDescent="0.35">
      <c r="A312" s="5" t="s">
        <v>110</v>
      </c>
      <c r="B312">
        <v>5</v>
      </c>
      <c r="C312" s="1" t="str">
        <f t="shared" si="6"/>
        <v>Unresearchable5</v>
      </c>
      <c r="D312" t="s">
        <v>110</v>
      </c>
      <c r="E312" t="str">
        <f>IFERROR(VLOOKUP(D312,BaseTechNodes!$A$1:$A$238,1,FALSE),"Not Valid")</f>
        <v>Not Valid</v>
      </c>
    </row>
    <row r="313" spans="1:5" x14ac:dyDescent="0.35">
      <c r="A313" s="5" t="s">
        <v>110</v>
      </c>
      <c r="B313">
        <v>6</v>
      </c>
      <c r="C313" s="1" t="str">
        <f t="shared" si="6"/>
        <v>Unresearchable6</v>
      </c>
      <c r="D313" t="s">
        <v>110</v>
      </c>
      <c r="E313" t="str">
        <f>IFERROR(VLOOKUP(D313,BaseTechNodes!$A$1:$A$238,1,FALSE),"Not Valid")</f>
        <v>Not Valid</v>
      </c>
    </row>
    <row r="314" spans="1:5" x14ac:dyDescent="0.35">
      <c r="A314" s="5" t="s">
        <v>110</v>
      </c>
      <c r="B314">
        <v>7</v>
      </c>
      <c r="C314" s="1" t="str">
        <f t="shared" si="6"/>
        <v>Unresearchable7</v>
      </c>
      <c r="D314" t="s">
        <v>110</v>
      </c>
      <c r="E314" t="str">
        <f>IFERROR(VLOOKUP(D314,BaseTechNodes!$A$1:$A$238,1,FALSE),"Not Valid")</f>
        <v>Not Valid</v>
      </c>
    </row>
    <row r="315" spans="1:5" x14ac:dyDescent="0.35">
      <c r="A315" s="5" t="s">
        <v>110</v>
      </c>
      <c r="B315">
        <v>8</v>
      </c>
      <c r="C315" s="1" t="str">
        <f t="shared" si="6"/>
        <v>Unresearchable8</v>
      </c>
      <c r="D315" t="s">
        <v>110</v>
      </c>
      <c r="E315" t="str">
        <f>IFERROR(VLOOKUP(D315,BaseTechNodes!$A$1:$A$238,1,FALSE),"Not Valid")</f>
        <v>Not Valid</v>
      </c>
    </row>
    <row r="316" spans="1:5" x14ac:dyDescent="0.35">
      <c r="A316" s="5" t="s">
        <v>110</v>
      </c>
      <c r="B316">
        <v>9</v>
      </c>
      <c r="C316" s="1" t="str">
        <f t="shared" si="6"/>
        <v>Unresearchable9</v>
      </c>
      <c r="D316" t="s">
        <v>110</v>
      </c>
      <c r="E316" t="str">
        <f>IFERROR(VLOOKUP(D316,BaseTechNodes!$A$1:$A$238,1,FALSE),"Not Valid")</f>
        <v>Not Valid</v>
      </c>
    </row>
    <row r="317" spans="1:5" x14ac:dyDescent="0.35">
      <c r="A317" s="5" t="s">
        <v>110</v>
      </c>
      <c r="B317">
        <v>10</v>
      </c>
      <c r="C317" s="1" t="str">
        <f t="shared" si="6"/>
        <v>Unresearchable10</v>
      </c>
      <c r="D317" t="s">
        <v>110</v>
      </c>
      <c r="E317" t="str">
        <f>IFERROR(VLOOKUP(D317,BaseTechNodes!$A$1:$A$238,1,FALSE),"Not Valid")</f>
        <v>Not Valid</v>
      </c>
    </row>
    <row r="318" spans="1:5" x14ac:dyDescent="0.35">
      <c r="A318" s="5" t="s">
        <v>110</v>
      </c>
      <c r="B318">
        <v>11</v>
      </c>
      <c r="C318" s="1" t="str">
        <f t="shared" si="6"/>
        <v>Unresearchable11</v>
      </c>
      <c r="D318" t="s">
        <v>110</v>
      </c>
      <c r="E318" t="str">
        <f>IFERROR(VLOOKUP(D318,BaseTechNodes!$A$1:$A$238,1,FALSE),"Not Valid")</f>
        <v>Not Valid</v>
      </c>
    </row>
    <row r="319" spans="1:5" x14ac:dyDescent="0.35">
      <c r="A319" s="5" t="s">
        <v>110</v>
      </c>
      <c r="B319">
        <v>12</v>
      </c>
      <c r="C319" s="1" t="str">
        <f t="shared" si="6"/>
        <v>Unresearchable12</v>
      </c>
      <c r="D319" t="s">
        <v>110</v>
      </c>
      <c r="E319" t="str">
        <f>IFERROR(VLOOKUP(D319,BaseTechNodes!$A$1:$A$238,1,FALSE),"Not Valid")</f>
        <v>Not Valid</v>
      </c>
    </row>
    <row r="320" spans="1:5" x14ac:dyDescent="0.35">
      <c r="A320" s="6" t="s">
        <v>349</v>
      </c>
      <c r="B320">
        <v>0</v>
      </c>
      <c r="C320" s="1" t="str">
        <f t="shared" si="6"/>
        <v>Other0</v>
      </c>
      <c r="D320" t="s">
        <v>186</v>
      </c>
      <c r="E320" t="str">
        <f>IFERROR(VLOOKUP(D320,BaseTechNodes!$A$1:$A$238,1,FALSE),"Not Valid")</f>
        <v>otherParts</v>
      </c>
    </row>
    <row r="321" spans="1:5" x14ac:dyDescent="0.35">
      <c r="A321" s="6" t="s">
        <v>349</v>
      </c>
      <c r="B321">
        <v>1</v>
      </c>
      <c r="C321" s="1" t="str">
        <f t="shared" si="6"/>
        <v>Other1</v>
      </c>
      <c r="D321" t="s">
        <v>186</v>
      </c>
      <c r="E321" t="str">
        <f>IFERROR(VLOOKUP(D321,BaseTechNodes!$A$1:$A$238,1,FALSE),"Not Valid")</f>
        <v>otherParts</v>
      </c>
    </row>
    <row r="322" spans="1:5" x14ac:dyDescent="0.35">
      <c r="A322" s="6" t="s">
        <v>349</v>
      </c>
      <c r="B322">
        <v>2</v>
      </c>
      <c r="C322" s="1" t="str">
        <f t="shared" si="6"/>
        <v>Other2</v>
      </c>
      <c r="D322" t="s">
        <v>186</v>
      </c>
      <c r="E322" t="str">
        <f>IFERROR(VLOOKUP(D322,BaseTechNodes!$A$1:$A$238,1,FALSE),"Not Valid")</f>
        <v>otherParts</v>
      </c>
    </row>
    <row r="323" spans="1:5" x14ac:dyDescent="0.35">
      <c r="A323" s="6" t="s">
        <v>349</v>
      </c>
      <c r="B323">
        <v>3</v>
      </c>
      <c r="C323" s="1" t="str">
        <f t="shared" ref="C323:C386" si="7">_xlfn.CONCAT(A323,B323)</f>
        <v>Other3</v>
      </c>
      <c r="D323" t="s">
        <v>186</v>
      </c>
      <c r="E323" t="str">
        <f>IFERROR(VLOOKUP(D323,BaseTechNodes!$A$1:$A$238,1,FALSE),"Not Valid")</f>
        <v>otherParts</v>
      </c>
    </row>
    <row r="324" spans="1:5" x14ac:dyDescent="0.35">
      <c r="A324" s="6" t="s">
        <v>349</v>
      </c>
      <c r="B324">
        <v>4</v>
      </c>
      <c r="C324" s="1" t="str">
        <f t="shared" si="7"/>
        <v>Other4</v>
      </c>
      <c r="D324" t="s">
        <v>186</v>
      </c>
      <c r="E324" t="str">
        <f>IFERROR(VLOOKUP(D324,BaseTechNodes!$A$1:$A$238,1,FALSE),"Not Valid")</f>
        <v>otherParts</v>
      </c>
    </row>
    <row r="325" spans="1:5" x14ac:dyDescent="0.35">
      <c r="A325" s="6" t="s">
        <v>349</v>
      </c>
      <c r="B325">
        <v>5</v>
      </c>
      <c r="C325" s="1" t="str">
        <f t="shared" si="7"/>
        <v>Other5</v>
      </c>
      <c r="D325" t="s">
        <v>186</v>
      </c>
      <c r="E325" t="str">
        <f>IFERROR(VLOOKUP(D325,BaseTechNodes!$A$1:$A$238,1,FALSE),"Not Valid")</f>
        <v>otherParts</v>
      </c>
    </row>
    <row r="326" spans="1:5" x14ac:dyDescent="0.35">
      <c r="A326" s="6" t="s">
        <v>349</v>
      </c>
      <c r="B326">
        <v>6</v>
      </c>
      <c r="C326" s="1" t="str">
        <f t="shared" si="7"/>
        <v>Other6</v>
      </c>
      <c r="D326" t="s">
        <v>186</v>
      </c>
      <c r="E326" t="str">
        <f>IFERROR(VLOOKUP(D326,BaseTechNodes!$A$1:$A$238,1,FALSE),"Not Valid")</f>
        <v>otherParts</v>
      </c>
    </row>
    <row r="327" spans="1:5" x14ac:dyDescent="0.35">
      <c r="A327" s="6" t="s">
        <v>349</v>
      </c>
      <c r="B327">
        <v>7</v>
      </c>
      <c r="C327" s="1" t="str">
        <f t="shared" si="7"/>
        <v>Other7</v>
      </c>
      <c r="D327" t="s">
        <v>186</v>
      </c>
      <c r="E327" t="str">
        <f>IFERROR(VLOOKUP(D327,BaseTechNodes!$A$1:$A$238,1,FALSE),"Not Valid")</f>
        <v>otherParts</v>
      </c>
    </row>
    <row r="328" spans="1:5" x14ac:dyDescent="0.35">
      <c r="A328" s="6" t="s">
        <v>349</v>
      </c>
      <c r="B328">
        <v>8</v>
      </c>
      <c r="C328" s="1" t="str">
        <f t="shared" si="7"/>
        <v>Other8</v>
      </c>
      <c r="D328" t="s">
        <v>186</v>
      </c>
      <c r="E328" t="str">
        <f>IFERROR(VLOOKUP(D328,BaseTechNodes!$A$1:$A$238,1,FALSE),"Not Valid")</f>
        <v>otherParts</v>
      </c>
    </row>
    <row r="329" spans="1:5" x14ac:dyDescent="0.35">
      <c r="A329" s="6" t="s">
        <v>349</v>
      </c>
      <c r="B329">
        <v>9</v>
      </c>
      <c r="C329" s="1" t="str">
        <f t="shared" si="7"/>
        <v>Other9</v>
      </c>
      <c r="D329" t="s">
        <v>186</v>
      </c>
      <c r="E329" t="str">
        <f>IFERROR(VLOOKUP(D329,BaseTechNodes!$A$1:$A$238,1,FALSE),"Not Valid")</f>
        <v>otherParts</v>
      </c>
    </row>
    <row r="330" spans="1:5" x14ac:dyDescent="0.35">
      <c r="A330" s="6" t="s">
        <v>349</v>
      </c>
      <c r="B330">
        <v>10</v>
      </c>
      <c r="C330" s="1" t="str">
        <f t="shared" si="7"/>
        <v>Other10</v>
      </c>
      <c r="D330" t="s">
        <v>186</v>
      </c>
      <c r="E330" t="str">
        <f>IFERROR(VLOOKUP(D330,BaseTechNodes!$A$1:$A$238,1,FALSE),"Not Valid")</f>
        <v>otherParts</v>
      </c>
    </row>
    <row r="331" spans="1:5" x14ac:dyDescent="0.35">
      <c r="A331" s="6" t="s">
        <v>349</v>
      </c>
      <c r="B331">
        <v>11</v>
      </c>
      <c r="C331" s="1" t="str">
        <f t="shared" si="7"/>
        <v>Other11</v>
      </c>
      <c r="D331" t="s">
        <v>186</v>
      </c>
      <c r="E331" t="str">
        <f>IFERROR(VLOOKUP(D331,BaseTechNodes!$A$1:$A$238,1,FALSE),"Not Valid")</f>
        <v>otherParts</v>
      </c>
    </row>
    <row r="332" spans="1:5" x14ac:dyDescent="0.35">
      <c r="A332" s="6" t="s">
        <v>349</v>
      </c>
      <c r="B332">
        <v>12</v>
      </c>
      <c r="C332" s="1" t="str">
        <f t="shared" si="7"/>
        <v>Other12</v>
      </c>
      <c r="D332" t="s">
        <v>186</v>
      </c>
      <c r="E332" t="str">
        <f>IFERROR(VLOOKUP(D332,BaseTechNodes!$A$1:$A$238,1,FALSE),"Not Valid")</f>
        <v>otherParts</v>
      </c>
    </row>
    <row r="333" spans="1:5" x14ac:dyDescent="0.35">
      <c r="A333" s="6" t="s">
        <v>352</v>
      </c>
      <c r="B333">
        <v>8</v>
      </c>
      <c r="C333" s="1" t="str">
        <f t="shared" si="7"/>
        <v>Beamed Power8</v>
      </c>
      <c r="D333" t="s">
        <v>104</v>
      </c>
      <c r="E333" t="str">
        <f>IFERROR(VLOOKUP(D333,BaseTechNodes!$A$1:$A$238,1,FALSE),"Not Valid")</f>
        <v>digitalSignalProcessing</v>
      </c>
    </row>
    <row r="334" spans="1:5" x14ac:dyDescent="0.35">
      <c r="A334" s="6" t="s">
        <v>352</v>
      </c>
      <c r="B334">
        <v>9</v>
      </c>
      <c r="C334" s="1" t="str">
        <f t="shared" si="7"/>
        <v>Beamed Power9</v>
      </c>
      <c r="D334" t="s">
        <v>346</v>
      </c>
      <c r="E334" t="str">
        <f>IFERROR(VLOOKUP(D334,BaseTechNodes!$A$1:$A$238,1,FALSE),"Not Valid")</f>
        <v>microwavePowerTransmission</v>
      </c>
    </row>
    <row r="335" spans="1:5" x14ac:dyDescent="0.35">
      <c r="A335" s="6" t="s">
        <v>352</v>
      </c>
      <c r="B335">
        <v>10</v>
      </c>
      <c r="C335" s="1" t="str">
        <f t="shared" si="7"/>
        <v>Beamed Power10</v>
      </c>
      <c r="D335" t="s">
        <v>353</v>
      </c>
      <c r="E335" t="str">
        <f>IFERROR(VLOOKUP(D335,BaseTechNodes!$A$1:$A$238,1,FALSE),"Not Valid")</f>
        <v>beamedPowerPropulsion</v>
      </c>
    </row>
    <row r="336" spans="1:5" x14ac:dyDescent="0.35">
      <c r="A336" s="6" t="s">
        <v>352</v>
      </c>
      <c r="B336">
        <v>11</v>
      </c>
      <c r="C336" s="1" t="str">
        <f t="shared" si="7"/>
        <v>Beamed Power11</v>
      </c>
      <c r="D336" t="s">
        <v>354</v>
      </c>
      <c r="E336" t="str">
        <f>IFERROR(VLOOKUP(D336,BaseTechNodes!$A$1:$A$238,1,FALSE),"Not Valid")</f>
        <v>experimentalBeamedPowerPropulsion</v>
      </c>
    </row>
    <row r="337" spans="1:5" x14ac:dyDescent="0.35">
      <c r="A337" s="6" t="s">
        <v>352</v>
      </c>
      <c r="B337">
        <v>12</v>
      </c>
      <c r="C337" s="1" t="str">
        <f t="shared" si="7"/>
        <v>Beamed Power12</v>
      </c>
      <c r="D337" t="s">
        <v>355</v>
      </c>
      <c r="E337" t="str">
        <f>IFERROR(VLOOKUP(D337,BaseTechNodes!$A$1:$A$238,1,FALSE),"Not Valid")</f>
        <v>exoticBeamedPowerPropulsion</v>
      </c>
    </row>
    <row r="338" spans="1:5" x14ac:dyDescent="0.35">
      <c r="A338" s="6" t="s">
        <v>358</v>
      </c>
      <c r="B338">
        <v>6</v>
      </c>
      <c r="C338" s="1" t="str">
        <f t="shared" si="7"/>
        <v>Nuclear Power6</v>
      </c>
      <c r="D338" t="s">
        <v>359</v>
      </c>
      <c r="E338" t="str">
        <f>IFERROR(VLOOKUP(D338,BaseTechNodes!$A$1:$A$238,1,FALSE),"Not Valid")</f>
        <v>nuclearPower</v>
      </c>
    </row>
    <row r="339" spans="1:5" x14ac:dyDescent="0.35">
      <c r="A339" s="6" t="s">
        <v>358</v>
      </c>
      <c r="B339">
        <v>7</v>
      </c>
      <c r="C339" s="1" t="str">
        <f t="shared" si="7"/>
        <v>Nuclear Power7</v>
      </c>
      <c r="D339" t="s">
        <v>360</v>
      </c>
      <c r="E339" t="str">
        <f>IFERROR(VLOOKUP(D339,BaseTechNodes!$A$1:$A$238,1,FALSE),"Not Valid")</f>
        <v>largeNuclearPower</v>
      </c>
    </row>
    <row r="340" spans="1:5" x14ac:dyDescent="0.35">
      <c r="A340" s="6" t="s">
        <v>358</v>
      </c>
      <c r="B340">
        <v>8</v>
      </c>
      <c r="C340" s="1" t="str">
        <f t="shared" si="7"/>
        <v>Nuclear Power8</v>
      </c>
      <c r="D340" t="s">
        <v>361</v>
      </c>
      <c r="E340" t="str">
        <f>IFERROR(VLOOKUP(D340,BaseTechNodes!$A$1:$A$238,1,FALSE),"Not Valid")</f>
        <v>advNuclearPower</v>
      </c>
    </row>
    <row r="341" spans="1:5" x14ac:dyDescent="0.35">
      <c r="A341" s="6" t="s">
        <v>358</v>
      </c>
      <c r="B341">
        <v>9</v>
      </c>
      <c r="C341" s="1" t="str">
        <f t="shared" si="7"/>
        <v>Nuclear Power9</v>
      </c>
      <c r="D341" t="s">
        <v>362</v>
      </c>
      <c r="E341" t="str">
        <f>IFERROR(VLOOKUP(D341,BaseTechNodes!$A$1:$A$238,1,FALSE),"Not Valid")</f>
        <v>expNuclearPower</v>
      </c>
    </row>
    <row r="342" spans="1:5" x14ac:dyDescent="0.35">
      <c r="A342" s="6" t="s">
        <v>358</v>
      </c>
      <c r="B342">
        <v>10</v>
      </c>
      <c r="C342" s="1" t="str">
        <f t="shared" si="7"/>
        <v>Nuclear Power10</v>
      </c>
      <c r="D342" t="s">
        <v>363</v>
      </c>
      <c r="E342" t="str">
        <f>IFERROR(VLOOKUP(D342,BaseTechNodes!$A$1:$A$238,1,FALSE),"Not Valid")</f>
        <v>exoticNuclearPower</v>
      </c>
    </row>
    <row r="343" spans="1:5" x14ac:dyDescent="0.35">
      <c r="C343" s="1" t="str">
        <f t="shared" si="7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7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7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7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7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7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7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7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7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7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7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7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7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7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7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7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7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7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7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7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7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7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7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7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7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7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7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7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7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7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7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7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7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7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7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7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7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7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7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7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7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7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7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si="7"/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ref="C387:C438" si="8">_xlfn.CONCAT(A387,B387)</f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8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8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8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8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8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8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8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8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8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8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8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8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8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8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8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8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8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8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8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8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8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8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8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8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8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8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8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8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8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8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8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8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8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8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8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8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8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8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8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8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8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8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8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8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8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8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8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8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8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8"/>
        <v/>
      </c>
      <c r="E437" t="str">
        <f>IFERROR(VLOOKUP(D437,BaseTechNodes!$A$1:$A$238,1,FALSE),"Not Valid")</f>
        <v>Not Valid</v>
      </c>
    </row>
    <row r="438" spans="3:5" x14ac:dyDescent="0.35">
      <c r="C438" s="1" t="str">
        <f t="shared" si="8"/>
        <v/>
      </c>
      <c r="E438" t="str">
        <f>IFERROR(VLOOKUP(D438,BaseTechNodes!$A$1:$A$238,1,FALSE),"Not Valid")</f>
        <v>Not Valid</v>
      </c>
    </row>
  </sheetData>
  <autoFilter ref="A1:E438" xr:uid="{99637308-F932-4E37-9AF5-FD996207A49F}"/>
  <sortState xmlns:xlrd2="http://schemas.microsoft.com/office/spreadsheetml/2017/richdata2" ref="G2:G43">
    <sortCondition ref="G2:G43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243</v>
      </c>
    </row>
    <row r="2" spans="1:1" x14ac:dyDescent="0.35">
      <c r="A2" t="s">
        <v>238</v>
      </c>
    </row>
    <row r="3" spans="1:1" x14ac:dyDescent="0.35">
      <c r="A3" t="s">
        <v>8</v>
      </c>
    </row>
    <row r="4" spans="1:1" x14ac:dyDescent="0.35">
      <c r="A4" t="s">
        <v>239</v>
      </c>
    </row>
    <row r="5" spans="1:1" x14ac:dyDescent="0.35">
      <c r="A5" t="s">
        <v>288</v>
      </c>
    </row>
    <row r="6" spans="1:1" x14ac:dyDescent="0.35">
      <c r="A6" t="s">
        <v>357</v>
      </c>
    </row>
    <row r="7" spans="1:1" x14ac:dyDescent="0.35">
      <c r="A7" t="s">
        <v>364</v>
      </c>
    </row>
    <row r="8" spans="1:1" x14ac:dyDescent="0.35">
      <c r="A8" t="s">
        <v>289</v>
      </c>
    </row>
    <row r="9" spans="1:1" x14ac:dyDescent="0.35">
      <c r="A9" t="s">
        <v>6</v>
      </c>
    </row>
    <row r="10" spans="1:1" x14ac:dyDescent="0.35">
      <c r="A10" t="s">
        <v>311</v>
      </c>
    </row>
    <row r="11" spans="1:1" x14ac:dyDescent="0.35">
      <c r="A11" t="s">
        <v>287</v>
      </c>
    </row>
    <row r="12" spans="1:1" x14ac:dyDescent="0.35">
      <c r="A12" t="s">
        <v>240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243</v>
      </c>
      <c r="B1" t="s">
        <v>277</v>
      </c>
      <c r="C1" t="s">
        <v>284</v>
      </c>
      <c r="D1" t="s">
        <v>262</v>
      </c>
      <c r="E1" t="s">
        <v>505</v>
      </c>
      <c r="F1" t="s">
        <v>263</v>
      </c>
      <c r="G1" t="s">
        <v>264</v>
      </c>
      <c r="H1" t="s">
        <v>268</v>
      </c>
      <c r="I1" t="s">
        <v>273</v>
      </c>
      <c r="J1" t="s">
        <v>558</v>
      </c>
    </row>
    <row r="2" spans="1:10" x14ac:dyDescent="0.35">
      <c r="A2" t="s">
        <v>244</v>
      </c>
      <c r="B2" t="s">
        <v>262</v>
      </c>
      <c r="C2" t="s">
        <v>278</v>
      </c>
    </row>
    <row r="3" spans="1:10" x14ac:dyDescent="0.35">
      <c r="A3" t="s">
        <v>245</v>
      </c>
      <c r="B3" t="s">
        <v>262</v>
      </c>
      <c r="C3" t="s">
        <v>279</v>
      </c>
      <c r="D3" t="s">
        <v>258</v>
      </c>
      <c r="E3" t="s">
        <v>258</v>
      </c>
      <c r="F3" t="s">
        <v>258</v>
      </c>
      <c r="G3" t="s">
        <v>258</v>
      </c>
      <c r="H3" t="s">
        <v>258</v>
      </c>
      <c r="I3" t="s">
        <v>258</v>
      </c>
      <c r="J3" t="s">
        <v>258</v>
      </c>
    </row>
    <row r="4" spans="1:10" x14ac:dyDescent="0.35">
      <c r="A4" t="s">
        <v>561</v>
      </c>
      <c r="B4" t="s">
        <v>263</v>
      </c>
      <c r="C4" t="s">
        <v>278</v>
      </c>
      <c r="D4" t="s">
        <v>259</v>
      </c>
      <c r="E4" t="s">
        <v>269</v>
      </c>
      <c r="F4" t="s">
        <v>259</v>
      </c>
      <c r="G4" t="s">
        <v>259</v>
      </c>
      <c r="H4" t="s">
        <v>269</v>
      </c>
      <c r="I4" t="s">
        <v>269</v>
      </c>
      <c r="J4" t="s">
        <v>259</v>
      </c>
    </row>
    <row r="5" spans="1:10" x14ac:dyDescent="0.35">
      <c r="A5" t="s">
        <v>506</v>
      </c>
      <c r="B5" t="s">
        <v>505</v>
      </c>
      <c r="C5" t="s">
        <v>282</v>
      </c>
      <c r="D5" t="s">
        <v>260</v>
      </c>
      <c r="E5" t="s">
        <v>259</v>
      </c>
      <c r="F5" t="s">
        <v>260</v>
      </c>
      <c r="G5" t="s">
        <v>265</v>
      </c>
      <c r="H5" t="s">
        <v>259</v>
      </c>
      <c r="I5" t="s">
        <v>259</v>
      </c>
      <c r="J5" t="s">
        <v>260</v>
      </c>
    </row>
    <row r="6" spans="1:10" x14ac:dyDescent="0.35">
      <c r="A6" t="s">
        <v>246</v>
      </c>
      <c r="B6" t="s">
        <v>263</v>
      </c>
      <c r="C6" t="s">
        <v>278</v>
      </c>
      <c r="D6" t="s">
        <v>261</v>
      </c>
      <c r="E6" t="s">
        <v>270</v>
      </c>
      <c r="F6" t="s">
        <v>261</v>
      </c>
      <c r="G6" t="s">
        <v>260</v>
      </c>
      <c r="H6" t="s">
        <v>270</v>
      </c>
      <c r="I6" t="s">
        <v>270</v>
      </c>
      <c r="J6" t="s">
        <v>261</v>
      </c>
    </row>
    <row r="7" spans="1:10" x14ac:dyDescent="0.35">
      <c r="A7" t="s">
        <v>247</v>
      </c>
      <c r="B7" t="s">
        <v>263</v>
      </c>
      <c r="C7" t="s">
        <v>278</v>
      </c>
      <c r="E7" t="s">
        <v>260</v>
      </c>
      <c r="G7" t="s">
        <v>261</v>
      </c>
      <c r="H7" t="s">
        <v>260</v>
      </c>
      <c r="I7" t="s">
        <v>260</v>
      </c>
    </row>
    <row r="8" spans="1:10" x14ac:dyDescent="0.35">
      <c r="A8" t="s">
        <v>248</v>
      </c>
      <c r="B8" t="s">
        <v>262</v>
      </c>
      <c r="C8" t="s">
        <v>279</v>
      </c>
      <c r="E8" t="s">
        <v>271</v>
      </c>
      <c r="F8" t="s">
        <v>275</v>
      </c>
      <c r="G8" t="s">
        <v>266</v>
      </c>
      <c r="H8" t="s">
        <v>271</v>
      </c>
      <c r="I8" t="s">
        <v>271</v>
      </c>
      <c r="J8" t="s">
        <v>275</v>
      </c>
    </row>
    <row r="9" spans="1:10" x14ac:dyDescent="0.35">
      <c r="A9" t="s">
        <v>249</v>
      </c>
      <c r="B9" t="s">
        <v>262</v>
      </c>
      <c r="C9" t="s">
        <v>279</v>
      </c>
      <c r="E9" t="s">
        <v>261</v>
      </c>
      <c r="F9" t="s">
        <v>276</v>
      </c>
      <c r="H9" t="s">
        <v>261</v>
      </c>
      <c r="I9" t="s">
        <v>261</v>
      </c>
      <c r="J9" t="s">
        <v>276</v>
      </c>
    </row>
    <row r="10" spans="1:10" x14ac:dyDescent="0.35">
      <c r="A10" t="s">
        <v>250</v>
      </c>
      <c r="B10" t="s">
        <v>264</v>
      </c>
      <c r="C10" t="s">
        <v>280</v>
      </c>
      <c r="E10" t="s">
        <v>272</v>
      </c>
      <c r="G10" t="s">
        <v>267</v>
      </c>
      <c r="H10" t="s">
        <v>272</v>
      </c>
      <c r="I10" t="s">
        <v>272</v>
      </c>
      <c r="J10" t="s">
        <v>559</v>
      </c>
    </row>
    <row r="11" spans="1:10" x14ac:dyDescent="0.35">
      <c r="A11" t="s">
        <v>251</v>
      </c>
      <c r="B11" t="s">
        <v>262</v>
      </c>
      <c r="C11" t="s">
        <v>278</v>
      </c>
    </row>
    <row r="12" spans="1:10" x14ac:dyDescent="0.35">
      <c r="A12" t="s">
        <v>252</v>
      </c>
      <c r="B12" t="s">
        <v>262</v>
      </c>
      <c r="C12" t="s">
        <v>278</v>
      </c>
      <c r="E12" t="s">
        <v>275</v>
      </c>
      <c r="I12" t="s">
        <v>274</v>
      </c>
    </row>
    <row r="13" spans="1:10" x14ac:dyDescent="0.35">
      <c r="A13" t="s">
        <v>382</v>
      </c>
      <c r="B13" t="s">
        <v>268</v>
      </c>
      <c r="C13" t="s">
        <v>282</v>
      </c>
      <c r="E13" t="s">
        <v>276</v>
      </c>
    </row>
    <row r="14" spans="1:10" x14ac:dyDescent="0.35">
      <c r="A14" t="s">
        <v>253</v>
      </c>
      <c r="B14" t="s">
        <v>268</v>
      </c>
      <c r="C14" t="s">
        <v>282</v>
      </c>
    </row>
    <row r="15" spans="1:10" x14ac:dyDescent="0.35">
      <c r="A15" t="s">
        <v>254</v>
      </c>
      <c r="B15" t="s">
        <v>273</v>
      </c>
      <c r="C15" t="s">
        <v>282</v>
      </c>
    </row>
    <row r="16" spans="1:10" x14ac:dyDescent="0.35">
      <c r="A16" t="s">
        <v>255</v>
      </c>
      <c r="B16" t="s">
        <v>262</v>
      </c>
      <c r="C16" t="s">
        <v>283</v>
      </c>
    </row>
    <row r="17" spans="1:10" ht="201" customHeight="1" x14ac:dyDescent="0.35">
      <c r="A17" t="s">
        <v>256</v>
      </c>
      <c r="B17" t="s">
        <v>263</v>
      </c>
      <c r="C17" t="s">
        <v>279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257</v>
      </c>
      <c r="B18" t="s">
        <v>262</v>
      </c>
      <c r="C18" t="s">
        <v>281</v>
      </c>
    </row>
    <row r="19" spans="1:10" x14ac:dyDescent="0.35">
      <c r="A19" t="s">
        <v>557</v>
      </c>
      <c r="B19" t="s">
        <v>558</v>
      </c>
      <c r="C19" t="s">
        <v>278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C10" sqref="C10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290</v>
      </c>
      <c r="C1" t="s">
        <v>298</v>
      </c>
    </row>
    <row r="2" spans="1:3" x14ac:dyDescent="0.35">
      <c r="A2" t="s">
        <v>308</v>
      </c>
      <c r="C2" t="s">
        <v>299</v>
      </c>
    </row>
    <row r="3" spans="1:3" x14ac:dyDescent="0.35">
      <c r="A3" t="s">
        <v>291</v>
      </c>
      <c r="C3" t="s">
        <v>300</v>
      </c>
    </row>
    <row r="4" spans="1:3" x14ac:dyDescent="0.35">
      <c r="A4" t="s">
        <v>292</v>
      </c>
      <c r="C4" t="s">
        <v>304</v>
      </c>
    </row>
    <row r="5" spans="1:3" x14ac:dyDescent="0.35">
      <c r="A5" t="s">
        <v>293</v>
      </c>
      <c r="C5" t="s">
        <v>301</v>
      </c>
    </row>
    <row r="6" spans="1:3" x14ac:dyDescent="0.35">
      <c r="A6" t="s">
        <v>294</v>
      </c>
      <c r="C6" t="s">
        <v>302</v>
      </c>
    </row>
    <row r="7" spans="1:3" x14ac:dyDescent="0.35">
      <c r="A7" t="s">
        <v>295</v>
      </c>
      <c r="C7" t="s">
        <v>303</v>
      </c>
    </row>
    <row r="8" spans="1:3" x14ac:dyDescent="0.35">
      <c r="A8" t="s">
        <v>296</v>
      </c>
      <c r="C8" t="s">
        <v>305</v>
      </c>
    </row>
    <row r="9" spans="1:3" x14ac:dyDescent="0.35">
      <c r="A9" t="s">
        <v>297</v>
      </c>
      <c r="C9" t="s">
        <v>1154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75</v>
      </c>
    </row>
    <row r="2" spans="1:1" x14ac:dyDescent="0.35">
      <c r="A2" t="s">
        <v>19</v>
      </c>
    </row>
    <row r="3" spans="1:1" x14ac:dyDescent="0.35">
      <c r="A3" t="s">
        <v>115</v>
      </c>
    </row>
    <row r="4" spans="1:1" x14ac:dyDescent="0.35">
      <c r="A4" t="s">
        <v>111</v>
      </c>
    </row>
    <row r="5" spans="1:1" x14ac:dyDescent="0.35">
      <c r="A5" t="s">
        <v>78</v>
      </c>
    </row>
    <row r="6" spans="1:1" x14ac:dyDescent="0.35">
      <c r="A6" t="s">
        <v>177</v>
      </c>
    </row>
    <row r="7" spans="1:1" x14ac:dyDescent="0.35">
      <c r="A7" t="s">
        <v>82</v>
      </c>
    </row>
    <row r="8" spans="1:1" x14ac:dyDescent="0.35">
      <c r="A8" t="s">
        <v>36</v>
      </c>
    </row>
    <row r="9" spans="1:1" x14ac:dyDescent="0.35">
      <c r="A9" t="s">
        <v>42</v>
      </c>
    </row>
    <row r="10" spans="1:1" x14ac:dyDescent="0.35">
      <c r="A10" t="s">
        <v>148</v>
      </c>
    </row>
    <row r="11" spans="1:1" x14ac:dyDescent="0.35">
      <c r="A11" t="s">
        <v>77</v>
      </c>
    </row>
    <row r="12" spans="1:1" x14ac:dyDescent="0.35">
      <c r="A12" t="s">
        <v>185</v>
      </c>
    </row>
    <row r="13" spans="1:1" x14ac:dyDescent="0.35">
      <c r="A13" t="s">
        <v>85</v>
      </c>
    </row>
    <row r="14" spans="1:1" x14ac:dyDescent="0.35">
      <c r="A14" t="s">
        <v>20</v>
      </c>
    </row>
    <row r="15" spans="1:1" x14ac:dyDescent="0.35">
      <c r="A15" t="s">
        <v>13</v>
      </c>
    </row>
    <row r="16" spans="1:1" x14ac:dyDescent="0.35">
      <c r="A16" t="s">
        <v>109</v>
      </c>
    </row>
    <row r="17" spans="1:1" x14ac:dyDescent="0.35">
      <c r="A17" t="s">
        <v>45</v>
      </c>
    </row>
    <row r="18" spans="1:1" x14ac:dyDescent="0.35">
      <c r="A18" t="s">
        <v>138</v>
      </c>
    </row>
    <row r="19" spans="1:1" x14ac:dyDescent="0.35">
      <c r="A19" t="s">
        <v>95</v>
      </c>
    </row>
    <row r="20" spans="1:1" x14ac:dyDescent="0.35">
      <c r="A20" t="s">
        <v>86</v>
      </c>
    </row>
    <row r="21" spans="1:1" x14ac:dyDescent="0.35">
      <c r="A21" t="s">
        <v>563</v>
      </c>
    </row>
    <row r="22" spans="1:1" x14ac:dyDescent="0.35">
      <c r="A22" t="s">
        <v>30</v>
      </c>
    </row>
    <row r="23" spans="1:1" x14ac:dyDescent="0.35">
      <c r="A23" t="s">
        <v>23</v>
      </c>
    </row>
    <row r="24" spans="1:1" x14ac:dyDescent="0.35">
      <c r="A24" t="s">
        <v>103</v>
      </c>
    </row>
    <row r="25" spans="1:1" x14ac:dyDescent="0.35">
      <c r="A25" t="s">
        <v>564</v>
      </c>
    </row>
    <row r="26" spans="1:1" x14ac:dyDescent="0.35">
      <c r="A26" t="s">
        <v>33</v>
      </c>
    </row>
    <row r="27" spans="1:1" x14ac:dyDescent="0.35">
      <c r="A27" t="s">
        <v>97</v>
      </c>
    </row>
    <row r="28" spans="1:1" x14ac:dyDescent="0.35">
      <c r="A28" t="s">
        <v>55</v>
      </c>
    </row>
    <row r="29" spans="1:1" x14ac:dyDescent="0.35">
      <c r="A29" t="s">
        <v>15</v>
      </c>
    </row>
    <row r="30" spans="1:1" x14ac:dyDescent="0.35">
      <c r="A30" t="s">
        <v>94</v>
      </c>
    </row>
    <row r="31" spans="1:1" x14ac:dyDescent="0.35">
      <c r="A31" t="s">
        <v>44</v>
      </c>
    </row>
    <row r="32" spans="1:1" x14ac:dyDescent="0.35">
      <c r="A32" t="s">
        <v>69</v>
      </c>
    </row>
    <row r="33" spans="1:1" x14ac:dyDescent="0.35">
      <c r="A33" t="s">
        <v>183</v>
      </c>
    </row>
    <row r="34" spans="1:1" x14ac:dyDescent="0.35">
      <c r="A34" t="s">
        <v>12</v>
      </c>
    </row>
    <row r="35" spans="1:1" x14ac:dyDescent="0.35">
      <c r="A35" t="s">
        <v>25</v>
      </c>
    </row>
    <row r="36" spans="1:1" x14ac:dyDescent="0.35">
      <c r="A36" t="s">
        <v>38</v>
      </c>
    </row>
    <row r="37" spans="1:1" x14ac:dyDescent="0.35">
      <c r="A37" t="s">
        <v>50</v>
      </c>
    </row>
    <row r="38" spans="1:1" x14ac:dyDescent="0.35">
      <c r="A38" t="s">
        <v>179</v>
      </c>
    </row>
    <row r="39" spans="1:1" x14ac:dyDescent="0.35">
      <c r="A39" t="s">
        <v>67</v>
      </c>
    </row>
    <row r="40" spans="1:1" x14ac:dyDescent="0.35">
      <c r="A40" t="s">
        <v>72</v>
      </c>
    </row>
    <row r="41" spans="1:1" x14ac:dyDescent="0.35">
      <c r="A41" t="s">
        <v>142</v>
      </c>
    </row>
    <row r="42" spans="1:1" x14ac:dyDescent="0.35">
      <c r="A42" t="s">
        <v>93</v>
      </c>
    </row>
    <row r="43" spans="1:1" x14ac:dyDescent="0.35">
      <c r="A43" t="s">
        <v>57</v>
      </c>
    </row>
    <row r="44" spans="1:1" x14ac:dyDescent="0.35">
      <c r="A44" t="s">
        <v>565</v>
      </c>
    </row>
    <row r="45" spans="1:1" x14ac:dyDescent="0.35">
      <c r="A45" t="s">
        <v>58</v>
      </c>
    </row>
    <row r="46" spans="1:1" x14ac:dyDescent="0.35">
      <c r="A46" t="s">
        <v>108</v>
      </c>
    </row>
    <row r="47" spans="1:1" x14ac:dyDescent="0.35">
      <c r="A47" t="s">
        <v>122</v>
      </c>
    </row>
    <row r="48" spans="1:1" x14ac:dyDescent="0.35">
      <c r="A48" t="s">
        <v>29</v>
      </c>
    </row>
    <row r="49" spans="1:1" x14ac:dyDescent="0.35">
      <c r="A49" t="s">
        <v>64</v>
      </c>
    </row>
    <row r="50" spans="1:1" x14ac:dyDescent="0.35">
      <c r="A50" t="s">
        <v>121</v>
      </c>
    </row>
    <row r="51" spans="1:1" x14ac:dyDescent="0.35">
      <c r="A51" t="s">
        <v>65</v>
      </c>
    </row>
    <row r="52" spans="1:1" x14ac:dyDescent="0.35">
      <c r="A52" t="s">
        <v>127</v>
      </c>
    </row>
    <row r="53" spans="1:1" x14ac:dyDescent="0.35">
      <c r="A53" t="s">
        <v>116</v>
      </c>
    </row>
    <row r="54" spans="1:1" x14ac:dyDescent="0.35">
      <c r="A54" t="s">
        <v>153</v>
      </c>
    </row>
    <row r="55" spans="1:1" x14ac:dyDescent="0.35">
      <c r="A55" t="s">
        <v>140</v>
      </c>
    </row>
    <row r="56" spans="1:1" x14ac:dyDescent="0.35">
      <c r="A56" t="s">
        <v>92</v>
      </c>
    </row>
    <row r="57" spans="1:1" x14ac:dyDescent="0.35">
      <c r="A57" t="s">
        <v>24</v>
      </c>
    </row>
    <row r="58" spans="1:1" x14ac:dyDescent="0.35">
      <c r="A58" t="s">
        <v>28</v>
      </c>
    </row>
    <row r="59" spans="1:1" x14ac:dyDescent="0.35">
      <c r="A59" t="s">
        <v>171</v>
      </c>
    </row>
    <row r="60" spans="1:1" x14ac:dyDescent="0.35">
      <c r="A60" t="s">
        <v>141</v>
      </c>
    </row>
    <row r="61" spans="1:1" x14ac:dyDescent="0.35">
      <c r="A61" t="s">
        <v>68</v>
      </c>
    </row>
    <row r="62" spans="1:1" x14ac:dyDescent="0.35">
      <c r="A62" t="s">
        <v>566</v>
      </c>
    </row>
    <row r="63" spans="1:1" x14ac:dyDescent="0.35">
      <c r="A63" t="s">
        <v>151</v>
      </c>
    </row>
    <row r="64" spans="1:1" x14ac:dyDescent="0.35">
      <c r="A64" t="s">
        <v>353</v>
      </c>
    </row>
    <row r="65" spans="1:1" x14ac:dyDescent="0.35">
      <c r="A65" t="s">
        <v>359</v>
      </c>
    </row>
    <row r="66" spans="1:1" x14ac:dyDescent="0.35">
      <c r="A66" t="s">
        <v>567</v>
      </c>
    </row>
    <row r="67" spans="1:1" x14ac:dyDescent="0.35">
      <c r="A67" t="s">
        <v>360</v>
      </c>
    </row>
    <row r="68" spans="1:1" x14ac:dyDescent="0.35">
      <c r="A68" t="s">
        <v>361</v>
      </c>
    </row>
    <row r="69" spans="1:1" x14ac:dyDescent="0.35">
      <c r="A69" t="s">
        <v>362</v>
      </c>
    </row>
    <row r="70" spans="1:1" x14ac:dyDescent="0.35">
      <c r="A70" t="s">
        <v>363</v>
      </c>
    </row>
    <row r="71" spans="1:1" x14ac:dyDescent="0.35">
      <c r="A71" t="s">
        <v>568</v>
      </c>
    </row>
    <row r="72" spans="1:1" x14ac:dyDescent="0.35">
      <c r="A72" t="s">
        <v>569</v>
      </c>
    </row>
    <row r="73" spans="1:1" x14ac:dyDescent="0.35">
      <c r="A73" t="s">
        <v>570</v>
      </c>
    </row>
    <row r="74" spans="1:1" x14ac:dyDescent="0.35">
      <c r="A74" t="s">
        <v>571</v>
      </c>
    </row>
    <row r="75" spans="1:1" x14ac:dyDescent="0.35">
      <c r="A75" t="s">
        <v>572</v>
      </c>
    </row>
    <row r="76" spans="1:1" x14ac:dyDescent="0.35">
      <c r="A76" t="s">
        <v>573</v>
      </c>
    </row>
    <row r="77" spans="1:1" x14ac:dyDescent="0.35">
      <c r="A77" t="s">
        <v>343</v>
      </c>
    </row>
    <row r="78" spans="1:1" x14ac:dyDescent="0.35">
      <c r="A78" t="s">
        <v>154</v>
      </c>
    </row>
    <row r="79" spans="1:1" x14ac:dyDescent="0.35">
      <c r="A79" t="s">
        <v>133</v>
      </c>
    </row>
    <row r="80" spans="1:1" x14ac:dyDescent="0.35">
      <c r="A80" t="s">
        <v>130</v>
      </c>
    </row>
    <row r="81" spans="1:1" x14ac:dyDescent="0.35">
      <c r="A81" t="s">
        <v>52</v>
      </c>
    </row>
    <row r="82" spans="1:1" x14ac:dyDescent="0.35">
      <c r="A82" t="s">
        <v>574</v>
      </c>
    </row>
    <row r="83" spans="1:1" x14ac:dyDescent="0.35">
      <c r="A83" t="s">
        <v>56</v>
      </c>
    </row>
    <row r="84" spans="1:1" x14ac:dyDescent="0.35">
      <c r="A84" t="s">
        <v>102</v>
      </c>
    </row>
    <row r="85" spans="1:1" x14ac:dyDescent="0.35">
      <c r="A85" t="s">
        <v>332</v>
      </c>
    </row>
    <row r="86" spans="1:1" x14ac:dyDescent="0.35">
      <c r="A86" t="s">
        <v>91</v>
      </c>
    </row>
    <row r="87" spans="1:1" x14ac:dyDescent="0.35">
      <c r="A87" t="s">
        <v>90</v>
      </c>
    </row>
    <row r="88" spans="1:1" x14ac:dyDescent="0.35">
      <c r="A88" t="s">
        <v>155</v>
      </c>
    </row>
    <row r="89" spans="1:1" x14ac:dyDescent="0.35">
      <c r="A89" t="s">
        <v>167</v>
      </c>
    </row>
    <row r="90" spans="1:1" x14ac:dyDescent="0.35">
      <c r="A90" t="s">
        <v>200</v>
      </c>
    </row>
    <row r="91" spans="1:1" x14ac:dyDescent="0.35">
      <c r="A91" t="s">
        <v>175</v>
      </c>
    </row>
    <row r="92" spans="1:1" x14ac:dyDescent="0.35">
      <c r="A92" t="s">
        <v>61</v>
      </c>
    </row>
    <row r="93" spans="1:1" x14ac:dyDescent="0.35">
      <c r="A93" t="s">
        <v>71</v>
      </c>
    </row>
    <row r="94" spans="1:1" x14ac:dyDescent="0.35">
      <c r="A94" t="s">
        <v>79</v>
      </c>
    </row>
    <row r="95" spans="1:1" x14ac:dyDescent="0.35">
      <c r="A95" t="s">
        <v>83</v>
      </c>
    </row>
    <row r="96" spans="1:1" x14ac:dyDescent="0.35">
      <c r="A96" t="s">
        <v>81</v>
      </c>
    </row>
    <row r="97" spans="1:1" x14ac:dyDescent="0.35">
      <c r="A97" t="s">
        <v>136</v>
      </c>
    </row>
    <row r="98" spans="1:1" x14ac:dyDescent="0.35">
      <c r="A98" t="s">
        <v>137</v>
      </c>
    </row>
    <row r="99" spans="1:1" x14ac:dyDescent="0.35">
      <c r="A99" t="s">
        <v>170</v>
      </c>
    </row>
    <row r="100" spans="1:1" x14ac:dyDescent="0.35">
      <c r="A100" t="s">
        <v>182</v>
      </c>
    </row>
    <row r="101" spans="1:1" x14ac:dyDescent="0.35">
      <c r="A101" t="s">
        <v>107</v>
      </c>
    </row>
    <row r="102" spans="1:1" x14ac:dyDescent="0.35">
      <c r="A102" t="s">
        <v>143</v>
      </c>
    </row>
    <row r="103" spans="1:1" x14ac:dyDescent="0.35">
      <c r="A103" t="s">
        <v>144</v>
      </c>
    </row>
    <row r="104" spans="1:1" x14ac:dyDescent="0.35">
      <c r="A104" t="s">
        <v>54</v>
      </c>
    </row>
    <row r="105" spans="1:1" x14ac:dyDescent="0.35">
      <c r="A105" t="s">
        <v>329</v>
      </c>
    </row>
    <row r="106" spans="1:1" x14ac:dyDescent="0.35">
      <c r="A106" t="s">
        <v>158</v>
      </c>
    </row>
    <row r="107" spans="1:1" x14ac:dyDescent="0.35">
      <c r="A107" t="s">
        <v>159</v>
      </c>
    </row>
    <row r="108" spans="1:1" x14ac:dyDescent="0.35">
      <c r="A108" t="s">
        <v>160</v>
      </c>
    </row>
    <row r="109" spans="1:1" x14ac:dyDescent="0.35">
      <c r="A109" t="s">
        <v>119</v>
      </c>
    </row>
    <row r="110" spans="1:1" x14ac:dyDescent="0.35">
      <c r="A110" t="s">
        <v>40</v>
      </c>
    </row>
    <row r="111" spans="1:1" x14ac:dyDescent="0.35">
      <c r="A111" t="s">
        <v>80</v>
      </c>
    </row>
    <row r="112" spans="1:1" x14ac:dyDescent="0.35">
      <c r="A112" t="s">
        <v>192</v>
      </c>
    </row>
    <row r="113" spans="1:1" x14ac:dyDescent="0.35">
      <c r="A113" t="s">
        <v>193</v>
      </c>
    </row>
    <row r="114" spans="1:1" x14ac:dyDescent="0.35">
      <c r="A114" t="s">
        <v>341</v>
      </c>
    </row>
    <row r="115" spans="1:1" x14ac:dyDescent="0.35">
      <c r="A115" t="s">
        <v>342</v>
      </c>
    </row>
    <row r="116" spans="1:1" x14ac:dyDescent="0.35">
      <c r="A116" t="s">
        <v>172</v>
      </c>
    </row>
    <row r="117" spans="1:1" x14ac:dyDescent="0.35">
      <c r="A117" t="s">
        <v>169</v>
      </c>
    </row>
    <row r="118" spans="1:1" x14ac:dyDescent="0.35">
      <c r="A118" t="s">
        <v>189</v>
      </c>
    </row>
    <row r="119" spans="1:1" x14ac:dyDescent="0.35">
      <c r="A119" t="s">
        <v>178</v>
      </c>
    </row>
    <row r="120" spans="1:1" x14ac:dyDescent="0.35">
      <c r="A120" t="s">
        <v>164</v>
      </c>
    </row>
    <row r="121" spans="1:1" x14ac:dyDescent="0.35">
      <c r="A121" t="s">
        <v>176</v>
      </c>
    </row>
    <row r="122" spans="1:1" x14ac:dyDescent="0.35">
      <c r="A122" t="s">
        <v>338</v>
      </c>
    </row>
    <row r="123" spans="1:1" x14ac:dyDescent="0.35">
      <c r="A123" t="s">
        <v>184</v>
      </c>
    </row>
    <row r="124" spans="1:1" x14ac:dyDescent="0.35">
      <c r="A124" t="s">
        <v>194</v>
      </c>
    </row>
    <row r="125" spans="1:1" x14ac:dyDescent="0.35">
      <c r="A125" t="s">
        <v>161</v>
      </c>
    </row>
    <row r="126" spans="1:1" x14ac:dyDescent="0.35">
      <c r="A126" t="s">
        <v>575</v>
      </c>
    </row>
    <row r="127" spans="1:1" x14ac:dyDescent="0.35">
      <c r="A127" t="s">
        <v>162</v>
      </c>
    </row>
    <row r="128" spans="1:1" x14ac:dyDescent="0.35">
      <c r="A128" t="s">
        <v>344</v>
      </c>
    </row>
    <row r="129" spans="1:1" x14ac:dyDescent="0.35">
      <c r="A129" t="s">
        <v>168</v>
      </c>
    </row>
    <row r="130" spans="1:1" x14ac:dyDescent="0.35">
      <c r="A130" t="s">
        <v>312</v>
      </c>
    </row>
    <row r="131" spans="1:1" x14ac:dyDescent="0.35">
      <c r="A131" t="s">
        <v>313</v>
      </c>
    </row>
    <row r="132" spans="1:1" x14ac:dyDescent="0.35">
      <c r="A132" t="s">
        <v>314</v>
      </c>
    </row>
    <row r="133" spans="1:1" x14ac:dyDescent="0.35">
      <c r="A133" t="s">
        <v>346</v>
      </c>
    </row>
    <row r="134" spans="1:1" x14ac:dyDescent="0.35">
      <c r="A134" t="s">
        <v>14</v>
      </c>
    </row>
    <row r="135" spans="1:1" x14ac:dyDescent="0.35">
      <c r="A135" t="s">
        <v>146</v>
      </c>
    </row>
    <row r="136" spans="1:1" x14ac:dyDescent="0.35">
      <c r="A136" t="s">
        <v>53</v>
      </c>
    </row>
    <row r="137" spans="1:1" x14ac:dyDescent="0.35">
      <c r="A137" t="s">
        <v>576</v>
      </c>
    </row>
    <row r="138" spans="1:1" x14ac:dyDescent="0.35">
      <c r="A138" t="s">
        <v>31</v>
      </c>
    </row>
    <row r="139" spans="1:1" x14ac:dyDescent="0.35">
      <c r="A139" t="s">
        <v>70</v>
      </c>
    </row>
    <row r="140" spans="1:1" x14ac:dyDescent="0.35">
      <c r="A140" t="s">
        <v>66</v>
      </c>
    </row>
    <row r="141" spans="1:1" x14ac:dyDescent="0.35">
      <c r="A141" t="s">
        <v>63</v>
      </c>
    </row>
    <row r="142" spans="1:1" x14ac:dyDescent="0.35">
      <c r="A142" t="s">
        <v>73</v>
      </c>
    </row>
    <row r="143" spans="1:1" x14ac:dyDescent="0.35">
      <c r="A143" t="s">
        <v>190</v>
      </c>
    </row>
    <row r="144" spans="1:1" x14ac:dyDescent="0.35">
      <c r="A144" t="s">
        <v>32</v>
      </c>
    </row>
    <row r="145" spans="1:1" x14ac:dyDescent="0.35">
      <c r="A145" t="s">
        <v>35</v>
      </c>
    </row>
    <row r="146" spans="1:1" x14ac:dyDescent="0.35">
      <c r="A146" t="s">
        <v>118</v>
      </c>
    </row>
    <row r="147" spans="1:1" x14ac:dyDescent="0.35">
      <c r="A147" t="s">
        <v>354</v>
      </c>
    </row>
    <row r="148" spans="1:1" x14ac:dyDescent="0.35">
      <c r="A148" t="s">
        <v>355</v>
      </c>
    </row>
    <row r="149" spans="1:1" x14ac:dyDescent="0.35">
      <c r="A149" t="s">
        <v>577</v>
      </c>
    </row>
    <row r="150" spans="1:1" x14ac:dyDescent="0.35">
      <c r="A150" t="s">
        <v>578</v>
      </c>
    </row>
    <row r="151" spans="1:1" x14ac:dyDescent="0.35">
      <c r="A151" t="s">
        <v>579</v>
      </c>
    </row>
    <row r="152" spans="1:1" x14ac:dyDescent="0.35">
      <c r="A152" t="s">
        <v>580</v>
      </c>
    </row>
    <row r="153" spans="1:1" x14ac:dyDescent="0.35">
      <c r="A153" t="s">
        <v>581</v>
      </c>
    </row>
    <row r="154" spans="1:1" x14ac:dyDescent="0.35">
      <c r="A154" t="s">
        <v>582</v>
      </c>
    </row>
    <row r="155" spans="1:1" x14ac:dyDescent="0.35">
      <c r="A155" t="s">
        <v>583</v>
      </c>
    </row>
    <row r="156" spans="1:1" x14ac:dyDescent="0.35">
      <c r="A156" t="s">
        <v>584</v>
      </c>
    </row>
    <row r="157" spans="1:1" x14ac:dyDescent="0.35">
      <c r="A157" t="s">
        <v>585</v>
      </c>
    </row>
    <row r="158" spans="1:1" x14ac:dyDescent="0.35">
      <c r="A158" t="s">
        <v>186</v>
      </c>
    </row>
    <row r="159" spans="1:1" x14ac:dyDescent="0.35">
      <c r="A159" t="s">
        <v>180</v>
      </c>
    </row>
    <row r="160" spans="1:1" x14ac:dyDescent="0.35">
      <c r="A160" t="s">
        <v>191</v>
      </c>
    </row>
    <row r="161" spans="1:1" x14ac:dyDescent="0.35">
      <c r="A161" t="s">
        <v>76</v>
      </c>
    </row>
    <row r="162" spans="1:1" x14ac:dyDescent="0.35">
      <c r="A162" t="s">
        <v>145</v>
      </c>
    </row>
    <row r="163" spans="1:1" x14ac:dyDescent="0.35">
      <c r="A163" t="s">
        <v>128</v>
      </c>
    </row>
    <row r="164" spans="1:1" x14ac:dyDescent="0.35">
      <c r="A164" t="s">
        <v>165</v>
      </c>
    </row>
    <row r="165" spans="1:1" x14ac:dyDescent="0.35">
      <c r="A165" t="s">
        <v>124</v>
      </c>
    </row>
    <row r="166" spans="1:1" x14ac:dyDescent="0.35">
      <c r="A166" t="s">
        <v>18</v>
      </c>
    </row>
    <row r="167" spans="1:1" x14ac:dyDescent="0.35">
      <c r="A167" t="s">
        <v>43</v>
      </c>
    </row>
    <row r="168" spans="1:1" x14ac:dyDescent="0.35">
      <c r="A168" t="s">
        <v>17</v>
      </c>
    </row>
    <row r="169" spans="1:1" x14ac:dyDescent="0.35">
      <c r="A169" t="s">
        <v>129</v>
      </c>
    </row>
    <row r="170" spans="1:1" x14ac:dyDescent="0.35">
      <c r="A170" t="s">
        <v>181</v>
      </c>
    </row>
    <row r="171" spans="1:1" x14ac:dyDescent="0.35">
      <c r="A171" t="s">
        <v>96</v>
      </c>
    </row>
    <row r="172" spans="1:1" x14ac:dyDescent="0.35">
      <c r="A172" t="s">
        <v>125</v>
      </c>
    </row>
    <row r="173" spans="1:1" x14ac:dyDescent="0.35">
      <c r="A173" t="s">
        <v>46</v>
      </c>
    </row>
    <row r="174" spans="1:1" x14ac:dyDescent="0.35">
      <c r="A174" t="s">
        <v>586</v>
      </c>
    </row>
    <row r="175" spans="1:1" x14ac:dyDescent="0.35">
      <c r="A175" t="s">
        <v>89</v>
      </c>
    </row>
    <row r="176" spans="1:1" x14ac:dyDescent="0.35">
      <c r="A176" t="s">
        <v>120</v>
      </c>
    </row>
    <row r="177" spans="1:1" x14ac:dyDescent="0.35">
      <c r="A177" t="s">
        <v>134</v>
      </c>
    </row>
    <row r="178" spans="1:1" x14ac:dyDescent="0.35">
      <c r="A178" t="s">
        <v>156</v>
      </c>
    </row>
    <row r="179" spans="1:1" x14ac:dyDescent="0.35">
      <c r="A179" t="s">
        <v>41</v>
      </c>
    </row>
    <row r="180" spans="1:1" x14ac:dyDescent="0.35">
      <c r="A180" t="s">
        <v>47</v>
      </c>
    </row>
    <row r="181" spans="1:1" x14ac:dyDescent="0.35">
      <c r="A181" t="s">
        <v>114</v>
      </c>
    </row>
    <row r="182" spans="1:1" x14ac:dyDescent="0.35">
      <c r="A182" t="s">
        <v>22</v>
      </c>
    </row>
    <row r="183" spans="1:1" x14ac:dyDescent="0.35">
      <c r="A183" t="s">
        <v>88</v>
      </c>
    </row>
    <row r="184" spans="1:1" x14ac:dyDescent="0.35">
      <c r="A184" t="s">
        <v>37</v>
      </c>
    </row>
    <row r="185" spans="1:1" x14ac:dyDescent="0.35">
      <c r="A185" t="s">
        <v>51</v>
      </c>
    </row>
    <row r="186" spans="1:1" x14ac:dyDescent="0.35">
      <c r="A186" t="s">
        <v>101</v>
      </c>
    </row>
    <row r="187" spans="1:1" x14ac:dyDescent="0.35">
      <c r="A187" t="s">
        <v>150</v>
      </c>
    </row>
    <row r="188" spans="1:1" x14ac:dyDescent="0.35">
      <c r="A188" t="s">
        <v>149</v>
      </c>
    </row>
    <row r="189" spans="1:1" x14ac:dyDescent="0.35">
      <c r="A189" t="s">
        <v>48</v>
      </c>
    </row>
    <row r="190" spans="1:1" x14ac:dyDescent="0.35">
      <c r="A190" t="s">
        <v>21</v>
      </c>
    </row>
    <row r="191" spans="1:1" x14ac:dyDescent="0.35">
      <c r="A191" t="s">
        <v>87</v>
      </c>
    </row>
    <row r="192" spans="1:1" x14ac:dyDescent="0.35">
      <c r="A192" t="s">
        <v>39</v>
      </c>
    </row>
    <row r="193" spans="1:1" x14ac:dyDescent="0.35">
      <c r="A193" t="s">
        <v>84</v>
      </c>
    </row>
    <row r="194" spans="1:1" x14ac:dyDescent="0.35">
      <c r="A194" t="s">
        <v>34</v>
      </c>
    </row>
    <row r="195" spans="1:1" x14ac:dyDescent="0.35">
      <c r="A195" t="s">
        <v>152</v>
      </c>
    </row>
    <row r="196" spans="1:1" x14ac:dyDescent="0.35">
      <c r="A196" t="s">
        <v>157</v>
      </c>
    </row>
    <row r="197" spans="1:1" x14ac:dyDescent="0.35">
      <c r="A197" t="s">
        <v>126</v>
      </c>
    </row>
    <row r="198" spans="1:1" x14ac:dyDescent="0.35">
      <c r="A198" t="s">
        <v>135</v>
      </c>
    </row>
    <row r="199" spans="1:1" x14ac:dyDescent="0.35">
      <c r="A199" t="s">
        <v>132</v>
      </c>
    </row>
    <row r="200" spans="1:1" x14ac:dyDescent="0.35">
      <c r="A200" t="s">
        <v>49</v>
      </c>
    </row>
    <row r="201" spans="1:1" x14ac:dyDescent="0.35">
      <c r="A201" t="s">
        <v>139</v>
      </c>
    </row>
    <row r="202" spans="1:1" x14ac:dyDescent="0.35">
      <c r="A202" t="s">
        <v>16</v>
      </c>
    </row>
    <row r="203" spans="1:1" x14ac:dyDescent="0.35">
      <c r="A203" t="s">
        <v>173</v>
      </c>
    </row>
    <row r="204" spans="1:1" x14ac:dyDescent="0.35">
      <c r="A204" t="s">
        <v>112</v>
      </c>
    </row>
    <row r="205" spans="1:1" x14ac:dyDescent="0.35">
      <c r="A205" t="s">
        <v>74</v>
      </c>
    </row>
    <row r="206" spans="1:1" x14ac:dyDescent="0.35">
      <c r="A206" t="s">
        <v>123</v>
      </c>
    </row>
    <row r="207" spans="1:1" x14ac:dyDescent="0.35">
      <c r="A207" t="s">
        <v>27</v>
      </c>
    </row>
    <row r="208" spans="1:1" x14ac:dyDescent="0.35">
      <c r="A208" t="s">
        <v>100</v>
      </c>
    </row>
    <row r="209" spans="1:1" x14ac:dyDescent="0.35">
      <c r="A209" t="s">
        <v>99</v>
      </c>
    </row>
    <row r="210" spans="1:1" x14ac:dyDescent="0.35">
      <c r="A210" t="s">
        <v>131</v>
      </c>
    </row>
    <row r="211" spans="1:1" x14ac:dyDescent="0.35">
      <c r="A211" t="s">
        <v>188</v>
      </c>
    </row>
    <row r="212" spans="1:1" x14ac:dyDescent="0.35">
      <c r="A212" t="s">
        <v>105</v>
      </c>
    </row>
    <row r="213" spans="1:1" x14ac:dyDescent="0.35">
      <c r="A213" t="s">
        <v>117</v>
      </c>
    </row>
    <row r="214" spans="1:1" x14ac:dyDescent="0.35">
      <c r="A214" t="s">
        <v>166</v>
      </c>
    </row>
    <row r="215" spans="1:1" x14ac:dyDescent="0.35">
      <c r="A215" t="s">
        <v>59</v>
      </c>
    </row>
    <row r="216" spans="1:1" x14ac:dyDescent="0.35">
      <c r="A216" t="s">
        <v>60</v>
      </c>
    </row>
    <row r="217" spans="1:1" x14ac:dyDescent="0.35">
      <c r="A217" t="s">
        <v>187</v>
      </c>
    </row>
    <row r="218" spans="1:1" x14ac:dyDescent="0.35">
      <c r="A218" t="s">
        <v>340</v>
      </c>
    </row>
    <row r="219" spans="1:1" x14ac:dyDescent="0.35">
      <c r="A219" t="s">
        <v>104</v>
      </c>
    </row>
    <row r="220" spans="1:1" x14ac:dyDescent="0.35">
      <c r="A220" t="s">
        <v>113</v>
      </c>
    </row>
    <row r="221" spans="1:1" x14ac:dyDescent="0.35">
      <c r="A221" t="s">
        <v>163</v>
      </c>
    </row>
    <row r="222" spans="1:1" x14ac:dyDescent="0.35">
      <c r="A222" t="s">
        <v>98</v>
      </c>
    </row>
    <row r="223" spans="1:1" x14ac:dyDescent="0.35">
      <c r="A223" t="s">
        <v>196</v>
      </c>
    </row>
    <row r="224" spans="1:1" x14ac:dyDescent="0.35">
      <c r="A224" t="s">
        <v>195</v>
      </c>
    </row>
    <row r="225" spans="1:1" x14ac:dyDescent="0.35">
      <c r="A225" t="s">
        <v>315</v>
      </c>
    </row>
    <row r="226" spans="1:1" x14ac:dyDescent="0.35">
      <c r="A226" t="s">
        <v>147</v>
      </c>
    </row>
    <row r="227" spans="1:1" x14ac:dyDescent="0.35">
      <c r="A227" t="s">
        <v>106</v>
      </c>
    </row>
    <row r="228" spans="1:1" x14ac:dyDescent="0.35">
      <c r="A228" t="s">
        <v>62</v>
      </c>
    </row>
    <row r="229" spans="1:1" x14ac:dyDescent="0.35">
      <c r="A229" t="s">
        <v>347</v>
      </c>
    </row>
    <row r="230" spans="1:1" x14ac:dyDescent="0.35">
      <c r="A230" t="s">
        <v>26</v>
      </c>
    </row>
    <row r="231" spans="1:1" x14ac:dyDescent="0.35">
      <c r="A231" t="s">
        <v>174</v>
      </c>
    </row>
    <row r="232" spans="1:1" x14ac:dyDescent="0.35">
      <c r="A232" t="s">
        <v>345</v>
      </c>
    </row>
    <row r="233" spans="1:1" x14ac:dyDescent="0.35">
      <c r="A233" t="s">
        <v>337</v>
      </c>
    </row>
    <row r="234" spans="1:1" x14ac:dyDescent="0.35">
      <c r="A234" t="s">
        <v>330</v>
      </c>
    </row>
    <row r="235" spans="1:1" x14ac:dyDescent="0.35">
      <c r="A235" t="s">
        <v>231</v>
      </c>
    </row>
    <row r="236" spans="1:1" x14ac:dyDescent="0.35">
      <c r="A236" t="s">
        <v>587</v>
      </c>
    </row>
    <row r="237" spans="1:1" x14ac:dyDescent="0.35">
      <c r="A237" t="s">
        <v>588</v>
      </c>
    </row>
    <row r="238" spans="1:1" x14ac:dyDescent="0.35">
      <c r="A238" t="s">
        <v>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7"/>
  <sheetViews>
    <sheetView workbookViewId="0">
      <selection activeCell="A8" sqref="A8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365</v>
      </c>
    </row>
    <row r="2" spans="1:2" x14ac:dyDescent="0.35">
      <c r="A2" s="21">
        <v>44151</v>
      </c>
      <c r="B2" t="s">
        <v>383</v>
      </c>
    </row>
    <row r="3" spans="1:2" x14ac:dyDescent="0.35">
      <c r="A3" t="s">
        <v>560</v>
      </c>
    </row>
    <row r="4" spans="1:2" x14ac:dyDescent="0.35">
      <c r="A4" s="21">
        <v>44158</v>
      </c>
      <c r="B4" t="s">
        <v>593</v>
      </c>
    </row>
    <row r="5" spans="1:2" x14ac:dyDescent="0.35">
      <c r="A5" s="21">
        <v>44160</v>
      </c>
      <c r="B5" t="s">
        <v>595</v>
      </c>
    </row>
    <row r="6" spans="1:2" x14ac:dyDescent="0.35">
      <c r="A6" s="21">
        <v>44163</v>
      </c>
      <c r="B6" t="s">
        <v>637</v>
      </c>
    </row>
    <row r="7" spans="1:2" x14ac:dyDescent="0.35">
      <c r="A7" s="21">
        <v>44164</v>
      </c>
      <c r="B7" t="s">
        <v>638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318</v>
      </c>
      <c r="B1" t="s">
        <v>11</v>
      </c>
      <c r="C1" t="s">
        <v>197</v>
      </c>
      <c r="D1" t="s">
        <v>198</v>
      </c>
      <c r="E1" t="s">
        <v>236</v>
      </c>
      <c r="F1" t="s">
        <v>234</v>
      </c>
      <c r="G1" t="s">
        <v>232</v>
      </c>
      <c r="H1" t="s">
        <v>233</v>
      </c>
      <c r="I1" t="s">
        <v>235</v>
      </c>
      <c r="J1" t="s">
        <v>286</v>
      </c>
      <c r="K1" t="s">
        <v>242</v>
      </c>
      <c r="L1" t="s">
        <v>285</v>
      </c>
      <c r="M1" t="s">
        <v>307</v>
      </c>
      <c r="N1" t="s">
        <v>306</v>
      </c>
      <c r="O1" t="s">
        <v>350</v>
      </c>
      <c r="P1" s="7" t="s">
        <v>319</v>
      </c>
    </row>
    <row r="2" spans="1:16" ht="261" hidden="1" x14ac:dyDescent="0.35">
      <c r="A2" s="7" t="s">
        <v>499</v>
      </c>
      <c r="B2" t="s">
        <v>77</v>
      </c>
      <c r="C2" t="s">
        <v>205</v>
      </c>
      <c r="D2">
        <v>3</v>
      </c>
      <c r="E2" t="s">
        <v>287</v>
      </c>
      <c r="J2" t="s">
        <v>241</v>
      </c>
      <c r="K2" t="s">
        <v>257</v>
      </c>
      <c r="L2" t="s">
        <v>372</v>
      </c>
      <c r="M2" t="s">
        <v>292</v>
      </c>
      <c r="N2" t="s">
        <v>301</v>
      </c>
      <c r="O2" t="s">
        <v>327</v>
      </c>
      <c r="P2" s="7" t="s">
        <v>551</v>
      </c>
    </row>
    <row r="3" spans="1:16" ht="261" hidden="1" x14ac:dyDescent="0.35">
      <c r="A3" s="7" t="s">
        <v>485</v>
      </c>
      <c r="B3" t="s">
        <v>69</v>
      </c>
      <c r="C3" t="s">
        <v>205</v>
      </c>
      <c r="D3">
        <v>5</v>
      </c>
      <c r="E3" t="s">
        <v>287</v>
      </c>
      <c r="J3" t="s">
        <v>241</v>
      </c>
      <c r="K3" t="s">
        <v>257</v>
      </c>
      <c r="L3" t="s">
        <v>372</v>
      </c>
      <c r="M3" t="s">
        <v>292</v>
      </c>
      <c r="N3" t="s">
        <v>301</v>
      </c>
      <c r="O3" t="s">
        <v>327</v>
      </c>
      <c r="P3" s="7" t="s">
        <v>547</v>
      </c>
    </row>
    <row r="4" spans="1:16" ht="261" hidden="1" x14ac:dyDescent="0.35">
      <c r="A4" s="7" t="s">
        <v>486</v>
      </c>
      <c r="B4" t="s">
        <v>69</v>
      </c>
      <c r="C4" t="s">
        <v>205</v>
      </c>
      <c r="D4">
        <v>5</v>
      </c>
      <c r="E4" t="s">
        <v>287</v>
      </c>
      <c r="J4" t="s">
        <v>241</v>
      </c>
      <c r="K4" t="s">
        <v>257</v>
      </c>
      <c r="L4" t="s">
        <v>372</v>
      </c>
      <c r="M4" t="s">
        <v>292</v>
      </c>
      <c r="N4" t="s">
        <v>301</v>
      </c>
      <c r="O4" t="s">
        <v>327</v>
      </c>
      <c r="P4" s="7" t="s">
        <v>548</v>
      </c>
    </row>
    <row r="5" spans="1:16" ht="261" hidden="1" x14ac:dyDescent="0.35">
      <c r="A5" s="7" t="s">
        <v>468</v>
      </c>
      <c r="B5" t="s">
        <v>67</v>
      </c>
      <c r="C5" t="s">
        <v>205</v>
      </c>
      <c r="D5">
        <v>6</v>
      </c>
      <c r="E5" t="s">
        <v>287</v>
      </c>
      <c r="J5" t="s">
        <v>241</v>
      </c>
      <c r="K5" t="s">
        <v>257</v>
      </c>
      <c r="L5" t="s">
        <v>372</v>
      </c>
      <c r="M5" t="s">
        <v>292</v>
      </c>
      <c r="N5" t="s">
        <v>301</v>
      </c>
      <c r="O5" t="s">
        <v>327</v>
      </c>
      <c r="P5" s="7" t="s">
        <v>536</v>
      </c>
    </row>
    <row r="6" spans="1:16" ht="261" hidden="1" x14ac:dyDescent="0.35">
      <c r="A6" s="7" t="s">
        <v>469</v>
      </c>
      <c r="B6" t="s">
        <v>67</v>
      </c>
      <c r="C6" t="s">
        <v>205</v>
      </c>
      <c r="D6">
        <v>6</v>
      </c>
      <c r="E6" t="s">
        <v>287</v>
      </c>
      <c r="J6" t="s">
        <v>241</v>
      </c>
      <c r="K6" t="s">
        <v>257</v>
      </c>
      <c r="L6" t="s">
        <v>372</v>
      </c>
      <c r="M6" t="s">
        <v>292</v>
      </c>
      <c r="N6" t="s">
        <v>301</v>
      </c>
      <c r="O6" t="s">
        <v>327</v>
      </c>
      <c r="P6" s="7" t="s">
        <v>537</v>
      </c>
    </row>
    <row r="7" spans="1:16" ht="261" hidden="1" x14ac:dyDescent="0.35">
      <c r="A7" s="7" t="s">
        <v>430</v>
      </c>
      <c r="B7" t="s">
        <v>54</v>
      </c>
      <c r="C7" t="s">
        <v>203</v>
      </c>
      <c r="D7">
        <v>7</v>
      </c>
      <c r="E7" t="s">
        <v>287</v>
      </c>
      <c r="F7" t="s">
        <v>373</v>
      </c>
      <c r="G7">
        <v>25000</v>
      </c>
      <c r="H7">
        <v>12000</v>
      </c>
      <c r="J7" t="s">
        <v>241</v>
      </c>
      <c r="K7" t="s">
        <v>257</v>
      </c>
      <c r="L7" t="s">
        <v>372</v>
      </c>
      <c r="M7" t="s">
        <v>292</v>
      </c>
      <c r="N7" t="s">
        <v>301</v>
      </c>
      <c r="O7" t="s">
        <v>327</v>
      </c>
      <c r="P7" s="7" t="s">
        <v>511</v>
      </c>
    </row>
    <row r="8" spans="1:16" ht="348" x14ac:dyDescent="0.35">
      <c r="A8" s="7" t="s">
        <v>431</v>
      </c>
      <c r="B8" t="s">
        <v>54</v>
      </c>
      <c r="C8" t="s">
        <v>203</v>
      </c>
      <c r="D8">
        <v>7</v>
      </c>
      <c r="E8" t="s">
        <v>8</v>
      </c>
      <c r="J8" t="s">
        <v>241</v>
      </c>
      <c r="K8" t="s">
        <v>255</v>
      </c>
      <c r="L8" t="s">
        <v>375</v>
      </c>
      <c r="M8" t="s">
        <v>292</v>
      </c>
      <c r="N8" t="s">
        <v>301</v>
      </c>
      <c r="O8" t="s">
        <v>327</v>
      </c>
      <c r="P8" s="7" t="s">
        <v>432</v>
      </c>
    </row>
    <row r="9" spans="1:16" ht="261" hidden="1" x14ac:dyDescent="0.35">
      <c r="A9" s="7" t="s">
        <v>442</v>
      </c>
      <c r="B9" t="s">
        <v>158</v>
      </c>
      <c r="C9" t="s">
        <v>203</v>
      </c>
      <c r="D9">
        <v>8</v>
      </c>
      <c r="E9" t="s">
        <v>287</v>
      </c>
      <c r="F9" t="s">
        <v>384</v>
      </c>
      <c r="J9" t="s">
        <v>241</v>
      </c>
      <c r="K9" t="s">
        <v>257</v>
      </c>
      <c r="L9" t="s">
        <v>372</v>
      </c>
      <c r="M9" t="s">
        <v>292</v>
      </c>
      <c r="N9" t="s">
        <v>301</v>
      </c>
      <c r="O9" t="s">
        <v>327</v>
      </c>
      <c r="P9" s="7" t="s">
        <v>517</v>
      </c>
    </row>
    <row r="10" spans="1:16" ht="261" hidden="1" x14ac:dyDescent="0.35">
      <c r="A10" s="7" t="s">
        <v>462</v>
      </c>
      <c r="B10" t="s">
        <v>158</v>
      </c>
      <c r="C10" t="s">
        <v>203</v>
      </c>
      <c r="D10">
        <v>8</v>
      </c>
      <c r="E10" t="s">
        <v>287</v>
      </c>
      <c r="F10" t="s">
        <v>408</v>
      </c>
      <c r="J10" t="s">
        <v>241</v>
      </c>
      <c r="K10" t="s">
        <v>257</v>
      </c>
      <c r="M10" t="s">
        <v>292</v>
      </c>
      <c r="N10" t="s">
        <v>301</v>
      </c>
      <c r="O10" t="s">
        <v>327</v>
      </c>
      <c r="P10" s="7" t="s">
        <v>531</v>
      </c>
    </row>
    <row r="11" spans="1:16" ht="333.5" x14ac:dyDescent="0.35">
      <c r="A11" s="7" t="s">
        <v>435</v>
      </c>
      <c r="B11" t="s">
        <v>135</v>
      </c>
      <c r="C11" t="s">
        <v>212</v>
      </c>
      <c r="D11">
        <v>6</v>
      </c>
      <c r="E11" t="s">
        <v>8</v>
      </c>
      <c r="F11" t="s">
        <v>379</v>
      </c>
      <c r="G11">
        <v>40000</v>
      </c>
      <c r="J11" t="s">
        <v>241</v>
      </c>
      <c r="K11" t="s">
        <v>382</v>
      </c>
      <c r="L11" t="s">
        <v>380</v>
      </c>
      <c r="M11" t="s">
        <v>292</v>
      </c>
      <c r="N11" t="s">
        <v>301</v>
      </c>
      <c r="O11" t="s">
        <v>327</v>
      </c>
      <c r="P11" s="7" t="s">
        <v>436</v>
      </c>
    </row>
    <row r="12" spans="1:16" ht="333.5" x14ac:dyDescent="0.35">
      <c r="A12" s="7" t="s">
        <v>456</v>
      </c>
      <c r="B12" t="s">
        <v>135</v>
      </c>
      <c r="C12" t="s">
        <v>212</v>
      </c>
      <c r="D12">
        <v>6</v>
      </c>
      <c r="E12" t="s">
        <v>8</v>
      </c>
      <c r="F12" t="s">
        <v>390</v>
      </c>
      <c r="G12">
        <v>35000</v>
      </c>
      <c r="J12" t="s">
        <v>241</v>
      </c>
      <c r="K12" t="s">
        <v>382</v>
      </c>
      <c r="L12" t="s">
        <v>391</v>
      </c>
      <c r="M12" t="s">
        <v>292</v>
      </c>
      <c r="N12" t="s">
        <v>301</v>
      </c>
      <c r="O12" t="s">
        <v>327</v>
      </c>
      <c r="P12" s="7" t="s">
        <v>457</v>
      </c>
    </row>
    <row r="13" spans="1:16" ht="333.5" x14ac:dyDescent="0.35">
      <c r="A13" s="7" t="s">
        <v>450</v>
      </c>
      <c r="B13" t="s">
        <v>131</v>
      </c>
      <c r="C13" t="s">
        <v>212</v>
      </c>
      <c r="D13">
        <v>7</v>
      </c>
      <c r="E13" t="s">
        <v>8</v>
      </c>
      <c r="F13" t="s">
        <v>388</v>
      </c>
      <c r="G13">
        <v>45000</v>
      </c>
      <c r="J13" t="s">
        <v>241</v>
      </c>
      <c r="K13" t="s">
        <v>382</v>
      </c>
      <c r="L13" t="s">
        <v>389</v>
      </c>
      <c r="M13" t="s">
        <v>292</v>
      </c>
      <c r="N13" t="s">
        <v>301</v>
      </c>
      <c r="O13" t="s">
        <v>327</v>
      </c>
      <c r="P13" s="7" t="s">
        <v>451</v>
      </c>
    </row>
    <row r="14" spans="1:16" ht="333.5" x14ac:dyDescent="0.35">
      <c r="A14" s="7" t="s">
        <v>508</v>
      </c>
      <c r="B14" t="s">
        <v>60</v>
      </c>
      <c r="C14" t="s">
        <v>212</v>
      </c>
      <c r="D14">
        <v>8</v>
      </c>
      <c r="E14" t="s">
        <v>8</v>
      </c>
      <c r="F14" t="s">
        <v>412</v>
      </c>
      <c r="J14" t="s">
        <v>241</v>
      </c>
      <c r="K14" t="s">
        <v>506</v>
      </c>
      <c r="M14" t="s">
        <v>292</v>
      </c>
      <c r="N14" t="s">
        <v>301</v>
      </c>
      <c r="O14" t="s">
        <v>327</v>
      </c>
      <c r="P14" s="7" t="s">
        <v>467</v>
      </c>
    </row>
    <row r="15" spans="1:16" ht="333.5" x14ac:dyDescent="0.35">
      <c r="A15" s="7" t="s">
        <v>507</v>
      </c>
      <c r="B15" t="s">
        <v>98</v>
      </c>
      <c r="C15" t="s">
        <v>212</v>
      </c>
      <c r="D15">
        <v>9</v>
      </c>
      <c r="E15" t="s">
        <v>8</v>
      </c>
      <c r="F15" t="s">
        <v>387</v>
      </c>
      <c r="J15" t="s">
        <v>241</v>
      </c>
      <c r="K15" t="s">
        <v>506</v>
      </c>
      <c r="L15" t="s">
        <v>381</v>
      </c>
      <c r="M15" t="s">
        <v>292</v>
      </c>
      <c r="N15" t="s">
        <v>301</v>
      </c>
      <c r="O15" t="s">
        <v>327</v>
      </c>
      <c r="P15" s="7" t="s">
        <v>449</v>
      </c>
    </row>
    <row r="16" spans="1:16" ht="261" hidden="1" x14ac:dyDescent="0.35">
      <c r="A16" s="7" t="s">
        <v>500</v>
      </c>
      <c r="B16" t="s">
        <v>48</v>
      </c>
      <c r="C16" t="s">
        <v>210</v>
      </c>
      <c r="D16">
        <v>5</v>
      </c>
      <c r="E16" t="s">
        <v>287</v>
      </c>
      <c r="J16" t="s">
        <v>241</v>
      </c>
      <c r="K16" t="s">
        <v>257</v>
      </c>
      <c r="L16" t="s">
        <v>372</v>
      </c>
      <c r="M16" t="s">
        <v>292</v>
      </c>
      <c r="N16" t="s">
        <v>301</v>
      </c>
      <c r="O16" t="s">
        <v>327</v>
      </c>
      <c r="P16" s="7" t="s">
        <v>552</v>
      </c>
    </row>
    <row r="17" spans="1:16" ht="261" hidden="1" x14ac:dyDescent="0.35">
      <c r="A17" s="7" t="s">
        <v>470</v>
      </c>
      <c r="B17" t="s">
        <v>49</v>
      </c>
      <c r="C17" t="s">
        <v>210</v>
      </c>
      <c r="D17">
        <v>6</v>
      </c>
      <c r="E17" t="s">
        <v>287</v>
      </c>
      <c r="J17" t="s">
        <v>241</v>
      </c>
      <c r="K17" t="s">
        <v>257</v>
      </c>
      <c r="L17" t="s">
        <v>372</v>
      </c>
      <c r="M17" t="s">
        <v>292</v>
      </c>
      <c r="N17" t="s">
        <v>301</v>
      </c>
      <c r="O17" t="s">
        <v>327</v>
      </c>
      <c r="P17" s="7" t="s">
        <v>538</v>
      </c>
    </row>
    <row r="18" spans="1:16" ht="261" hidden="1" x14ac:dyDescent="0.35">
      <c r="A18" s="7" t="s">
        <v>475</v>
      </c>
      <c r="B18" t="s">
        <v>49</v>
      </c>
      <c r="C18" t="s">
        <v>210</v>
      </c>
      <c r="D18">
        <v>6</v>
      </c>
      <c r="E18" t="s">
        <v>287</v>
      </c>
      <c r="J18" t="s">
        <v>241</v>
      </c>
      <c r="K18" t="s">
        <v>257</v>
      </c>
      <c r="L18" t="s">
        <v>372</v>
      </c>
      <c r="M18" t="s">
        <v>292</v>
      </c>
      <c r="N18" t="s">
        <v>301</v>
      </c>
      <c r="O18" t="s">
        <v>327</v>
      </c>
      <c r="P18" s="7" t="s">
        <v>541</v>
      </c>
    </row>
    <row r="19" spans="1:16" ht="261" hidden="1" x14ac:dyDescent="0.35">
      <c r="A19" s="7" t="s">
        <v>481</v>
      </c>
      <c r="B19" t="s">
        <v>49</v>
      </c>
      <c r="C19" t="s">
        <v>210</v>
      </c>
      <c r="D19">
        <v>6</v>
      </c>
      <c r="E19" t="s">
        <v>287</v>
      </c>
      <c r="J19" t="s">
        <v>241</v>
      </c>
      <c r="K19" t="s">
        <v>257</v>
      </c>
      <c r="L19" t="s">
        <v>372</v>
      </c>
      <c r="M19" t="s">
        <v>292</v>
      </c>
      <c r="N19" t="s">
        <v>301</v>
      </c>
      <c r="O19" t="s">
        <v>327</v>
      </c>
      <c r="P19" s="7" t="s">
        <v>545</v>
      </c>
    </row>
    <row r="20" spans="1:16" ht="261" hidden="1" x14ac:dyDescent="0.35">
      <c r="A20" s="7" t="s">
        <v>437</v>
      </c>
      <c r="B20" t="s">
        <v>108</v>
      </c>
      <c r="C20" t="s">
        <v>202</v>
      </c>
      <c r="D20">
        <v>6</v>
      </c>
      <c r="E20" t="s">
        <v>287</v>
      </c>
      <c r="F20" t="s">
        <v>399</v>
      </c>
      <c r="G20">
        <v>3500</v>
      </c>
      <c r="J20" t="s">
        <v>241</v>
      </c>
      <c r="K20" t="s">
        <v>257</v>
      </c>
      <c r="L20" t="s">
        <v>372</v>
      </c>
      <c r="M20" t="s">
        <v>292</v>
      </c>
      <c r="N20" t="s">
        <v>301</v>
      </c>
      <c r="O20" t="s">
        <v>327</v>
      </c>
      <c r="P20" s="7" t="s">
        <v>512</v>
      </c>
    </row>
    <row r="21" spans="1:16" ht="261" hidden="1" x14ac:dyDescent="0.35">
      <c r="A21" s="7" t="s">
        <v>438</v>
      </c>
      <c r="B21" t="s">
        <v>108</v>
      </c>
      <c r="C21" t="s">
        <v>202</v>
      </c>
      <c r="D21">
        <v>6</v>
      </c>
      <c r="E21" t="s">
        <v>287</v>
      </c>
      <c r="F21" t="s">
        <v>398</v>
      </c>
      <c r="G21">
        <v>3500</v>
      </c>
      <c r="J21" t="s">
        <v>241</v>
      </c>
      <c r="K21" t="s">
        <v>257</v>
      </c>
      <c r="L21" t="s">
        <v>372</v>
      </c>
      <c r="M21" t="s">
        <v>292</v>
      </c>
      <c r="N21" t="s">
        <v>301</v>
      </c>
      <c r="O21" t="s">
        <v>327</v>
      </c>
      <c r="P21" s="7" t="s">
        <v>513</v>
      </c>
    </row>
    <row r="22" spans="1:16" ht="261" hidden="1" x14ac:dyDescent="0.35">
      <c r="A22" s="7" t="s">
        <v>440</v>
      </c>
      <c r="B22" t="s">
        <v>108</v>
      </c>
      <c r="C22" t="s">
        <v>202</v>
      </c>
      <c r="D22">
        <v>6</v>
      </c>
      <c r="E22" t="s">
        <v>287</v>
      </c>
      <c r="F22" t="s">
        <v>397</v>
      </c>
      <c r="G22">
        <v>2800</v>
      </c>
      <c r="J22" t="s">
        <v>241</v>
      </c>
      <c r="K22" t="s">
        <v>257</v>
      </c>
      <c r="L22" t="s">
        <v>372</v>
      </c>
      <c r="M22" t="s">
        <v>292</v>
      </c>
      <c r="N22" t="s">
        <v>301</v>
      </c>
      <c r="O22" t="s">
        <v>327</v>
      </c>
      <c r="P22" s="7" t="s">
        <v>515</v>
      </c>
    </row>
    <row r="23" spans="1:16" ht="261" hidden="1" x14ac:dyDescent="0.35">
      <c r="A23" s="7" t="s">
        <v>441</v>
      </c>
      <c r="B23" t="s">
        <v>108</v>
      </c>
      <c r="C23" t="s">
        <v>202</v>
      </c>
      <c r="D23">
        <v>6</v>
      </c>
      <c r="E23" t="s">
        <v>287</v>
      </c>
      <c r="F23" t="s">
        <v>395</v>
      </c>
      <c r="G23">
        <v>2800</v>
      </c>
      <c r="J23" t="s">
        <v>241</v>
      </c>
      <c r="K23" t="s">
        <v>257</v>
      </c>
      <c r="L23" t="s">
        <v>372</v>
      </c>
      <c r="M23" t="s">
        <v>292</v>
      </c>
      <c r="N23" t="s">
        <v>301</v>
      </c>
      <c r="O23" t="s">
        <v>327</v>
      </c>
      <c r="P23" s="7" t="s">
        <v>516</v>
      </c>
    </row>
    <row r="24" spans="1:16" ht="261" hidden="1" x14ac:dyDescent="0.35">
      <c r="A24" s="7" t="s">
        <v>448</v>
      </c>
      <c r="B24" t="s">
        <v>24</v>
      </c>
      <c r="C24" t="s">
        <v>202</v>
      </c>
      <c r="D24">
        <v>7</v>
      </c>
      <c r="E24" t="s">
        <v>287</v>
      </c>
      <c r="F24" t="s">
        <v>392</v>
      </c>
      <c r="J24" t="s">
        <v>241</v>
      </c>
      <c r="K24" t="s">
        <v>257</v>
      </c>
      <c r="L24" t="s">
        <v>372</v>
      </c>
      <c r="M24" t="s">
        <v>292</v>
      </c>
      <c r="N24" t="s">
        <v>301</v>
      </c>
      <c r="O24" t="s">
        <v>327</v>
      </c>
      <c r="P24" s="7" t="s">
        <v>522</v>
      </c>
    </row>
    <row r="25" spans="1:16" ht="261" hidden="1" x14ac:dyDescent="0.35">
      <c r="A25" s="7" t="s">
        <v>453</v>
      </c>
      <c r="B25" t="s">
        <v>24</v>
      </c>
      <c r="C25" t="s">
        <v>202</v>
      </c>
      <c r="D25">
        <v>7</v>
      </c>
      <c r="E25" t="s">
        <v>287</v>
      </c>
      <c r="F25" t="s">
        <v>401</v>
      </c>
      <c r="J25" t="s">
        <v>241</v>
      </c>
      <c r="K25" t="s">
        <v>257</v>
      </c>
      <c r="L25" t="s">
        <v>372</v>
      </c>
      <c r="M25" t="s">
        <v>292</v>
      </c>
      <c r="N25" t="s">
        <v>301</v>
      </c>
      <c r="O25" t="s">
        <v>327</v>
      </c>
      <c r="P25" s="7" t="s">
        <v>524</v>
      </c>
    </row>
    <row r="26" spans="1:16" ht="261" hidden="1" x14ac:dyDescent="0.35">
      <c r="A26" s="7" t="s">
        <v>454</v>
      </c>
      <c r="B26" t="s">
        <v>24</v>
      </c>
      <c r="C26" t="s">
        <v>202</v>
      </c>
      <c r="D26">
        <v>7</v>
      </c>
      <c r="E26" t="s">
        <v>287</v>
      </c>
      <c r="F26" t="s">
        <v>402</v>
      </c>
      <c r="J26" t="s">
        <v>241</v>
      </c>
      <c r="K26" t="s">
        <v>257</v>
      </c>
      <c r="L26" t="s">
        <v>372</v>
      </c>
      <c r="M26" t="s">
        <v>292</v>
      </c>
      <c r="N26" t="s">
        <v>301</v>
      </c>
      <c r="O26" t="s">
        <v>327</v>
      </c>
      <c r="P26" s="7" t="s">
        <v>525</v>
      </c>
    </row>
    <row r="27" spans="1:16" ht="261" hidden="1" x14ac:dyDescent="0.35">
      <c r="A27" s="7" t="s">
        <v>455</v>
      </c>
      <c r="B27" t="s">
        <v>24</v>
      </c>
      <c r="C27" t="s">
        <v>202</v>
      </c>
      <c r="D27">
        <v>7</v>
      </c>
      <c r="E27" t="s">
        <v>287</v>
      </c>
      <c r="F27" t="s">
        <v>403</v>
      </c>
      <c r="J27" t="s">
        <v>241</v>
      </c>
      <c r="K27" t="s">
        <v>257</v>
      </c>
      <c r="L27" t="s">
        <v>372</v>
      </c>
      <c r="M27" t="s">
        <v>292</v>
      </c>
      <c r="N27" t="s">
        <v>301</v>
      </c>
      <c r="O27" t="s">
        <v>327</v>
      </c>
      <c r="P27" s="7" t="s">
        <v>526</v>
      </c>
    </row>
    <row r="28" spans="1:16" ht="261" hidden="1" x14ac:dyDescent="0.35">
      <c r="A28" s="7" t="s">
        <v>459</v>
      </c>
      <c r="B28" t="s">
        <v>24</v>
      </c>
      <c r="C28" t="s">
        <v>202</v>
      </c>
      <c r="D28">
        <v>7</v>
      </c>
      <c r="E28" t="s">
        <v>287</v>
      </c>
      <c r="F28" t="s">
        <v>405</v>
      </c>
      <c r="G28">
        <v>2400</v>
      </c>
      <c r="J28" t="s">
        <v>241</v>
      </c>
      <c r="K28" t="s">
        <v>257</v>
      </c>
      <c r="L28" t="s">
        <v>372</v>
      </c>
      <c r="M28" t="s">
        <v>292</v>
      </c>
      <c r="N28" t="s">
        <v>301</v>
      </c>
      <c r="O28" t="s">
        <v>327</v>
      </c>
      <c r="P28" s="7" t="s">
        <v>528</v>
      </c>
    </row>
    <row r="29" spans="1:16" ht="261" hidden="1" x14ac:dyDescent="0.35">
      <c r="A29" s="7" t="s">
        <v>460</v>
      </c>
      <c r="B29" t="s">
        <v>24</v>
      </c>
      <c r="C29" t="s">
        <v>202</v>
      </c>
      <c r="D29">
        <v>7</v>
      </c>
      <c r="E29" t="s">
        <v>287</v>
      </c>
      <c r="F29" t="s">
        <v>406</v>
      </c>
      <c r="G29">
        <v>2400</v>
      </c>
      <c r="J29" t="s">
        <v>241</v>
      </c>
      <c r="K29" t="s">
        <v>257</v>
      </c>
      <c r="L29" t="s">
        <v>372</v>
      </c>
      <c r="M29" t="s">
        <v>292</v>
      </c>
      <c r="N29" t="s">
        <v>301</v>
      </c>
      <c r="O29" t="s">
        <v>327</v>
      </c>
      <c r="P29" s="7" t="s">
        <v>529</v>
      </c>
    </row>
    <row r="30" spans="1:16" ht="333.5" x14ac:dyDescent="0.35">
      <c r="A30" s="7" t="s">
        <v>494</v>
      </c>
      <c r="B30" t="s">
        <v>177</v>
      </c>
      <c r="C30" t="s">
        <v>211</v>
      </c>
      <c r="D30">
        <v>2</v>
      </c>
      <c r="E30" t="s">
        <v>8</v>
      </c>
      <c r="F30" t="s">
        <v>420</v>
      </c>
      <c r="J30" t="s">
        <v>241</v>
      </c>
      <c r="K30" t="s">
        <v>252</v>
      </c>
      <c r="L30" t="s">
        <v>421</v>
      </c>
      <c r="M30" t="s">
        <v>292</v>
      </c>
      <c r="N30" t="s">
        <v>301</v>
      </c>
      <c r="O30" t="s">
        <v>327</v>
      </c>
      <c r="P30" s="7" t="s">
        <v>495</v>
      </c>
    </row>
    <row r="31" spans="1:16" ht="333.5" x14ac:dyDescent="0.35">
      <c r="A31" s="7" t="s">
        <v>497</v>
      </c>
      <c r="B31" t="s">
        <v>148</v>
      </c>
      <c r="C31" t="s">
        <v>211</v>
      </c>
      <c r="D31">
        <v>3</v>
      </c>
      <c r="E31" t="s">
        <v>8</v>
      </c>
      <c r="F31" t="s">
        <v>422</v>
      </c>
      <c r="J31" t="s">
        <v>241</v>
      </c>
      <c r="K31" t="s">
        <v>252</v>
      </c>
      <c r="L31" t="s">
        <v>423</v>
      </c>
      <c r="M31" t="s">
        <v>292</v>
      </c>
      <c r="N31" t="s">
        <v>301</v>
      </c>
      <c r="O31" t="s">
        <v>327</v>
      </c>
      <c r="P31" s="7" t="s">
        <v>498</v>
      </c>
    </row>
    <row r="32" spans="1:16" ht="333.5" x14ac:dyDescent="0.35">
      <c r="A32" s="7" t="s">
        <v>554</v>
      </c>
      <c r="B32" t="s">
        <v>138</v>
      </c>
      <c r="C32" t="s">
        <v>211</v>
      </c>
      <c r="D32">
        <v>4</v>
      </c>
      <c r="E32" t="s">
        <v>8</v>
      </c>
      <c r="F32" t="s">
        <v>424</v>
      </c>
      <c r="J32" t="s">
        <v>241</v>
      </c>
      <c r="K32" t="s">
        <v>252</v>
      </c>
      <c r="L32" t="s">
        <v>425</v>
      </c>
      <c r="M32" t="s">
        <v>292</v>
      </c>
      <c r="N32" t="s">
        <v>301</v>
      </c>
      <c r="O32" t="s">
        <v>327</v>
      </c>
      <c r="P32" s="7" t="s">
        <v>555</v>
      </c>
    </row>
    <row r="33" spans="1:16" ht="333.5" x14ac:dyDescent="0.35">
      <c r="A33" s="7" t="s">
        <v>478</v>
      </c>
      <c r="B33" t="s">
        <v>103</v>
      </c>
      <c r="C33" t="s">
        <v>211</v>
      </c>
      <c r="D33">
        <v>5</v>
      </c>
      <c r="E33" t="s">
        <v>8</v>
      </c>
      <c r="F33" t="s">
        <v>413</v>
      </c>
      <c r="J33" t="s">
        <v>241</v>
      </c>
      <c r="K33" t="s">
        <v>252</v>
      </c>
      <c r="L33" t="s">
        <v>418</v>
      </c>
      <c r="M33" t="s">
        <v>292</v>
      </c>
      <c r="N33" t="s">
        <v>301</v>
      </c>
      <c r="O33" t="s">
        <v>327</v>
      </c>
      <c r="P33" s="7" t="s">
        <v>479</v>
      </c>
    </row>
    <row r="34" spans="1:16" ht="333.5" x14ac:dyDescent="0.35">
      <c r="A34" s="7" t="s">
        <v>487</v>
      </c>
      <c r="B34" t="s">
        <v>103</v>
      </c>
      <c r="C34" t="s">
        <v>211</v>
      </c>
      <c r="D34">
        <v>5</v>
      </c>
      <c r="E34" t="s">
        <v>8</v>
      </c>
      <c r="F34" t="s">
        <v>416</v>
      </c>
      <c r="J34" t="s">
        <v>241</v>
      </c>
      <c r="K34" t="s">
        <v>252</v>
      </c>
      <c r="L34" t="s">
        <v>417</v>
      </c>
      <c r="M34" t="s">
        <v>292</v>
      </c>
      <c r="N34" t="s">
        <v>301</v>
      </c>
      <c r="O34" t="s">
        <v>327</v>
      </c>
      <c r="P34" s="7" t="s">
        <v>488</v>
      </c>
    </row>
    <row r="35" spans="1:16" ht="333.5" x14ac:dyDescent="0.35">
      <c r="A35" s="7" t="s">
        <v>483</v>
      </c>
      <c r="B35" t="s">
        <v>132</v>
      </c>
      <c r="C35" t="s">
        <v>211</v>
      </c>
      <c r="D35">
        <v>6</v>
      </c>
      <c r="E35" t="s">
        <v>8</v>
      </c>
      <c r="F35" t="s">
        <v>414</v>
      </c>
      <c r="J35" t="s">
        <v>241</v>
      </c>
      <c r="K35" t="s">
        <v>252</v>
      </c>
      <c r="L35" t="s">
        <v>415</v>
      </c>
      <c r="M35" t="s">
        <v>292</v>
      </c>
      <c r="N35" t="s">
        <v>301</v>
      </c>
      <c r="O35" t="s">
        <v>327</v>
      </c>
      <c r="P35" s="7" t="s">
        <v>484</v>
      </c>
    </row>
    <row r="36" spans="1:16" ht="304.5" x14ac:dyDescent="0.35">
      <c r="A36" s="7" t="s">
        <v>503</v>
      </c>
      <c r="B36" t="s">
        <v>132</v>
      </c>
      <c r="C36" t="s">
        <v>211</v>
      </c>
      <c r="D36">
        <v>6</v>
      </c>
      <c r="E36" t="s">
        <v>8</v>
      </c>
      <c r="F36" t="s">
        <v>426</v>
      </c>
      <c r="G36">
        <v>50000</v>
      </c>
      <c r="J36" t="s">
        <v>241</v>
      </c>
      <c r="K36" t="s">
        <v>252</v>
      </c>
      <c r="L36" t="s">
        <v>427</v>
      </c>
      <c r="M36" t="s">
        <v>292</v>
      </c>
      <c r="N36" t="s">
        <v>301</v>
      </c>
      <c r="O36" t="s">
        <v>327</v>
      </c>
      <c r="P36" s="7" t="s">
        <v>504</v>
      </c>
    </row>
    <row r="37" spans="1:16" ht="261" hidden="1" x14ac:dyDescent="0.35">
      <c r="A37" s="7" t="s">
        <v>493</v>
      </c>
      <c r="B37" t="s">
        <v>96</v>
      </c>
      <c r="C37" t="s">
        <v>334</v>
      </c>
      <c r="D37">
        <v>3</v>
      </c>
      <c r="E37" t="s">
        <v>287</v>
      </c>
      <c r="J37" t="s">
        <v>241</v>
      </c>
      <c r="K37" t="s">
        <v>257</v>
      </c>
      <c r="L37" t="s">
        <v>372</v>
      </c>
      <c r="M37" t="s">
        <v>292</v>
      </c>
      <c r="N37" t="s">
        <v>301</v>
      </c>
      <c r="O37" t="s">
        <v>327</v>
      </c>
      <c r="P37" s="7" t="s">
        <v>549</v>
      </c>
    </row>
    <row r="38" spans="1:16" ht="261" hidden="1" x14ac:dyDescent="0.35">
      <c r="A38" s="7" t="s">
        <v>496</v>
      </c>
      <c r="B38" t="s">
        <v>94</v>
      </c>
      <c r="C38" t="s">
        <v>334</v>
      </c>
      <c r="D38">
        <v>5</v>
      </c>
      <c r="E38" t="s">
        <v>287</v>
      </c>
      <c r="J38" t="s">
        <v>241</v>
      </c>
      <c r="K38" t="s">
        <v>257</v>
      </c>
      <c r="L38" t="s">
        <v>372</v>
      </c>
      <c r="M38" t="s">
        <v>292</v>
      </c>
      <c r="N38" t="s">
        <v>301</v>
      </c>
      <c r="O38" t="s">
        <v>327</v>
      </c>
      <c r="P38" s="7" t="s">
        <v>550</v>
      </c>
    </row>
    <row r="39" spans="1:16" ht="261" hidden="1" x14ac:dyDescent="0.35">
      <c r="A39" s="7" t="s">
        <v>501</v>
      </c>
      <c r="B39" t="s">
        <v>94</v>
      </c>
      <c r="C39" t="s">
        <v>334</v>
      </c>
      <c r="D39">
        <v>5</v>
      </c>
      <c r="E39" t="s">
        <v>287</v>
      </c>
      <c r="J39" t="s">
        <v>241</v>
      </c>
      <c r="K39" t="s">
        <v>257</v>
      </c>
      <c r="L39" t="s">
        <v>372</v>
      </c>
      <c r="M39" t="s">
        <v>292</v>
      </c>
      <c r="N39" t="s">
        <v>301</v>
      </c>
      <c r="O39" t="s">
        <v>327</v>
      </c>
      <c r="P39" s="7" t="s">
        <v>553</v>
      </c>
    </row>
    <row r="40" spans="1:16" ht="261" hidden="1" x14ac:dyDescent="0.35">
      <c r="A40" s="7" t="s">
        <v>477</v>
      </c>
      <c r="B40" t="s">
        <v>93</v>
      </c>
      <c r="C40" t="s">
        <v>334</v>
      </c>
      <c r="D40">
        <v>6</v>
      </c>
      <c r="E40" t="s">
        <v>287</v>
      </c>
      <c r="J40" t="s">
        <v>241</v>
      </c>
      <c r="K40" t="s">
        <v>257</v>
      </c>
      <c r="L40" t="s">
        <v>372</v>
      </c>
      <c r="M40" t="s">
        <v>292</v>
      </c>
      <c r="N40" t="s">
        <v>301</v>
      </c>
      <c r="O40" t="s">
        <v>327</v>
      </c>
      <c r="P40" s="7" t="s">
        <v>543</v>
      </c>
    </row>
    <row r="41" spans="1:16" ht="261" hidden="1" x14ac:dyDescent="0.35">
      <c r="A41" s="7" t="s">
        <v>452</v>
      </c>
      <c r="B41" t="s">
        <v>92</v>
      </c>
      <c r="C41" t="s">
        <v>334</v>
      </c>
      <c r="D41">
        <v>7</v>
      </c>
      <c r="E41" t="s">
        <v>287</v>
      </c>
      <c r="F41" t="s">
        <v>400</v>
      </c>
      <c r="J41" t="s">
        <v>241</v>
      </c>
      <c r="K41" t="s">
        <v>257</v>
      </c>
      <c r="L41" t="s">
        <v>372</v>
      </c>
      <c r="M41" t="s">
        <v>292</v>
      </c>
      <c r="N41" t="s">
        <v>301</v>
      </c>
      <c r="O41" t="s">
        <v>327</v>
      </c>
      <c r="P41" s="7" t="s">
        <v>523</v>
      </c>
    </row>
    <row r="42" spans="1:16" ht="261" hidden="1" x14ac:dyDescent="0.35">
      <c r="A42" s="7" t="s">
        <v>458</v>
      </c>
      <c r="B42" t="s">
        <v>92</v>
      </c>
      <c r="C42" t="s">
        <v>334</v>
      </c>
      <c r="D42">
        <v>7</v>
      </c>
      <c r="E42" t="s">
        <v>287</v>
      </c>
      <c r="F42" t="s">
        <v>404</v>
      </c>
      <c r="J42" t="s">
        <v>241</v>
      </c>
      <c r="K42" t="s">
        <v>257</v>
      </c>
      <c r="L42" t="s">
        <v>372</v>
      </c>
      <c r="M42" t="s">
        <v>292</v>
      </c>
      <c r="N42" t="s">
        <v>301</v>
      </c>
      <c r="O42" t="s">
        <v>327</v>
      </c>
      <c r="P42" s="7" t="s">
        <v>527</v>
      </c>
    </row>
    <row r="43" spans="1:16" ht="261" hidden="1" x14ac:dyDescent="0.35">
      <c r="A43" s="7" t="s">
        <v>461</v>
      </c>
      <c r="B43" t="s">
        <v>92</v>
      </c>
      <c r="C43" t="s">
        <v>334</v>
      </c>
      <c r="D43">
        <v>7</v>
      </c>
      <c r="E43" t="s">
        <v>287</v>
      </c>
      <c r="F43" t="s">
        <v>407</v>
      </c>
      <c r="J43" t="s">
        <v>241</v>
      </c>
      <c r="K43" t="s">
        <v>257</v>
      </c>
      <c r="L43" t="s">
        <v>372</v>
      </c>
      <c r="M43" t="s">
        <v>292</v>
      </c>
      <c r="N43" t="s">
        <v>301</v>
      </c>
      <c r="O43" t="s">
        <v>327</v>
      </c>
      <c r="P43" s="7" t="s">
        <v>530</v>
      </c>
    </row>
    <row r="44" spans="1:16" ht="261" hidden="1" x14ac:dyDescent="0.35">
      <c r="A44" s="7" t="s">
        <v>466</v>
      </c>
      <c r="B44" t="s">
        <v>92</v>
      </c>
      <c r="C44" t="s">
        <v>334</v>
      </c>
      <c r="D44">
        <v>7</v>
      </c>
      <c r="E44" t="s">
        <v>287</v>
      </c>
      <c r="J44" t="s">
        <v>241</v>
      </c>
      <c r="K44" t="s">
        <v>257</v>
      </c>
      <c r="L44" t="s">
        <v>372</v>
      </c>
      <c r="M44" t="s">
        <v>292</v>
      </c>
      <c r="N44" t="s">
        <v>301</v>
      </c>
      <c r="O44" t="s">
        <v>327</v>
      </c>
      <c r="P44" s="7" t="s">
        <v>535</v>
      </c>
    </row>
    <row r="45" spans="1:16" ht="261" hidden="1" x14ac:dyDescent="0.35">
      <c r="A45" s="7" t="s">
        <v>480</v>
      </c>
      <c r="B45" t="s">
        <v>92</v>
      </c>
      <c r="C45" t="s">
        <v>334</v>
      </c>
      <c r="D45">
        <v>7</v>
      </c>
      <c r="E45" t="s">
        <v>287</v>
      </c>
      <c r="J45" t="s">
        <v>241</v>
      </c>
      <c r="K45" t="s">
        <v>257</v>
      </c>
      <c r="L45" t="s">
        <v>372</v>
      </c>
      <c r="M45" t="s">
        <v>292</v>
      </c>
      <c r="N45" t="s">
        <v>301</v>
      </c>
      <c r="O45" t="s">
        <v>327</v>
      </c>
      <c r="P45" s="7" t="s">
        <v>544</v>
      </c>
    </row>
    <row r="46" spans="1:16" ht="261" hidden="1" x14ac:dyDescent="0.35">
      <c r="A46" s="7" t="s">
        <v>502</v>
      </c>
      <c r="B46" t="s">
        <v>92</v>
      </c>
      <c r="C46" t="s">
        <v>334</v>
      </c>
      <c r="D46">
        <v>7</v>
      </c>
      <c r="E46" t="s">
        <v>287</v>
      </c>
      <c r="J46" t="s">
        <v>241</v>
      </c>
      <c r="K46" t="s">
        <v>257</v>
      </c>
      <c r="L46" t="s">
        <v>372</v>
      </c>
      <c r="M46" t="s">
        <v>292</v>
      </c>
      <c r="N46" t="s">
        <v>301</v>
      </c>
      <c r="O46" t="s">
        <v>327</v>
      </c>
      <c r="P46" s="7" t="s">
        <v>556</v>
      </c>
    </row>
    <row r="47" spans="1:16" ht="261" hidden="1" x14ac:dyDescent="0.35">
      <c r="A47" s="7" t="s">
        <v>439</v>
      </c>
      <c r="B47" t="s">
        <v>91</v>
      </c>
      <c r="C47" t="s">
        <v>334</v>
      </c>
      <c r="D47">
        <v>8</v>
      </c>
      <c r="E47" t="s">
        <v>287</v>
      </c>
      <c r="F47" t="s">
        <v>396</v>
      </c>
      <c r="G47">
        <v>55000</v>
      </c>
      <c r="J47" t="s">
        <v>241</v>
      </c>
      <c r="K47" t="s">
        <v>257</v>
      </c>
      <c r="L47" t="s">
        <v>372</v>
      </c>
      <c r="M47" t="s">
        <v>292</v>
      </c>
      <c r="N47" t="s">
        <v>301</v>
      </c>
      <c r="O47" t="s">
        <v>327</v>
      </c>
      <c r="P47" s="7" t="s">
        <v>514</v>
      </c>
    </row>
    <row r="48" spans="1:16" ht="261" hidden="1" x14ac:dyDescent="0.35">
      <c r="A48" s="7" t="s">
        <v>445</v>
      </c>
      <c r="B48" t="s">
        <v>91</v>
      </c>
      <c r="C48" t="s">
        <v>334</v>
      </c>
      <c r="D48">
        <v>8</v>
      </c>
      <c r="E48" t="s">
        <v>287</v>
      </c>
      <c r="F48" t="s">
        <v>393</v>
      </c>
      <c r="J48" t="s">
        <v>241</v>
      </c>
      <c r="K48" t="s">
        <v>257</v>
      </c>
      <c r="L48" t="s">
        <v>372</v>
      </c>
      <c r="M48" t="s">
        <v>292</v>
      </c>
      <c r="N48" t="s">
        <v>301</v>
      </c>
      <c r="O48" t="s">
        <v>327</v>
      </c>
      <c r="P48" s="7" t="s">
        <v>520</v>
      </c>
    </row>
    <row r="49" spans="1:16" ht="261" hidden="1" x14ac:dyDescent="0.35">
      <c r="A49" s="7" t="s">
        <v>482</v>
      </c>
      <c r="B49" t="s">
        <v>50</v>
      </c>
      <c r="C49" t="s">
        <v>215</v>
      </c>
      <c r="D49">
        <v>6</v>
      </c>
      <c r="E49" t="s">
        <v>287</v>
      </c>
      <c r="J49" t="s">
        <v>241</v>
      </c>
      <c r="K49" t="s">
        <v>257</v>
      </c>
      <c r="L49" t="s">
        <v>372</v>
      </c>
      <c r="M49" t="s">
        <v>292</v>
      </c>
      <c r="N49" t="s">
        <v>301</v>
      </c>
      <c r="O49" t="s">
        <v>327</v>
      </c>
      <c r="P49" s="7" t="s">
        <v>546</v>
      </c>
    </row>
    <row r="50" spans="1:16" ht="261" hidden="1" x14ac:dyDescent="0.35">
      <c r="A50" s="7" t="s">
        <v>476</v>
      </c>
      <c r="B50" t="s">
        <v>121</v>
      </c>
      <c r="C50" t="s">
        <v>215</v>
      </c>
      <c r="D50">
        <v>7</v>
      </c>
      <c r="E50" t="s">
        <v>287</v>
      </c>
      <c r="J50" t="s">
        <v>241</v>
      </c>
      <c r="K50" t="s">
        <v>257</v>
      </c>
      <c r="L50" t="s">
        <v>372</v>
      </c>
      <c r="M50" t="s">
        <v>292</v>
      </c>
      <c r="N50" t="s">
        <v>301</v>
      </c>
      <c r="O50" t="s">
        <v>327</v>
      </c>
      <c r="P50" s="7" t="s">
        <v>542</v>
      </c>
    </row>
    <row r="51" spans="1:16" ht="261" hidden="1" x14ac:dyDescent="0.35">
      <c r="A51" s="7" t="s">
        <v>465</v>
      </c>
      <c r="B51" t="s">
        <v>141</v>
      </c>
      <c r="C51" t="s">
        <v>215</v>
      </c>
      <c r="D51">
        <v>8</v>
      </c>
      <c r="E51" t="s">
        <v>287</v>
      </c>
      <c r="F51" t="s">
        <v>411</v>
      </c>
      <c r="J51" t="s">
        <v>241</v>
      </c>
      <c r="K51" t="s">
        <v>257</v>
      </c>
      <c r="L51" t="s">
        <v>372</v>
      </c>
      <c r="M51" t="s">
        <v>292</v>
      </c>
      <c r="N51" t="s">
        <v>301</v>
      </c>
      <c r="O51" t="s">
        <v>327</v>
      </c>
      <c r="P51" s="7" t="s">
        <v>534</v>
      </c>
    </row>
    <row r="52" spans="1:16" ht="261" hidden="1" x14ac:dyDescent="0.35">
      <c r="A52" s="7" t="s">
        <v>446</v>
      </c>
      <c r="B52" t="s">
        <v>169</v>
      </c>
      <c r="C52" t="s">
        <v>215</v>
      </c>
      <c r="D52">
        <v>9</v>
      </c>
      <c r="E52" t="s">
        <v>287</v>
      </c>
      <c r="F52" t="s">
        <v>386</v>
      </c>
      <c r="J52" t="s">
        <v>241</v>
      </c>
      <c r="K52" t="s">
        <v>257</v>
      </c>
      <c r="L52" t="s">
        <v>372</v>
      </c>
      <c r="M52" t="s">
        <v>292</v>
      </c>
      <c r="N52" t="s">
        <v>301</v>
      </c>
      <c r="O52" t="s">
        <v>327</v>
      </c>
      <c r="P52" s="7" t="s">
        <v>521</v>
      </c>
    </row>
    <row r="53" spans="1:16" ht="58" hidden="1" x14ac:dyDescent="0.35">
      <c r="A53" s="7" t="s">
        <v>447</v>
      </c>
      <c r="B53" t="s">
        <v>152</v>
      </c>
      <c r="C53" t="s">
        <v>219</v>
      </c>
      <c r="D53">
        <v>6</v>
      </c>
      <c r="E53" t="s">
        <v>240</v>
      </c>
      <c r="J53" t="s">
        <v>241</v>
      </c>
      <c r="K53" t="s">
        <v>257</v>
      </c>
      <c r="M53" t="s">
        <v>292</v>
      </c>
      <c r="N53" t="s">
        <v>301</v>
      </c>
      <c r="O53" t="s">
        <v>327</v>
      </c>
      <c r="P53" s="7" t="s">
        <v>434</v>
      </c>
    </row>
    <row r="54" spans="1:16" ht="58" hidden="1" x14ac:dyDescent="0.35">
      <c r="A54" s="7" t="s">
        <v>489</v>
      </c>
      <c r="B54" t="s">
        <v>152</v>
      </c>
      <c r="C54" t="s">
        <v>219</v>
      </c>
      <c r="D54">
        <v>6</v>
      </c>
      <c r="E54" t="s">
        <v>240</v>
      </c>
      <c r="J54" t="s">
        <v>241</v>
      </c>
      <c r="K54" t="s">
        <v>257</v>
      </c>
      <c r="M54" t="s">
        <v>292</v>
      </c>
      <c r="N54" t="s">
        <v>301</v>
      </c>
      <c r="O54" t="s">
        <v>327</v>
      </c>
      <c r="P54" s="7" t="s">
        <v>434</v>
      </c>
    </row>
    <row r="55" spans="1:16" ht="72.5" hidden="1" x14ac:dyDescent="0.35">
      <c r="A55" s="7" t="s">
        <v>472</v>
      </c>
      <c r="B55" t="s">
        <v>58</v>
      </c>
      <c r="C55" t="s">
        <v>209</v>
      </c>
      <c r="D55">
        <v>6</v>
      </c>
      <c r="E55" t="s">
        <v>289</v>
      </c>
      <c r="J55" t="s">
        <v>241</v>
      </c>
      <c r="K55" t="s">
        <v>257</v>
      </c>
      <c r="M55" t="s">
        <v>292</v>
      </c>
      <c r="N55" t="s">
        <v>301</v>
      </c>
      <c r="O55" t="s">
        <v>327</v>
      </c>
      <c r="P55" s="7" t="s">
        <v>434</v>
      </c>
    </row>
    <row r="56" spans="1:16" ht="87" hidden="1" x14ac:dyDescent="0.35">
      <c r="A56" s="7" t="s">
        <v>490</v>
      </c>
      <c r="B56" t="s">
        <v>69</v>
      </c>
      <c r="C56" t="s">
        <v>206</v>
      </c>
      <c r="D56">
        <v>5</v>
      </c>
      <c r="E56" t="s">
        <v>240</v>
      </c>
      <c r="F56" t="s">
        <v>419</v>
      </c>
      <c r="J56" t="s">
        <v>241</v>
      </c>
      <c r="K56" t="s">
        <v>257</v>
      </c>
      <c r="M56" t="s">
        <v>292</v>
      </c>
      <c r="N56" t="s">
        <v>301</v>
      </c>
      <c r="O56" t="s">
        <v>327</v>
      </c>
      <c r="P56" s="7" t="s">
        <v>434</v>
      </c>
    </row>
    <row r="57" spans="1:16" ht="87" hidden="1" x14ac:dyDescent="0.35">
      <c r="A57" s="7" t="s">
        <v>491</v>
      </c>
      <c r="B57" t="s">
        <v>69</v>
      </c>
      <c r="C57" t="s">
        <v>206</v>
      </c>
      <c r="D57">
        <v>5</v>
      </c>
      <c r="E57" t="s">
        <v>240</v>
      </c>
      <c r="F57" t="s">
        <v>419</v>
      </c>
      <c r="J57" t="s">
        <v>241</v>
      </c>
      <c r="K57" t="s">
        <v>257</v>
      </c>
      <c r="M57" t="s">
        <v>292</v>
      </c>
      <c r="N57" t="s">
        <v>301</v>
      </c>
      <c r="O57" t="s">
        <v>327</v>
      </c>
      <c r="P57" s="7" t="s">
        <v>434</v>
      </c>
    </row>
    <row r="58" spans="1:16" ht="87" hidden="1" x14ac:dyDescent="0.35">
      <c r="A58" s="7" t="s">
        <v>492</v>
      </c>
      <c r="B58" t="s">
        <v>69</v>
      </c>
      <c r="C58" t="s">
        <v>206</v>
      </c>
      <c r="D58">
        <v>5</v>
      </c>
      <c r="E58" t="s">
        <v>240</v>
      </c>
      <c r="F58" t="s">
        <v>419</v>
      </c>
      <c r="J58" t="s">
        <v>241</v>
      </c>
      <c r="K58" t="s">
        <v>257</v>
      </c>
      <c r="M58" t="s">
        <v>292</v>
      </c>
      <c r="N58" t="s">
        <v>301</v>
      </c>
      <c r="O58" t="s">
        <v>327</v>
      </c>
      <c r="P58" s="7" t="s">
        <v>434</v>
      </c>
    </row>
    <row r="59" spans="1:16" ht="261" hidden="1" x14ac:dyDescent="0.35">
      <c r="A59" s="7" t="s">
        <v>444</v>
      </c>
      <c r="B59" t="s">
        <v>32</v>
      </c>
      <c r="C59" t="s">
        <v>222</v>
      </c>
      <c r="D59">
        <v>4</v>
      </c>
      <c r="E59" t="s">
        <v>287</v>
      </c>
      <c r="F59" t="s">
        <v>394</v>
      </c>
      <c r="J59" t="s">
        <v>241</v>
      </c>
      <c r="K59" t="s">
        <v>257</v>
      </c>
      <c r="L59" t="s">
        <v>372</v>
      </c>
      <c r="M59" t="s">
        <v>292</v>
      </c>
      <c r="N59" t="s">
        <v>301</v>
      </c>
      <c r="O59" t="s">
        <v>327</v>
      </c>
      <c r="P59" s="7" t="s">
        <v>519</v>
      </c>
    </row>
    <row r="60" spans="1:16" ht="261" hidden="1" x14ac:dyDescent="0.35">
      <c r="A60" s="7" t="s">
        <v>463</v>
      </c>
      <c r="B60" t="s">
        <v>32</v>
      </c>
      <c r="C60" t="s">
        <v>222</v>
      </c>
      <c r="D60">
        <v>4</v>
      </c>
      <c r="E60" t="s">
        <v>287</v>
      </c>
      <c r="F60" t="s">
        <v>409</v>
      </c>
      <c r="J60" t="s">
        <v>241</v>
      </c>
      <c r="K60" t="s">
        <v>257</v>
      </c>
      <c r="L60" t="s">
        <v>372</v>
      </c>
      <c r="M60" t="s">
        <v>292</v>
      </c>
      <c r="N60" t="s">
        <v>301</v>
      </c>
      <c r="O60" t="s">
        <v>327</v>
      </c>
      <c r="P60" s="7" t="s">
        <v>532</v>
      </c>
    </row>
    <row r="61" spans="1:16" ht="261" hidden="1" x14ac:dyDescent="0.35">
      <c r="A61" s="7" t="s">
        <v>464</v>
      </c>
      <c r="B61" t="s">
        <v>32</v>
      </c>
      <c r="C61" t="s">
        <v>222</v>
      </c>
      <c r="D61">
        <v>4</v>
      </c>
      <c r="E61" t="s">
        <v>287</v>
      </c>
      <c r="F61" t="s">
        <v>410</v>
      </c>
      <c r="J61" t="s">
        <v>241</v>
      </c>
      <c r="K61" t="s">
        <v>257</v>
      </c>
      <c r="L61" t="s">
        <v>372</v>
      </c>
      <c r="M61" t="s">
        <v>292</v>
      </c>
      <c r="N61" t="s">
        <v>301</v>
      </c>
      <c r="O61" t="s">
        <v>327</v>
      </c>
      <c r="P61" s="7" t="s">
        <v>533</v>
      </c>
    </row>
    <row r="62" spans="1:16" ht="261" hidden="1" x14ac:dyDescent="0.35">
      <c r="A62" s="7" t="s">
        <v>473</v>
      </c>
      <c r="B62" t="s">
        <v>34</v>
      </c>
      <c r="C62" t="s">
        <v>222</v>
      </c>
      <c r="D62">
        <v>5</v>
      </c>
      <c r="E62" t="s">
        <v>287</v>
      </c>
      <c r="J62" t="s">
        <v>241</v>
      </c>
      <c r="K62" t="s">
        <v>257</v>
      </c>
      <c r="L62" t="s">
        <v>372</v>
      </c>
      <c r="M62" t="s">
        <v>292</v>
      </c>
      <c r="N62" t="s">
        <v>301</v>
      </c>
      <c r="O62" t="s">
        <v>327</v>
      </c>
      <c r="P62" s="7" t="s">
        <v>540</v>
      </c>
    </row>
    <row r="63" spans="1:16" ht="261" hidden="1" x14ac:dyDescent="0.35">
      <c r="A63" s="7" t="s">
        <v>428</v>
      </c>
      <c r="B63" t="s">
        <v>35</v>
      </c>
      <c r="C63" t="s">
        <v>222</v>
      </c>
      <c r="D63">
        <v>6</v>
      </c>
      <c r="E63" t="s">
        <v>287</v>
      </c>
      <c r="F63" t="s">
        <v>374</v>
      </c>
      <c r="G63">
        <v>15000</v>
      </c>
      <c r="H63">
        <v>5000</v>
      </c>
      <c r="J63" t="s">
        <v>241</v>
      </c>
      <c r="K63" t="s">
        <v>257</v>
      </c>
      <c r="L63" t="s">
        <v>372</v>
      </c>
      <c r="M63" t="s">
        <v>292</v>
      </c>
      <c r="N63" t="s">
        <v>301</v>
      </c>
      <c r="O63" t="s">
        <v>327</v>
      </c>
      <c r="P63" s="7" t="s">
        <v>509</v>
      </c>
    </row>
    <row r="64" spans="1:16" ht="261" hidden="1" x14ac:dyDescent="0.35">
      <c r="A64" s="7" t="s">
        <v>429</v>
      </c>
      <c r="B64" t="s">
        <v>35</v>
      </c>
      <c r="C64" t="s">
        <v>222</v>
      </c>
      <c r="D64">
        <v>6</v>
      </c>
      <c r="E64" t="s">
        <v>287</v>
      </c>
      <c r="J64" t="s">
        <v>241</v>
      </c>
      <c r="K64" t="s">
        <v>257</v>
      </c>
      <c r="L64" t="s">
        <v>372</v>
      </c>
      <c r="M64" t="s">
        <v>292</v>
      </c>
      <c r="N64" t="s">
        <v>301</v>
      </c>
      <c r="O64" t="s">
        <v>327</v>
      </c>
      <c r="P64" s="7" t="s">
        <v>510</v>
      </c>
    </row>
    <row r="65" spans="1:16" ht="261" hidden="1" x14ac:dyDescent="0.35">
      <c r="A65" s="7" t="s">
        <v>471</v>
      </c>
      <c r="B65" t="s">
        <v>35</v>
      </c>
      <c r="C65" t="s">
        <v>222</v>
      </c>
      <c r="D65">
        <v>6</v>
      </c>
      <c r="E65" t="s">
        <v>287</v>
      </c>
      <c r="J65" t="s">
        <v>241</v>
      </c>
      <c r="K65" t="s">
        <v>257</v>
      </c>
      <c r="L65" t="s">
        <v>372</v>
      </c>
      <c r="M65" t="s">
        <v>292</v>
      </c>
      <c r="N65" t="s">
        <v>301</v>
      </c>
      <c r="O65" t="s">
        <v>327</v>
      </c>
      <c r="P65" s="7" t="s">
        <v>539</v>
      </c>
    </row>
    <row r="66" spans="1:16" ht="261" hidden="1" x14ac:dyDescent="0.35">
      <c r="A66" s="7" t="s">
        <v>443</v>
      </c>
      <c r="B66" t="s">
        <v>117</v>
      </c>
      <c r="C66" t="s">
        <v>222</v>
      </c>
      <c r="D66">
        <v>7</v>
      </c>
      <c r="E66" t="s">
        <v>287</v>
      </c>
      <c r="F66" t="s">
        <v>385</v>
      </c>
      <c r="J66" t="s">
        <v>241</v>
      </c>
      <c r="K66" t="s">
        <v>257</v>
      </c>
      <c r="L66" t="s">
        <v>372</v>
      </c>
      <c r="M66" t="s">
        <v>292</v>
      </c>
      <c r="N66" t="s">
        <v>301</v>
      </c>
      <c r="O66" t="s">
        <v>327</v>
      </c>
      <c r="P66" s="7" t="s">
        <v>518</v>
      </c>
    </row>
    <row r="67" spans="1:16" ht="58" hidden="1" x14ac:dyDescent="0.35">
      <c r="A67" s="7" t="s">
        <v>433</v>
      </c>
      <c r="B67" t="s">
        <v>112</v>
      </c>
      <c r="C67" t="s">
        <v>220</v>
      </c>
      <c r="D67">
        <v>6</v>
      </c>
      <c r="E67" t="s">
        <v>240</v>
      </c>
      <c r="J67" t="s">
        <v>241</v>
      </c>
      <c r="K67" t="s">
        <v>257</v>
      </c>
      <c r="M67" t="s">
        <v>292</v>
      </c>
      <c r="N67" t="s">
        <v>301</v>
      </c>
      <c r="O67" t="s">
        <v>327</v>
      </c>
      <c r="P67" s="7" t="s">
        <v>434</v>
      </c>
    </row>
    <row r="68" spans="1:16" ht="58" hidden="1" x14ac:dyDescent="0.35">
      <c r="A68" s="7" t="s">
        <v>474</v>
      </c>
      <c r="B68" t="s">
        <v>112</v>
      </c>
      <c r="C68" t="s">
        <v>220</v>
      </c>
      <c r="D68">
        <v>6</v>
      </c>
      <c r="E68" t="s">
        <v>240</v>
      </c>
      <c r="J68" t="s">
        <v>241</v>
      </c>
      <c r="K68" t="s">
        <v>257</v>
      </c>
      <c r="M68" t="s">
        <v>292</v>
      </c>
      <c r="N68" t="s">
        <v>301</v>
      </c>
      <c r="O68" t="s">
        <v>327</v>
      </c>
      <c r="P68" s="7" t="s">
        <v>434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2020-12-01T11:02:06Z</dcterms:modified>
</cp:coreProperties>
</file>