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03E085BC-096A-4C1B-B2EE-C15C05CB68D6}" xr6:coauthVersionLast="45" xr6:coauthVersionMax="45" xr10:uidLastSave="{00000000-0000-0000-0000-000000000000}"/>
  <bookViews>
    <workbookView xWindow="-110" yWindow="-110" windowWidth="38620" windowHeight="21220" activeTab="6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Parts!$A$1:$AT$68</definedName>
    <definedName name="_xlnm._FilterDatabase" localSheetId="7" hidden="1">Pasted!$A$1:$P$68</definedName>
    <definedName name="_xlnm._FilterDatabase" localSheetId="1" hidden="1">TechTree!$A$1:$E$438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7" i="1" l="1"/>
  <c r="AO18" i="1"/>
  <c r="AO19" i="1"/>
  <c r="AO20" i="1"/>
  <c r="AO21" i="1"/>
  <c r="L21" i="1" s="1"/>
  <c r="AO22" i="1"/>
  <c r="AO23" i="1"/>
  <c r="L23" i="1" s="1"/>
  <c r="AO24" i="1"/>
  <c r="L24" i="1" s="1"/>
  <c r="AO25" i="1"/>
  <c r="AO26" i="1"/>
  <c r="AO27" i="1"/>
  <c r="L27" i="1" s="1"/>
  <c r="AO28" i="1"/>
  <c r="AO29" i="1"/>
  <c r="AO30" i="1"/>
  <c r="AO31" i="1"/>
  <c r="AO32" i="1"/>
  <c r="AO33" i="1"/>
  <c r="AO34" i="1"/>
  <c r="AO35" i="1"/>
  <c r="AO36" i="1"/>
  <c r="L36" i="1" s="1"/>
  <c r="AO37" i="1"/>
  <c r="AO38" i="1"/>
  <c r="L38" i="1" s="1"/>
  <c r="AO39" i="1"/>
  <c r="L39" i="1" s="1"/>
  <c r="AO40" i="1"/>
  <c r="L40" i="1" s="1"/>
  <c r="AO41" i="1"/>
  <c r="AO42" i="1"/>
  <c r="AO43" i="1"/>
  <c r="AO44" i="1"/>
  <c r="AO45" i="1"/>
  <c r="L45" i="1" s="1"/>
  <c r="AO46" i="1"/>
  <c r="AO47" i="1"/>
  <c r="AO48" i="1"/>
  <c r="L48" i="1" s="1"/>
  <c r="AO49" i="1"/>
  <c r="AO50" i="1"/>
  <c r="L50" i="1" s="1"/>
  <c r="AO51" i="1"/>
  <c r="L51" i="1" s="1"/>
  <c r="AO52" i="1"/>
  <c r="AO53" i="1"/>
  <c r="AO54" i="1"/>
  <c r="AO55" i="1"/>
  <c r="AO56" i="1"/>
  <c r="AO57" i="1"/>
  <c r="L57" i="1" s="1"/>
  <c r="AO58" i="1"/>
  <c r="AO16" i="1"/>
  <c r="AO3" i="1"/>
  <c r="AO4" i="1"/>
  <c r="AO5" i="1"/>
  <c r="AO6" i="1"/>
  <c r="AO7" i="1"/>
  <c r="AO8" i="1"/>
  <c r="AO9" i="1"/>
  <c r="AO10" i="1"/>
  <c r="AO11" i="1"/>
  <c r="AO12" i="1"/>
  <c r="AO13" i="1"/>
  <c r="L13" i="1" s="1"/>
  <c r="AO14" i="1"/>
  <c r="L14" i="1" s="1"/>
  <c r="AO15" i="1"/>
  <c r="L25" i="1"/>
  <c r="L26" i="1"/>
  <c r="L34" i="1"/>
  <c r="L37" i="1"/>
  <c r="L46" i="1"/>
  <c r="L49" i="1"/>
  <c r="AO2" i="1"/>
  <c r="L9" i="1"/>
  <c r="L10" i="1"/>
  <c r="L12" i="1"/>
  <c r="L15" i="1"/>
  <c r="L3" i="1"/>
  <c r="L4" i="1"/>
  <c r="L5" i="1"/>
  <c r="L6" i="1"/>
  <c r="L7" i="1"/>
  <c r="L8" i="1"/>
  <c r="L11" i="1"/>
  <c r="L16" i="1"/>
  <c r="L17" i="1"/>
  <c r="L18" i="1"/>
  <c r="L19" i="1"/>
  <c r="L20" i="1"/>
  <c r="L22" i="1"/>
  <c r="L28" i="1"/>
  <c r="L29" i="1"/>
  <c r="L30" i="1"/>
  <c r="L31" i="1"/>
  <c r="L32" i="1"/>
  <c r="L33" i="1"/>
  <c r="L35" i="1"/>
  <c r="L41" i="1"/>
  <c r="L42" i="1"/>
  <c r="L43" i="1"/>
  <c r="L44" i="1"/>
  <c r="L47" i="1"/>
  <c r="L52" i="1"/>
  <c r="L53" i="1"/>
  <c r="L54" i="1"/>
  <c r="L55" i="1"/>
  <c r="L56" i="1"/>
  <c r="L58" i="1"/>
  <c r="L2" i="1"/>
  <c r="U58" i="1"/>
  <c r="U57" i="1"/>
  <c r="U12" i="1"/>
  <c r="U3" i="1" l="1"/>
  <c r="M4" i="1"/>
  <c r="AD4" i="1"/>
  <c r="AM4" i="1"/>
  <c r="AP4" i="1"/>
  <c r="AR4" i="1" s="1"/>
  <c r="AQ4" i="1"/>
  <c r="AT4" i="1"/>
  <c r="M5" i="1"/>
  <c r="AD5" i="1"/>
  <c r="AM5" i="1"/>
  <c r="AP5" i="1"/>
  <c r="AR5" i="1" s="1"/>
  <c r="AQ5" i="1"/>
  <c r="AT5" i="1"/>
  <c r="M6" i="1"/>
  <c r="AD6" i="1"/>
  <c r="AM6" i="1"/>
  <c r="AP6" i="1"/>
  <c r="AR6" i="1" s="1"/>
  <c r="AQ6" i="1"/>
  <c r="AT6" i="1"/>
  <c r="M7" i="1"/>
  <c r="AD7" i="1"/>
  <c r="AM7" i="1"/>
  <c r="AP7" i="1"/>
  <c r="AR7" i="1" s="1"/>
  <c r="AQ7" i="1"/>
  <c r="AT7" i="1"/>
  <c r="M8" i="1"/>
  <c r="AD8" i="1"/>
  <c r="AM8" i="1"/>
  <c r="AP8" i="1"/>
  <c r="AR8" i="1" s="1"/>
  <c r="AQ8" i="1"/>
  <c r="AT8" i="1"/>
  <c r="M9" i="1"/>
  <c r="AD9" i="1"/>
  <c r="AM9" i="1"/>
  <c r="AP9" i="1"/>
  <c r="AR9" i="1" s="1"/>
  <c r="AQ9" i="1"/>
  <c r="AT9" i="1"/>
  <c r="M10" i="1"/>
  <c r="AD10" i="1"/>
  <c r="AM10" i="1"/>
  <c r="AP10" i="1"/>
  <c r="AR10" i="1" s="1"/>
  <c r="AQ10" i="1"/>
  <c r="AT10" i="1"/>
  <c r="M11" i="1"/>
  <c r="AD11" i="1"/>
  <c r="AM11" i="1"/>
  <c r="AP11" i="1"/>
  <c r="AR11" i="1" s="1"/>
  <c r="AQ11" i="1"/>
  <c r="AT11" i="1"/>
  <c r="M12" i="1"/>
  <c r="AD12" i="1"/>
  <c r="AM12" i="1"/>
  <c r="AP12" i="1"/>
  <c r="AR12" i="1" s="1"/>
  <c r="AQ12" i="1"/>
  <c r="AT12" i="1"/>
  <c r="M13" i="1"/>
  <c r="AD13" i="1"/>
  <c r="AM13" i="1"/>
  <c r="AP13" i="1"/>
  <c r="AR13" i="1" s="1"/>
  <c r="AQ13" i="1"/>
  <c r="AT13" i="1"/>
  <c r="M14" i="1"/>
  <c r="AD14" i="1"/>
  <c r="AM14" i="1"/>
  <c r="AP14" i="1"/>
  <c r="AR14" i="1" s="1"/>
  <c r="AQ14" i="1"/>
  <c r="AT14" i="1"/>
  <c r="M15" i="1"/>
  <c r="AD15" i="1"/>
  <c r="AM15" i="1"/>
  <c r="AP15" i="1"/>
  <c r="AR15" i="1" s="1"/>
  <c r="AQ15" i="1"/>
  <c r="AT15" i="1"/>
  <c r="M16" i="1"/>
  <c r="AD16" i="1"/>
  <c r="AM16" i="1"/>
  <c r="AP16" i="1"/>
  <c r="AR16" i="1" s="1"/>
  <c r="AQ16" i="1"/>
  <c r="AT16" i="1"/>
  <c r="M17" i="1"/>
  <c r="AD17" i="1"/>
  <c r="AM17" i="1"/>
  <c r="AP17" i="1"/>
  <c r="AQ17" i="1"/>
  <c r="AR17" i="1"/>
  <c r="AT17" i="1"/>
  <c r="M18" i="1"/>
  <c r="AD18" i="1"/>
  <c r="AM18" i="1"/>
  <c r="AP18" i="1"/>
  <c r="AR18" i="1" s="1"/>
  <c r="AQ18" i="1"/>
  <c r="AT18" i="1"/>
  <c r="M19" i="1"/>
  <c r="AD19" i="1"/>
  <c r="AM19" i="1"/>
  <c r="AP19" i="1"/>
  <c r="AR19" i="1" s="1"/>
  <c r="AQ19" i="1"/>
  <c r="AT19" i="1"/>
  <c r="M20" i="1"/>
  <c r="AD20" i="1"/>
  <c r="AM20" i="1"/>
  <c r="AP20" i="1"/>
  <c r="AR20" i="1" s="1"/>
  <c r="AQ20" i="1"/>
  <c r="AT20" i="1"/>
  <c r="M21" i="1"/>
  <c r="AD21" i="1"/>
  <c r="AM21" i="1"/>
  <c r="AP21" i="1"/>
  <c r="AR21" i="1" s="1"/>
  <c r="AQ21" i="1"/>
  <c r="AT21" i="1"/>
  <c r="M22" i="1"/>
  <c r="AD22" i="1"/>
  <c r="AM22" i="1"/>
  <c r="AP22" i="1"/>
  <c r="AR22" i="1" s="1"/>
  <c r="AQ22" i="1"/>
  <c r="AT22" i="1"/>
  <c r="M23" i="1"/>
  <c r="AD23" i="1"/>
  <c r="AM23" i="1"/>
  <c r="AP23" i="1"/>
  <c r="AR23" i="1" s="1"/>
  <c r="AQ23" i="1"/>
  <c r="AT23" i="1"/>
  <c r="M24" i="1"/>
  <c r="AD24" i="1"/>
  <c r="AM24" i="1"/>
  <c r="AP24" i="1"/>
  <c r="AR24" i="1" s="1"/>
  <c r="AQ24" i="1"/>
  <c r="AT24" i="1"/>
  <c r="M25" i="1"/>
  <c r="AD25" i="1"/>
  <c r="AM25" i="1"/>
  <c r="AP25" i="1"/>
  <c r="AR25" i="1" s="1"/>
  <c r="AQ25" i="1"/>
  <c r="AT25" i="1"/>
  <c r="M26" i="1"/>
  <c r="AD26" i="1"/>
  <c r="AM26" i="1"/>
  <c r="AP26" i="1"/>
  <c r="AR26" i="1" s="1"/>
  <c r="AQ26" i="1"/>
  <c r="AT26" i="1"/>
  <c r="M27" i="1"/>
  <c r="AD27" i="1"/>
  <c r="AM27" i="1"/>
  <c r="AP27" i="1"/>
  <c r="AR27" i="1" s="1"/>
  <c r="AQ27" i="1"/>
  <c r="AT27" i="1"/>
  <c r="M28" i="1"/>
  <c r="AD28" i="1"/>
  <c r="AM28" i="1"/>
  <c r="AP28" i="1"/>
  <c r="AR28" i="1" s="1"/>
  <c r="AQ28" i="1"/>
  <c r="AT28" i="1"/>
  <c r="M29" i="1"/>
  <c r="AD29" i="1"/>
  <c r="AM29" i="1"/>
  <c r="AP29" i="1"/>
  <c r="AR29" i="1" s="1"/>
  <c r="AQ29" i="1"/>
  <c r="AT29" i="1"/>
  <c r="M30" i="1"/>
  <c r="AD30" i="1"/>
  <c r="AM30" i="1"/>
  <c r="AP30" i="1"/>
  <c r="AR30" i="1" s="1"/>
  <c r="AQ30" i="1"/>
  <c r="AT30" i="1"/>
  <c r="M31" i="1"/>
  <c r="AD31" i="1"/>
  <c r="AM31" i="1"/>
  <c r="AP31" i="1"/>
  <c r="AR31" i="1" s="1"/>
  <c r="AQ31" i="1"/>
  <c r="AT31" i="1"/>
  <c r="M32" i="1"/>
  <c r="AD32" i="1"/>
  <c r="AM32" i="1"/>
  <c r="AP32" i="1"/>
  <c r="AR32" i="1" s="1"/>
  <c r="AQ32" i="1"/>
  <c r="AT32" i="1"/>
  <c r="M33" i="1"/>
  <c r="AD33" i="1"/>
  <c r="AM33" i="1"/>
  <c r="AP33" i="1"/>
  <c r="AR33" i="1" s="1"/>
  <c r="AQ33" i="1"/>
  <c r="AT33" i="1"/>
  <c r="M34" i="1"/>
  <c r="AD34" i="1"/>
  <c r="AM34" i="1"/>
  <c r="AP34" i="1"/>
  <c r="AR34" i="1" s="1"/>
  <c r="AQ34" i="1"/>
  <c r="AT34" i="1"/>
  <c r="M35" i="1"/>
  <c r="AD35" i="1"/>
  <c r="AM35" i="1"/>
  <c r="AP35" i="1"/>
  <c r="AQ35" i="1"/>
  <c r="AR35" i="1"/>
  <c r="AT35" i="1"/>
  <c r="M36" i="1"/>
  <c r="AD36" i="1"/>
  <c r="AM36" i="1"/>
  <c r="AP36" i="1"/>
  <c r="AR36" i="1" s="1"/>
  <c r="AQ36" i="1"/>
  <c r="AT36" i="1"/>
  <c r="M37" i="1"/>
  <c r="AD37" i="1"/>
  <c r="AM37" i="1"/>
  <c r="AP37" i="1"/>
  <c r="AR37" i="1" s="1"/>
  <c r="AQ37" i="1"/>
  <c r="AT37" i="1"/>
  <c r="M38" i="1"/>
  <c r="AD38" i="1"/>
  <c r="AM38" i="1"/>
  <c r="AP38" i="1"/>
  <c r="AR38" i="1" s="1"/>
  <c r="AQ38" i="1"/>
  <c r="AT38" i="1"/>
  <c r="M39" i="1"/>
  <c r="AD39" i="1"/>
  <c r="AM39" i="1"/>
  <c r="AP39" i="1"/>
  <c r="AR39" i="1" s="1"/>
  <c r="AQ39" i="1"/>
  <c r="AT39" i="1"/>
  <c r="M40" i="1"/>
  <c r="AD40" i="1"/>
  <c r="AM40" i="1"/>
  <c r="AP40" i="1"/>
  <c r="AR40" i="1" s="1"/>
  <c r="AQ40" i="1"/>
  <c r="AT40" i="1"/>
  <c r="M41" i="1"/>
  <c r="AD41" i="1"/>
  <c r="AM41" i="1"/>
  <c r="AP41" i="1"/>
  <c r="AR41" i="1" s="1"/>
  <c r="AQ41" i="1"/>
  <c r="AT41" i="1"/>
  <c r="M42" i="1"/>
  <c r="AD42" i="1"/>
  <c r="AM42" i="1"/>
  <c r="AP42" i="1"/>
  <c r="AR42" i="1" s="1"/>
  <c r="AQ42" i="1"/>
  <c r="AT42" i="1"/>
  <c r="M43" i="1"/>
  <c r="AD43" i="1"/>
  <c r="AM43" i="1"/>
  <c r="AP43" i="1"/>
  <c r="AR43" i="1" s="1"/>
  <c r="AQ43" i="1"/>
  <c r="AT43" i="1"/>
  <c r="M44" i="1"/>
  <c r="AD44" i="1"/>
  <c r="AM44" i="1"/>
  <c r="AP44" i="1"/>
  <c r="AR44" i="1" s="1"/>
  <c r="AQ44" i="1"/>
  <c r="AT44" i="1"/>
  <c r="M45" i="1"/>
  <c r="AD45" i="1"/>
  <c r="AM45" i="1"/>
  <c r="AP45" i="1"/>
  <c r="AR45" i="1" s="1"/>
  <c r="AQ45" i="1"/>
  <c r="AT45" i="1"/>
  <c r="M46" i="1"/>
  <c r="AD46" i="1"/>
  <c r="AM46" i="1"/>
  <c r="AP46" i="1"/>
  <c r="AR46" i="1" s="1"/>
  <c r="AQ46" i="1"/>
  <c r="AT46" i="1"/>
  <c r="M47" i="1"/>
  <c r="AD47" i="1"/>
  <c r="AM47" i="1"/>
  <c r="AP47" i="1"/>
  <c r="AR47" i="1" s="1"/>
  <c r="AQ47" i="1"/>
  <c r="AT47" i="1"/>
  <c r="M48" i="1"/>
  <c r="AD48" i="1"/>
  <c r="AM48" i="1"/>
  <c r="AP48" i="1"/>
  <c r="AR48" i="1" s="1"/>
  <c r="AQ48" i="1"/>
  <c r="AT48" i="1"/>
  <c r="M49" i="1"/>
  <c r="AD49" i="1"/>
  <c r="AM49" i="1"/>
  <c r="AP49" i="1"/>
  <c r="AR49" i="1" s="1"/>
  <c r="AQ49" i="1"/>
  <c r="AT49" i="1"/>
  <c r="M50" i="1"/>
  <c r="AD50" i="1"/>
  <c r="AM50" i="1"/>
  <c r="AP50" i="1"/>
  <c r="AR50" i="1" s="1"/>
  <c r="AQ50" i="1"/>
  <c r="AT50" i="1"/>
  <c r="M51" i="1"/>
  <c r="AD51" i="1"/>
  <c r="AM51" i="1"/>
  <c r="AP51" i="1"/>
  <c r="AR51" i="1" s="1"/>
  <c r="AQ51" i="1"/>
  <c r="AT51" i="1"/>
  <c r="M52" i="1"/>
  <c r="AD52" i="1"/>
  <c r="AM52" i="1"/>
  <c r="AP52" i="1"/>
  <c r="AR52" i="1" s="1"/>
  <c r="AQ52" i="1"/>
  <c r="AT52" i="1"/>
  <c r="M53" i="1"/>
  <c r="AD53" i="1"/>
  <c r="AM53" i="1"/>
  <c r="AP53" i="1"/>
  <c r="AQ53" i="1"/>
  <c r="AR53" i="1"/>
  <c r="AT53" i="1"/>
  <c r="M54" i="1"/>
  <c r="AD54" i="1"/>
  <c r="AM54" i="1"/>
  <c r="AP54" i="1"/>
  <c r="AR54" i="1" s="1"/>
  <c r="AQ54" i="1"/>
  <c r="AT54" i="1"/>
  <c r="M55" i="1"/>
  <c r="AD55" i="1"/>
  <c r="AM55" i="1"/>
  <c r="AP55" i="1"/>
  <c r="AR55" i="1" s="1"/>
  <c r="AQ55" i="1"/>
  <c r="AT55" i="1"/>
  <c r="M56" i="1"/>
  <c r="AD56" i="1"/>
  <c r="AM56" i="1"/>
  <c r="AP56" i="1"/>
  <c r="AQ56" i="1"/>
  <c r="AR56" i="1"/>
  <c r="AT56" i="1"/>
  <c r="M57" i="1"/>
  <c r="AD57" i="1"/>
  <c r="AM57" i="1"/>
  <c r="AP57" i="1"/>
  <c r="AR57" i="1" s="1"/>
  <c r="AQ57" i="1"/>
  <c r="AT57" i="1"/>
  <c r="M58" i="1"/>
  <c r="AD58" i="1"/>
  <c r="AM58" i="1"/>
  <c r="AP58" i="1"/>
  <c r="AR58" i="1" s="1"/>
  <c r="AQ58" i="1"/>
  <c r="AT58" i="1"/>
  <c r="AT3" i="1" l="1"/>
  <c r="AQ3" i="1"/>
  <c r="AP3" i="1"/>
  <c r="AR3" i="1" s="1"/>
  <c r="AM3" i="1"/>
  <c r="AD3" i="1"/>
  <c r="M3" i="1"/>
  <c r="C188" i="2" l="1"/>
  <c r="E188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2" i="2"/>
  <c r="I17" i="3" l="1"/>
  <c r="E17" i="3"/>
  <c r="AM2" i="1" l="1"/>
  <c r="AP2" i="1"/>
  <c r="AR2" i="1" s="1"/>
  <c r="AQ2" i="1"/>
  <c r="AT2" i="1"/>
  <c r="AD2" i="1" s="1"/>
  <c r="C298" i="2" l="1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100" i="2"/>
  <c r="F17" i="3"/>
  <c r="G17" i="3"/>
  <c r="H17" i="3"/>
  <c r="J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M2" i="1" l="1"/>
</calcChain>
</file>

<file path=xl/sharedStrings.xml><?xml version="1.0" encoding="utf-8"?>
<sst xmlns="http://schemas.openxmlformats.org/spreadsheetml/2006/main" count="2846" uniqueCount="811">
  <si>
    <t>Name</t>
  </si>
  <si>
    <t>Title</t>
  </si>
  <si>
    <t>Manufacturer</t>
  </si>
  <si>
    <t>Category</t>
  </si>
  <si>
    <t>EntryCost</t>
  </si>
  <si>
    <t>Pods</t>
  </si>
  <si>
    <t>Structural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</si>
  <si>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</si>
  <si>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</si>
  <si>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</si>
  <si>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</si>
  <si>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</si>
  <si>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</si>
  <si>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</si>
  <si>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</si>
  <si>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</si>
  <si>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</si>
  <si>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</si>
  <si>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</si>
  <si>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</si>
  <si>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</si>
  <si>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</si>
  <si>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</si>
  <si>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</si>
  <si>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</si>
  <si>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</si>
  <si>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</si>
  <si>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</si>
  <si>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</si>
  <si>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</si>
  <si>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</si>
  <si>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</si>
  <si>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</si>
  <si>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</si>
  <si>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</si>
  <si>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</si>
  <si>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</si>
  <si>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</si>
  <si>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</si>
  <si>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</si>
  <si>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</si>
  <si>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</si>
  <si>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</si>
  <si>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</si>
  <si>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</si>
  <si>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</si>
  <si>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</si>
  <si>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</si>
  <si>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</si>
  <si>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</si>
  <si>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</si>
  <si>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</si>
  <si>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</si>
  <si>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</si>
  <si>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</si>
  <si>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</si>
  <si>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</si>
  <si>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</si>
  <si>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</si>
  <si>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</si>
  <si>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</si>
  <si>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</si>
  <si>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</si>
  <si>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</si>
  <si>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</si>
  <si>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</si>
  <si>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</si>
  <si>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</si>
  <si>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</si>
  <si>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</si>
  <si>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</si>
  <si>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</si>
  <si>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</si>
  <si>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</si>
  <si>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</si>
  <si>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</si>
  <si>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</si>
  <si>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</si>
  <si>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</si>
  <si>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</si>
  <si>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</si>
  <si>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</si>
  <si>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</si>
  <si>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</si>
  <si>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</si>
  <si>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</si>
  <si>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</si>
  <si>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</si>
  <si>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</si>
  <si>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</si>
  <si>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</si>
  <si>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</si>
  <si>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</si>
  <si>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</si>
  <si>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</si>
  <si>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</si>
  <si>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</si>
  <si>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</si>
  <si>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</si>
  <si>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</si>
  <si>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</si>
  <si>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</si>
  <si>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</si>
  <si>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</si>
  <si>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</si>
  <si>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</si>
  <si>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</si>
  <si>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</si>
  <si>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</si>
  <si>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</si>
  <si>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</si>
  <si>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</si>
  <si>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</si>
  <si>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</si>
  <si>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</si>
  <si>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</si>
  <si>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</si>
  <si>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</si>
  <si>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</si>
  <si>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</si>
  <si>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</si>
  <si>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</si>
  <si>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</si>
  <si>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</si>
  <si>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</si>
  <si>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</si>
  <si>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</si>
  <si>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</si>
  <si>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</si>
  <si>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</si>
  <si>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</si>
  <si>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</si>
  <si>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</si>
  <si>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</si>
  <si>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</si>
  <si>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</si>
  <si>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</si>
  <si>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</si>
  <si>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</si>
  <si>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</si>
  <si>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</si>
  <si>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</si>
  <si>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</si>
  <si>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</si>
  <si>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</si>
  <si>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</si>
  <si>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</si>
  <si>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</si>
  <si>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</si>
  <si>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</si>
  <si>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</si>
  <si>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</si>
  <si>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</si>
  <si>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</si>
  <si>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</si>
  <si>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</si>
  <si>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</si>
  <si>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</si>
  <si>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</si>
  <si>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</si>
  <si>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</si>
  <si>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</si>
  <si>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</si>
  <si>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</si>
  <si>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</si>
  <si>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</si>
  <si>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</si>
  <si>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</si>
  <si>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</si>
  <si>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</si>
  <si>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</si>
  <si>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</si>
  <si>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</si>
  <si>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</si>
  <si>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</si>
  <si>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</si>
  <si>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</si>
  <si>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</si>
  <si>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</si>
  <si>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</si>
  <si>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</si>
  <si>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</si>
  <si>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</si>
  <si>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</si>
  <si>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</si>
  <si>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</si>
  <si>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</si>
  <si>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</si>
  <si>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</si>
  <si>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</si>
  <si>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</si>
  <si>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</si>
  <si>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</si>
  <si>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</si>
  <si>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</si>
  <si>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</si>
  <si>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</si>
  <si>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</si>
  <si>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</si>
  <si>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</si>
  <si>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</si>
  <si>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</si>
  <si>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</si>
  <si>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</si>
  <si>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</si>
  <si>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</si>
  <si>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</si>
  <si>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</si>
  <si>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</si>
  <si>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</si>
  <si>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</si>
  <si>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</si>
  <si>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</si>
  <si>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</si>
  <si>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</si>
  <si>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</si>
  <si>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</si>
  <si>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</si>
  <si>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</si>
  <si>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</si>
  <si>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</si>
  <si>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</si>
  <si>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</si>
  <si>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</si>
  <si>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</si>
  <si>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</si>
  <si>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</si>
  <si>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</si>
  <si>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</si>
  <si>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</si>
  <si>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</si>
  <si>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</si>
  <si>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</si>
  <si>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</si>
  <si>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</si>
  <si>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</si>
  <si>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</si>
  <si>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</si>
  <si>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</si>
  <si>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</si>
  <si>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</si>
  <si>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</si>
  <si>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</si>
  <si>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</si>
  <si>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</si>
  <si>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</si>
  <si>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</si>
  <si>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</si>
  <si>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</si>
  <si>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</si>
  <si>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</si>
  <si>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</si>
  <si>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</si>
  <si>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</si>
  <si>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</si>
  <si>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</si>
  <si>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</si>
  <si>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</si>
  <si>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</si>
  <si>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</si>
  <si>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</si>
  <si>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</si>
  <si>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</si>
  <si>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</si>
  <si>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</si>
  <si>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</si>
  <si>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</si>
  <si>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</si>
  <si>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</si>
  <si>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</si>
  <si>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</si>
  <si>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</si>
  <si>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</si>
  <si>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</si>
  <si>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</si>
  <si>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</si>
  <si>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</si>
  <si>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</si>
  <si>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</si>
  <si>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</si>
  <si>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</si>
  <si>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</si>
  <si>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</si>
  <si>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</si>
  <si>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</si>
  <si>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</si>
  <si>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</si>
  <si>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</si>
  <si>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</si>
  <si>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</si>
  <si>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</si>
  <si>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</si>
  <si>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</si>
  <si>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</si>
  <si>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</si>
  <si>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</si>
  <si>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</si>
  <si>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</si>
  <si>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</si>
  <si>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</si>
  <si>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</si>
  <si>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</si>
  <si>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</si>
  <si>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</si>
  <si>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</si>
  <si>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</si>
  <si>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</si>
  <si>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</si>
  <si>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</si>
  <si>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</si>
  <si>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</si>
  <si>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</si>
  <si>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</si>
  <si>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</si>
  <si>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</si>
  <si>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</si>
  <si>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</si>
  <si>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</si>
  <si>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</si>
  <si>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</si>
  <si>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</si>
  <si>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</si>
  <si>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</si>
  <si>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</si>
  <si>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</si>
  <si>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</si>
  <si>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</si>
  <si>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</si>
  <si>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</si>
  <si>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</si>
  <si>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</si>
  <si>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</si>
  <si>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</si>
  <si>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</si>
  <si>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</si>
  <si>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</si>
  <si>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</si>
  <si>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</si>
  <si>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</si>
  <si>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</si>
  <si>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</si>
  <si>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</si>
  <si>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</si>
  <si>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</si>
  <si>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</si>
  <si>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</si>
  <si>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</si>
  <si>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</si>
  <si>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</si>
  <si>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</si>
  <si>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</si>
  <si>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</si>
  <si>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</si>
  <si>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</si>
  <si>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</si>
  <si>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</si>
  <si>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</si>
  <si>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</si>
  <si>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</si>
  <si>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</si>
  <si>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</si>
  <si>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</si>
  <si>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</si>
  <si>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</si>
  <si>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</si>
  <si>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</si>
  <si>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Thermal</t>
  </si>
  <si>
    <t>Propulsion</t>
  </si>
  <si>
    <t>tundra</t>
  </si>
  <si>
    <t>Mk4-42 "Rodan" Command Module</t>
  </si>
  <si>
    <t>Mk4-21 "Rodan" Cargo Pod</t>
  </si>
  <si>
    <t>rodanCommandPod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</si>
  <si>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</si>
  <si>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</si>
  <si>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</si>
  <si>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</si>
  <si>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</si>
  <si>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</si>
  <si>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</si>
  <si>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</si>
  <si>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</si>
  <si>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</si>
  <si>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</si>
  <si>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</si>
  <si>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</si>
  <si>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</si>
  <si>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</si>
  <si>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</si>
  <si>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</si>
  <si>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</si>
  <si>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</si>
  <si>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</si>
  <si>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</si>
  <si>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</si>
  <si>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</si>
  <si>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</si>
  <si>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</si>
  <si>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</si>
  <si>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</si>
  <si>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</si>
  <si>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</si>
  <si>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</si>
  <si>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</si>
  <si>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</si>
  <si>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</si>
  <si>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</si>
  <si>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</si>
  <si>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</si>
  <si>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</si>
  <si>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</si>
  <si>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</si>
  <si>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</si>
  <si>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</si>
  <si>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</si>
  <si>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</si>
  <si>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</si>
  <si>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</si>
  <si>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</si>
  <si>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</si>
  <si>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</si>
  <si>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</si>
  <si>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</si>
  <si>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</si>
  <si>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</si>
  <si>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</si>
  <si>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</si>
  <si>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</si>
  <si>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</si>
  <si>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</si>
  <si>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</si>
  <si>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</si>
  <si>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</si>
  <si>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</si>
  <si>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</si>
  <si>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</si>
  <si>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</si>
  <si>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</si>
  <si>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</si>
  <si>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</si>
  <si>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</si>
  <si>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</si>
  <si>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</si>
  <si>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</si>
  <si>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</si>
  <si>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</si>
  <si>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</si>
  <si>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</si>
  <si>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</si>
  <si>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</si>
  <si>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</si>
  <si>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</si>
  <si>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</si>
  <si>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</si>
  <si>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</si>
  <si>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</si>
  <si>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</si>
  <si>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</si>
  <si>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</si>
  <si>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</si>
  <si>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</si>
  <si>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</si>
  <si>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</si>
  <si>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</si>
  <si>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</si>
  <si>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</si>
  <si>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</si>
  <si>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</si>
  <si>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</si>
  <si>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</si>
  <si>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</si>
  <si>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</si>
  <si>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</si>
  <si>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</si>
  <si>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</si>
  <si>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</si>
  <si>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</si>
  <si>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</si>
  <si>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</si>
  <si>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</si>
  <si>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</si>
  <si>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</si>
  <si>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</si>
  <si>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</si>
  <si>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</si>
  <si>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</si>
  <si>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</si>
  <si>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</si>
  <si>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</si>
  <si>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</si>
  <si>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</si>
  <si>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</si>
  <si>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</si>
  <si>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</si>
  <si>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</si>
  <si>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</si>
  <si>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</si>
  <si>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</si>
  <si>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</si>
  <si>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</si>
  <si>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</si>
  <si>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</si>
  <si>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</si>
  <si>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</si>
  <si>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</si>
  <si>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</si>
  <si>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</si>
  <si>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</si>
  <si>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</si>
  <si>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</si>
  <si>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</si>
  <si>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</si>
  <si>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</si>
  <si>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</si>
  <si>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</si>
  <si>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</si>
  <si>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</si>
  <si>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</si>
  <si>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</si>
  <si>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</si>
  <si>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</si>
  <si>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</si>
  <si>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</si>
  <si>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</si>
  <si>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</si>
  <si>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</si>
  <si>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</si>
  <si>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</si>
  <si>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</si>
  <si>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</si>
  <si>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</si>
  <si>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</si>
  <si>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</si>
  <si>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</si>
  <si>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</si>
  <si>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</si>
  <si>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</si>
  <si>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</si>
  <si>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</si>
  <si>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</si>
  <si>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</si>
  <si>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</si>
  <si>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</si>
  <si>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</si>
  <si>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</si>
  <si>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</si>
  <si>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</si>
  <si>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</si>
  <si>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</si>
  <si>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</si>
  <si>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</si>
  <si>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</si>
  <si>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</si>
  <si>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</si>
  <si>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</si>
  <si>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</si>
  <si>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</si>
  <si>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</si>
  <si>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</si>
  <si>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</si>
  <si>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</si>
  <si>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</si>
  <si>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</si>
  <si>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</si>
  <si>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</si>
  <si>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</si>
  <si>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</si>
  <si>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</si>
  <si>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</si>
  <si>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</si>
  <si>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</si>
  <si>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</si>
  <si>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</si>
  <si>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</si>
  <si>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</si>
  <si>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</si>
  <si>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</si>
  <si>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</si>
  <si>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</si>
  <si>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</si>
  <si>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</si>
  <si>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</si>
  <si>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</si>
  <si>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</si>
  <si>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</si>
  <si>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Fixed entryCost bug in engine upgrades; added support for global engine upgrade toggle</t>
  </si>
  <si>
    <t>System Long Name</t>
  </si>
  <si>
    <t>Added localization and upgrade toggle switches; Added code to disable Kiwi Fuel Switch without needing to have Liquid Fuel Tank Upgrade type set</t>
  </si>
  <si>
    <t>Top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</si>
  <si>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</si>
  <si>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</si>
  <si>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</si>
  <si>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</si>
  <si>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</si>
  <si>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</si>
  <si>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</si>
  <si>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</si>
  <si>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</si>
  <si>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</si>
  <si>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</si>
  <si>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</si>
  <si>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</si>
  <si>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</si>
  <si>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</si>
  <si>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</si>
  <si>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</si>
  <si>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</si>
  <si>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</si>
  <si>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</si>
  <si>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</si>
  <si>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</si>
  <si>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</si>
  <si>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</si>
  <si>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</si>
  <si>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</si>
  <si>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</si>
  <si>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</si>
  <si>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</si>
  <si>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</si>
  <si>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</si>
  <si>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</si>
  <si>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</si>
  <si>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</si>
  <si>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</si>
  <si>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</si>
  <si>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</si>
  <si>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</si>
  <si>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</si>
  <si>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</si>
  <si>
    <t>Added tier 6 to drone cores</t>
  </si>
  <si>
    <t>size7</t>
  </si>
  <si>
    <t>TantaresSP</t>
  </si>
  <si>
    <t>TantaresSP/parts/core_4mv_vl/_4mv_vl_parachute_s0_1.cfg</t>
  </si>
  <si>
    <t>4mv_vl_parachute_s0_1</t>
  </si>
  <si>
    <t>Garnet Size 0 Parachute</t>
  </si>
  <si>
    <t>Tantares Research Division</t>
  </si>
  <si>
    <t>Utility</t>
  </si>
  <si>
    <t>TantaresSP/parts/core_4mv_vl/_4mv_vl_avionics_s0p5_1.cfg</t>
  </si>
  <si>
    <t>4mv_vl_avionics_s0p5_1</t>
  </si>
  <si>
    <t>Garnet 09-A "Ildkule" Control Block</t>
  </si>
  <si>
    <t>TantaresSP/parts/core_4mv/_4mv_science_container_s0_1.cfg</t>
  </si>
  <si>
    <t>4mv_science_container_s0_1</t>
  </si>
  <si>
    <t>Amethyst Size 0 Science Container</t>
  </si>
  <si>
    <t>TantaresSP/parts/core_4mv/_4mv_battery_s0_2.cfg</t>
  </si>
  <si>
    <t>4mv_battery_s0_2</t>
  </si>
  <si>
    <t>Amethyst Size 0 Battery B</t>
  </si>
  <si>
    <t>Electrical</t>
  </si>
  <si>
    <t>TantaresSP/parts/core_4mv/_4mv_battery_s0_1.cfg</t>
  </si>
  <si>
    <t>4mv_battery_s0_1</t>
  </si>
  <si>
    <t>Amethyst Size 0 Battery A</t>
  </si>
  <si>
    <t>TantaresSP/parts/core_4mv/_4mv_avionics_s0_1.cfg</t>
  </si>
  <si>
    <t>4mv_avionics_s0_1</t>
  </si>
  <si>
    <t>Amethyst 06-A "LÃ¸kstjerne" Control Block</t>
  </si>
  <si>
    <t>TantaresSP/parts/core_1mv/_1mv_sensor_visible_light_camera_s0_1.cfg</t>
  </si>
  <si>
    <t>1mv_sensor_visible_light_camera_s0_1</t>
  </si>
  <si>
    <t>Opal Visible Light Camera</t>
  </si>
  <si>
    <t>TantaresSP/parts/core_1mv/_1mv_sensor_ultraviolet_light_camera_s0_1.cfg</t>
  </si>
  <si>
    <t>1mv_sensor_ultraviolet_light_camera_s0_1</t>
  </si>
  <si>
    <t>Opal Ultraviolet Light Camera</t>
  </si>
  <si>
    <t>TantaresSP/parts/core_1mv/_1mv_avionics_s0_1.cfg</t>
  </si>
  <si>
    <t>1mv_avionics_s0_1</t>
  </si>
  <si>
    <t>Opal 06-A "Kveldstromme" Control Block</t>
  </si>
  <si>
    <t>TantaresSP/parts/core_1f/_1f_science_container_s0_1.cfg</t>
  </si>
  <si>
    <t>1f_science_container_s0_1</t>
  </si>
  <si>
    <t>Pearl Size 0 Science Container</t>
  </si>
  <si>
    <t>TantaresSP/parts/core_1f/_1f_high_gain_antenna_s0_1.cfg</t>
  </si>
  <si>
    <t>1f_high_gain_antenna_s0_1</t>
  </si>
  <si>
    <t>Pearl Size 0 High Gain Antenna</t>
  </si>
  <si>
    <t>Communication</t>
  </si>
  <si>
    <t>TantaresSP/parts/core_1f/_1f_avionics_s0_1.cfg</t>
  </si>
  <si>
    <t>1f_avionics_s0_1</t>
  </si>
  <si>
    <t>Pearl 06-A "Smultring" Control Block</t>
  </si>
  <si>
    <t>TantaresSP/parts/any_star_tracker/generic/_sp_star_tracker_srf_2.cfg</t>
  </si>
  <si>
    <t>sp_star_tracker_srf_2</t>
  </si>
  <si>
    <t>Zircon Star Tracker B</t>
  </si>
  <si>
    <t>Control</t>
  </si>
  <si>
    <t>TantaresSP/parts/any_star_tracker/generic/_sp_star_tracker_srf_1.cfg</t>
  </si>
  <si>
    <t>sp_star_tracker_srf_1</t>
  </si>
  <si>
    <t>Zircon Star Tracker A</t>
  </si>
  <si>
    <t>TantaresSP/parts/any_star_tracker/4mv/_4mv_star_tracker_srf_1.cfg</t>
  </si>
  <si>
    <t>4mv_star_tracker_srf_1</t>
  </si>
  <si>
    <t>Amethyst Radial Star Tracker</t>
  </si>
  <si>
    <t>TantaresSP/parts/any_solar/4mv/_4mv_solar_srf_1.cfg</t>
  </si>
  <si>
    <t>4mv_solar_srf_1</t>
  </si>
  <si>
    <t>Amethyst Solar Wing</t>
  </si>
  <si>
    <t>TantaresSP/parts/any_solar/1mv/_1mv_solar_srf_1.cfg</t>
  </si>
  <si>
    <t>1mv_solar_srf_1</t>
  </si>
  <si>
    <t>Opal Solar Wing</t>
  </si>
  <si>
    <t>TantaresSP/parts/any_solar/1f/_1f_solar_srf_1.cfg</t>
  </si>
  <si>
    <t>1f_solar_srf_1</t>
  </si>
  <si>
    <t>Pear Solar Wing</t>
  </si>
  <si>
    <t>TantaresSP/parts/any_sensor/4mv_vl/_4mv_vl_sensor_visible_light_camera_srf_1.cfg</t>
  </si>
  <si>
    <t>4mv_vl_sensor_visible_light_camera_srf_1</t>
  </si>
  <si>
    <t>Garnet Visible Light Camera</t>
  </si>
  <si>
    <t>TantaresSP/parts/any_sensor/4mv_vl/_4mv_vl_sensor_thermometer_srf_1.cfg</t>
  </si>
  <si>
    <t>4mv_vl_sensor_thermometer_srf_1</t>
  </si>
  <si>
    <t>Garnet Thermometer</t>
  </si>
  <si>
    <t>TantaresSP/parts/any_sensor/4mv_vl/_4mv_vl_sensor_accelerometer_srf_1.cfg</t>
  </si>
  <si>
    <t>4mv_vl_sensor_accelerometer_srf_1</t>
  </si>
  <si>
    <t>Garnet Accelerometer</t>
  </si>
  <si>
    <t>TantaresSP/parts/any_sensor/4mv/_4mv_sensor_visible_light_camera_srf_1.cfg</t>
  </si>
  <si>
    <t>4mv_sensor_visible_light_camera_srf_1</t>
  </si>
  <si>
    <t>Amethyst Visible Light Camera</t>
  </si>
  <si>
    <t>TantaresSP/parts/any_sensor/4mv/_4mv_sensor_magnetormeter_srf_1.cfg</t>
  </si>
  <si>
    <t>4mv_sensor_magnetometer_srf_1</t>
  </si>
  <si>
    <t>Amethyst Magnetometer</t>
  </si>
  <si>
    <t>TantaresSP/parts/any_sensor/4mv/_4mv_sensor_infrared_light_camera_srf_1.cfg</t>
  </si>
  <si>
    <t>4mv_sensor_infrared_light_camera_srf_1</t>
  </si>
  <si>
    <t>Amethyst Infrared Camera</t>
  </si>
  <si>
    <t>TantaresSP/parts/any_sensor/1mv/_1mv_sensor_thermometer_srf_1.cfg</t>
  </si>
  <si>
    <t>1mv_sensor_thermometer_srf_1</t>
  </si>
  <si>
    <t>Opal Thermometer</t>
  </si>
  <si>
    <t>TantaresSP/parts/any_sensor/1mv/_1mv_sensor_magnetormeter_srf_1.cfg</t>
  </si>
  <si>
    <t>1mv_sensor_magnetometer_srf_1</t>
  </si>
  <si>
    <t>Opal Magnetometer</t>
  </si>
  <si>
    <t>TantaresSP/parts/any_sensor/1mv/_1mv_sensor_ion_trap_srf_1.cfg</t>
  </si>
  <si>
    <t>1mv_sensor_ion_trap_srf_1</t>
  </si>
  <si>
    <t>Opal Ion Trap</t>
  </si>
  <si>
    <t>TantaresSP/parts/any_sensor/1mv/_1mv_sensor_gravimeter_srf_1.cfg</t>
  </si>
  <si>
    <t>1mv_sensor_gravimeter_srf_1</t>
  </si>
  <si>
    <t>Opal Gravimeter</t>
  </si>
  <si>
    <t>TantaresSP/parts/any_sensor/1mv/_1mv_sensor_cosmic_ray_detector_srf_1.cfg</t>
  </si>
  <si>
    <t>1mv_sensor_cosmic_ray_detector_srf_1</t>
  </si>
  <si>
    <t>Opal Cosmic Ray Detector</t>
  </si>
  <si>
    <t>TantaresSP/parts/any_sensor/1mv/_1mv_sensor_barometer_srf_1.cfg</t>
  </si>
  <si>
    <t>1mv_sensor_barometer_srf_1</t>
  </si>
  <si>
    <t>Opal Barometer</t>
  </si>
  <si>
    <t>TantaresSP/parts/any_sensor/1mv/_1mv_sensor_accelerometer_srf_1.cfg</t>
  </si>
  <si>
    <t>1mv_sensor_accelerometer_srf_1</t>
  </si>
  <si>
    <t>Opal Accelerometer</t>
  </si>
  <si>
    <t>TantaresSP/parts/any_sensor/1f/_1f_sensor_visible_light_camera_srf_1.cfg</t>
  </si>
  <si>
    <t>1f_sensor_visible_light_camera_srf_1</t>
  </si>
  <si>
    <t>Pearl Visible Light Camera</t>
  </si>
  <si>
    <t>TantaresSP/parts/any_sensor/1f/_1f_sensor_photometer_srf_1.cfg</t>
  </si>
  <si>
    <t>1f_sensor_photometer_srf_1</t>
  </si>
  <si>
    <t>Pearl Solar Photometer</t>
  </si>
  <si>
    <t>TantaresSP/parts/any_sensor/1f/_1f_sensor_gamma_ray_spectrometer_srf_1.cfg</t>
  </si>
  <si>
    <t>1f_sensor_gamma_ray_spectrometer_srf_1</t>
  </si>
  <si>
    <t>Pearl Gamma Ray Spectrometer</t>
  </si>
  <si>
    <t>TantaresSP/parts/any_sensor/1f/_1f_sensor_array_srf_1.cfg</t>
  </si>
  <si>
    <t>1f_sensor_array_srf_1</t>
  </si>
  <si>
    <t>Pearl Experiment Array</t>
  </si>
  <si>
    <t>TantaresSP/parts/any_rcs/generic/_sp_rcs_srf_4_ex.cfg</t>
  </si>
  <si>
    <t>sp_rcs_srf_4_ex</t>
  </si>
  <si>
    <t>Zircon Engine Block D2</t>
  </si>
  <si>
    <t>TantaresSP/parts/any_rcs/generic/_sp_rcs_srf_4.cfg</t>
  </si>
  <si>
    <t>sp_rcs_srf_4</t>
  </si>
  <si>
    <t>Zircon Engine Block D1</t>
  </si>
  <si>
    <t>TantaresSP/parts/any_rcs/generic/_sp_rcs_srf_3_ex.cfg</t>
  </si>
  <si>
    <t>sp_rcs_srf_3_ex</t>
  </si>
  <si>
    <t>Zircon Engine Block C2</t>
  </si>
  <si>
    <t>TantaresSP/parts/any_rcs/generic/_sp_rcs_srf_3.cfg</t>
  </si>
  <si>
    <t>sp_rcs_srf_3</t>
  </si>
  <si>
    <t>Zircon Engine Block C1</t>
  </si>
  <si>
    <t>TantaresSP/parts/any_rcs/generic/_sp_rcs_srf_2_ex.cfg</t>
  </si>
  <si>
    <t>sp_rcs_srf_2_ex</t>
  </si>
  <si>
    <t>Zircon Engine Block B2</t>
  </si>
  <si>
    <t>TantaresSP/parts/any_rcs/generic/_sp_rcs_srf_2.cfg</t>
  </si>
  <si>
    <t>sp_rcs_srf_2</t>
  </si>
  <si>
    <t>Zircon Engine Block B1</t>
  </si>
  <si>
    <t>TantaresSP/parts/any_rcs/generic/_sp_rcs_srf_1_ex.cfg</t>
  </si>
  <si>
    <t>sp_rcs_srf_1_ex</t>
  </si>
  <si>
    <t>Zircon Engine Block A2</t>
  </si>
  <si>
    <t>TantaresSP/parts/any_rcs/generic/_sp_rcs_srf_1.cfg</t>
  </si>
  <si>
    <t>sp_rcs_srf_1</t>
  </si>
  <si>
    <t>Zircon Engine Block A1</t>
  </si>
  <si>
    <t>TantaresSP/parts/any_rcs/generic/_sp_rcs_linear_srf_1.cfg</t>
  </si>
  <si>
    <t>sp_rcs_linear_srf_1</t>
  </si>
  <si>
    <t>Zircon Linear Engine Block</t>
  </si>
  <si>
    <t>TantaresSP/parts/any_radiator/1f/_1f_radiator_srf_1.cfg</t>
  </si>
  <si>
    <t>1f_radiator_srf_1</t>
  </si>
  <si>
    <t>Pearl Radial Radiator</t>
  </si>
  <si>
    <t>TantaresSP/parts/any_heatshield/4mv/_4mv_hemisphere_heatshield_s1_2.cfg</t>
  </si>
  <si>
    <t>4mv_hemisphere_heatshield_s1_2</t>
  </si>
  <si>
    <t>Amethyst Hemispherical Drogueshield</t>
  </si>
  <si>
    <t>TantaresSP/parts/any_heatshield/4mv/_4mv_hemisphere_heatshield_s1_1.cfg</t>
  </si>
  <si>
    <t>4mv_hemisphere_heatshield_s1_1</t>
  </si>
  <si>
    <t>Amethyst Hemispherical Heatshield</t>
  </si>
  <si>
    <t>TantaresSP/parts/any_heatshield/4mv/_4mv_bucket_heatshield_s0_1.cfg</t>
  </si>
  <si>
    <t>4mv_bucket_heatshield_s0_1</t>
  </si>
  <si>
    <t>Beryl Bucket Heatshield</t>
  </si>
  <si>
    <t>Alnair Design Bureau</t>
  </si>
  <si>
    <t>TantaresSP/parts/any_fuel_tank/4mv/_4mv_fuel_tank_srf_2.cfg</t>
  </si>
  <si>
    <t>4mv_fuel_tank_srf_2</t>
  </si>
  <si>
    <t>Amethyst Radial Fuel Tank B</t>
  </si>
  <si>
    <t>TantaresSP/parts/any_fuel_tank/4mv/_4mv_fuel_tank_srf_1.cfg</t>
  </si>
  <si>
    <t>4mv_fuel_tank_srf_1</t>
  </si>
  <si>
    <t>Amethyst Radial Fuel Tank A</t>
  </si>
  <si>
    <t>TantaresSP/parts/any_fuel_tank/1f/_1f_fuel_tank_srf_2.cfg</t>
  </si>
  <si>
    <t>1f_fuel_tank_srf_2</t>
  </si>
  <si>
    <t>Pearl Radial Fuel Tank B</t>
  </si>
  <si>
    <t>TantaresSP/parts/any_fuel_tank/1f/_1f_fuel_tank_srf_1.cfg</t>
  </si>
  <si>
    <t>1f_fuel_tank_srf_1</t>
  </si>
  <si>
    <t>Pearl Radial Fuel Tank A</t>
  </si>
  <si>
    <t>TantaresSP/parts/any_engine/4mv/_4mv_engine_s0_1.cfg</t>
  </si>
  <si>
    <t>4mv_engine_s0_1</t>
  </si>
  <si>
    <t>Amethyst 11D425 "StÃ¸vmus" Rocket Engine</t>
  </si>
  <si>
    <t>TantaresSP/parts/any_battery/4mv/_4mv_battery_srf_2.cfg</t>
  </si>
  <si>
    <t>4mv_battery_srf_2</t>
  </si>
  <si>
    <t>Amethyst Radial Battery B</t>
  </si>
  <si>
    <t>TantaresSP/parts/any_battery/4mv/_4mv_battery_srf_1.cfg</t>
  </si>
  <si>
    <t>4mv_battery_srf_1</t>
  </si>
  <si>
    <t>Amethyst Radial Battery A</t>
  </si>
  <si>
    <t>TantaresSP/parts/any_antenna/4mv_v/_4mv_v_high_gain_antenna_srf_1.cfg</t>
  </si>
  <si>
    <t>4mv_v_high_gain_antenna_srf_1</t>
  </si>
  <si>
    <t>Amethyst High Gain Antenna</t>
  </si>
  <si>
    <t>TantaresSP/parts/any_antenna/1mv/_1mv_high_gain_antenna_srf_1.cfg</t>
  </si>
  <si>
    <t>1mv_high_gain_antenna_srf_1</t>
  </si>
  <si>
    <t>Opal High Gain Antenna</t>
  </si>
  <si>
    <t xml:space="preserve">    // Repurpose this for an early experiment on fruit flies</t>
  </si>
  <si>
    <t>SAS</t>
  </si>
  <si>
    <t>Added additional fuel tank upgrade; Add SAS Upgrade for non-probes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</si>
</sst>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0" borderId="0" xfId="0" applyAlignment="1"/>
    <xf numFmtId="0" fontId="0" fillId="5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X68"/>
  <sheetViews>
    <sheetView zoomScale="80" zoomScaleNormal="80" workbookViewId="0">
      <pane xSplit="3" ySplit="1" topLeftCell="D12" activePane="bottomRight" state="frozen"/>
      <selection pane="topRight" activeCell="C1" sqref="C1"/>
      <selection pane="bottomLeft" activeCell="A2" sqref="A2"/>
      <selection pane="bottomRight" activeCell="L14" sqref="L14"/>
    </sheetView>
  </sheetViews>
  <sheetFormatPr defaultRowHeight="14.5" x14ac:dyDescent="0.35"/>
  <cols>
    <col min="1" max="1" width="8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76.6328125" style="11" customWidth="1"/>
    <col min="13" max="13" width="21.36328125" style="9" bestFit="1" customWidth="1"/>
    <col min="14" max="14" width="24.9062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7.36328125" style="10" bestFit="1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  <col min="50" max="50" width="66.26953125" customWidth="1"/>
  </cols>
  <sheetData>
    <row r="1" spans="1:50" x14ac:dyDescent="0.35">
      <c r="A1" t="s">
        <v>587</v>
      </c>
      <c r="B1" t="s">
        <v>351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L1" s="11" t="s">
        <v>318</v>
      </c>
      <c r="M1" s="9" t="s">
        <v>11</v>
      </c>
      <c r="N1" s="8" t="s">
        <v>197</v>
      </c>
      <c r="O1" s="8" t="s">
        <v>198</v>
      </c>
      <c r="P1" s="8" t="s">
        <v>236</v>
      </c>
      <c r="Q1" s="10" t="s">
        <v>234</v>
      </c>
      <c r="R1" s="10" t="s">
        <v>232</v>
      </c>
      <c r="S1" s="10" t="s">
        <v>233</v>
      </c>
      <c r="T1" s="10" t="s">
        <v>235</v>
      </c>
      <c r="U1" s="10" t="s">
        <v>555</v>
      </c>
      <c r="V1" s="10" t="s">
        <v>286</v>
      </c>
      <c r="W1" s="10" t="s">
        <v>242</v>
      </c>
      <c r="X1" s="10" t="s">
        <v>285</v>
      </c>
      <c r="Y1" s="10" t="s">
        <v>585</v>
      </c>
      <c r="Z1" s="10" t="s">
        <v>307</v>
      </c>
      <c r="AA1" s="10" t="s">
        <v>306</v>
      </c>
      <c r="AB1" s="10" t="s">
        <v>350</v>
      </c>
      <c r="AD1" s="11" t="s">
        <v>319</v>
      </c>
      <c r="AF1" s="17" t="s">
        <v>325</v>
      </c>
      <c r="AG1" s="17" t="s">
        <v>326</v>
      </c>
      <c r="AH1" s="17" t="s">
        <v>320</v>
      </c>
      <c r="AI1" s="17" t="s">
        <v>321</v>
      </c>
      <c r="AJ1" s="17" t="s">
        <v>322</v>
      </c>
      <c r="AK1" s="17" t="s">
        <v>323</v>
      </c>
      <c r="AL1" s="17" t="s">
        <v>324</v>
      </c>
      <c r="AM1" s="15" t="s">
        <v>328</v>
      </c>
      <c r="AO1" s="15" t="s">
        <v>237</v>
      </c>
      <c r="AP1" s="16" t="s">
        <v>316</v>
      </c>
      <c r="AQ1" s="16" t="s">
        <v>309</v>
      </c>
      <c r="AR1" s="16" t="s">
        <v>317</v>
      </c>
      <c r="AS1" s="10" t="s">
        <v>356</v>
      </c>
      <c r="AT1" s="16" t="s">
        <v>310</v>
      </c>
    </row>
    <row r="2" spans="1:50" ht="84.5" x14ac:dyDescent="0.35">
      <c r="A2" t="s">
        <v>630</v>
      </c>
      <c r="B2" t="s">
        <v>631</v>
      </c>
      <c r="C2" t="s">
        <v>632</v>
      </c>
      <c r="D2" t="s">
        <v>633</v>
      </c>
      <c r="E2" t="s">
        <v>634</v>
      </c>
      <c r="F2" t="s">
        <v>635</v>
      </c>
      <c r="G2">
        <v>2250</v>
      </c>
      <c r="H2">
        <v>450</v>
      </c>
      <c r="I2">
        <v>0.1</v>
      </c>
      <c r="J2" t="s">
        <v>50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techBranch = ",VLOOKUP(N2,TechTree!$G$2:$H$43,2,FALSE),CHAR(10),"    techTier = ",O2,CHAR(10),"    @TechRequired = ",M2,IF($R2&lt;&gt;"",_xlfn.CONCAT(CHAR(10),"    @",$R$1," = ",$R2),""),IF($S2&lt;&gt;"",_xlfn.CONCAT(CHAR(10),"    @",$S$1," = ",$S2),""),IF($T2&lt;&gt;"",_xlfn.CONCAT(CHAR(10),"    @",$T$1," = ",$T2),""),IF(AND(Z2="NA/Balloon",P2&lt;&gt;"Fuel Tank")=TRUE,_xlfn.CONCAT(CHAR(10),"    KiwiFuelSwitchIgnore = true"),""),IF($U2&lt;&gt;"",_xlfn.CONCAT(CHAR(10),U2),""),IF($AO2&lt;&gt;"",IF(OR(P2="RTG",P2="SAS")=TRUE,"",_xlfn.CONCAT(CHAR(10),$AO2)),""),IF(AM2&lt;&gt;"",_xlfn.CONCAT(CHAR(10),AM2),""),CHAR(10),"}",IF(AB2="Yes",_xlfn.CONCAT(CHAR(10),"@PART[",C2,"]:NEEDS[KiwiDeprecate]:AFTER[",A2,"]",CHAR(10),"{",CHAR(10),"    kiwiDeprecate = true",CHAR(10),"}"),""),IF(OR(P2="RTG",P2="SAS")=TRUE,AO2,""))</f>
        <v>@PART[4mv_vl_parachute_s0_1]:AFTER[TantaresSP] // Garnet Size 0 Parachute
{
    techBranch = parachutes
    techTier = 3
    @TechRequired = enhancedSurvivability
    parachuteUpgradeType = standard
}</v>
      </c>
      <c r="M2" s="9" t="str">
        <f>_xlfn.XLOOKUP(_xlfn.CONCAT(N2,O2),TechTree!$C$2:$C$501,TechTree!$D$2:$D$501,"Not Valid Combination",0,1)</f>
        <v>enhancedSurvivability</v>
      </c>
      <c r="N2" s="8" t="s">
        <v>223</v>
      </c>
      <c r="O2" s="8">
        <v>3</v>
      </c>
      <c r="P2" s="8" t="s">
        <v>288</v>
      </c>
      <c r="T2" s="17"/>
      <c r="U2" s="17"/>
      <c r="V2" s="10" t="s">
        <v>241</v>
      </c>
      <c r="W2" s="10" t="s">
        <v>252</v>
      </c>
      <c r="Z2" s="10" t="s">
        <v>292</v>
      </c>
      <c r="AA2" s="10" t="s">
        <v>301</v>
      </c>
      <c r="AB2" s="10" t="s">
        <v>327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/>
      </c>
      <c r="AE2" s="14"/>
      <c r="AF2" s="18" t="s">
        <v>327</v>
      </c>
      <c r="AG2" s="18"/>
      <c r="AH2" s="18"/>
      <c r="AI2" s="18"/>
      <c r="AJ2" s="18"/>
      <c r="AK2" s="18"/>
      <c r="AL2" s="18"/>
      <c r="AM2" s="19" t="str">
        <f t="shared" ref="AM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}",CHAR(10),"}"),IF(P2="SAS",_xlfn.CONCAT(CHAR(10),"@PART[",C2,"]:HAS[~sasUpgrade[off]]:NEEDS[",A2,"]:FOR[zKiwiTechTree]",CHAR(10),"{",CHAR(10),"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parachuteUpgradeType = standard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IF(P2="Engine",_xlfn.XLOOKUP(_xlfn.CONCAT(N2,O2+AS2),TechTree!$C$2:$C$501,TechTree!$D$2:$D$501,"Not Valid Combination",0,1),"")</f>
        <v/>
      </c>
      <c r="AX2" s="7"/>
    </row>
    <row r="3" spans="1:50" ht="120.5" x14ac:dyDescent="0.35">
      <c r="A3" t="s">
        <v>630</v>
      </c>
      <c r="B3" t="s">
        <v>636</v>
      </c>
      <c r="C3" t="s">
        <v>637</v>
      </c>
      <c r="D3" t="s">
        <v>638</v>
      </c>
      <c r="E3" t="s">
        <v>634</v>
      </c>
      <c r="F3" t="s">
        <v>5</v>
      </c>
      <c r="G3">
        <v>5000</v>
      </c>
      <c r="H3">
        <v>1000</v>
      </c>
      <c r="I3">
        <v>0.17499999999999999</v>
      </c>
      <c r="J3" t="s">
        <v>50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techBranch = ",VLOOKUP(N3,TechTree!$G$2:$H$43,2,FALSE),CHAR(10),"    techTier = ",O3,CHAR(10),"    @TechRequired = ",M3,IF($R3&lt;&gt;"",_xlfn.CONCAT(CHAR(10),"    @",$R$1," = ",$R3),""),IF($S3&lt;&gt;"",_xlfn.CONCAT(CHAR(10),"    @",$S$1," = ",$S3),""),IF($T3&lt;&gt;"",_xlfn.CONCAT(CHAR(10),"    @",$T$1," = ",$T3),""),IF(AND(Z3="NA/Balloon",P3&lt;&gt;"Fuel Tank")=TRUE,_xlfn.CONCAT(CHAR(10),"    KiwiFuelSwitchIgnore = true"),""),IF($U3&lt;&gt;"",_xlfn.CONCAT(CHAR(10),U3),""),IF($AO3&lt;&gt;"",IF(OR(P3="RTG",P3="SAS")=TRUE,"",_xlfn.CONCAT(CHAR(10),$AO3)),""),IF(AM3&lt;&gt;"",_xlfn.CONCAT(CHAR(10),AM3),""),CHAR(10),"}",IF(AB3="Yes",_xlfn.CONCAT(CHAR(10),"@PART[",C3,"]:NEEDS[KiwiDeprecate]:AFTER[",A3,"]",CHAR(10),"{",CHAR(10),"    kiwiDeprecate = true",CHAR(10),"}"),""),IF(OR(P3="RTG",P3="SAS")=TRUE,AO3,""))</f>
        <v>@PART[4mv_vl_avionics_s0p5_1]:AFTER[TantaresSP] // Garnet 09-A "Ildkule" Control Block
{
    techBranch = probes
    techTier = 6
    @TechRequired = unmannedTech
    @maxTemp = 2200
    @maxPressure = 12000
    @gTolerance = 200
    structuralUpgradeType = 5_6
}</v>
      </c>
      <c r="M3" s="9" t="str">
        <f>_xlfn.XLOOKUP(_xlfn.CONCAT(N3,O3),TechTree!$C$2:$C$501,TechTree!$D$2:$D$501,"Not Valid Combination",0,1)</f>
        <v>unmannedTech</v>
      </c>
      <c r="N3" s="8" t="s">
        <v>215</v>
      </c>
      <c r="O3" s="8">
        <v>6</v>
      </c>
      <c r="P3" s="8" t="s">
        <v>6</v>
      </c>
      <c r="T3" s="17"/>
      <c r="U3" s="17" t="str">
        <f>_xlfn.CONCAT("    @maxTemp = 2200",CHAR(10),"    @maxPressure = 12000",CHAR(10),"    @gTolerance = 200")</f>
        <v xml:space="preserve">    @maxTemp = 2200
    @maxPressure = 12000
    @gTolerance = 200</v>
      </c>
      <c r="V3" s="10" t="s">
        <v>241</v>
      </c>
      <c r="W3" s="10" t="s">
        <v>252</v>
      </c>
      <c r="Z3" s="10" t="s">
        <v>292</v>
      </c>
      <c r="AA3" s="10" t="s">
        <v>301</v>
      </c>
      <c r="AB3" s="10" t="s">
        <v>327</v>
      </c>
      <c r="AD3" s="12" t="str">
        <f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/>
      </c>
      <c r="AE3" s="14"/>
      <c r="AF3" s="18" t="s">
        <v>327</v>
      </c>
      <c r="AG3" s="18"/>
      <c r="AH3" s="18"/>
      <c r="AI3" s="18"/>
      <c r="AJ3" s="18"/>
      <c r="AK3" s="18"/>
      <c r="AL3" s="18"/>
      <c r="AM3" s="19" t="str">
        <f t="shared" ref="AM3:AM4" si="1">IF(AF3="Yes",_xlfn.CONCAT("    @MODULE[ModuleEngines*]",CHAR(10),"    {",IF(AG3&lt;&gt;"",_xlfn.CONCAT(CHAR(10),"        @maxThrust = ",AG3),""),IF(AH3&lt;&gt;"",_xlfn.CONCAT(CHAR(10),"        !atmosphereCurve {}",CHAR(10),"        atmosphereCurve",CHAR(10),"        {",IF(AH3&lt;&gt;"",_xlfn.CONCAT(CHAR(10),"            key = ",AH3),""),IF(AI3&lt;&gt;"",_xlfn.CONCAT(CHAR(10),"            key = ",AI3),""),IF(AJ3&lt;&gt;"",_xlfn.CONCAT(CHAR(10),"            key = ",AJ3),""),IF(AK3&lt;&gt;"",_xlfn.CONCAT(CHAR(10),"            key = ",AK3),""),IF(AL3&lt;&gt;"",_xlfn.CONCAT(CHAR(10),"            key = ",AL3),""),CHAR(10),"        }"),""),CHAR(10),"    }"),"")</f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}",CHAR(10),"}"),IF(P3="SAS",_xlfn.CONCAT(CHAR(10),"@PART[",C3,"]:HAS[~sasUpgrade[off]]:NEEDS[",A3,"]:FOR[zKiwiTechTree]",CHAR(10),"{",CHAR(10),"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3" s="16" t="str">
        <f>IF(P3="Engine",VLOOKUP(W3,EngineUpgrades!$A$2:$C$19,2,FALSE),"")</f>
        <v/>
      </c>
      <c r="AQ3" s="16" t="str">
        <f>IF(P3="Engine",VLOOKUP(W3,EngineUpgrades!$A$2:$C$19,3,FALSE),"")</f>
        <v/>
      </c>
      <c r="AR3" s="15" t="str">
        <f>_xlfn.XLOOKUP(AP3,EngineUpgrades!$D$1:$J$1,EngineUpgrades!$D$17:$J$17,"",0,1)</f>
        <v/>
      </c>
      <c r="AS3" s="17">
        <v>2</v>
      </c>
      <c r="AT3" s="16" t="str">
        <f>IF(P3="Engine",_xlfn.XLOOKUP(_xlfn.CONCAT(N3,O3+AS3),TechTree!$C$2:$C$501,TechTree!$D$2:$D$501,"Not Valid Combination",0,1),"")</f>
        <v/>
      </c>
    </row>
    <row r="4" spans="1:50" ht="84.5" x14ac:dyDescent="0.35">
      <c r="A4" t="s">
        <v>630</v>
      </c>
      <c r="B4" t="s">
        <v>639</v>
      </c>
      <c r="C4" t="s">
        <v>640</v>
      </c>
      <c r="D4" t="s">
        <v>641</v>
      </c>
      <c r="E4" t="s">
        <v>634</v>
      </c>
      <c r="F4" t="s">
        <v>7</v>
      </c>
      <c r="G4">
        <v>5000</v>
      </c>
      <c r="H4">
        <v>1000</v>
      </c>
      <c r="I4">
        <v>7.4999999999999997E-2</v>
      </c>
      <c r="J4" t="s">
        <v>50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techBranch = ",VLOOKUP(N4,TechTree!$G$2:$H$43,2,FALSE),CHAR(10),"    techTier = ",O4,CHAR(10),"    @TechRequired = ",M4,IF($R4&lt;&gt;"",_xlfn.CONCAT(CHAR(10),"    @",$R$1," = ",$R4),""),IF($S4&lt;&gt;"",_xlfn.CONCAT(CHAR(10),"    @",$S$1," = ",$S4),""),IF($T4&lt;&gt;"",_xlfn.CONCAT(CHAR(10),"    @",$T$1," = ",$T4),""),IF(AND(Z4="NA/Balloon",P4&lt;&gt;"Fuel Tank")=TRUE,_xlfn.CONCAT(CHAR(10),"    KiwiFuelSwitchIgnore = true"),""),IF($U4&lt;&gt;"",_xlfn.CONCAT(CHAR(10),U4),""),IF($AO4&lt;&gt;"",IF(OR(P4="RTG",P4="SAS")=TRUE,"",_xlfn.CONCAT(CHAR(10),$AO4)),""),IF(AM4&lt;&gt;"",_xlfn.CONCAT(CHAR(10),AM4),""),CHAR(10),"}",IF(AB4="Yes",_xlfn.CONCAT(CHAR(10),"@PART[",C4,"]:NEEDS[KiwiDeprecate]:AFTER[",A4,"]",CHAR(10),"{",CHAR(10),"    kiwiDeprecate = true",CHAR(10),"}"),""),IF(OR(P4="RTG",P4="SAS")=TRUE,AO4,""))</f>
        <v>@PART[4mv_science_container_s0_1]:AFTER[TantaresSP] // Amethyst Size 0 Science Container
{
    techBranch = science
    techTier = 2
    @TechRequired = science201
    // Repurpose this for an early experiment on fruit flies
}</v>
      </c>
      <c r="M4" s="9" t="str">
        <f>_xlfn.XLOOKUP(_xlfn.CONCAT(N4,O4),TechTree!$C$2:$C$501,TechTree!$D$2:$D$501,"Not Valid Combination",0,1)</f>
        <v>science201</v>
      </c>
      <c r="N4" s="8" t="s">
        <v>7</v>
      </c>
      <c r="O4" s="8">
        <v>2</v>
      </c>
      <c r="P4" s="8" t="s">
        <v>240</v>
      </c>
      <c r="T4" s="17"/>
      <c r="U4" s="23" t="s">
        <v>808</v>
      </c>
      <c r="V4" s="10" t="s">
        <v>241</v>
      </c>
      <c r="W4" s="10" t="s">
        <v>252</v>
      </c>
      <c r="Z4" s="10" t="s">
        <v>292</v>
      </c>
      <c r="AA4" s="10" t="s">
        <v>301</v>
      </c>
      <c r="AB4" s="10" t="s">
        <v>327</v>
      </c>
      <c r="AD4" s="12" t="str">
        <f t="shared" ref="AD4:AD58" si="2">IF(P4="Engine",_xlfn.CONCAT("PARTUPGRADE:NEEDS[",A4,"]",CHAR(10),"{",CHAR(10),"    name = ",X4,CHAR(10),"    type = engine",CHAR(10),"    partIcon = ",C4,CHAR(10),"    techRequired = ",AT4,CHAR(10),"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so'.",CHAR(10),"}",CHAR(10),"@PARTUPGRADE[",X4,"]:NEEDS[",A4,"]:FOR[zKiwiTechTree]",CHAR(10),"{",CHAR(10),"    @entryCost = #$@PART[",C4,"]/entryCost$",CHAR(10),"    @entryCost *= #$@KIWI_ENGINE_MULTIPLIERS/",AQ4,"/UPGRADE_ENTRYCOST_MULTIPLIER$",CHAR(10),"    @title ^= #:INSERTPARTTITLE:$@PART[",C4,"]/title$:",CHAR(10),"    @description ^= #:INSERTPART:$@PART[",C4,"]/engineName$:",CHAR(10),"}",CHAR(10),"@PART[",C4,"]:NEEDS[",A4,"]:HAS[~engineUpgrade[off]]:AFTER[zzKiwiTechTree]",CHAR(10),"{",CHAR(10),"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#:INSERTPARTUPGRADE:$@PARTUPGRADE[",X4,"]/techRequired$:",CHAR(10),"}"),IF(OR(P4="System",P4="System and Space Capability")=TRUE,_xlfn.CONCAT("// Choose the one with the part that you want to represent the system",CHAR(10),"#LOC_KTT_",A4,"_",X4,"_SYSTEM_UPGRADE_TITLE = ",Y4,CHAR(10),"PARTUPGRADE:NEEDS[",A4,"]",CHAR(10),"{",CHAR(10),"    name = ",X4,"Upgrade",CHAR(10),"    type = system",CHAR(10),"    systemUpgradeName = #LOC_KTT_",A4,"_",X4,"_SYSTEM_UPGRADE_TITLE // ",Y4,CHAR(10),"    partIcon = ",C4,CHAR(10),"    techRequired = INSERT HERE",AT4,CHAR(10),"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INSERTSYSTEM!",CHAR(10),"}",CHAR(10),"@PARTUPGRADE[",X4,"Upgrade]:FOR[KiwiTechTree]",CHAR(10),"{",CHAR(10),"    @title ^= #:INSERTPARTTITLE:$systemUpgradeName$:",CHAR(10),"    @description ^= #:INSERTSYSTEM:$systemUpgradeName$:",CHAR(10),"}",CHAR(10),"@PART[*]:HAS[#spacePlaneSystemUpgradeType[",X4,"],~systemUpgrade[off]]:FOR[zzzKiwiTechTree]",CHAR(10),"{",CHAR(10),"    %systemUpgradeName = #LOC_KTT_",A4,"_",X4,"_SYSTEM_UPGRADE_TITLE // ",Y4,CHAR(10),"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#:INSERTSYSTEMUPGRADENODE:$@PARTUPGRADE[",X4,"Upgrade]/techRequired$!",CHAR(10),"}"),""))</f>
        <v/>
      </c>
      <c r="AE4" s="14"/>
      <c r="AF4" s="18" t="s">
        <v>327</v>
      </c>
      <c r="AG4" s="18"/>
      <c r="AH4" s="18"/>
      <c r="AI4" s="18"/>
      <c r="AJ4" s="18"/>
      <c r="AK4" s="18"/>
      <c r="AL4" s="18"/>
      <c r="AM4" s="19" t="str">
        <f t="shared" si="1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}",CHAR(10),"}"),IF(P4="SAS",_xlfn.CONCAT(CHAR(10),"@PART[",C4,"]:HAS[~sasUpgrade[off]]:NEEDS[",A4,"]:FOR[zKiwiTechTree]",CHAR(10),"{",CHAR(10),"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IF(P4="Engine",_xlfn.XLOOKUP(_xlfn.CONCAT(N4,O4+AS4),TechTree!$C$2:$C$501,TechTree!$D$2:$D$501,"Not Valid Combination",0,1),"")</f>
        <v/>
      </c>
    </row>
    <row r="5" spans="1:50" ht="72.5" x14ac:dyDescent="0.35">
      <c r="A5" t="s">
        <v>630</v>
      </c>
      <c r="B5" t="s">
        <v>642</v>
      </c>
      <c r="C5" t="s">
        <v>643</v>
      </c>
      <c r="D5" t="s">
        <v>644</v>
      </c>
      <c r="E5" t="s">
        <v>634</v>
      </c>
      <c r="F5" t="s">
        <v>645</v>
      </c>
      <c r="G5">
        <v>3600</v>
      </c>
      <c r="H5">
        <v>720</v>
      </c>
      <c r="I5">
        <v>0.02</v>
      </c>
      <c r="J5" t="s">
        <v>50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techBranch = ",VLOOKUP(N5,TechTree!$G$2:$H$43,2,FALSE),CHAR(10),"    techTier = ",O5,CHAR(10),"    @TechRequired = ",M5,IF($R5&lt;&gt;"",_xlfn.CONCAT(CHAR(10),"    @",$R$1," = ",$R5),""),IF($S5&lt;&gt;"",_xlfn.CONCAT(CHAR(10),"    @",$S$1," = ",$S5),""),IF($T5&lt;&gt;"",_xlfn.CONCAT(CHAR(10),"    @",$T$1," = ",$T5),""),IF(AND(Z5="NA/Balloon",P5&lt;&gt;"Fuel Tank")=TRUE,_xlfn.CONCAT(CHAR(10),"    KiwiFuelSwitchIgnore = true"),""),IF($U5&lt;&gt;"",_xlfn.CONCAT(CHAR(10),U5),""),IF($AO5&lt;&gt;"",IF(OR(P5="RTG",P5="SAS")=TRUE,"",_xlfn.CONCAT(CHAR(10),$AO5)),""),IF(AM5&lt;&gt;"",_xlfn.CONCAT(CHAR(10),AM5),""),CHAR(10),"}",IF(AB5="Yes",_xlfn.CONCAT(CHAR(10),"@PART[",C5,"]:NEEDS[KiwiDeprecate]:AFTER[",A5,"]",CHAR(10),"{",CHAR(10),"    kiwiDeprecate = true",CHAR(10),"}"),""),IF(OR(P5="RTG",P5="SAS")=TRUE,AO5,""))</f>
        <v>@PART[4mv_battery_s0_2]:AFTER[TantaresSP] // Amethyst Size 0 Battery B
{
    techBranch = batteries
    techTier = 4
    @TechRequired = electrics
}</v>
      </c>
      <c r="M5" s="9" t="str">
        <f>_xlfn.XLOOKUP(_xlfn.CONCAT(N5,O5),TechTree!$C$2:$C$501,TechTree!$D$2:$D$501,"Not Valid Combination",0,1)</f>
        <v>electrics</v>
      </c>
      <c r="N5" s="8" t="s">
        <v>208</v>
      </c>
      <c r="O5" s="8">
        <v>4</v>
      </c>
      <c r="P5" s="8" t="s">
        <v>240</v>
      </c>
      <c r="T5" s="17"/>
      <c r="U5" s="17"/>
      <c r="V5" s="10" t="s">
        <v>241</v>
      </c>
      <c r="W5" s="10" t="s">
        <v>252</v>
      </c>
      <c r="Z5" s="10" t="s">
        <v>292</v>
      </c>
      <c r="AA5" s="10" t="s">
        <v>301</v>
      </c>
      <c r="AB5" s="10" t="s">
        <v>327</v>
      </c>
      <c r="AD5" s="12" t="str">
        <f t="shared" si="2"/>
        <v/>
      </c>
      <c r="AE5" s="14"/>
      <c r="AF5" s="18" t="s">
        <v>327</v>
      </c>
      <c r="AG5" s="18"/>
      <c r="AH5" s="18"/>
      <c r="AI5" s="18"/>
      <c r="AJ5" s="18"/>
      <c r="AK5" s="18"/>
      <c r="AL5" s="18"/>
      <c r="AM5" s="19" t="str">
        <f t="shared" ref="AM5:AM58" si="3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}",CHAR(10),"}"),IF(P5="SAS",_xlfn.CONCAT(CHAR(10),"@PART[",C5,"]:HAS[~sasUpgrade[off]]:NEEDS[",A5,"]:FOR[zKiwiTechTree]",CHAR(10),"{",CHAR(10),"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IF(P5="Engine",_xlfn.XLOOKUP(_xlfn.CONCAT(N5,O5+AS5),TechTree!$C$2:$C$501,TechTree!$D$2:$D$501,"Not Valid Combination",0,1),"")</f>
        <v/>
      </c>
    </row>
    <row r="6" spans="1:50" ht="72.5" x14ac:dyDescent="0.35">
      <c r="A6" t="s">
        <v>630</v>
      </c>
      <c r="B6" t="s">
        <v>646</v>
      </c>
      <c r="C6" t="s">
        <v>647</v>
      </c>
      <c r="D6" t="s">
        <v>648</v>
      </c>
      <c r="E6" t="s">
        <v>634</v>
      </c>
      <c r="F6" t="s">
        <v>645</v>
      </c>
      <c r="G6">
        <v>1800</v>
      </c>
      <c r="H6">
        <v>360</v>
      </c>
      <c r="I6">
        <v>0.01</v>
      </c>
      <c r="J6" t="s">
        <v>50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techBranch = ",VLOOKUP(N6,TechTree!$G$2:$H$43,2,FALSE),CHAR(10),"    techTier = ",O6,CHAR(10),"    @TechRequired = ",M6,IF($R6&lt;&gt;"",_xlfn.CONCAT(CHAR(10),"    @",$R$1," = ",$R6),""),IF($S6&lt;&gt;"",_xlfn.CONCAT(CHAR(10),"    @",$S$1," = ",$S6),""),IF($T6&lt;&gt;"",_xlfn.CONCAT(CHAR(10),"    @",$T$1," = ",$T6),""),IF(AND(Z6="NA/Balloon",P6&lt;&gt;"Fuel Tank")=TRUE,_xlfn.CONCAT(CHAR(10),"    KiwiFuelSwitchIgnore = true"),""),IF($U6&lt;&gt;"",_xlfn.CONCAT(CHAR(10),U6),""),IF($AO6&lt;&gt;"",IF(OR(P6="RTG",P6="SAS")=TRUE,"",_xlfn.CONCAT(CHAR(10),$AO6)),""),IF(AM6&lt;&gt;"",_xlfn.CONCAT(CHAR(10),AM6),""),CHAR(10),"}",IF(AB6="Yes",_xlfn.CONCAT(CHAR(10),"@PART[",C6,"]:NEEDS[KiwiDeprecate]:AFTER[",A6,"]",CHAR(10),"{",CHAR(10),"    kiwiDeprecate = true",CHAR(10),"}"),""),IF(OR(P6="RTG",P6="SAS")=TRUE,AO6,""))</f>
        <v>@PART[4mv_battery_s0_1]:AFTER[TantaresSP] // Amethyst Size 0 Battery A
{
    techBranch = batteries
    techTier = 3
    @TechRequired = batteryTech
}</v>
      </c>
      <c r="M6" s="9" t="str">
        <f>_xlfn.XLOOKUP(_xlfn.CONCAT(N6,O6),TechTree!$C$2:$C$501,TechTree!$D$2:$D$501,"Not Valid Combination",0,1)</f>
        <v>batteryTech</v>
      </c>
      <c r="N6" s="8" t="s">
        <v>208</v>
      </c>
      <c r="O6" s="8">
        <v>3</v>
      </c>
      <c r="P6" s="8" t="s">
        <v>240</v>
      </c>
      <c r="T6" s="17"/>
      <c r="U6" s="17"/>
      <c r="V6" s="10" t="s">
        <v>241</v>
      </c>
      <c r="W6" s="10" t="s">
        <v>252</v>
      </c>
      <c r="Z6" s="10" t="s">
        <v>292</v>
      </c>
      <c r="AA6" s="10" t="s">
        <v>301</v>
      </c>
      <c r="AB6" s="10" t="s">
        <v>327</v>
      </c>
      <c r="AD6" s="12" t="str">
        <f t="shared" si="2"/>
        <v/>
      </c>
      <c r="AE6" s="14"/>
      <c r="AF6" s="18" t="s">
        <v>327</v>
      </c>
      <c r="AG6" s="18"/>
      <c r="AH6" s="18"/>
      <c r="AI6" s="18"/>
      <c r="AJ6" s="18"/>
      <c r="AK6" s="18"/>
      <c r="AL6" s="18"/>
      <c r="AM6" s="19" t="str">
        <f t="shared" si="3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}",CHAR(10),"}"),IF(P6="SAS",_xlfn.CONCAT(CHAR(10),"@PART[",C6,"]:HAS[~sasUpgrade[off]]:NEEDS[",A6,"]:FOR[zKiwiTechTree]",CHAR(10),"{",CHAR(10),"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IF(P6="Engine",_xlfn.XLOOKUP(_xlfn.CONCAT(N6,O6+AS6),TechTree!$C$2:$C$501,TechTree!$D$2:$D$501,"Not Valid Combination",0,1),"")</f>
        <v/>
      </c>
    </row>
    <row r="7" spans="1:50" ht="96.5" x14ac:dyDescent="0.35">
      <c r="A7" t="s">
        <v>630</v>
      </c>
      <c r="B7" t="s">
        <v>649</v>
      </c>
      <c r="C7" t="s">
        <v>650</v>
      </c>
      <c r="D7" t="s">
        <v>651</v>
      </c>
      <c r="E7" t="s">
        <v>634</v>
      </c>
      <c r="F7" t="s">
        <v>5</v>
      </c>
      <c r="G7">
        <v>11250</v>
      </c>
      <c r="H7">
        <v>2250</v>
      </c>
      <c r="I7">
        <v>0.17499999999999999</v>
      </c>
      <c r="J7" t="s">
        <v>50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techBranch = ",VLOOKUP(N7,TechTree!$G$2:$H$43,2,FALSE),CHAR(10),"    techTier = ",O7,CHAR(10),"    @TechRequired = ",M7,IF($R7&lt;&gt;"",_xlfn.CONCAT(CHAR(10),"    @",$R$1," = ",$R7),""),IF($S7&lt;&gt;"",_xlfn.CONCAT(CHAR(10),"    @",$S$1," = ",$S7),""),IF($T7&lt;&gt;"",_xlfn.CONCAT(CHAR(10),"    @",$T$1," = ",$T7),""),IF(AND(Z7="NA/Balloon",P7&lt;&gt;"Fuel Tank")=TRUE,_xlfn.CONCAT(CHAR(10),"    KiwiFuelSwitchIgnore = true"),""),IF($U7&lt;&gt;"",_xlfn.CONCAT(CHAR(10),U7),""),IF($AO7&lt;&gt;"",IF(OR(P7="RTG",P7="SAS")=TRUE,"",_xlfn.CONCAT(CHAR(10),$AO7)),""),IF(AM7&lt;&gt;"",_xlfn.CONCAT(CHAR(10),AM7),""),CHAR(10),"}",IF(AB7="Yes",_xlfn.CONCAT(CHAR(10),"@PART[",C7,"]:NEEDS[KiwiDeprecate]:AFTER[",A7,"]",CHAR(10),"{",CHAR(10),"    kiwiDeprecate = true",CHAR(10),"}"),""),IF(OR(P7="RTG",P7="SAS")=TRUE,AO7,""))</f>
        <v>@PART[4mv_avionics_s0_1]:AFTER[TantaresSP] // Amethyst 06-A "LÃ¸kstjerne" Control Block
{
    techBranch = probes
    techTier = 6
    @TechRequired = unmannedTech
    KiwiFuelSwitchIgnore = true
    structuralUpgradeType = 5_6
}</v>
      </c>
      <c r="M7" s="9" t="str">
        <f>_xlfn.XLOOKUP(_xlfn.CONCAT(N7,O7),TechTree!$C$2:$C$501,TechTree!$D$2:$D$501,"Not Valid Combination",0,1)</f>
        <v>unmannedTech</v>
      </c>
      <c r="N7" s="8" t="s">
        <v>215</v>
      </c>
      <c r="O7" s="8">
        <v>6</v>
      </c>
      <c r="P7" s="8" t="s">
        <v>6</v>
      </c>
      <c r="T7" s="17"/>
      <c r="U7" s="17"/>
      <c r="V7" s="10" t="s">
        <v>241</v>
      </c>
      <c r="W7" s="10" t="s">
        <v>252</v>
      </c>
      <c r="Z7" s="10" t="s">
        <v>308</v>
      </c>
      <c r="AA7" s="10" t="s">
        <v>301</v>
      </c>
      <c r="AB7" s="10" t="s">
        <v>327</v>
      </c>
      <c r="AD7" s="12" t="str">
        <f t="shared" si="2"/>
        <v/>
      </c>
      <c r="AE7" s="14"/>
      <c r="AF7" s="18" t="s">
        <v>327</v>
      </c>
      <c r="AG7" s="18"/>
      <c r="AH7" s="18"/>
      <c r="AI7" s="18"/>
      <c r="AJ7" s="18"/>
      <c r="AK7" s="18"/>
      <c r="AL7" s="18"/>
      <c r="AM7" s="19" t="str">
        <f t="shared" si="3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}",CHAR(10),"}"),IF(P7="SAS",_xlfn.CONCAT(CHAR(10),"@PART[",C7,"]:HAS[~sasUpgrade[off]]:NEEDS[",A7,"]:FOR[zKiwiTechTree]",CHAR(10),"{",CHAR(10),"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IF(P7="Engine",_xlfn.XLOOKUP(_xlfn.CONCAT(N7,O7+AS7),TechTree!$C$2:$C$501,TechTree!$D$2:$D$501,"Not Valid Combination",0,1),"")</f>
        <v/>
      </c>
    </row>
    <row r="8" spans="1:50" ht="72.5" x14ac:dyDescent="0.35">
      <c r="A8" t="s">
        <v>630</v>
      </c>
      <c r="B8" t="s">
        <v>652</v>
      </c>
      <c r="C8" t="s">
        <v>653</v>
      </c>
      <c r="D8" t="s">
        <v>654</v>
      </c>
      <c r="E8" t="s">
        <v>634</v>
      </c>
      <c r="F8" t="s">
        <v>7</v>
      </c>
      <c r="G8">
        <v>4000</v>
      </c>
      <c r="H8">
        <v>800</v>
      </c>
      <c r="I8">
        <v>0.1</v>
      </c>
      <c r="J8" t="s">
        <v>36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techBranch = ",VLOOKUP(N8,TechTree!$G$2:$H$43,2,FALSE),CHAR(10),"    techTier = ",O8,CHAR(10),"    @TechRequired = ",M8,IF($R8&lt;&gt;"",_xlfn.CONCAT(CHAR(10),"    @",$R$1," = ",$R8),""),IF($S8&lt;&gt;"",_xlfn.CONCAT(CHAR(10),"    @",$S$1," = ",$S8),""),IF($T8&lt;&gt;"",_xlfn.CONCAT(CHAR(10),"    @",$T$1," = ",$T8),""),IF(AND(Z8="NA/Balloon",P8&lt;&gt;"Fuel Tank")=TRUE,_xlfn.CONCAT(CHAR(10),"    KiwiFuelSwitchIgnore = true"),""),IF($U8&lt;&gt;"",_xlfn.CONCAT(CHAR(10),U8),""),IF($AO8&lt;&gt;"",IF(OR(P8="RTG",P8="SAS")=TRUE,"",_xlfn.CONCAT(CHAR(10),$AO8)),""),IF(AM8&lt;&gt;"",_xlfn.CONCAT(CHAR(10),AM8),""),CHAR(10),"}",IF(AB8="Yes",_xlfn.CONCAT(CHAR(10),"@PART[",C8,"]:NEEDS[KiwiDeprecate]:AFTER[",A8,"]",CHAR(10),"{",CHAR(10),"    kiwiDeprecate = true",CHAR(10),"}"),""),IF(OR(P8="RTG",P8="SAS")=TRUE,AO8,""))</f>
        <v>@PART[1mv_sensor_visible_light_camera_s0_1]:AFTER[TantaresSP] // Opal Visible Light Camera
{
    techBranch = science
    techTier = 3
    @TechRequired = basicScience
}</v>
      </c>
      <c r="M8" s="9" t="str">
        <f>_xlfn.XLOOKUP(_xlfn.CONCAT(N8,O8),TechTree!$C$2:$C$501,TechTree!$D$2:$D$501,"Not Valid Combination",0,1)</f>
        <v>basicScience</v>
      </c>
      <c r="N8" s="8" t="s">
        <v>7</v>
      </c>
      <c r="O8" s="8">
        <v>3</v>
      </c>
      <c r="P8" s="8" t="s">
        <v>240</v>
      </c>
      <c r="T8" s="17"/>
      <c r="U8" s="17"/>
      <c r="V8" s="10" t="s">
        <v>241</v>
      </c>
      <c r="W8" s="10" t="s">
        <v>252</v>
      </c>
      <c r="Z8" s="10" t="s">
        <v>292</v>
      </c>
      <c r="AA8" s="10" t="s">
        <v>301</v>
      </c>
      <c r="AB8" s="10" t="s">
        <v>327</v>
      </c>
      <c r="AD8" s="12" t="str">
        <f t="shared" si="2"/>
        <v/>
      </c>
      <c r="AE8" s="14"/>
      <c r="AF8" s="18" t="s">
        <v>327</v>
      </c>
      <c r="AG8" s="18"/>
      <c r="AH8" s="18"/>
      <c r="AI8" s="18"/>
      <c r="AJ8" s="18"/>
      <c r="AK8" s="18"/>
      <c r="AL8" s="18"/>
      <c r="AM8" s="19" t="str">
        <f t="shared" si="3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}",CHAR(10),"}"),IF(P8="SAS",_xlfn.CONCAT(CHAR(10),"@PART[",C8,"]:HAS[~sasUpgrade[off]]:NEEDS[",A8,"]:FOR[zKiwiTechTree]",CHAR(10),"{",CHAR(10),"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IF(P8="Engine",_xlfn.XLOOKUP(_xlfn.CONCAT(N8,O8+AS8),TechTree!$C$2:$C$501,TechTree!$D$2:$D$501,"Not Valid Combination",0,1),"")</f>
        <v/>
      </c>
    </row>
    <row r="9" spans="1:50" ht="72.5" x14ac:dyDescent="0.35">
      <c r="A9" t="s">
        <v>630</v>
      </c>
      <c r="B9" t="s">
        <v>655</v>
      </c>
      <c r="C9" t="s">
        <v>656</v>
      </c>
      <c r="D9" t="s">
        <v>657</v>
      </c>
      <c r="E9" t="s">
        <v>634</v>
      </c>
      <c r="F9" t="s">
        <v>7</v>
      </c>
      <c r="G9">
        <v>4000</v>
      </c>
      <c r="H9">
        <v>800</v>
      </c>
      <c r="I9">
        <v>0.1</v>
      </c>
      <c r="J9" t="s">
        <v>36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techBranch = ",VLOOKUP(N9,TechTree!$G$2:$H$43,2,FALSE),CHAR(10),"    techTier = ",O9,CHAR(10),"    @TechRequired = ",M9,IF($R9&lt;&gt;"",_xlfn.CONCAT(CHAR(10),"    @",$R$1," = ",$R9),""),IF($S9&lt;&gt;"",_xlfn.CONCAT(CHAR(10),"    @",$S$1," = ",$S9),""),IF($T9&lt;&gt;"",_xlfn.CONCAT(CHAR(10),"    @",$T$1," = ",$T9),""),IF(AND(Z9="NA/Balloon",P9&lt;&gt;"Fuel Tank")=TRUE,_xlfn.CONCAT(CHAR(10),"    KiwiFuelSwitchIgnore = true"),""),IF($U9&lt;&gt;"",_xlfn.CONCAT(CHAR(10),U9),""),IF($AO9&lt;&gt;"",IF(OR(P9="RTG",P9="SAS")=TRUE,"",_xlfn.CONCAT(CHAR(10),$AO9)),""),IF(AM9&lt;&gt;"",_xlfn.CONCAT(CHAR(10),AM9),""),CHAR(10),"}",IF(AB9="Yes",_xlfn.CONCAT(CHAR(10),"@PART[",C9,"]:NEEDS[KiwiDeprecate]:AFTER[",A9,"]",CHAR(10),"{",CHAR(10),"    kiwiDeprecate = true",CHAR(10),"}"),""),IF(OR(P9="RTG",P9="SAS")=TRUE,AO9,""))</f>
        <v>@PART[1mv_sensor_ultraviolet_light_camera_s0_1]:AFTER[TantaresSP] // Opal Ultraviolet Light Camera
{
    techBranch = science
    techTier = 4
    @TechRequired = appliedScience
}</v>
      </c>
      <c r="M9" s="9" t="str">
        <f>_xlfn.XLOOKUP(_xlfn.CONCAT(N9,O9),TechTree!$C$2:$C$501,TechTree!$D$2:$D$501,"Not Valid Combination",0,1)</f>
        <v>appliedScience</v>
      </c>
      <c r="N9" s="8" t="s">
        <v>7</v>
      </c>
      <c r="O9" s="8">
        <v>4</v>
      </c>
      <c r="P9" s="8" t="s">
        <v>240</v>
      </c>
      <c r="T9" s="17"/>
      <c r="U9" s="17"/>
      <c r="V9" s="10" t="s">
        <v>241</v>
      </c>
      <c r="W9" s="10" t="s">
        <v>252</v>
      </c>
      <c r="Z9" s="10" t="s">
        <v>292</v>
      </c>
      <c r="AA9" s="10" t="s">
        <v>301</v>
      </c>
      <c r="AB9" s="10" t="s">
        <v>327</v>
      </c>
      <c r="AD9" s="12" t="str">
        <f t="shared" si="2"/>
        <v/>
      </c>
      <c r="AE9" s="14"/>
      <c r="AF9" s="18" t="s">
        <v>327</v>
      </c>
      <c r="AG9" s="18"/>
      <c r="AH9" s="18"/>
      <c r="AI9" s="18"/>
      <c r="AJ9" s="18"/>
      <c r="AK9" s="18"/>
      <c r="AL9" s="18"/>
      <c r="AM9" s="19" t="str">
        <f t="shared" si="3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}",CHAR(10),"}"),IF(P9="SAS",_xlfn.CONCAT(CHAR(10),"@PART[",C9,"]:HAS[~sasUpgrade[off]]:NEEDS[",A9,"]:FOR[zKiwiTechTree]",CHAR(10),"{",CHAR(10),"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/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IF(P9="Engine",_xlfn.XLOOKUP(_xlfn.CONCAT(N9,O9+AS9),TechTree!$C$2:$C$501,TechTree!$D$2:$D$501,"Not Valid Combination",0,1),"")</f>
        <v/>
      </c>
    </row>
    <row r="10" spans="1:50" ht="84.5" x14ac:dyDescent="0.35">
      <c r="A10" t="s">
        <v>630</v>
      </c>
      <c r="B10" t="s">
        <v>658</v>
      </c>
      <c r="C10" t="s">
        <v>659</v>
      </c>
      <c r="D10" t="s">
        <v>660</v>
      </c>
      <c r="E10" t="s">
        <v>634</v>
      </c>
      <c r="F10" t="s">
        <v>5</v>
      </c>
      <c r="G10">
        <v>1875</v>
      </c>
      <c r="H10">
        <v>375</v>
      </c>
      <c r="I10">
        <v>0.125</v>
      </c>
      <c r="J10" t="s">
        <v>36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techBranch = ",VLOOKUP(N10,TechTree!$G$2:$H$43,2,FALSE),CHAR(10),"    techTier = ",O10,CHAR(10),"    @TechRequired = ",M10,IF($R10&lt;&gt;"",_xlfn.CONCAT(CHAR(10),"    @",$R$1," = ",$R10),""),IF($S10&lt;&gt;"",_xlfn.CONCAT(CHAR(10),"    @",$S$1," = ",$S10),""),IF($T10&lt;&gt;"",_xlfn.CONCAT(CHAR(10),"    @",$T$1," = ",$T10),""),IF(AND(Z10="NA/Balloon",P10&lt;&gt;"Fuel Tank")=TRUE,_xlfn.CONCAT(CHAR(10),"    KiwiFuelSwitchIgnore = true"),""),IF($U10&lt;&gt;"",_xlfn.CONCAT(CHAR(10),U10),""),IF($AO10&lt;&gt;"",IF(OR(P10="RTG",P10="SAS")=TRUE,"",_xlfn.CONCAT(CHAR(10),$AO10)),""),IF(AM10&lt;&gt;"",_xlfn.CONCAT(CHAR(10),AM10),""),CHAR(10),"}",IF(AB10="Yes",_xlfn.CONCAT(CHAR(10),"@PART[",C10,"]:NEEDS[KiwiDeprecate]:AFTER[",A10,"]",CHAR(10),"{",CHAR(10),"    kiwiDeprecate = true",CHAR(10),"}"),""),IF(OR(P10="RTG",P10="SAS")=TRUE,AO10,""))</f>
        <v>@PART[1mv_avionics_s0_1]:AFTER[TantaresSP] // Opal 06-A "Kveldstromme" Control Block
{
    techBranch = probes
    techTier = 5
    @TechRequired = communicationSatellites
    structuralUpgradeType = 5_6
}</v>
      </c>
      <c r="M10" s="9" t="str">
        <f>_xlfn.XLOOKUP(_xlfn.CONCAT(N10,O10),TechTree!$C$2:$C$501,TechTree!$D$2:$D$501,"Not Valid Combination",0,1)</f>
        <v>communicationSatellites</v>
      </c>
      <c r="N10" s="8" t="s">
        <v>215</v>
      </c>
      <c r="O10" s="8">
        <v>5</v>
      </c>
      <c r="P10" s="8" t="s">
        <v>6</v>
      </c>
      <c r="T10" s="17"/>
      <c r="U10" s="17"/>
      <c r="V10" s="10" t="s">
        <v>241</v>
      </c>
      <c r="W10" s="10" t="s">
        <v>252</v>
      </c>
      <c r="Z10" s="10" t="s">
        <v>292</v>
      </c>
      <c r="AA10" s="10" t="s">
        <v>301</v>
      </c>
      <c r="AB10" s="10" t="s">
        <v>327</v>
      </c>
      <c r="AD10" s="12" t="str">
        <f t="shared" si="2"/>
        <v/>
      </c>
      <c r="AE10" s="14"/>
      <c r="AF10" s="18" t="s">
        <v>327</v>
      </c>
      <c r="AG10" s="18"/>
      <c r="AH10" s="18"/>
      <c r="AI10" s="18"/>
      <c r="AJ10" s="18"/>
      <c r="AK10" s="18"/>
      <c r="AL10" s="18"/>
      <c r="AM10" s="19" t="str">
        <f t="shared" si="3"/>
        <v/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}",CHAR(10),"}"),IF(P10="SAS",_xlfn.CONCAT(CHAR(10),"@PART[",C10,"]:HAS[~sasUpgrade[off]]:NEEDS[",A10,"]:FOR[zKiwiTechTree]",CHAR(10),"{",CHAR(10),"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10" s="16" t="str">
        <f>IF(P10="Engine",VLOOKUP(W10,EngineUpgrades!$A$2:$C$19,2,FALSE),"")</f>
        <v/>
      </c>
      <c r="AQ10" s="16" t="str">
        <f>IF(P10="Engine",VLOOKUP(W10,EngineUpgrades!$A$2:$C$19,3,FALSE),"")</f>
        <v/>
      </c>
      <c r="AR10" s="15" t="str">
        <f>_xlfn.XLOOKUP(AP10,EngineUpgrades!$D$1:$J$1,EngineUpgrades!$D$17:$J$17,"",0,1)</f>
        <v/>
      </c>
      <c r="AS10" s="17">
        <v>2</v>
      </c>
      <c r="AT10" s="16" t="str">
        <f>IF(P10="Engine",_xlfn.XLOOKUP(_xlfn.CONCAT(N10,O10+AS10),TechTree!$C$2:$C$501,TechTree!$D$2:$D$501,"Not Valid Combination",0,1),"")</f>
        <v/>
      </c>
    </row>
    <row r="11" spans="1:50" ht="84.5" x14ac:dyDescent="0.35">
      <c r="A11" t="s">
        <v>630</v>
      </c>
      <c r="B11" t="s">
        <v>661</v>
      </c>
      <c r="C11" t="s">
        <v>662</v>
      </c>
      <c r="D11" t="s">
        <v>663</v>
      </c>
      <c r="E11" t="s">
        <v>634</v>
      </c>
      <c r="F11" t="s">
        <v>7</v>
      </c>
      <c r="G11">
        <v>6000</v>
      </c>
      <c r="H11">
        <v>1200</v>
      </c>
      <c r="I11">
        <v>8.7499999999999994E-2</v>
      </c>
      <c r="J11" t="s">
        <v>121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techBranch = ",VLOOKUP(N11,TechTree!$G$2:$H$43,2,FALSE),CHAR(10),"    techTier = ",O11,CHAR(10),"    @TechRequired = ",M11,IF($R11&lt;&gt;"",_xlfn.CONCAT(CHAR(10),"    @",$R$1," = ",$R11),""),IF($S11&lt;&gt;"",_xlfn.CONCAT(CHAR(10),"    @",$S$1," = ",$S11),""),IF($T11&lt;&gt;"",_xlfn.CONCAT(CHAR(10),"    @",$T$1," = ",$T11),""),IF(AND(Z11="NA/Balloon",P11&lt;&gt;"Fuel Tank")=TRUE,_xlfn.CONCAT(CHAR(10),"    KiwiFuelSwitchIgnore = true"),""),IF($U11&lt;&gt;"",_xlfn.CONCAT(CHAR(10),U11),""),IF($AO11&lt;&gt;"",IF(OR(P11="RTG",P11="SAS")=TRUE,"",_xlfn.CONCAT(CHAR(10),$AO11)),""),IF(AM11&lt;&gt;"",_xlfn.CONCAT(CHAR(10),AM11),""),CHAR(10),"}",IF(AB11="Yes",_xlfn.CONCAT(CHAR(10),"@PART[",C11,"]:NEEDS[KiwiDeprecate]:AFTER[",A11,"]",CHAR(10),"{",CHAR(10),"    kiwiDeprecate = true",CHAR(10),"}"),""),IF(OR(P11="RTG",P11="SAS")=TRUE,AO11,""))</f>
        <v>@PART[1f_science_container_s0_1]:AFTER[TantaresSP] // Pearl Size 0 Science Container
{
    techBranch = science
    techTier = 3
    @TechRequired = basicScience
    structuralUpgradeType = 3_4
}</v>
      </c>
      <c r="M11" s="9" t="str">
        <f>_xlfn.XLOOKUP(_xlfn.CONCAT(N11,O11),TechTree!$C$2:$C$501,TechTree!$D$2:$D$501,"Not Valid Combination",0,1)</f>
        <v>basicScience</v>
      </c>
      <c r="N11" s="8" t="s">
        <v>7</v>
      </c>
      <c r="O11" s="8">
        <v>3</v>
      </c>
      <c r="P11" s="8" t="s">
        <v>6</v>
      </c>
      <c r="T11" s="17"/>
      <c r="U11" s="17"/>
      <c r="V11" s="10" t="s">
        <v>241</v>
      </c>
      <c r="W11" s="10" t="s">
        <v>252</v>
      </c>
      <c r="Z11" s="10" t="s">
        <v>292</v>
      </c>
      <c r="AA11" s="10" t="s">
        <v>301</v>
      </c>
      <c r="AB11" s="10" t="s">
        <v>327</v>
      </c>
      <c r="AD11" s="12" t="str">
        <f t="shared" si="2"/>
        <v/>
      </c>
      <c r="AE11" s="14"/>
      <c r="AF11" s="18" t="s">
        <v>327</v>
      </c>
      <c r="AG11" s="18"/>
      <c r="AH11" s="18"/>
      <c r="AI11" s="18"/>
      <c r="AJ11" s="18"/>
      <c r="AK11" s="18"/>
      <c r="AL11" s="18"/>
      <c r="AM11" s="19" t="str">
        <f t="shared" si="3"/>
        <v/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}",CHAR(10),"}"),IF(P11="SAS",_xlfn.CONCAT(CHAR(10),"@PART[",C11,"]:HAS[~sasUpgrade[off]]:NEEDS[",A11,"]:FOR[zKiwiTechTree]",CHAR(10),"{",CHAR(10),"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1" s="16" t="str">
        <f>IF(P11="Engine",VLOOKUP(W11,EngineUpgrades!$A$2:$C$19,2,FALSE),"")</f>
        <v/>
      </c>
      <c r="AQ11" s="16" t="str">
        <f>IF(P11="Engine",VLOOKUP(W11,EngineUpgrades!$A$2:$C$19,3,FALSE),"")</f>
        <v/>
      </c>
      <c r="AR11" s="15" t="str">
        <f>_xlfn.XLOOKUP(AP11,EngineUpgrades!$D$1:$J$1,EngineUpgrades!$D$17:$J$17,"",0,1)</f>
        <v/>
      </c>
      <c r="AS11" s="17">
        <v>2</v>
      </c>
      <c r="AT11" s="16" t="str">
        <f>IF(P11="Engine",_xlfn.XLOOKUP(_xlfn.CONCAT(N11,O11+AS11),TechTree!$C$2:$C$501,TechTree!$D$2:$D$501,"Not Valid Combination",0,1),"")</f>
        <v/>
      </c>
    </row>
    <row r="12" spans="1:50" ht="144.5" x14ac:dyDescent="0.35">
      <c r="A12" t="s">
        <v>630</v>
      </c>
      <c r="B12" t="s">
        <v>664</v>
      </c>
      <c r="C12" t="s">
        <v>665</v>
      </c>
      <c r="D12" t="s">
        <v>666</v>
      </c>
      <c r="E12" t="s">
        <v>634</v>
      </c>
      <c r="F12" t="s">
        <v>667</v>
      </c>
      <c r="G12">
        <v>6000</v>
      </c>
      <c r="H12">
        <v>1200</v>
      </c>
      <c r="I12">
        <v>0.1</v>
      </c>
      <c r="J12" t="s">
        <v>121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techBranch = ",VLOOKUP(N12,TechTree!$G$2:$H$43,2,FALSE),CHAR(10),"    techTier = ",O12,CHAR(10),"    @TechRequired = ",M12,IF($R12&lt;&gt;"",_xlfn.CONCAT(CHAR(10),"    @",$R$1," = ",$R12),""),IF($S12&lt;&gt;"",_xlfn.CONCAT(CHAR(10),"    @",$S$1," = ",$S12),""),IF($T12&lt;&gt;"",_xlfn.CONCAT(CHAR(10),"    @",$T$1," = ",$T12),""),IF(AND(Z12="NA/Balloon",P12&lt;&gt;"Fuel Tank")=TRUE,_xlfn.CONCAT(CHAR(10),"    KiwiFuelSwitchIgnore = true"),""),IF($U12&lt;&gt;"",_xlfn.CONCAT(CHAR(10),U12),""),IF($AO12&lt;&gt;"",IF(OR(P12="RTG",P12="SAS")=TRUE,"",_xlfn.CONCAT(CHAR(10),$AO12)),""),IF(AM12&lt;&gt;"",_xlfn.CONCAT(CHAR(10),AM12),""),CHAR(10),"}",IF(AB12="Yes",_xlfn.CONCAT(CHAR(10),"@PART[",C12,"]:NEEDS[KiwiDeprecate]:AFTER[",A12,"]",CHAR(10),"{",CHAR(10),"    kiwiDeprecate = true",CHAR(10),"}"),""),IF(OR(P12="RTG",P12="SAS")=TRUE,AO12,""))</f>
        <v>@PART[1f_high_gain_antenna_s0_1]:AFTER[TantaresSP] // Pearl Size 0 High Gain Antenna
{
    techBranch = antenna
    techTier = 6
    @TechRequired = highGainCommunications
    @MODULE[ModuleDataTransmitter]
    {
        @antennaPower *= 0.10
        @packetResourceCost *= 0.2
    }
    structuralUpgradeType = 5_6
}</v>
      </c>
      <c r="M12" s="9" t="str">
        <f>_xlfn.XLOOKUP(_xlfn.CONCAT(N12,O12),TechTree!$C$2:$C$501,TechTree!$D$2:$D$501,"Not Valid Combination",0,1)</f>
        <v>highGainCommunications</v>
      </c>
      <c r="N12" s="8" t="s">
        <v>216</v>
      </c>
      <c r="O12" s="8">
        <v>6</v>
      </c>
      <c r="P12" s="8" t="s">
        <v>6</v>
      </c>
      <c r="T12" s="17"/>
      <c r="U12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12" s="10" t="s">
        <v>241</v>
      </c>
      <c r="W12" s="10" t="s">
        <v>252</v>
      </c>
      <c r="Z12" s="10" t="s">
        <v>292</v>
      </c>
      <c r="AA12" s="10" t="s">
        <v>301</v>
      </c>
      <c r="AB12" s="10" t="s">
        <v>327</v>
      </c>
      <c r="AD12" s="12" t="str">
        <f t="shared" si="2"/>
        <v/>
      </c>
      <c r="AE12" s="14"/>
      <c r="AF12" s="18" t="s">
        <v>327</v>
      </c>
      <c r="AG12" s="18"/>
      <c r="AH12" s="18"/>
      <c r="AI12" s="18"/>
      <c r="AJ12" s="18"/>
      <c r="AK12" s="18"/>
      <c r="AL12" s="18"/>
      <c r="AM12" s="19" t="str">
        <f t="shared" si="3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}",CHAR(10),"}"),IF(P12="SAS",_xlfn.CONCAT(CHAR(10),"@PART[",C12,"]:HAS[~sasUpgrade[off]]:NEEDS[",A12,"]:FOR[zKiwiTechTree]",CHAR(10),"{",CHAR(10),"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IF(P12="Engine",_xlfn.XLOOKUP(_xlfn.CONCAT(N12,O12+AS12),TechTree!$C$2:$C$501,TechTree!$D$2:$D$501,"Not Valid Combination",0,1),"")</f>
        <v/>
      </c>
    </row>
    <row r="13" spans="1:50" ht="84.5" x14ac:dyDescent="0.35">
      <c r="A13" t="s">
        <v>630</v>
      </c>
      <c r="B13" t="s">
        <v>668</v>
      </c>
      <c r="C13" t="s">
        <v>669</v>
      </c>
      <c r="D13" t="s">
        <v>670</v>
      </c>
      <c r="E13" t="s">
        <v>634</v>
      </c>
      <c r="F13" t="s">
        <v>5</v>
      </c>
      <c r="G13">
        <v>12500</v>
      </c>
      <c r="H13">
        <v>2500</v>
      </c>
      <c r="I13">
        <v>0.155</v>
      </c>
      <c r="J13" t="s">
        <v>121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techBranch = ",VLOOKUP(N13,TechTree!$G$2:$H$43,2,FALSE),CHAR(10),"    techTier = ",O13,CHAR(10),"    @TechRequired = ",M13,IF($R13&lt;&gt;"",_xlfn.CONCAT(CHAR(10),"    @",$R$1," = ",$R13),""),IF($S13&lt;&gt;"",_xlfn.CONCAT(CHAR(10),"    @",$S$1," = ",$S13),""),IF($T13&lt;&gt;"",_xlfn.CONCAT(CHAR(10),"    @",$T$1," = ",$T13),""),IF(AND(Z13="NA/Balloon",P13&lt;&gt;"Fuel Tank")=TRUE,_xlfn.CONCAT(CHAR(10),"    KiwiFuelSwitchIgnore = true"),""),IF($U13&lt;&gt;"",_xlfn.CONCAT(CHAR(10),U13),""),IF($AO13&lt;&gt;"",IF(OR(P13="RTG",P13="SAS")=TRUE,"",_xlfn.CONCAT(CHAR(10),$AO13)),""),IF(AM13&lt;&gt;"",_xlfn.CONCAT(CHAR(10),AM13),""),CHAR(10),"}",IF(AB13="Yes",_xlfn.CONCAT(CHAR(10),"@PART[",C13,"]:NEEDS[KiwiDeprecate]:AFTER[",A13,"]",CHAR(10),"{",CHAR(10),"    kiwiDeprecate = true",CHAR(10),"}"),""),IF(OR(P13="RTG",P13="SAS")=TRUE,AO13,""))</f>
        <v>@PART[1f_avionics_s0_1]:AFTER[TantaresSP] // Pearl 06-A "Smultring" Control Block
{
    techBranch = probes
    techTier = 7
    @TechRequired = advUnmanned
    structuralUpgradeType = 7_8
}</v>
      </c>
      <c r="M13" s="9" t="str">
        <f>_xlfn.XLOOKUP(_xlfn.CONCAT(N13,O13),TechTree!$C$2:$C$501,TechTree!$D$2:$D$501,"Not Valid Combination",0,1)</f>
        <v>advUnmanned</v>
      </c>
      <c r="N13" s="8" t="s">
        <v>215</v>
      </c>
      <c r="O13" s="8">
        <v>7</v>
      </c>
      <c r="P13" s="8" t="s">
        <v>6</v>
      </c>
      <c r="T13" s="17"/>
      <c r="U13" s="17"/>
      <c r="V13" s="10" t="s">
        <v>241</v>
      </c>
      <c r="W13" s="10" t="s">
        <v>252</v>
      </c>
      <c r="Z13" s="10" t="s">
        <v>292</v>
      </c>
      <c r="AA13" s="10" t="s">
        <v>301</v>
      </c>
      <c r="AB13" s="10" t="s">
        <v>327</v>
      </c>
      <c r="AD13" s="12" t="str">
        <f t="shared" si="2"/>
        <v/>
      </c>
      <c r="AE13" s="14"/>
      <c r="AF13" s="18" t="s">
        <v>327</v>
      </c>
      <c r="AG13" s="18"/>
      <c r="AH13" s="18"/>
      <c r="AI13" s="18"/>
      <c r="AJ13" s="18"/>
      <c r="AK13" s="18"/>
      <c r="AL13" s="18"/>
      <c r="AM13" s="19" t="str">
        <f t="shared" si="3"/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}",CHAR(10),"}"),IF(P13="SAS",_xlfn.CONCAT(CHAR(10),"@PART[",C13,"]:HAS[~sasUpgrade[off]]:NEEDS[",A13,"]:FOR[zKiwiTechTree]",CHAR(10),"{",CHAR(10),"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7_8</v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IF(P13="Engine",_xlfn.XLOOKUP(_xlfn.CONCAT(N13,O13+AS13),TechTree!$C$2:$C$501,TechTree!$D$2:$D$501,"Not Valid Combination",0,1),"")</f>
        <v/>
      </c>
    </row>
    <row r="14" spans="1:50" ht="409.6" x14ac:dyDescent="0.35">
      <c r="A14" t="s">
        <v>630</v>
      </c>
      <c r="B14" t="s">
        <v>671</v>
      </c>
      <c r="C14" t="s">
        <v>672</v>
      </c>
      <c r="D14" t="s">
        <v>673</v>
      </c>
      <c r="E14" t="s">
        <v>634</v>
      </c>
      <c r="F14" t="s">
        <v>674</v>
      </c>
      <c r="G14">
        <v>4000</v>
      </c>
      <c r="H14">
        <v>800</v>
      </c>
      <c r="I14">
        <v>0.02</v>
      </c>
      <c r="J14" t="s">
        <v>20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techBranch = ",VLOOKUP(N14,TechTree!$G$2:$H$43,2,FALSE),CHAR(10),"    techTier = ",O14,CHAR(10),"    @TechRequired = ",M14,IF($R14&lt;&gt;"",_xlfn.CONCAT(CHAR(10),"    @",$R$1," = ",$R14),""),IF($S14&lt;&gt;"",_xlfn.CONCAT(CHAR(10),"    @",$S$1," = ",$S14),""),IF($T14&lt;&gt;"",_xlfn.CONCAT(CHAR(10),"    @",$T$1," = ",$T14),""),IF(AND(Z14="NA/Balloon",P14&lt;&gt;"Fuel Tank")=TRUE,_xlfn.CONCAT(CHAR(10),"    KiwiFuelSwitchIgnore = true"),""),IF($U14&lt;&gt;"",_xlfn.CONCAT(CHAR(10),U14),""),IF($AO14&lt;&gt;"",IF(OR(P14="RTG",P14="SAS")=TRUE,"",_xlfn.CONCAT(CHAR(10),$AO14)),""),IF(AM14&lt;&gt;"",_xlfn.CONCAT(CHAR(10),AM14),""),CHAR(10),"}",IF(AB14="Yes",_xlfn.CONCAT(CHAR(10),"@PART[",C14,"]:NEEDS[KiwiDeprecate]:AFTER[",A14,"]",CHAR(10),"{",CHAR(10),"    kiwiDeprecate = true",CHAR(10),"}"),""),IF(OR(P14="RTG",P14="SAS")=TRUE,AO14,""))</f>
        <v>@PART[sp_star_tracker_srf_2]:AFTER[TantaresSP] // Zircon Star Tracker B
{
    techBranch = rcsEtAl
    techTier = 2
    @TechRequired = basicFlightControl
}
@PART[sp_star_tracker_srf_2]:HAS[~sasUpgrade[off]]:NEEDS[TantaresSP]:FOR[zKiwiTechTree]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M14" s="9" t="str">
        <f>_xlfn.XLOOKUP(_xlfn.CONCAT(N14,O14),TechTree!$C$2:$C$501,TechTree!$D$2:$D$501,"Not Valid Combination",0,1)</f>
        <v>basicFlightControl</v>
      </c>
      <c r="N14" s="8" t="s">
        <v>219</v>
      </c>
      <c r="O14" s="8">
        <v>2</v>
      </c>
      <c r="P14" s="8" t="s">
        <v>809</v>
      </c>
      <c r="T14" s="17"/>
      <c r="U14" s="17"/>
      <c r="V14" s="10" t="s">
        <v>241</v>
      </c>
      <c r="W14" s="10" t="s">
        <v>252</v>
      </c>
      <c r="Z14" s="10" t="s">
        <v>292</v>
      </c>
      <c r="AA14" s="10" t="s">
        <v>301</v>
      </c>
      <c r="AB14" s="10" t="s">
        <v>327</v>
      </c>
      <c r="AD14" s="12" t="str">
        <f t="shared" si="2"/>
        <v/>
      </c>
      <c r="AE14" s="14"/>
      <c r="AF14" s="18" t="s">
        <v>327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}",CHAR(10),"}"),IF(P14="SAS",_xlfn.CONCAT(CHAR(10),"@PART[",C14,"]:HAS[~sasUpgrade[off]]:NEEDS[",A14,"]:FOR[zKiwiTechTree]",CHAR(10),"{",CHAR(10),"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
@PART[sp_star_tracker_srf_2]:HAS[~sasUpgrade[off]]:NEEDS[TantaresSP]:FOR[zKiwiTechTree]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IF(P14="Engine",_xlfn.XLOOKUP(_xlfn.CONCAT(N14,O14+AS14),TechTree!$C$2:$C$501,TechTree!$D$2:$D$501,"Not Valid Combination",0,1),"")</f>
        <v/>
      </c>
    </row>
    <row r="15" spans="1:50" ht="409.6" x14ac:dyDescent="0.35">
      <c r="A15" t="s">
        <v>630</v>
      </c>
      <c r="B15" t="s">
        <v>675</v>
      </c>
      <c r="C15" t="s">
        <v>676</v>
      </c>
      <c r="D15" t="s">
        <v>677</v>
      </c>
      <c r="E15" t="s">
        <v>634</v>
      </c>
      <c r="F15" t="s">
        <v>674</v>
      </c>
      <c r="G15">
        <v>2000</v>
      </c>
      <c r="H15">
        <v>400</v>
      </c>
      <c r="I15">
        <v>0.01</v>
      </c>
      <c r="J15" t="s">
        <v>42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techBranch = ",VLOOKUP(N15,TechTree!$G$2:$H$43,2,FALSE),CHAR(10),"    techTier = ",O15,CHAR(10),"    @TechRequired = ",M15,IF($R15&lt;&gt;"",_xlfn.CONCAT(CHAR(10),"    @",$R$1," = ",$R15),""),IF($S15&lt;&gt;"",_xlfn.CONCAT(CHAR(10),"    @",$S$1," = ",$S15),""),IF($T15&lt;&gt;"",_xlfn.CONCAT(CHAR(10),"    @",$T$1," = ",$T15),""),IF(AND(Z15="NA/Balloon",P15&lt;&gt;"Fuel Tank")=TRUE,_xlfn.CONCAT(CHAR(10),"    KiwiFuelSwitchIgnore = true"),""),IF($U15&lt;&gt;"",_xlfn.CONCAT(CHAR(10),U15),""),IF($AO15&lt;&gt;"",IF(OR(P15="RTG",P15="SAS")=TRUE,"",_xlfn.CONCAT(CHAR(10),$AO15)),""),IF(AM15&lt;&gt;"",_xlfn.CONCAT(CHAR(10),AM15),""),CHAR(10),"}",IF(AB15="Yes",_xlfn.CONCAT(CHAR(10),"@PART[",C15,"]:NEEDS[KiwiDeprecate]:AFTER[",A15,"]",CHAR(10),"{",CHAR(10),"    kiwiDeprecate = true",CHAR(10),"}"),""),IF(OR(P15="RTG",P15="SAS")=TRUE,AO15,""))</f>
        <v>@PART[sp_star_tracker_srf_1]:AFTER[TantaresSP] // Zircon Star Tracker A
{
    techBranch = rcsEtAl
    techTier = 1
    @TechRequired = basicRocketry
}
@PART[sp_star_tracker_srf_1]:HAS[~sasUpgrade[off]]:NEEDS[TantaresSP]:FOR[zKiwiTechTree]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M15" s="9" t="str">
        <f>_xlfn.XLOOKUP(_xlfn.CONCAT(N15,O15),TechTree!$C$2:$C$501,TechTree!$D$2:$D$501,"Not Valid Combination",0,1)</f>
        <v>basicRocketry</v>
      </c>
      <c r="N15" s="8" t="s">
        <v>219</v>
      </c>
      <c r="O15" s="8">
        <v>1</v>
      </c>
      <c r="P15" s="8" t="s">
        <v>809</v>
      </c>
      <c r="T15" s="17"/>
      <c r="U15" s="17"/>
      <c r="V15" s="10" t="s">
        <v>241</v>
      </c>
      <c r="W15" s="10" t="s">
        <v>252</v>
      </c>
      <c r="Z15" s="10" t="s">
        <v>292</v>
      </c>
      <c r="AA15" s="10" t="s">
        <v>301</v>
      </c>
      <c r="AB15" s="10" t="s">
        <v>327</v>
      </c>
      <c r="AD15" s="12" t="str">
        <f t="shared" si="2"/>
        <v/>
      </c>
      <c r="AE15" s="14"/>
      <c r="AF15" s="18" t="s">
        <v>327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}",CHAR(10),"}"),IF(P15="SAS",_xlfn.CONCAT(CHAR(10),"@PART[",C15,"]:HAS[~sasUpgrade[off]]:NEEDS[",A15,"]:FOR[zKiwiTechTree]",CHAR(10),"{",CHAR(10),"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
@PART[sp_star_tracker_srf_1]:HAS[~sasUpgrade[off]]:NEEDS[TantaresSP]:FOR[zKiwiTechTree]
{
    @MODULE[ModuleSAS]
    {
        @SASServiceLevel = 0
        showUpgradesInModuleInfo = true
        UPGRADES
        {
            UPGRADE
            {
                name__ = SAS-Level1
                techRequired__ = survivability
                SASServiceLevel = 1
                moduleIsEnabled = true
            }
            UPGRADE
            {
                name__ = SAS-Level2
                techRequired__ = advFlightControl
                SASServiceLevel = 2
                moduleIsEnabled = true
            }
            UPGRADE
            {
                name__ = SAS-Level3
                techRequired__ = experimentalControl
                SASServiceLevel = 3
                moduleIsEnabled = true
            }
        }
    }
}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IF(P15="Engine",_xlfn.XLOOKUP(_xlfn.CONCAT(N15,O15+AS15),TechTree!$C$2:$C$501,TechTree!$D$2:$D$501,"Not Valid Combination",0,1),"")</f>
        <v/>
      </c>
    </row>
    <row r="16" spans="1:50" ht="84.5" x14ac:dyDescent="0.35">
      <c r="A16" t="s">
        <v>630</v>
      </c>
      <c r="B16" t="s">
        <v>678</v>
      </c>
      <c r="C16" t="s">
        <v>679</v>
      </c>
      <c r="D16" t="s">
        <v>680</v>
      </c>
      <c r="E16" t="s">
        <v>634</v>
      </c>
      <c r="F16" t="s">
        <v>674</v>
      </c>
      <c r="G16">
        <v>4000</v>
      </c>
      <c r="H16">
        <v>800</v>
      </c>
      <c r="I16">
        <v>0.05</v>
      </c>
      <c r="J16" t="s">
        <v>50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techBranch = ",VLOOKUP(N16,TechTree!$G$2:$H$43,2,FALSE),CHAR(10),"    techTier = ",O16,CHAR(10),"    @TechRequired = ",M16,IF($R16&lt;&gt;"",_xlfn.CONCAT(CHAR(10),"    @",$R$1," = ",$R16),""),IF($S16&lt;&gt;"",_xlfn.CONCAT(CHAR(10),"    @",$S$1," = ",$S16),""),IF($T16&lt;&gt;"",_xlfn.CONCAT(CHAR(10),"    @",$T$1," = ",$T16),""),IF(AND(Z16="NA/Balloon",P16&lt;&gt;"Fuel Tank")=TRUE,_xlfn.CONCAT(CHAR(10),"    KiwiFuelSwitchIgnore = true"),""),IF($U16&lt;&gt;"",_xlfn.CONCAT(CHAR(10),U16),""),IF($AO16&lt;&gt;"",IF(OR(P16="RTG",P16="SAS")=TRUE,"",_xlfn.CONCAT(CHAR(10),$AO16)),""),IF(AM16&lt;&gt;"",_xlfn.CONCAT(CHAR(10),AM16),""),CHAR(10),"}",IF(AB16="Yes",_xlfn.CONCAT(CHAR(10),"@PART[",C16,"]:NEEDS[KiwiDeprecate]:AFTER[",A16,"]",CHAR(10),"{",CHAR(10),"    kiwiDeprecate = true",CHAR(10),"}"),""),IF(OR(P16="RTG",P16="SAS")=TRUE,AO16,""))</f>
        <v>@PART[4mv_star_tracker_srf_1]:AFTER[TantaresSP] // Amethyst Radial Star Tracker
{
    techBranch = adaptersEtAl
    techTier = 4
    @TechRequired = advConstruction
    structuralUpgradeType = 3_4
}</v>
      </c>
      <c r="M16" s="9" t="str">
        <f>_xlfn.XLOOKUP(_xlfn.CONCAT(N16,O16),TechTree!$C$2:$C$501,TechTree!$D$2:$D$501,"Not Valid Combination",0,1)</f>
        <v>advConstruction</v>
      </c>
      <c r="N16" s="8" t="s">
        <v>205</v>
      </c>
      <c r="O16" s="8">
        <v>4</v>
      </c>
      <c r="P16" s="8" t="s">
        <v>6</v>
      </c>
      <c r="T16" s="17"/>
      <c r="U16" s="17"/>
      <c r="V16" s="10" t="s">
        <v>241</v>
      </c>
      <c r="W16" s="10" t="s">
        <v>252</v>
      </c>
      <c r="Z16" s="10" t="s">
        <v>292</v>
      </c>
      <c r="AA16" s="10" t="s">
        <v>301</v>
      </c>
      <c r="AB16" s="10" t="s">
        <v>327</v>
      </c>
      <c r="AD16" s="12" t="str">
        <f t="shared" si="2"/>
        <v/>
      </c>
      <c r="AE16" s="14"/>
      <c r="AF16" s="18" t="s">
        <v>327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}",CHAR(10),"}"),IF(P16="SAS",_xlfn.CONCAT(CHAR(10),"@PART[",C16,"]:HAS[~sasUpgrade[off]]:NEEDS[",A16,"]:FOR[zKiwiTechTree]",CHAR(10),"{",CHAR(10),"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IF(P16="Engine",_xlfn.XLOOKUP(_xlfn.CONCAT(N16,O16+AS16),TechTree!$C$2:$C$501,TechTree!$D$2:$D$501,"Not Valid Combination",0,1),"")</f>
        <v/>
      </c>
    </row>
    <row r="17" spans="1:46" ht="84.5" x14ac:dyDescent="0.35">
      <c r="A17" t="s">
        <v>630</v>
      </c>
      <c r="B17" t="s">
        <v>681</v>
      </c>
      <c r="C17" t="s">
        <v>682</v>
      </c>
      <c r="D17" t="s">
        <v>683</v>
      </c>
      <c r="E17" t="s">
        <v>634</v>
      </c>
      <c r="F17" t="s">
        <v>645</v>
      </c>
      <c r="G17">
        <v>2500</v>
      </c>
      <c r="H17">
        <v>500</v>
      </c>
      <c r="I17">
        <v>0.04</v>
      </c>
      <c r="J17" t="s">
        <v>50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techBranch = ",VLOOKUP(N17,TechTree!$G$2:$H$43,2,FALSE),CHAR(10),"    techTier = ",O17,CHAR(10),"    @TechRequired = ",M17,IF($R17&lt;&gt;"",_xlfn.CONCAT(CHAR(10),"    @",$R$1," = ",$R17),""),IF($S17&lt;&gt;"",_xlfn.CONCAT(CHAR(10),"    @",$S$1," = ",$S17),""),IF($T17&lt;&gt;"",_xlfn.CONCAT(CHAR(10),"    @",$T$1," = ",$T17),""),IF(AND(Z17="NA/Balloon",P17&lt;&gt;"Fuel Tank")=TRUE,_xlfn.CONCAT(CHAR(10),"    KiwiFuelSwitchIgnore = true"),""),IF($U17&lt;&gt;"",_xlfn.CONCAT(CHAR(10),U17),""),IF($AO17&lt;&gt;"",IF(OR(P17="RTG",P17="SAS")=TRUE,"",_xlfn.CONCAT(CHAR(10),$AO17)),""),IF(AM17&lt;&gt;"",_xlfn.CONCAT(CHAR(10),AM17),""),CHAR(10),"}",IF(AB17="Yes",_xlfn.CONCAT(CHAR(10),"@PART[",C17,"]:NEEDS[KiwiDeprecate]:AFTER[",A17,"]",CHAR(10),"{",CHAR(10),"    kiwiDeprecate = true",CHAR(10),"}"),""),IF(OR(P17="RTG",P17="SAS")=TRUE,AO17,""))</f>
        <v>@PART[4mv_solar_srf_1]:AFTER[TantaresSP] // Amethyst Solar Wing
{
    techBranch = adaptersEtAl
    techTier = 4
    @TechRequired = advConstruction
    structuralUpgradeType = 3_4
}</v>
      </c>
      <c r="M17" s="9" t="str">
        <f>_xlfn.XLOOKUP(_xlfn.CONCAT(N17,O17),TechTree!$C$2:$C$501,TechTree!$D$2:$D$501,"Not Valid Combination",0,1)</f>
        <v>advConstruction</v>
      </c>
      <c r="N17" s="8" t="s">
        <v>205</v>
      </c>
      <c r="O17" s="8">
        <v>4</v>
      </c>
      <c r="P17" s="8" t="s">
        <v>6</v>
      </c>
      <c r="T17" s="17"/>
      <c r="U17" s="17"/>
      <c r="V17" s="10" t="s">
        <v>241</v>
      </c>
      <c r="W17" s="10" t="s">
        <v>252</v>
      </c>
      <c r="Z17" s="10" t="s">
        <v>292</v>
      </c>
      <c r="AA17" s="10" t="s">
        <v>301</v>
      </c>
      <c r="AB17" s="10" t="s">
        <v>327</v>
      </c>
      <c r="AD17" s="12" t="str">
        <f t="shared" si="2"/>
        <v/>
      </c>
      <c r="AE17" s="14"/>
      <c r="AF17" s="18" t="s">
        <v>327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}",CHAR(10),"}"),IF(P17="SAS",_xlfn.CONCAT(CHAR(10),"@PART[",C17,"]:HAS[~sasUpgrade[off]]:NEEDS[",A17,"]:FOR[zKiwiTechTree]",CHAR(10),"{",CHAR(10),"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IF(P17="Engine",_xlfn.XLOOKUP(_xlfn.CONCAT(N17,O17+AS17),TechTree!$C$2:$C$501,TechTree!$D$2:$D$501,"Not Valid Combination",0,1),"")</f>
        <v/>
      </c>
    </row>
    <row r="18" spans="1:46" ht="84.5" x14ac:dyDescent="0.35">
      <c r="A18" t="s">
        <v>630</v>
      </c>
      <c r="B18" t="s">
        <v>684</v>
      </c>
      <c r="C18" t="s">
        <v>685</v>
      </c>
      <c r="D18" t="s">
        <v>686</v>
      </c>
      <c r="E18" t="s">
        <v>634</v>
      </c>
      <c r="F18" t="s">
        <v>645</v>
      </c>
      <c r="G18">
        <v>600</v>
      </c>
      <c r="H18">
        <v>120</v>
      </c>
      <c r="I18">
        <v>0.02</v>
      </c>
      <c r="J18" t="s">
        <v>36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techBranch = ",VLOOKUP(N18,TechTree!$G$2:$H$43,2,FALSE),CHAR(10),"    techTier = ",O18,CHAR(10),"    @TechRequired = ",M18,IF($R18&lt;&gt;"",_xlfn.CONCAT(CHAR(10),"    @",$R$1," = ",$R18),""),IF($S18&lt;&gt;"",_xlfn.CONCAT(CHAR(10),"    @",$S$1," = ",$S18),""),IF($T18&lt;&gt;"",_xlfn.CONCAT(CHAR(10),"    @",$T$1," = ",$T18),""),IF(AND(Z18="NA/Balloon",P18&lt;&gt;"Fuel Tank")=TRUE,_xlfn.CONCAT(CHAR(10),"    KiwiFuelSwitchIgnore = true"),""),IF($U18&lt;&gt;"",_xlfn.CONCAT(CHAR(10),U18),""),IF($AO18&lt;&gt;"",IF(OR(P18="RTG",P18="SAS")=TRUE,"",_xlfn.CONCAT(CHAR(10),$AO18)),""),IF(AM18&lt;&gt;"",_xlfn.CONCAT(CHAR(10),AM18),""),CHAR(10),"}",IF(AB18="Yes",_xlfn.CONCAT(CHAR(10),"@PART[",C18,"]:NEEDS[KiwiDeprecate]:AFTER[",A18,"]",CHAR(10),"{",CHAR(10),"    kiwiDeprecate = true",CHAR(10),"}"),""),IF(OR(P18="RTG",P18="SAS")=TRUE,AO18,""))</f>
        <v>@PART[1mv_solar_srf_1]:AFTER[TantaresSP] // Opal Solar Wing
{
    techBranch = adaptersEtAl
    techTier = 4
    @TechRequired = advConstruction
    structuralUpgradeType = 3_4
}</v>
      </c>
      <c r="M18" s="9" t="str">
        <f>_xlfn.XLOOKUP(_xlfn.CONCAT(N18,O18),TechTree!$C$2:$C$501,TechTree!$D$2:$D$501,"Not Valid Combination",0,1)</f>
        <v>advConstruction</v>
      </c>
      <c r="N18" s="8" t="s">
        <v>205</v>
      </c>
      <c r="O18" s="8">
        <v>4</v>
      </c>
      <c r="P18" s="8" t="s">
        <v>6</v>
      </c>
      <c r="T18" s="17"/>
      <c r="U18" s="17"/>
      <c r="V18" s="10" t="s">
        <v>241</v>
      </c>
      <c r="W18" s="10" t="s">
        <v>252</v>
      </c>
      <c r="Z18" s="10" t="s">
        <v>292</v>
      </c>
      <c r="AA18" s="10" t="s">
        <v>301</v>
      </c>
      <c r="AB18" s="10" t="s">
        <v>327</v>
      </c>
      <c r="AD18" s="12" t="str">
        <f t="shared" si="2"/>
        <v/>
      </c>
      <c r="AE18" s="14"/>
      <c r="AF18" s="18" t="s">
        <v>327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}",CHAR(10),"}"),IF(P18="SAS",_xlfn.CONCAT(CHAR(10),"@PART[",C18,"]:HAS[~sasUpgrade[off]]:NEEDS[",A18,"]:FOR[zKiwiTechTree]",CHAR(10),"{",CHAR(10),"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IF(P18="Engine",_xlfn.XLOOKUP(_xlfn.CONCAT(N18,O18+AS18),TechTree!$C$2:$C$501,TechTree!$D$2:$D$501,"Not Valid Combination",0,1),"")</f>
        <v/>
      </c>
    </row>
    <row r="19" spans="1:46" ht="84.5" x14ac:dyDescent="0.35">
      <c r="A19" t="s">
        <v>630</v>
      </c>
      <c r="B19" t="s">
        <v>687</v>
      </c>
      <c r="C19" t="s">
        <v>688</v>
      </c>
      <c r="D19" t="s">
        <v>689</v>
      </c>
      <c r="E19" t="s">
        <v>634</v>
      </c>
      <c r="F19" t="s">
        <v>645</v>
      </c>
      <c r="G19">
        <v>2500</v>
      </c>
      <c r="H19">
        <v>500</v>
      </c>
      <c r="I19">
        <v>0.04</v>
      </c>
      <c r="J19" t="s">
        <v>121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techBranch = ",VLOOKUP(N19,TechTree!$G$2:$H$43,2,FALSE),CHAR(10),"    techTier = ",O19,CHAR(10),"    @TechRequired = ",M19,IF($R19&lt;&gt;"",_xlfn.CONCAT(CHAR(10),"    @",$R$1," = ",$R19),""),IF($S19&lt;&gt;"",_xlfn.CONCAT(CHAR(10),"    @",$S$1," = ",$S19),""),IF($T19&lt;&gt;"",_xlfn.CONCAT(CHAR(10),"    @",$T$1," = ",$T19),""),IF(AND(Z19="NA/Balloon",P19&lt;&gt;"Fuel Tank")=TRUE,_xlfn.CONCAT(CHAR(10),"    KiwiFuelSwitchIgnore = true"),""),IF($U19&lt;&gt;"",_xlfn.CONCAT(CHAR(10),U19),""),IF($AO19&lt;&gt;"",IF(OR(P19="RTG",P19="SAS")=TRUE,"",_xlfn.CONCAT(CHAR(10),$AO19)),""),IF(AM19&lt;&gt;"",_xlfn.CONCAT(CHAR(10),AM19),""),CHAR(10),"}",IF(AB19="Yes",_xlfn.CONCAT(CHAR(10),"@PART[",C19,"]:NEEDS[KiwiDeprecate]:AFTER[",A19,"]",CHAR(10),"{",CHAR(10),"    kiwiDeprecate = true",CHAR(10),"}"),""),IF(OR(P19="RTG",P19="SAS")=TRUE,AO19,""))</f>
        <v>@PART[1f_solar_srf_1]:AFTER[TantaresSP] // Pear Solar Wing
{
    techBranch = adaptersEtAl
    techTier = 4
    @TechRequired = advConstruction
    structuralUpgradeType = 3_4
}</v>
      </c>
      <c r="M19" s="9" t="str">
        <f>_xlfn.XLOOKUP(_xlfn.CONCAT(N19,O19),TechTree!$C$2:$C$501,TechTree!$D$2:$D$501,"Not Valid Combination",0,1)</f>
        <v>advConstruction</v>
      </c>
      <c r="N19" s="8" t="s">
        <v>205</v>
      </c>
      <c r="O19" s="8">
        <v>4</v>
      </c>
      <c r="P19" s="8" t="s">
        <v>6</v>
      </c>
      <c r="T19" s="17"/>
      <c r="U19" s="17"/>
      <c r="V19" s="10" t="s">
        <v>241</v>
      </c>
      <c r="W19" s="10" t="s">
        <v>252</v>
      </c>
      <c r="Z19" s="10" t="s">
        <v>292</v>
      </c>
      <c r="AA19" s="10" t="s">
        <v>301</v>
      </c>
      <c r="AB19" s="10" t="s">
        <v>327</v>
      </c>
      <c r="AD19" s="12" t="str">
        <f t="shared" si="2"/>
        <v/>
      </c>
      <c r="AE19" s="14"/>
      <c r="AF19" s="18" t="s">
        <v>327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}",CHAR(10),"}"),IF(P19="SAS",_xlfn.CONCAT(CHAR(10),"@PART[",C19,"]:HAS[~sasUpgrade[off]]:NEEDS[",A19,"]:FOR[zKiwiTechTree]",CHAR(10),"{",CHAR(10),"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IF(P19="Engine",_xlfn.XLOOKUP(_xlfn.CONCAT(N19,O19+AS19),TechTree!$C$2:$C$501,TechTree!$D$2:$D$501,"Not Valid Combination",0,1),"")</f>
        <v/>
      </c>
    </row>
    <row r="20" spans="1:46" ht="84.5" x14ac:dyDescent="0.35">
      <c r="A20" t="s">
        <v>630</v>
      </c>
      <c r="B20" t="s">
        <v>690</v>
      </c>
      <c r="C20" t="s">
        <v>691</v>
      </c>
      <c r="D20" t="s">
        <v>692</v>
      </c>
      <c r="E20" t="s">
        <v>634</v>
      </c>
      <c r="F20" t="s">
        <v>7</v>
      </c>
      <c r="G20">
        <v>7500</v>
      </c>
      <c r="H20">
        <v>1500</v>
      </c>
      <c r="I20">
        <v>0.01</v>
      </c>
      <c r="J20" t="s">
        <v>50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techBranch = ",VLOOKUP(N20,TechTree!$G$2:$H$43,2,FALSE),CHAR(10),"    techTier = ",O20,CHAR(10),"    @TechRequired = ",M20,IF($R20&lt;&gt;"",_xlfn.CONCAT(CHAR(10),"    @",$R$1," = ",$R20),""),IF($S20&lt;&gt;"",_xlfn.CONCAT(CHAR(10),"    @",$S$1," = ",$S20),""),IF($T20&lt;&gt;"",_xlfn.CONCAT(CHAR(10),"    @",$T$1," = ",$T20),""),IF(AND(Z20="NA/Balloon",P20&lt;&gt;"Fuel Tank")=TRUE,_xlfn.CONCAT(CHAR(10),"    KiwiFuelSwitchIgnore = true"),""),IF($U20&lt;&gt;"",_xlfn.CONCAT(CHAR(10),U20),""),IF($AO20&lt;&gt;"",IF(OR(P20="RTG",P20="SAS")=TRUE,"",_xlfn.CONCAT(CHAR(10),$AO20)),""),IF(AM20&lt;&gt;"",_xlfn.CONCAT(CHAR(10),AM20),""),CHAR(10),"}",IF(AB20="Yes",_xlfn.CONCAT(CHAR(10),"@PART[",C20,"]:NEEDS[KiwiDeprecate]:AFTER[",A20,"]",CHAR(10),"{",CHAR(10),"    kiwiDeprecate = true",CHAR(10),"}"),""),IF(OR(P20="RTG",P20="SAS")=TRUE,AO20,""))</f>
        <v>@PART[4mv_vl_sensor_visible_light_camera_srf_1]:AFTER[TantaresSP] // Garnet Visible Light Camera
{
    techBranch = adaptersEtAl
    techTier = 4
    @TechRequired = advConstruction
    structuralUpgradeType = 3_4
}</v>
      </c>
      <c r="M20" s="9" t="str">
        <f>_xlfn.XLOOKUP(_xlfn.CONCAT(N20,O20),TechTree!$C$2:$C$501,TechTree!$D$2:$D$501,"Not Valid Combination",0,1)</f>
        <v>advConstruction</v>
      </c>
      <c r="N20" s="8" t="s">
        <v>205</v>
      </c>
      <c r="O20" s="8">
        <v>4</v>
      </c>
      <c r="P20" s="8" t="s">
        <v>6</v>
      </c>
      <c r="T20" s="17"/>
      <c r="U20" s="17"/>
      <c r="V20" s="10" t="s">
        <v>241</v>
      </c>
      <c r="W20" s="10" t="s">
        <v>252</v>
      </c>
      <c r="Z20" s="10" t="s">
        <v>292</v>
      </c>
      <c r="AA20" s="10" t="s">
        <v>301</v>
      </c>
      <c r="AB20" s="10" t="s">
        <v>327</v>
      </c>
      <c r="AD20" s="12" t="str">
        <f t="shared" si="2"/>
        <v/>
      </c>
      <c r="AE20" s="14"/>
      <c r="AF20" s="18" t="s">
        <v>327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}",CHAR(10),"}"),IF(P20="SAS",_xlfn.CONCAT(CHAR(10),"@PART[",C20,"]:HAS[~sasUpgrade[off]]:NEEDS[",A20,"]:FOR[zKiwiTechTree]",CHAR(10),"{",CHAR(10),"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IF(P20="Engine",_xlfn.XLOOKUP(_xlfn.CONCAT(N20,O20+AS20),TechTree!$C$2:$C$501,TechTree!$D$2:$D$501,"Not Valid Combination",0,1),"")</f>
        <v/>
      </c>
    </row>
    <row r="21" spans="1:46" ht="84.5" x14ac:dyDescent="0.35">
      <c r="A21" t="s">
        <v>630</v>
      </c>
      <c r="B21" t="s">
        <v>693</v>
      </c>
      <c r="C21" t="s">
        <v>694</v>
      </c>
      <c r="D21" t="s">
        <v>695</v>
      </c>
      <c r="E21" t="s">
        <v>634</v>
      </c>
      <c r="F21" t="s">
        <v>7</v>
      </c>
      <c r="G21">
        <v>4500</v>
      </c>
      <c r="H21">
        <v>900</v>
      </c>
      <c r="I21">
        <v>0.01</v>
      </c>
      <c r="J21" t="s">
        <v>50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techBranch = ",VLOOKUP(N21,TechTree!$G$2:$H$43,2,FALSE),CHAR(10),"    techTier = ",O21,CHAR(10),"    @TechRequired = ",M21,IF($R21&lt;&gt;"",_xlfn.CONCAT(CHAR(10),"    @",$R$1," = ",$R21),""),IF($S21&lt;&gt;"",_xlfn.CONCAT(CHAR(10),"    @",$S$1," = ",$S21),""),IF($T21&lt;&gt;"",_xlfn.CONCAT(CHAR(10),"    @",$T$1," = ",$T21),""),IF(AND(Z21="NA/Balloon",P21&lt;&gt;"Fuel Tank")=TRUE,_xlfn.CONCAT(CHAR(10),"    KiwiFuelSwitchIgnore = true"),""),IF($U21&lt;&gt;"",_xlfn.CONCAT(CHAR(10),U21),""),IF($AO21&lt;&gt;"",IF(OR(P21="RTG",P21="SAS")=TRUE,"",_xlfn.CONCAT(CHAR(10),$AO21)),""),IF(AM21&lt;&gt;"",_xlfn.CONCAT(CHAR(10),AM21),""),CHAR(10),"}",IF(AB21="Yes",_xlfn.CONCAT(CHAR(10),"@PART[",C21,"]:NEEDS[KiwiDeprecate]:AFTER[",A21,"]",CHAR(10),"{",CHAR(10),"    kiwiDeprecate = true",CHAR(10),"}"),""),IF(OR(P21="RTG",P21="SAS")=TRUE,AO21,""))</f>
        <v>@PART[4mv_vl_sensor_thermometer_srf_1]:AFTER[TantaresSP] // Garnet Thermometer
{
    techBranch = adaptersEtAl
    techTier = 4
    @TechRequired = advConstruction
    structuralUpgradeType = 3_4
}</v>
      </c>
      <c r="M21" s="9" t="str">
        <f>_xlfn.XLOOKUP(_xlfn.CONCAT(N21,O21),TechTree!$C$2:$C$501,TechTree!$D$2:$D$501,"Not Valid Combination",0,1)</f>
        <v>advConstruction</v>
      </c>
      <c r="N21" s="8" t="s">
        <v>205</v>
      </c>
      <c r="O21" s="8">
        <v>4</v>
      </c>
      <c r="P21" s="8" t="s">
        <v>6</v>
      </c>
      <c r="T21" s="17"/>
      <c r="U21" s="17"/>
      <c r="V21" s="10" t="s">
        <v>241</v>
      </c>
      <c r="W21" s="10" t="s">
        <v>252</v>
      </c>
      <c r="Z21" s="10" t="s">
        <v>292</v>
      </c>
      <c r="AA21" s="10" t="s">
        <v>301</v>
      </c>
      <c r="AB21" s="10" t="s">
        <v>327</v>
      </c>
      <c r="AD21" s="12" t="str">
        <f t="shared" si="2"/>
        <v/>
      </c>
      <c r="AE21" s="14"/>
      <c r="AF21" s="18" t="s">
        <v>327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}",CHAR(10),"}"),IF(P21="SAS",_xlfn.CONCAT(CHAR(10),"@PART[",C21,"]:HAS[~sasUpgrade[off]]:NEEDS[",A21,"]:FOR[zKiwiTechTree]",CHAR(10),"{",CHAR(10),"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IF(P21="Engine",_xlfn.XLOOKUP(_xlfn.CONCAT(N21,O21+AS21),TechTree!$C$2:$C$501,TechTree!$D$2:$D$501,"Not Valid Combination",0,1),"")</f>
        <v/>
      </c>
    </row>
    <row r="22" spans="1:46" ht="84.5" x14ac:dyDescent="0.35">
      <c r="A22" t="s">
        <v>630</v>
      </c>
      <c r="B22" t="s">
        <v>696</v>
      </c>
      <c r="C22" t="s">
        <v>697</v>
      </c>
      <c r="D22" t="s">
        <v>698</v>
      </c>
      <c r="E22" t="s">
        <v>634</v>
      </c>
      <c r="F22" t="s">
        <v>7</v>
      </c>
      <c r="G22">
        <v>30000</v>
      </c>
      <c r="H22">
        <v>6000</v>
      </c>
      <c r="I22">
        <v>0.01</v>
      </c>
      <c r="J22" t="s">
        <v>50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techBranch = ",VLOOKUP(N22,TechTree!$G$2:$H$43,2,FALSE),CHAR(10),"    techTier = ",O22,CHAR(10),"    @TechRequired = ",M22,IF($R22&lt;&gt;"",_xlfn.CONCAT(CHAR(10),"    @",$R$1," = ",$R22),""),IF($S22&lt;&gt;"",_xlfn.CONCAT(CHAR(10),"    @",$S$1," = ",$S22),""),IF($T22&lt;&gt;"",_xlfn.CONCAT(CHAR(10),"    @",$T$1," = ",$T22),""),IF(AND(Z22="NA/Balloon",P22&lt;&gt;"Fuel Tank")=TRUE,_xlfn.CONCAT(CHAR(10),"    KiwiFuelSwitchIgnore = true"),""),IF($U22&lt;&gt;"",_xlfn.CONCAT(CHAR(10),U22),""),IF($AO22&lt;&gt;"",IF(OR(P22="RTG",P22="SAS")=TRUE,"",_xlfn.CONCAT(CHAR(10),$AO22)),""),IF(AM22&lt;&gt;"",_xlfn.CONCAT(CHAR(10),AM22),""),CHAR(10),"}",IF(AB22="Yes",_xlfn.CONCAT(CHAR(10),"@PART[",C22,"]:NEEDS[KiwiDeprecate]:AFTER[",A22,"]",CHAR(10),"{",CHAR(10),"    kiwiDeprecate = true",CHAR(10),"}"),""),IF(OR(P22="RTG",P22="SAS")=TRUE,AO22,""))</f>
        <v>@PART[4mv_vl_sensor_accelerometer_srf_1]:AFTER[TantaresSP] // Garnet Accelerometer
{
    techBranch = adaptersEtAl
    techTier = 4
    @TechRequired = advConstruction
    structuralUpgradeType = 3_4
}</v>
      </c>
      <c r="M22" s="9" t="str">
        <f>_xlfn.XLOOKUP(_xlfn.CONCAT(N22,O22),TechTree!$C$2:$C$501,TechTree!$D$2:$D$501,"Not Valid Combination",0,1)</f>
        <v>advConstruction</v>
      </c>
      <c r="N22" s="8" t="s">
        <v>205</v>
      </c>
      <c r="O22" s="8">
        <v>4</v>
      </c>
      <c r="P22" s="8" t="s">
        <v>6</v>
      </c>
      <c r="T22" s="17"/>
      <c r="U22" s="17"/>
      <c r="V22" s="10" t="s">
        <v>241</v>
      </c>
      <c r="W22" s="10" t="s">
        <v>252</v>
      </c>
      <c r="Z22" s="10" t="s">
        <v>292</v>
      </c>
      <c r="AA22" s="10" t="s">
        <v>301</v>
      </c>
      <c r="AB22" s="10" t="s">
        <v>327</v>
      </c>
      <c r="AD22" s="12" t="str">
        <f t="shared" si="2"/>
        <v/>
      </c>
      <c r="AE22" s="14"/>
      <c r="AF22" s="18" t="s">
        <v>327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}",CHAR(10),"}"),IF(P22="SAS",_xlfn.CONCAT(CHAR(10),"@PART[",C22,"]:HAS[~sasUpgrade[off]]:NEEDS[",A22,"]:FOR[zKiwiTechTree]",CHAR(10),"{",CHAR(10),"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IF(P22="Engine",_xlfn.XLOOKUP(_xlfn.CONCAT(N22,O22+AS22),TechTree!$C$2:$C$501,TechTree!$D$2:$D$501,"Not Valid Combination",0,1),"")</f>
        <v/>
      </c>
    </row>
    <row r="23" spans="1:46" ht="84.5" x14ac:dyDescent="0.35">
      <c r="A23" t="s">
        <v>630</v>
      </c>
      <c r="B23" t="s">
        <v>699</v>
      </c>
      <c r="C23" t="s">
        <v>700</v>
      </c>
      <c r="D23" t="s">
        <v>701</v>
      </c>
      <c r="E23" t="s">
        <v>634</v>
      </c>
      <c r="F23" t="s">
        <v>7</v>
      </c>
      <c r="G23">
        <v>7500</v>
      </c>
      <c r="H23">
        <v>1500</v>
      </c>
      <c r="I23">
        <v>0.01</v>
      </c>
      <c r="J23" t="s">
        <v>50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techBranch = ",VLOOKUP(N23,TechTree!$G$2:$H$43,2,FALSE),CHAR(10),"    techTier = ",O23,CHAR(10),"    @TechRequired = ",M23,IF($R23&lt;&gt;"",_xlfn.CONCAT(CHAR(10),"    @",$R$1," = ",$R23),""),IF($S23&lt;&gt;"",_xlfn.CONCAT(CHAR(10),"    @",$S$1," = ",$S23),""),IF($T23&lt;&gt;"",_xlfn.CONCAT(CHAR(10),"    @",$T$1," = ",$T23),""),IF(AND(Z23="NA/Balloon",P23&lt;&gt;"Fuel Tank")=TRUE,_xlfn.CONCAT(CHAR(10),"    KiwiFuelSwitchIgnore = true"),""),IF($U23&lt;&gt;"",_xlfn.CONCAT(CHAR(10),U23),""),IF($AO23&lt;&gt;"",IF(OR(P23="RTG",P23="SAS")=TRUE,"",_xlfn.CONCAT(CHAR(10),$AO23)),""),IF(AM23&lt;&gt;"",_xlfn.CONCAT(CHAR(10),AM23),""),CHAR(10),"}",IF(AB23="Yes",_xlfn.CONCAT(CHAR(10),"@PART[",C23,"]:NEEDS[KiwiDeprecate]:AFTER[",A23,"]",CHAR(10),"{",CHAR(10),"    kiwiDeprecate = true",CHAR(10),"}"),""),IF(OR(P23="RTG",P23="SAS")=TRUE,AO23,""))</f>
        <v>@PART[4mv_sensor_visible_light_camera_srf_1]:AFTER[TantaresSP] // Amethyst Visible Light Camera
{
    techBranch = adaptersEtAl
    techTier = 4
    @TechRequired = advConstruction
    structuralUpgradeType = 3_4
}</v>
      </c>
      <c r="M23" s="9" t="str">
        <f>_xlfn.XLOOKUP(_xlfn.CONCAT(N23,O23),TechTree!$C$2:$C$501,TechTree!$D$2:$D$501,"Not Valid Combination",0,1)</f>
        <v>advConstruction</v>
      </c>
      <c r="N23" s="8" t="s">
        <v>205</v>
      </c>
      <c r="O23" s="8">
        <v>4</v>
      </c>
      <c r="P23" s="8" t="s">
        <v>6</v>
      </c>
      <c r="T23" s="17"/>
      <c r="U23" s="17"/>
      <c r="V23" s="10" t="s">
        <v>241</v>
      </c>
      <c r="W23" s="10" t="s">
        <v>252</v>
      </c>
      <c r="Z23" s="10" t="s">
        <v>292</v>
      </c>
      <c r="AA23" s="10" t="s">
        <v>301</v>
      </c>
      <c r="AB23" s="10" t="s">
        <v>327</v>
      </c>
      <c r="AD23" s="12" t="str">
        <f t="shared" si="2"/>
        <v/>
      </c>
      <c r="AE23" s="14"/>
      <c r="AF23" s="18" t="s">
        <v>327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}",CHAR(10),"}"),IF(P23="SAS",_xlfn.CONCAT(CHAR(10),"@PART[",C23,"]:HAS[~sasUpgrade[off]]:NEEDS[",A23,"]:FOR[zKiwiTechTree]",CHAR(10),"{",CHAR(10),"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IF(P23="Engine",_xlfn.XLOOKUP(_xlfn.CONCAT(N23,O23+AS23),TechTree!$C$2:$C$501,TechTree!$D$2:$D$501,"Not Valid Combination",0,1),"")</f>
        <v/>
      </c>
    </row>
    <row r="24" spans="1:46" ht="84.5" x14ac:dyDescent="0.35">
      <c r="A24" t="s">
        <v>630</v>
      </c>
      <c r="B24" t="s">
        <v>702</v>
      </c>
      <c r="C24" t="s">
        <v>703</v>
      </c>
      <c r="D24" t="s">
        <v>704</v>
      </c>
      <c r="E24" t="s">
        <v>634</v>
      </c>
      <c r="F24" t="s">
        <v>7</v>
      </c>
      <c r="G24">
        <v>11000</v>
      </c>
      <c r="H24">
        <v>2200</v>
      </c>
      <c r="I24">
        <v>0.01</v>
      </c>
      <c r="J24" t="s">
        <v>50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techBranch = ",VLOOKUP(N24,TechTree!$G$2:$H$43,2,FALSE),CHAR(10),"    techTier = ",O24,CHAR(10),"    @TechRequired = ",M24,IF($R24&lt;&gt;"",_xlfn.CONCAT(CHAR(10),"    @",$R$1," = ",$R24),""),IF($S24&lt;&gt;"",_xlfn.CONCAT(CHAR(10),"    @",$S$1," = ",$S24),""),IF($T24&lt;&gt;"",_xlfn.CONCAT(CHAR(10),"    @",$T$1," = ",$T24),""),IF(AND(Z24="NA/Balloon",P24&lt;&gt;"Fuel Tank")=TRUE,_xlfn.CONCAT(CHAR(10),"    KiwiFuelSwitchIgnore = true"),""),IF($U24&lt;&gt;"",_xlfn.CONCAT(CHAR(10),U24),""),IF($AO24&lt;&gt;"",IF(OR(P24="RTG",P24="SAS")=TRUE,"",_xlfn.CONCAT(CHAR(10),$AO24)),""),IF(AM24&lt;&gt;"",_xlfn.CONCAT(CHAR(10),AM24),""),CHAR(10),"}",IF(AB24="Yes",_xlfn.CONCAT(CHAR(10),"@PART[",C24,"]:NEEDS[KiwiDeprecate]:AFTER[",A24,"]",CHAR(10),"{",CHAR(10),"    kiwiDeprecate = true",CHAR(10),"}"),""),IF(OR(P24="RTG",P24="SAS")=TRUE,AO24,""))</f>
        <v>@PART[4mv_sensor_magnetometer_srf_1]:AFTER[TantaresSP] // Amethyst Magnetometer
{
    techBranch = adaptersEtAl
    techTier = 4
    @TechRequired = advConstruction
    structuralUpgradeType = 3_4
}</v>
      </c>
      <c r="M24" s="9" t="str">
        <f>_xlfn.XLOOKUP(_xlfn.CONCAT(N24,O24),TechTree!$C$2:$C$501,TechTree!$D$2:$D$501,"Not Valid Combination",0,1)</f>
        <v>advConstruction</v>
      </c>
      <c r="N24" s="8" t="s">
        <v>205</v>
      </c>
      <c r="O24" s="8">
        <v>4</v>
      </c>
      <c r="P24" s="8" t="s">
        <v>6</v>
      </c>
      <c r="T24" s="17"/>
      <c r="U24" s="17"/>
      <c r="V24" s="10" t="s">
        <v>241</v>
      </c>
      <c r="W24" s="10" t="s">
        <v>252</v>
      </c>
      <c r="Z24" s="10" t="s">
        <v>292</v>
      </c>
      <c r="AA24" s="10" t="s">
        <v>301</v>
      </c>
      <c r="AB24" s="10" t="s">
        <v>327</v>
      </c>
      <c r="AD24" s="12" t="str">
        <f t="shared" si="2"/>
        <v/>
      </c>
      <c r="AE24" s="14"/>
      <c r="AF24" s="18" t="s">
        <v>327</v>
      </c>
      <c r="AG24" s="18"/>
      <c r="AH24" s="18"/>
      <c r="AI24" s="18"/>
      <c r="AJ24" s="18"/>
      <c r="AK24" s="18"/>
      <c r="AL24" s="18"/>
      <c r="AM24" s="19" t="str">
        <f t="shared" si="3"/>
        <v/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}",CHAR(10),"}"),IF(P24="SAS",_xlfn.CONCAT(CHAR(10),"@PART[",C24,"]:HAS[~sasUpgrade[off]]:NEEDS[",A24,"]:FOR[zKiwiTechTree]",CHAR(10),"{",CHAR(10),"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4" s="16" t="str">
        <f>IF(P24="Engine",VLOOKUP(W24,EngineUpgrades!$A$2:$C$19,2,FALSE),"")</f>
        <v/>
      </c>
      <c r="AQ24" s="16" t="str">
        <f>IF(P24="Engine",VLOOKUP(W24,EngineUpgrades!$A$2:$C$19,3,FALSE),"")</f>
        <v/>
      </c>
      <c r="AR24" s="15" t="str">
        <f>_xlfn.XLOOKUP(AP24,EngineUpgrades!$D$1:$J$1,EngineUpgrades!$D$17:$J$17,"",0,1)</f>
        <v/>
      </c>
      <c r="AS24" s="17">
        <v>2</v>
      </c>
      <c r="AT24" s="16" t="str">
        <f>IF(P24="Engine",_xlfn.XLOOKUP(_xlfn.CONCAT(N24,O24+AS24),TechTree!$C$2:$C$501,TechTree!$D$2:$D$501,"Not Valid Combination",0,1),"")</f>
        <v/>
      </c>
    </row>
    <row r="25" spans="1:46" ht="84.5" x14ac:dyDescent="0.35">
      <c r="A25" t="s">
        <v>630</v>
      </c>
      <c r="B25" t="s">
        <v>705</v>
      </c>
      <c r="C25" t="s">
        <v>706</v>
      </c>
      <c r="D25" t="s">
        <v>707</v>
      </c>
      <c r="E25" t="s">
        <v>634</v>
      </c>
      <c r="F25" t="s">
        <v>7</v>
      </c>
      <c r="G25">
        <v>10000</v>
      </c>
      <c r="H25">
        <v>2000</v>
      </c>
      <c r="I25">
        <v>0.01</v>
      </c>
      <c r="J25" t="s">
        <v>50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techBranch = ",VLOOKUP(N25,TechTree!$G$2:$H$43,2,FALSE),CHAR(10),"    techTier = ",O25,CHAR(10),"    @TechRequired = ",M25,IF($R25&lt;&gt;"",_xlfn.CONCAT(CHAR(10),"    @",$R$1," = ",$R25),""),IF($S25&lt;&gt;"",_xlfn.CONCAT(CHAR(10),"    @",$S$1," = ",$S25),""),IF($T25&lt;&gt;"",_xlfn.CONCAT(CHAR(10),"    @",$T$1," = ",$T25),""),IF(AND(Z25="NA/Balloon",P25&lt;&gt;"Fuel Tank")=TRUE,_xlfn.CONCAT(CHAR(10),"    KiwiFuelSwitchIgnore = true"),""),IF($U25&lt;&gt;"",_xlfn.CONCAT(CHAR(10),U25),""),IF($AO25&lt;&gt;"",IF(OR(P25="RTG",P25="SAS")=TRUE,"",_xlfn.CONCAT(CHAR(10),$AO25)),""),IF(AM25&lt;&gt;"",_xlfn.CONCAT(CHAR(10),AM25),""),CHAR(10),"}",IF(AB25="Yes",_xlfn.CONCAT(CHAR(10),"@PART[",C25,"]:NEEDS[KiwiDeprecate]:AFTER[",A25,"]",CHAR(10),"{",CHAR(10),"    kiwiDeprecate = true",CHAR(10),"}"),""),IF(OR(P25="RTG",P25="SAS")=TRUE,AO25,""))</f>
        <v>@PART[4mv_sensor_infrared_light_camera_srf_1]:AFTER[TantaresSP] // Amethyst Infrared Camera
{
    techBranch = adaptersEtAl
    techTier = 4
    @TechRequired = advConstruction
    structuralUpgradeType = 3_4
}</v>
      </c>
      <c r="M25" s="9" t="str">
        <f>_xlfn.XLOOKUP(_xlfn.CONCAT(N25,O25),TechTree!$C$2:$C$501,TechTree!$D$2:$D$501,"Not Valid Combination",0,1)</f>
        <v>advConstruction</v>
      </c>
      <c r="N25" s="8" t="s">
        <v>205</v>
      </c>
      <c r="O25" s="8">
        <v>4</v>
      </c>
      <c r="P25" s="8" t="s">
        <v>6</v>
      </c>
      <c r="T25" s="17"/>
      <c r="U25" s="17"/>
      <c r="V25" s="10" t="s">
        <v>241</v>
      </c>
      <c r="W25" s="10" t="s">
        <v>252</v>
      </c>
      <c r="Z25" s="10" t="s">
        <v>292</v>
      </c>
      <c r="AA25" s="10" t="s">
        <v>301</v>
      </c>
      <c r="AB25" s="10" t="s">
        <v>327</v>
      </c>
      <c r="AD25" s="12" t="str">
        <f t="shared" si="2"/>
        <v/>
      </c>
      <c r="AE25" s="14"/>
      <c r="AF25" s="18" t="s">
        <v>327</v>
      </c>
      <c r="AG25" s="18"/>
      <c r="AH25" s="18"/>
      <c r="AI25" s="18"/>
      <c r="AJ25" s="18"/>
      <c r="AK25" s="18"/>
      <c r="AL25" s="18"/>
      <c r="AM25" s="19" t="str">
        <f t="shared" si="3"/>
        <v/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}",CHAR(10),"}"),IF(P25="SAS",_xlfn.CONCAT(CHAR(10),"@PART[",C25,"]:HAS[~sasUpgrade[off]]:NEEDS[",A25,"]:FOR[zKiwiTechTree]",CHAR(10),"{",CHAR(10),"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5" s="16" t="str">
        <f>IF(P25="Engine",VLOOKUP(W25,EngineUpgrades!$A$2:$C$19,2,FALSE),"")</f>
        <v/>
      </c>
      <c r="AQ25" s="16" t="str">
        <f>IF(P25="Engine",VLOOKUP(W25,EngineUpgrades!$A$2:$C$19,3,FALSE),"")</f>
        <v/>
      </c>
      <c r="AR25" s="15" t="str">
        <f>_xlfn.XLOOKUP(AP25,EngineUpgrades!$D$1:$J$1,EngineUpgrades!$D$17:$J$17,"",0,1)</f>
        <v/>
      </c>
      <c r="AS25" s="17">
        <v>2</v>
      </c>
      <c r="AT25" s="16" t="str">
        <f>IF(P25="Engine",_xlfn.XLOOKUP(_xlfn.CONCAT(N25,O25+AS25),TechTree!$C$2:$C$501,TechTree!$D$2:$D$501,"Not Valid Combination",0,1),"")</f>
        <v/>
      </c>
    </row>
    <row r="26" spans="1:46" ht="84.5" x14ac:dyDescent="0.35">
      <c r="A26" t="s">
        <v>630</v>
      </c>
      <c r="B26" t="s">
        <v>708</v>
      </c>
      <c r="C26" t="s">
        <v>709</v>
      </c>
      <c r="D26" t="s">
        <v>710</v>
      </c>
      <c r="E26" t="s">
        <v>634</v>
      </c>
      <c r="F26" t="s">
        <v>7</v>
      </c>
      <c r="G26">
        <v>4500</v>
      </c>
      <c r="H26">
        <v>900</v>
      </c>
      <c r="I26">
        <v>5.0000000000000001E-3</v>
      </c>
      <c r="J26" t="s">
        <v>36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techBranch = ",VLOOKUP(N26,TechTree!$G$2:$H$43,2,FALSE),CHAR(10),"    techTier = ",O26,CHAR(10),"    @TechRequired = ",M26,IF($R26&lt;&gt;"",_xlfn.CONCAT(CHAR(10),"    @",$R$1," = ",$R26),""),IF($S26&lt;&gt;"",_xlfn.CONCAT(CHAR(10),"    @",$S$1," = ",$S26),""),IF($T26&lt;&gt;"",_xlfn.CONCAT(CHAR(10),"    @",$T$1," = ",$T26),""),IF(AND(Z26="NA/Balloon",P26&lt;&gt;"Fuel Tank")=TRUE,_xlfn.CONCAT(CHAR(10),"    KiwiFuelSwitchIgnore = true"),""),IF($U26&lt;&gt;"",_xlfn.CONCAT(CHAR(10),U26),""),IF($AO26&lt;&gt;"",IF(OR(P26="RTG",P26="SAS")=TRUE,"",_xlfn.CONCAT(CHAR(10),$AO26)),""),IF(AM26&lt;&gt;"",_xlfn.CONCAT(CHAR(10),AM26),""),CHAR(10),"}",IF(AB26="Yes",_xlfn.CONCAT(CHAR(10),"@PART[",C26,"]:NEEDS[KiwiDeprecate]:AFTER[",A26,"]",CHAR(10),"{",CHAR(10),"    kiwiDeprecate = true",CHAR(10),"}"),""),IF(OR(P26="RTG",P26="SAS")=TRUE,AO26,""))</f>
        <v>@PART[1mv_sensor_thermometer_srf_1]:AFTER[TantaresSP] // Opal Thermometer
{
    techBranch = adaptersEtAl
    techTier = 4
    @TechRequired = advConstruction
    structuralUpgradeType = 3_4
}</v>
      </c>
      <c r="M26" s="9" t="str">
        <f>_xlfn.XLOOKUP(_xlfn.CONCAT(N26,O26),TechTree!$C$2:$C$501,TechTree!$D$2:$D$501,"Not Valid Combination",0,1)</f>
        <v>advConstruction</v>
      </c>
      <c r="N26" s="8" t="s">
        <v>205</v>
      </c>
      <c r="O26" s="8">
        <v>4</v>
      </c>
      <c r="P26" s="8" t="s">
        <v>6</v>
      </c>
      <c r="T26" s="17"/>
      <c r="U26" s="17"/>
      <c r="V26" s="10" t="s">
        <v>241</v>
      </c>
      <c r="W26" s="10" t="s">
        <v>252</v>
      </c>
      <c r="Z26" s="10" t="s">
        <v>292</v>
      </c>
      <c r="AA26" s="10" t="s">
        <v>301</v>
      </c>
      <c r="AB26" s="10" t="s">
        <v>327</v>
      </c>
      <c r="AD26" s="12" t="str">
        <f t="shared" si="2"/>
        <v/>
      </c>
      <c r="AE26" s="14"/>
      <c r="AF26" s="18" t="s">
        <v>327</v>
      </c>
      <c r="AG26" s="18"/>
      <c r="AH26" s="18"/>
      <c r="AI26" s="18"/>
      <c r="AJ26" s="18"/>
      <c r="AK26" s="18"/>
      <c r="AL26" s="18"/>
      <c r="AM26" s="19" t="str">
        <f t="shared" si="3"/>
        <v/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}",CHAR(10),"}"),IF(P26="SAS",_xlfn.CONCAT(CHAR(10),"@PART[",C26,"]:HAS[~sasUpgrade[off]]:NEEDS[",A26,"]:FOR[zKiwiTechTree]",CHAR(10),"{",CHAR(10),"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6" s="16" t="str">
        <f>IF(P26="Engine",VLOOKUP(W26,EngineUpgrades!$A$2:$C$19,2,FALSE),"")</f>
        <v/>
      </c>
      <c r="AQ26" s="16" t="str">
        <f>IF(P26="Engine",VLOOKUP(W26,EngineUpgrades!$A$2:$C$19,3,FALSE),"")</f>
        <v/>
      </c>
      <c r="AR26" s="15" t="str">
        <f>_xlfn.XLOOKUP(AP26,EngineUpgrades!$D$1:$J$1,EngineUpgrades!$D$17:$J$17,"",0,1)</f>
        <v/>
      </c>
      <c r="AS26" s="17">
        <v>2</v>
      </c>
      <c r="AT26" s="16" t="str">
        <f>IF(P26="Engine",_xlfn.XLOOKUP(_xlfn.CONCAT(N26,O26+AS26),TechTree!$C$2:$C$501,TechTree!$D$2:$D$501,"Not Valid Combination",0,1),"")</f>
        <v/>
      </c>
    </row>
    <row r="27" spans="1:46" ht="84.5" x14ac:dyDescent="0.35">
      <c r="A27" t="s">
        <v>630</v>
      </c>
      <c r="B27" t="s">
        <v>711</v>
      </c>
      <c r="C27" t="s">
        <v>712</v>
      </c>
      <c r="D27" t="s">
        <v>713</v>
      </c>
      <c r="E27" t="s">
        <v>634</v>
      </c>
      <c r="F27" t="s">
        <v>7</v>
      </c>
      <c r="G27">
        <v>11000</v>
      </c>
      <c r="H27">
        <v>2200</v>
      </c>
      <c r="I27">
        <v>0.01</v>
      </c>
      <c r="J27" t="s">
        <v>36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techBranch = ",VLOOKUP(N27,TechTree!$G$2:$H$43,2,FALSE),CHAR(10),"    techTier = ",O27,CHAR(10),"    @TechRequired = ",M27,IF($R27&lt;&gt;"",_xlfn.CONCAT(CHAR(10),"    @",$R$1," = ",$R27),""),IF($S27&lt;&gt;"",_xlfn.CONCAT(CHAR(10),"    @",$S$1," = ",$S27),""),IF($T27&lt;&gt;"",_xlfn.CONCAT(CHAR(10),"    @",$T$1," = ",$T27),""),IF(AND(Z27="NA/Balloon",P27&lt;&gt;"Fuel Tank")=TRUE,_xlfn.CONCAT(CHAR(10),"    KiwiFuelSwitchIgnore = true"),""),IF($U27&lt;&gt;"",_xlfn.CONCAT(CHAR(10),U27),""),IF($AO27&lt;&gt;"",IF(OR(P27="RTG",P27="SAS")=TRUE,"",_xlfn.CONCAT(CHAR(10),$AO27)),""),IF(AM27&lt;&gt;"",_xlfn.CONCAT(CHAR(10),AM27),""),CHAR(10),"}",IF(AB27="Yes",_xlfn.CONCAT(CHAR(10),"@PART[",C27,"]:NEEDS[KiwiDeprecate]:AFTER[",A27,"]",CHAR(10),"{",CHAR(10),"    kiwiDeprecate = true",CHAR(10),"}"),""),IF(OR(P27="RTG",P27="SAS")=TRUE,AO27,""))</f>
        <v>@PART[1mv_sensor_magnetometer_srf_1]:AFTER[TantaresSP] // Opal Magnetometer
{
    techBranch = adaptersEtAl
    techTier = 4
    @TechRequired = advConstruction
    structuralUpgradeType = 3_4
}</v>
      </c>
      <c r="M27" s="9" t="str">
        <f>_xlfn.XLOOKUP(_xlfn.CONCAT(N27,O27),TechTree!$C$2:$C$501,TechTree!$D$2:$D$501,"Not Valid Combination",0,1)</f>
        <v>advConstruction</v>
      </c>
      <c r="N27" s="8" t="s">
        <v>205</v>
      </c>
      <c r="O27" s="8">
        <v>4</v>
      </c>
      <c r="P27" s="8" t="s">
        <v>6</v>
      </c>
      <c r="T27" s="17"/>
      <c r="U27" s="17"/>
      <c r="V27" s="10" t="s">
        <v>241</v>
      </c>
      <c r="W27" s="10" t="s">
        <v>252</v>
      </c>
      <c r="Z27" s="10" t="s">
        <v>292</v>
      </c>
      <c r="AA27" s="10" t="s">
        <v>301</v>
      </c>
      <c r="AB27" s="10" t="s">
        <v>327</v>
      </c>
      <c r="AD27" s="12" t="str">
        <f t="shared" si="2"/>
        <v/>
      </c>
      <c r="AE27" s="14"/>
      <c r="AF27" s="18" t="s">
        <v>327</v>
      </c>
      <c r="AG27" s="18"/>
      <c r="AH27" s="18"/>
      <c r="AI27" s="18"/>
      <c r="AJ27" s="18"/>
      <c r="AK27" s="18"/>
      <c r="AL27" s="18"/>
      <c r="AM27" s="19" t="str">
        <f t="shared" si="3"/>
        <v/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}",CHAR(10),"}"),IF(P27="SAS",_xlfn.CONCAT(CHAR(10),"@PART[",C27,"]:HAS[~sasUpgrade[off]]:NEEDS[",A27,"]:FOR[zKiwiTechTree]",CHAR(10),"{",CHAR(10),"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7" s="16" t="str">
        <f>IF(P27="Engine",VLOOKUP(W27,EngineUpgrades!$A$2:$C$19,2,FALSE),"")</f>
        <v/>
      </c>
      <c r="AQ27" s="16" t="str">
        <f>IF(P27="Engine",VLOOKUP(W27,EngineUpgrades!$A$2:$C$19,3,FALSE),"")</f>
        <v/>
      </c>
      <c r="AR27" s="15" t="str">
        <f>_xlfn.XLOOKUP(AP27,EngineUpgrades!$D$1:$J$1,EngineUpgrades!$D$17:$J$17,"",0,1)</f>
        <v/>
      </c>
      <c r="AS27" s="17">
        <v>2</v>
      </c>
      <c r="AT27" s="16" t="str">
        <f>IF(P27="Engine",_xlfn.XLOOKUP(_xlfn.CONCAT(N27,O27+AS27),TechTree!$C$2:$C$501,TechTree!$D$2:$D$501,"Not Valid Combination",0,1),"")</f>
        <v/>
      </c>
    </row>
    <row r="28" spans="1:46" ht="84.5" x14ac:dyDescent="0.35">
      <c r="A28" t="s">
        <v>630</v>
      </c>
      <c r="B28" t="s">
        <v>714</v>
      </c>
      <c r="C28" t="s">
        <v>715</v>
      </c>
      <c r="D28" t="s">
        <v>716</v>
      </c>
      <c r="E28" t="s">
        <v>634</v>
      </c>
      <c r="F28" t="s">
        <v>7</v>
      </c>
      <c r="G28">
        <v>2000</v>
      </c>
      <c r="H28">
        <v>400</v>
      </c>
      <c r="I28">
        <v>5.0000000000000001E-3</v>
      </c>
      <c r="J28" t="s">
        <v>36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techBranch = ",VLOOKUP(N28,TechTree!$G$2:$H$43,2,FALSE),CHAR(10),"    techTier = ",O28,CHAR(10),"    @TechRequired = ",M28,IF($R28&lt;&gt;"",_xlfn.CONCAT(CHAR(10),"    @",$R$1," = ",$R28),""),IF($S28&lt;&gt;"",_xlfn.CONCAT(CHAR(10),"    @",$S$1," = ",$S28),""),IF($T28&lt;&gt;"",_xlfn.CONCAT(CHAR(10),"    @",$T$1," = ",$T28),""),IF(AND(Z28="NA/Balloon",P28&lt;&gt;"Fuel Tank")=TRUE,_xlfn.CONCAT(CHAR(10),"    KiwiFuelSwitchIgnore = true"),""),IF($U28&lt;&gt;"",_xlfn.CONCAT(CHAR(10),U28),""),IF($AO28&lt;&gt;"",IF(OR(P28="RTG",P28="SAS")=TRUE,"",_xlfn.CONCAT(CHAR(10),$AO28)),""),IF(AM28&lt;&gt;"",_xlfn.CONCAT(CHAR(10),AM28),""),CHAR(10),"}",IF(AB28="Yes",_xlfn.CONCAT(CHAR(10),"@PART[",C28,"]:NEEDS[KiwiDeprecate]:AFTER[",A28,"]",CHAR(10),"{",CHAR(10),"    kiwiDeprecate = true",CHAR(10),"}"),""),IF(OR(P28="RTG",P28="SAS")=TRUE,AO28,""))</f>
        <v>@PART[1mv_sensor_ion_trap_srf_1]:AFTER[TantaresSP] // Opal Ion Trap
{
    techBranch = adaptersEtAl
    techTier = 4
    @TechRequired = advConstruction
    structuralUpgradeType = 3_4
}</v>
      </c>
      <c r="M28" s="9" t="str">
        <f>_xlfn.XLOOKUP(_xlfn.CONCAT(N28,O28),TechTree!$C$2:$C$501,TechTree!$D$2:$D$501,"Not Valid Combination",0,1)</f>
        <v>advConstruction</v>
      </c>
      <c r="N28" s="8" t="s">
        <v>205</v>
      </c>
      <c r="O28" s="8">
        <v>4</v>
      </c>
      <c r="P28" s="8" t="s">
        <v>6</v>
      </c>
      <c r="T28" s="17"/>
      <c r="U28" s="17"/>
      <c r="V28" s="10" t="s">
        <v>241</v>
      </c>
      <c r="W28" s="10" t="s">
        <v>252</v>
      </c>
      <c r="Z28" s="10" t="s">
        <v>292</v>
      </c>
      <c r="AA28" s="10" t="s">
        <v>301</v>
      </c>
      <c r="AB28" s="10" t="s">
        <v>327</v>
      </c>
      <c r="AD28" s="12" t="str">
        <f t="shared" si="2"/>
        <v/>
      </c>
      <c r="AE28" s="14"/>
      <c r="AF28" s="18" t="s">
        <v>327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}",CHAR(10),"}"),IF(P28="SAS",_xlfn.CONCAT(CHAR(10),"@PART[",C28,"]:HAS[~sasUpgrade[off]]:NEEDS[",A28,"]:FOR[zKiwiTechTree]",CHAR(10),"{",CHAR(10),"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IF(P28="Engine",_xlfn.XLOOKUP(_xlfn.CONCAT(N28,O28+AS28),TechTree!$C$2:$C$501,TechTree!$D$2:$D$501,"Not Valid Combination",0,1),"")</f>
        <v/>
      </c>
    </row>
    <row r="29" spans="1:46" ht="84.5" x14ac:dyDescent="0.35">
      <c r="A29" t="s">
        <v>630</v>
      </c>
      <c r="B29" t="s">
        <v>717</v>
      </c>
      <c r="C29" t="s">
        <v>718</v>
      </c>
      <c r="D29" t="s">
        <v>719</v>
      </c>
      <c r="E29" t="s">
        <v>634</v>
      </c>
      <c r="F29" t="s">
        <v>7</v>
      </c>
      <c r="G29">
        <v>44000</v>
      </c>
      <c r="H29">
        <v>8800</v>
      </c>
      <c r="I29">
        <v>5.0000000000000001E-3</v>
      </c>
      <c r="J29" t="s">
        <v>36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techBranch = ",VLOOKUP(N29,TechTree!$G$2:$H$43,2,FALSE),CHAR(10),"    techTier = ",O29,CHAR(10),"    @TechRequired = ",M29,IF($R29&lt;&gt;"",_xlfn.CONCAT(CHAR(10),"    @",$R$1," = ",$R29),""),IF($S29&lt;&gt;"",_xlfn.CONCAT(CHAR(10),"    @",$S$1," = ",$S29),""),IF($T29&lt;&gt;"",_xlfn.CONCAT(CHAR(10),"    @",$T$1," = ",$T29),""),IF(AND(Z29="NA/Balloon",P29&lt;&gt;"Fuel Tank")=TRUE,_xlfn.CONCAT(CHAR(10),"    KiwiFuelSwitchIgnore = true"),""),IF($U29&lt;&gt;"",_xlfn.CONCAT(CHAR(10),U29),""),IF($AO29&lt;&gt;"",IF(OR(P29="RTG",P29="SAS")=TRUE,"",_xlfn.CONCAT(CHAR(10),$AO29)),""),IF(AM29&lt;&gt;"",_xlfn.CONCAT(CHAR(10),AM29),""),CHAR(10),"}",IF(AB29="Yes",_xlfn.CONCAT(CHAR(10),"@PART[",C29,"]:NEEDS[KiwiDeprecate]:AFTER[",A29,"]",CHAR(10),"{",CHAR(10),"    kiwiDeprecate = true",CHAR(10),"}"),""),IF(OR(P29="RTG",P29="SAS")=TRUE,AO29,""))</f>
        <v>@PART[1mv_sensor_gravimeter_srf_1]:AFTER[TantaresSP] // Opal Gravimeter
{
    techBranch = adaptersEtAl
    techTier = 4
    @TechRequired = advConstruction
    structuralUpgradeType = 3_4
}</v>
      </c>
      <c r="M29" s="9" t="str">
        <f>_xlfn.XLOOKUP(_xlfn.CONCAT(N29,O29),TechTree!$C$2:$C$501,TechTree!$D$2:$D$501,"Not Valid Combination",0,1)</f>
        <v>advConstruction</v>
      </c>
      <c r="N29" s="8" t="s">
        <v>205</v>
      </c>
      <c r="O29" s="8">
        <v>4</v>
      </c>
      <c r="P29" s="8" t="s">
        <v>6</v>
      </c>
      <c r="T29" s="17"/>
      <c r="U29" s="17"/>
      <c r="V29" s="10" t="s">
        <v>241</v>
      </c>
      <c r="W29" s="10" t="s">
        <v>252</v>
      </c>
      <c r="Z29" s="10" t="s">
        <v>292</v>
      </c>
      <c r="AA29" s="10" t="s">
        <v>301</v>
      </c>
      <c r="AB29" s="10" t="s">
        <v>327</v>
      </c>
      <c r="AD29" s="12" t="str">
        <f t="shared" si="2"/>
        <v/>
      </c>
      <c r="AE29" s="14"/>
      <c r="AF29" s="18" t="s">
        <v>327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}",CHAR(10),"}"),IF(P29="SAS",_xlfn.CONCAT(CHAR(10),"@PART[",C29,"]:HAS[~sasUpgrade[off]]:NEEDS[",A29,"]:FOR[zKiwiTechTree]",CHAR(10),"{",CHAR(10),"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IF(P29="Engine",_xlfn.XLOOKUP(_xlfn.CONCAT(N29,O29+AS29),TechTree!$C$2:$C$501,TechTree!$D$2:$D$501,"Not Valid Combination",0,1),"")</f>
        <v/>
      </c>
    </row>
    <row r="30" spans="1:46" ht="84.5" x14ac:dyDescent="0.35">
      <c r="A30" t="s">
        <v>630</v>
      </c>
      <c r="B30" t="s">
        <v>720</v>
      </c>
      <c r="C30" t="s">
        <v>721</v>
      </c>
      <c r="D30" t="s">
        <v>722</v>
      </c>
      <c r="E30" t="s">
        <v>634</v>
      </c>
      <c r="F30" t="s">
        <v>7</v>
      </c>
      <c r="G30">
        <v>25000</v>
      </c>
      <c r="H30">
        <v>5000</v>
      </c>
      <c r="I30">
        <v>5.0000000000000001E-3</v>
      </c>
      <c r="J30" t="s">
        <v>36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techBranch = ",VLOOKUP(N30,TechTree!$G$2:$H$43,2,FALSE),CHAR(10),"    techTier = ",O30,CHAR(10),"    @TechRequired = ",M30,IF($R30&lt;&gt;"",_xlfn.CONCAT(CHAR(10),"    @",$R$1," = ",$R30),""),IF($S30&lt;&gt;"",_xlfn.CONCAT(CHAR(10),"    @",$S$1," = ",$S30),""),IF($T30&lt;&gt;"",_xlfn.CONCAT(CHAR(10),"    @",$T$1," = ",$T30),""),IF(AND(Z30="NA/Balloon",P30&lt;&gt;"Fuel Tank")=TRUE,_xlfn.CONCAT(CHAR(10),"    KiwiFuelSwitchIgnore = true"),""),IF($U30&lt;&gt;"",_xlfn.CONCAT(CHAR(10),U30),""),IF($AO30&lt;&gt;"",IF(OR(P30="RTG",P30="SAS")=TRUE,"",_xlfn.CONCAT(CHAR(10),$AO30)),""),IF(AM30&lt;&gt;"",_xlfn.CONCAT(CHAR(10),AM30),""),CHAR(10),"}",IF(AB30="Yes",_xlfn.CONCAT(CHAR(10),"@PART[",C30,"]:NEEDS[KiwiDeprecate]:AFTER[",A30,"]",CHAR(10),"{",CHAR(10),"    kiwiDeprecate = true",CHAR(10),"}"),""),IF(OR(P30="RTG",P30="SAS")=TRUE,AO30,""))</f>
        <v>@PART[1mv_sensor_cosmic_ray_detector_srf_1]:AFTER[TantaresSP] // Opal Cosmic Ray Detector
{
    techBranch = adaptersEtAl
    techTier = 4
    @TechRequired = advConstruction
    structuralUpgradeType = 3_4
}</v>
      </c>
      <c r="M30" s="9" t="str">
        <f>_xlfn.XLOOKUP(_xlfn.CONCAT(N30,O30),TechTree!$C$2:$C$501,TechTree!$D$2:$D$501,"Not Valid Combination",0,1)</f>
        <v>advConstruction</v>
      </c>
      <c r="N30" s="8" t="s">
        <v>205</v>
      </c>
      <c r="O30" s="8">
        <v>4</v>
      </c>
      <c r="P30" s="8" t="s">
        <v>6</v>
      </c>
      <c r="T30" s="17"/>
      <c r="U30" s="17"/>
      <c r="V30" s="10" t="s">
        <v>241</v>
      </c>
      <c r="W30" s="10" t="s">
        <v>252</v>
      </c>
      <c r="Z30" s="10" t="s">
        <v>292</v>
      </c>
      <c r="AA30" s="10" t="s">
        <v>301</v>
      </c>
      <c r="AB30" s="10" t="s">
        <v>327</v>
      </c>
      <c r="AD30" s="12" t="str">
        <f t="shared" si="2"/>
        <v/>
      </c>
      <c r="AE30" s="14"/>
      <c r="AF30" s="18" t="s">
        <v>327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}",CHAR(10),"}"),IF(P30="SAS",_xlfn.CONCAT(CHAR(10),"@PART[",C30,"]:HAS[~sasUpgrade[off]]:NEEDS[",A30,"]:FOR[zKiwiTechTree]",CHAR(10),"{",CHAR(10),"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IF(P30="Engine",_xlfn.XLOOKUP(_xlfn.CONCAT(N30,O30+AS30),TechTree!$C$2:$C$501,TechTree!$D$2:$D$501,"Not Valid Combination",0,1),"")</f>
        <v/>
      </c>
    </row>
    <row r="31" spans="1:46" ht="84.5" x14ac:dyDescent="0.35">
      <c r="A31" t="s">
        <v>630</v>
      </c>
      <c r="B31" t="s">
        <v>723</v>
      </c>
      <c r="C31" t="s">
        <v>724</v>
      </c>
      <c r="D31" t="s">
        <v>725</v>
      </c>
      <c r="E31" t="s">
        <v>634</v>
      </c>
      <c r="F31" t="s">
        <v>7</v>
      </c>
      <c r="G31">
        <v>4400</v>
      </c>
      <c r="H31">
        <v>880</v>
      </c>
      <c r="I31">
        <v>5.0000000000000001E-3</v>
      </c>
      <c r="J31" t="s">
        <v>36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techBranch = ",VLOOKUP(N31,TechTree!$G$2:$H$43,2,FALSE),CHAR(10),"    techTier = ",O31,CHAR(10),"    @TechRequired = ",M31,IF($R31&lt;&gt;"",_xlfn.CONCAT(CHAR(10),"    @",$R$1," = ",$R31),""),IF($S31&lt;&gt;"",_xlfn.CONCAT(CHAR(10),"    @",$S$1," = ",$S31),""),IF($T31&lt;&gt;"",_xlfn.CONCAT(CHAR(10),"    @",$T$1," = ",$T31),""),IF(AND(Z31="NA/Balloon",P31&lt;&gt;"Fuel Tank")=TRUE,_xlfn.CONCAT(CHAR(10),"    KiwiFuelSwitchIgnore = true"),""),IF($U31&lt;&gt;"",_xlfn.CONCAT(CHAR(10),U31),""),IF($AO31&lt;&gt;"",IF(OR(P31="RTG",P31="SAS")=TRUE,"",_xlfn.CONCAT(CHAR(10),$AO31)),""),IF(AM31&lt;&gt;"",_xlfn.CONCAT(CHAR(10),AM31),""),CHAR(10),"}",IF(AB31="Yes",_xlfn.CONCAT(CHAR(10),"@PART[",C31,"]:NEEDS[KiwiDeprecate]:AFTER[",A31,"]",CHAR(10),"{",CHAR(10),"    kiwiDeprecate = true",CHAR(10),"}"),""),IF(OR(P31="RTG",P31="SAS")=TRUE,AO31,""))</f>
        <v>@PART[1mv_sensor_barometer_srf_1]:AFTER[TantaresSP] // Opal Barometer
{
    techBranch = adaptersEtAl
    techTier = 4
    @TechRequired = advConstruction
    structuralUpgradeType = 3_4
}</v>
      </c>
      <c r="M31" s="9" t="str">
        <f>_xlfn.XLOOKUP(_xlfn.CONCAT(N31,O31),TechTree!$C$2:$C$501,TechTree!$D$2:$D$501,"Not Valid Combination",0,1)</f>
        <v>advConstruction</v>
      </c>
      <c r="N31" s="8" t="s">
        <v>205</v>
      </c>
      <c r="O31" s="8">
        <v>4</v>
      </c>
      <c r="P31" s="8" t="s">
        <v>6</v>
      </c>
      <c r="T31" s="17"/>
      <c r="U31" s="17"/>
      <c r="V31" s="10" t="s">
        <v>241</v>
      </c>
      <c r="W31" s="10" t="s">
        <v>252</v>
      </c>
      <c r="Z31" s="10" t="s">
        <v>292</v>
      </c>
      <c r="AA31" s="10" t="s">
        <v>301</v>
      </c>
      <c r="AB31" s="10" t="s">
        <v>327</v>
      </c>
      <c r="AD31" s="12" t="str">
        <f t="shared" si="2"/>
        <v/>
      </c>
      <c r="AE31" s="14"/>
      <c r="AF31" s="18" t="s">
        <v>327</v>
      </c>
      <c r="AG31" s="18"/>
      <c r="AH31" s="18"/>
      <c r="AI31" s="18"/>
      <c r="AJ31" s="18"/>
      <c r="AK31" s="18"/>
      <c r="AL31" s="18"/>
      <c r="AM31" s="19" t="str">
        <f t="shared" si="3"/>
        <v/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}",CHAR(10),"}"),IF(P31="SAS",_xlfn.CONCAT(CHAR(10),"@PART[",C31,"]:HAS[~sasUpgrade[off]]:NEEDS[",A31,"]:FOR[zKiwiTechTree]",CHAR(10),"{",CHAR(10),"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1" s="16" t="str">
        <f>IF(P31="Engine",VLOOKUP(W31,EngineUpgrades!$A$2:$C$19,2,FALSE),"")</f>
        <v/>
      </c>
      <c r="AQ31" s="16" t="str">
        <f>IF(P31="Engine",VLOOKUP(W31,EngineUpgrades!$A$2:$C$19,3,FALSE),"")</f>
        <v/>
      </c>
      <c r="AR31" s="15" t="str">
        <f>_xlfn.XLOOKUP(AP31,EngineUpgrades!$D$1:$J$1,EngineUpgrades!$D$17:$J$17,"",0,1)</f>
        <v/>
      </c>
      <c r="AS31" s="17">
        <v>2</v>
      </c>
      <c r="AT31" s="16" t="str">
        <f>IF(P31="Engine",_xlfn.XLOOKUP(_xlfn.CONCAT(N31,O31+AS31),TechTree!$C$2:$C$501,TechTree!$D$2:$D$501,"Not Valid Combination",0,1),"")</f>
        <v/>
      </c>
    </row>
    <row r="32" spans="1:46" ht="84.5" x14ac:dyDescent="0.35">
      <c r="A32" t="s">
        <v>630</v>
      </c>
      <c r="B32" t="s">
        <v>726</v>
      </c>
      <c r="C32" t="s">
        <v>727</v>
      </c>
      <c r="D32" t="s">
        <v>728</v>
      </c>
      <c r="E32" t="s">
        <v>634</v>
      </c>
      <c r="F32" t="s">
        <v>7</v>
      </c>
      <c r="G32">
        <v>30000</v>
      </c>
      <c r="H32">
        <v>6000</v>
      </c>
      <c r="I32">
        <v>5.0000000000000001E-3</v>
      </c>
      <c r="J32" t="s">
        <v>36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techBranch = ",VLOOKUP(N32,TechTree!$G$2:$H$43,2,FALSE),CHAR(10),"    techTier = ",O32,CHAR(10),"    @TechRequired = ",M32,IF($R32&lt;&gt;"",_xlfn.CONCAT(CHAR(10),"    @",$R$1," = ",$R32),""),IF($S32&lt;&gt;"",_xlfn.CONCAT(CHAR(10),"    @",$S$1," = ",$S32),""),IF($T32&lt;&gt;"",_xlfn.CONCAT(CHAR(10),"    @",$T$1," = ",$T32),""),IF(AND(Z32="NA/Balloon",P32&lt;&gt;"Fuel Tank")=TRUE,_xlfn.CONCAT(CHAR(10),"    KiwiFuelSwitchIgnore = true"),""),IF($U32&lt;&gt;"",_xlfn.CONCAT(CHAR(10),U32),""),IF($AO32&lt;&gt;"",IF(OR(P32="RTG",P32="SAS")=TRUE,"",_xlfn.CONCAT(CHAR(10),$AO32)),""),IF(AM32&lt;&gt;"",_xlfn.CONCAT(CHAR(10),AM32),""),CHAR(10),"}",IF(AB32="Yes",_xlfn.CONCAT(CHAR(10),"@PART[",C32,"]:NEEDS[KiwiDeprecate]:AFTER[",A32,"]",CHAR(10),"{",CHAR(10),"    kiwiDeprecate = true",CHAR(10),"}"),""),IF(OR(P32="RTG",P32="SAS")=TRUE,AO32,""))</f>
        <v>@PART[1mv_sensor_accelerometer_srf_1]:AFTER[TantaresSP] // Opal Accelerometer
{
    techBranch = adaptersEtAl
    techTier = 4
    @TechRequired = advConstruction
    structuralUpgradeType = 3_4
}</v>
      </c>
      <c r="M32" s="9" t="str">
        <f>_xlfn.XLOOKUP(_xlfn.CONCAT(N32,O32),TechTree!$C$2:$C$501,TechTree!$D$2:$D$501,"Not Valid Combination",0,1)</f>
        <v>advConstruction</v>
      </c>
      <c r="N32" s="8" t="s">
        <v>205</v>
      </c>
      <c r="O32" s="8">
        <v>4</v>
      </c>
      <c r="P32" s="8" t="s">
        <v>6</v>
      </c>
      <c r="T32" s="17"/>
      <c r="U32" s="17"/>
      <c r="V32" s="10" t="s">
        <v>241</v>
      </c>
      <c r="W32" s="10" t="s">
        <v>252</v>
      </c>
      <c r="Z32" s="10" t="s">
        <v>292</v>
      </c>
      <c r="AA32" s="10" t="s">
        <v>301</v>
      </c>
      <c r="AB32" s="10" t="s">
        <v>327</v>
      </c>
      <c r="AD32" s="12" t="str">
        <f t="shared" si="2"/>
        <v/>
      </c>
      <c r="AE32" s="14"/>
      <c r="AF32" s="18" t="s">
        <v>327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}",CHAR(10),"}"),IF(P32="SAS",_xlfn.CONCAT(CHAR(10),"@PART[",C32,"]:HAS[~sasUpgrade[off]]:NEEDS[",A32,"]:FOR[zKiwiTechTree]",CHAR(10),"{",CHAR(10),"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IF(P32="Engine",_xlfn.XLOOKUP(_xlfn.CONCAT(N32,O32+AS32),TechTree!$C$2:$C$501,TechTree!$D$2:$D$501,"Not Valid Combination",0,1),"")</f>
        <v/>
      </c>
    </row>
    <row r="33" spans="1:46" ht="84.5" x14ac:dyDescent="0.35">
      <c r="A33" t="s">
        <v>630</v>
      </c>
      <c r="B33" t="s">
        <v>729</v>
      </c>
      <c r="C33" t="s">
        <v>730</v>
      </c>
      <c r="D33" t="s">
        <v>731</v>
      </c>
      <c r="E33" t="s">
        <v>634</v>
      </c>
      <c r="F33" t="s">
        <v>7</v>
      </c>
      <c r="G33">
        <v>10000</v>
      </c>
      <c r="H33">
        <v>2000</v>
      </c>
      <c r="I33">
        <v>2.5000000000000001E-2</v>
      </c>
      <c r="J33" t="s">
        <v>121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techBranch = ",VLOOKUP(N33,TechTree!$G$2:$H$43,2,FALSE),CHAR(10),"    techTier = ",O33,CHAR(10),"    @TechRequired = ",M33,IF($R33&lt;&gt;"",_xlfn.CONCAT(CHAR(10),"    @",$R$1," = ",$R33),""),IF($S33&lt;&gt;"",_xlfn.CONCAT(CHAR(10),"    @",$S$1," = ",$S33),""),IF($T33&lt;&gt;"",_xlfn.CONCAT(CHAR(10),"    @",$T$1," = ",$T33),""),IF(AND(Z33="NA/Balloon",P33&lt;&gt;"Fuel Tank")=TRUE,_xlfn.CONCAT(CHAR(10),"    KiwiFuelSwitchIgnore = true"),""),IF($U33&lt;&gt;"",_xlfn.CONCAT(CHAR(10),U33),""),IF($AO33&lt;&gt;"",IF(OR(P33="RTG",P33="SAS")=TRUE,"",_xlfn.CONCAT(CHAR(10),$AO33)),""),IF(AM33&lt;&gt;"",_xlfn.CONCAT(CHAR(10),AM33),""),CHAR(10),"}",IF(AB33="Yes",_xlfn.CONCAT(CHAR(10),"@PART[",C33,"]:NEEDS[KiwiDeprecate]:AFTER[",A33,"]",CHAR(10),"{",CHAR(10),"    kiwiDeprecate = true",CHAR(10),"}"),""),IF(OR(P33="RTG",P33="SAS")=TRUE,AO33,""))</f>
        <v>@PART[1f_sensor_visible_light_camera_srf_1]:AFTER[TantaresSP] // Pearl Visible Light Camera
{
    techBranch = adaptersEtAl
    techTier = 4
    @TechRequired = advConstruction
    structuralUpgradeType = 3_4
}</v>
      </c>
      <c r="M33" s="9" t="str">
        <f>_xlfn.XLOOKUP(_xlfn.CONCAT(N33,O33),TechTree!$C$2:$C$501,TechTree!$D$2:$D$501,"Not Valid Combination",0,1)</f>
        <v>advConstruction</v>
      </c>
      <c r="N33" s="8" t="s">
        <v>205</v>
      </c>
      <c r="O33" s="8">
        <v>4</v>
      </c>
      <c r="P33" s="8" t="s">
        <v>6</v>
      </c>
      <c r="T33" s="17"/>
      <c r="U33" s="17"/>
      <c r="V33" s="10" t="s">
        <v>241</v>
      </c>
      <c r="W33" s="10" t="s">
        <v>252</v>
      </c>
      <c r="Z33" s="10" t="s">
        <v>292</v>
      </c>
      <c r="AA33" s="10" t="s">
        <v>301</v>
      </c>
      <c r="AB33" s="10" t="s">
        <v>327</v>
      </c>
      <c r="AD33" s="12" t="str">
        <f t="shared" si="2"/>
        <v/>
      </c>
      <c r="AE33" s="14"/>
      <c r="AF33" s="18" t="s">
        <v>327</v>
      </c>
      <c r="AG33" s="18"/>
      <c r="AH33" s="18"/>
      <c r="AI33" s="18"/>
      <c r="AJ33" s="18"/>
      <c r="AK33" s="18"/>
      <c r="AL33" s="18"/>
      <c r="AM33" s="19" t="str">
        <f t="shared" si="3"/>
        <v/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}",CHAR(10),"}"),IF(P33="SAS",_xlfn.CONCAT(CHAR(10),"@PART[",C33,"]:HAS[~sasUpgrade[off]]:NEEDS[",A33,"]:FOR[zKiwiTechTree]",CHAR(10),"{",CHAR(10),"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3" s="16" t="str">
        <f>IF(P33="Engine",VLOOKUP(W33,EngineUpgrades!$A$2:$C$19,2,FALSE),"")</f>
        <v/>
      </c>
      <c r="AQ33" s="16" t="str">
        <f>IF(P33="Engine",VLOOKUP(W33,EngineUpgrades!$A$2:$C$19,3,FALSE),"")</f>
        <v/>
      </c>
      <c r="AR33" s="15" t="str">
        <f>_xlfn.XLOOKUP(AP33,EngineUpgrades!$D$1:$J$1,EngineUpgrades!$D$17:$J$17,"",0,1)</f>
        <v/>
      </c>
      <c r="AS33" s="17">
        <v>2</v>
      </c>
      <c r="AT33" s="16" t="str">
        <f>IF(P33="Engine",_xlfn.XLOOKUP(_xlfn.CONCAT(N33,O33+AS33),TechTree!$C$2:$C$501,TechTree!$D$2:$D$501,"Not Valid Combination",0,1),"")</f>
        <v/>
      </c>
    </row>
    <row r="34" spans="1:46" ht="84.5" x14ac:dyDescent="0.35">
      <c r="A34" t="s">
        <v>630</v>
      </c>
      <c r="B34" t="s">
        <v>732</v>
      </c>
      <c r="C34" t="s">
        <v>733</v>
      </c>
      <c r="D34" t="s">
        <v>734</v>
      </c>
      <c r="E34" t="s">
        <v>634</v>
      </c>
      <c r="F34" t="s">
        <v>7</v>
      </c>
      <c r="G34">
        <v>4500</v>
      </c>
      <c r="H34">
        <v>900</v>
      </c>
      <c r="I34">
        <v>5.0000000000000001E-3</v>
      </c>
      <c r="J34" t="s">
        <v>121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techBranch = ",VLOOKUP(N34,TechTree!$G$2:$H$43,2,FALSE),CHAR(10),"    techTier = ",O34,CHAR(10),"    @TechRequired = ",M34,IF($R34&lt;&gt;"",_xlfn.CONCAT(CHAR(10),"    @",$R$1," = ",$R34),""),IF($S34&lt;&gt;"",_xlfn.CONCAT(CHAR(10),"    @",$S$1," = ",$S34),""),IF($T34&lt;&gt;"",_xlfn.CONCAT(CHAR(10),"    @",$T$1," = ",$T34),""),IF(AND(Z34="NA/Balloon",P34&lt;&gt;"Fuel Tank")=TRUE,_xlfn.CONCAT(CHAR(10),"    KiwiFuelSwitchIgnore = true"),""),IF($U34&lt;&gt;"",_xlfn.CONCAT(CHAR(10),U34),""),IF($AO34&lt;&gt;"",IF(OR(P34="RTG",P34="SAS")=TRUE,"",_xlfn.CONCAT(CHAR(10),$AO34)),""),IF(AM34&lt;&gt;"",_xlfn.CONCAT(CHAR(10),AM34),""),CHAR(10),"}",IF(AB34="Yes",_xlfn.CONCAT(CHAR(10),"@PART[",C34,"]:NEEDS[KiwiDeprecate]:AFTER[",A34,"]",CHAR(10),"{",CHAR(10),"    kiwiDeprecate = true",CHAR(10),"}"),""),IF(OR(P34="RTG",P34="SAS")=TRUE,AO34,""))</f>
        <v>@PART[1f_sensor_photometer_srf_1]:AFTER[TantaresSP] // Pearl Solar Photometer
{
    techBranch = adaptersEtAl
    techTier = 4
    @TechRequired = advConstruction
    structuralUpgradeType = 3_4
}</v>
      </c>
      <c r="M34" s="9" t="str">
        <f>_xlfn.XLOOKUP(_xlfn.CONCAT(N34,O34),TechTree!$C$2:$C$501,TechTree!$D$2:$D$501,"Not Valid Combination",0,1)</f>
        <v>advConstruction</v>
      </c>
      <c r="N34" s="8" t="s">
        <v>205</v>
      </c>
      <c r="O34" s="8">
        <v>4</v>
      </c>
      <c r="P34" s="8" t="s">
        <v>6</v>
      </c>
      <c r="T34" s="17"/>
      <c r="U34" s="17"/>
      <c r="V34" s="10" t="s">
        <v>241</v>
      </c>
      <c r="W34" s="10" t="s">
        <v>252</v>
      </c>
      <c r="Z34" s="10" t="s">
        <v>292</v>
      </c>
      <c r="AA34" s="10" t="s">
        <v>301</v>
      </c>
      <c r="AB34" s="10" t="s">
        <v>327</v>
      </c>
      <c r="AD34" s="12" t="str">
        <f t="shared" si="2"/>
        <v/>
      </c>
      <c r="AE34" s="14"/>
      <c r="AF34" s="18" t="s">
        <v>327</v>
      </c>
      <c r="AG34" s="18"/>
      <c r="AH34" s="18"/>
      <c r="AI34" s="18"/>
      <c r="AJ34" s="18"/>
      <c r="AK34" s="18"/>
      <c r="AL34" s="18"/>
      <c r="AM34" s="19" t="str">
        <f t="shared" si="3"/>
        <v/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}",CHAR(10),"}"),IF(P34="SAS",_xlfn.CONCAT(CHAR(10),"@PART[",C34,"]:HAS[~sasUpgrade[off]]:NEEDS[",A34,"]:FOR[zKiwiTechTree]",CHAR(10),"{",CHAR(10),"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4" s="16" t="str">
        <f>IF(P34="Engine",VLOOKUP(W34,EngineUpgrades!$A$2:$C$19,2,FALSE),"")</f>
        <v/>
      </c>
      <c r="AQ34" s="16" t="str">
        <f>IF(P34="Engine",VLOOKUP(W34,EngineUpgrades!$A$2:$C$19,3,FALSE),"")</f>
        <v/>
      </c>
      <c r="AR34" s="15" t="str">
        <f>_xlfn.XLOOKUP(AP34,EngineUpgrades!$D$1:$J$1,EngineUpgrades!$D$17:$J$17,"",0,1)</f>
        <v/>
      </c>
      <c r="AS34" s="17">
        <v>2</v>
      </c>
      <c r="AT34" s="16" t="str">
        <f>IF(P34="Engine",_xlfn.XLOOKUP(_xlfn.CONCAT(N34,O34+AS34),TechTree!$C$2:$C$501,TechTree!$D$2:$D$501,"Not Valid Combination",0,1),"")</f>
        <v/>
      </c>
    </row>
    <row r="35" spans="1:46" ht="84.5" x14ac:dyDescent="0.35">
      <c r="A35" t="s">
        <v>630</v>
      </c>
      <c r="B35" t="s">
        <v>735</v>
      </c>
      <c r="C35" t="s">
        <v>736</v>
      </c>
      <c r="D35" t="s">
        <v>737</v>
      </c>
      <c r="E35" t="s">
        <v>634</v>
      </c>
      <c r="F35" t="s">
        <v>7</v>
      </c>
      <c r="G35">
        <v>30000</v>
      </c>
      <c r="H35">
        <v>6000</v>
      </c>
      <c r="I35">
        <v>1.4999999999999999E-2</v>
      </c>
      <c r="J35" t="s">
        <v>121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techBranch = ",VLOOKUP(N35,TechTree!$G$2:$H$43,2,FALSE),CHAR(10),"    techTier = ",O35,CHAR(10),"    @TechRequired = ",M35,IF($R35&lt;&gt;"",_xlfn.CONCAT(CHAR(10),"    @",$R$1," = ",$R35),""),IF($S35&lt;&gt;"",_xlfn.CONCAT(CHAR(10),"    @",$S$1," = ",$S35),""),IF($T35&lt;&gt;"",_xlfn.CONCAT(CHAR(10),"    @",$T$1," = ",$T35),""),IF(AND(Z35="NA/Balloon",P35&lt;&gt;"Fuel Tank")=TRUE,_xlfn.CONCAT(CHAR(10),"    KiwiFuelSwitchIgnore = true"),""),IF($U35&lt;&gt;"",_xlfn.CONCAT(CHAR(10),U35),""),IF($AO35&lt;&gt;"",IF(OR(P35="RTG",P35="SAS")=TRUE,"",_xlfn.CONCAT(CHAR(10),$AO35)),""),IF(AM35&lt;&gt;"",_xlfn.CONCAT(CHAR(10),AM35),""),CHAR(10),"}",IF(AB35="Yes",_xlfn.CONCAT(CHAR(10),"@PART[",C35,"]:NEEDS[KiwiDeprecate]:AFTER[",A35,"]",CHAR(10),"{",CHAR(10),"    kiwiDeprecate = true",CHAR(10),"}"),""),IF(OR(P35="RTG",P35="SAS")=TRUE,AO35,""))</f>
        <v>@PART[1f_sensor_gamma_ray_spectrometer_srf_1]:AFTER[TantaresSP] // Pearl Gamma Ray Spectrometer
{
    techBranch = adaptersEtAl
    techTier = 4
    @TechRequired = advConstruction
    structuralUpgradeType = 3_4
}</v>
      </c>
      <c r="M35" s="9" t="str">
        <f>_xlfn.XLOOKUP(_xlfn.CONCAT(N35,O35),TechTree!$C$2:$C$501,TechTree!$D$2:$D$501,"Not Valid Combination",0,1)</f>
        <v>advConstruction</v>
      </c>
      <c r="N35" s="8" t="s">
        <v>205</v>
      </c>
      <c r="O35" s="8">
        <v>4</v>
      </c>
      <c r="P35" s="8" t="s">
        <v>6</v>
      </c>
      <c r="T35" s="17"/>
      <c r="U35" s="17"/>
      <c r="V35" s="10" t="s">
        <v>241</v>
      </c>
      <c r="W35" s="10" t="s">
        <v>252</v>
      </c>
      <c r="Z35" s="10" t="s">
        <v>292</v>
      </c>
      <c r="AA35" s="10" t="s">
        <v>301</v>
      </c>
      <c r="AB35" s="10" t="s">
        <v>327</v>
      </c>
      <c r="AD35" s="12" t="str">
        <f t="shared" si="2"/>
        <v/>
      </c>
      <c r="AE35" s="14"/>
      <c r="AF35" s="18" t="s">
        <v>327</v>
      </c>
      <c r="AG35" s="18"/>
      <c r="AH35" s="18"/>
      <c r="AI35" s="18"/>
      <c r="AJ35" s="18"/>
      <c r="AK35" s="18"/>
      <c r="AL35" s="18"/>
      <c r="AM35" s="19" t="str">
        <f t="shared" si="3"/>
        <v/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}",CHAR(10),"}"),IF(P35="SAS",_xlfn.CONCAT(CHAR(10),"@PART[",C35,"]:HAS[~sasUpgrade[off]]:NEEDS[",A35,"]:FOR[zKiwiTechTree]",CHAR(10),"{",CHAR(10),"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5" s="16" t="str">
        <f>IF(P35="Engine",VLOOKUP(W35,EngineUpgrades!$A$2:$C$19,2,FALSE),"")</f>
        <v/>
      </c>
      <c r="AQ35" s="16" t="str">
        <f>IF(P35="Engine",VLOOKUP(W35,EngineUpgrades!$A$2:$C$19,3,FALSE),"")</f>
        <v/>
      </c>
      <c r="AR35" s="15" t="str">
        <f>_xlfn.XLOOKUP(AP35,EngineUpgrades!$D$1:$J$1,EngineUpgrades!$D$17:$J$17,"",0,1)</f>
        <v/>
      </c>
      <c r="AS35" s="17">
        <v>2</v>
      </c>
      <c r="AT35" s="16" t="str">
        <f>IF(P35="Engine",_xlfn.XLOOKUP(_xlfn.CONCAT(N35,O35+AS35),TechTree!$C$2:$C$501,TechTree!$D$2:$D$501,"Not Valid Combination",0,1),"")</f>
        <v/>
      </c>
    </row>
    <row r="36" spans="1:46" ht="84.5" x14ac:dyDescent="0.35">
      <c r="A36" t="s">
        <v>630</v>
      </c>
      <c r="B36" t="s">
        <v>738</v>
      </c>
      <c r="C36" t="s">
        <v>739</v>
      </c>
      <c r="D36" t="s">
        <v>740</v>
      </c>
      <c r="E36" t="s">
        <v>634</v>
      </c>
      <c r="F36" t="s">
        <v>7</v>
      </c>
      <c r="G36">
        <v>82900</v>
      </c>
      <c r="H36">
        <v>16580</v>
      </c>
      <c r="I36">
        <v>1.4999999999999999E-2</v>
      </c>
      <c r="J36" t="s">
        <v>121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techBranch = ",VLOOKUP(N36,TechTree!$G$2:$H$43,2,FALSE),CHAR(10),"    techTier = ",O36,CHAR(10),"    @TechRequired = ",M36,IF($R36&lt;&gt;"",_xlfn.CONCAT(CHAR(10),"    @",$R$1," = ",$R36),""),IF($S36&lt;&gt;"",_xlfn.CONCAT(CHAR(10),"    @",$S$1," = ",$S36),""),IF($T36&lt;&gt;"",_xlfn.CONCAT(CHAR(10),"    @",$T$1," = ",$T36),""),IF(AND(Z36="NA/Balloon",P36&lt;&gt;"Fuel Tank")=TRUE,_xlfn.CONCAT(CHAR(10),"    KiwiFuelSwitchIgnore = true"),""),IF($U36&lt;&gt;"",_xlfn.CONCAT(CHAR(10),U36),""),IF($AO36&lt;&gt;"",IF(OR(P36="RTG",P36="SAS")=TRUE,"",_xlfn.CONCAT(CHAR(10),$AO36)),""),IF(AM36&lt;&gt;"",_xlfn.CONCAT(CHAR(10),AM36),""),CHAR(10),"}",IF(AB36="Yes",_xlfn.CONCAT(CHAR(10),"@PART[",C36,"]:NEEDS[KiwiDeprecate]:AFTER[",A36,"]",CHAR(10),"{",CHAR(10),"    kiwiDeprecate = true",CHAR(10),"}"),""),IF(OR(P36="RTG",P36="SAS")=TRUE,AO36,""))</f>
        <v>@PART[1f_sensor_array_srf_1]:AFTER[TantaresSP] // Pearl Experiment Array
{
    techBranch = adaptersEtAl
    techTier = 4
    @TechRequired = advConstruction
    structuralUpgradeType = 3_4
}</v>
      </c>
      <c r="M36" s="9" t="str">
        <f>_xlfn.XLOOKUP(_xlfn.CONCAT(N36,O36),TechTree!$C$2:$C$501,TechTree!$D$2:$D$501,"Not Valid Combination",0,1)</f>
        <v>advConstruction</v>
      </c>
      <c r="N36" s="8" t="s">
        <v>205</v>
      </c>
      <c r="O36" s="8">
        <v>4</v>
      </c>
      <c r="P36" s="8" t="s">
        <v>6</v>
      </c>
      <c r="T36" s="17"/>
      <c r="U36" s="17"/>
      <c r="V36" s="10" t="s">
        <v>241</v>
      </c>
      <c r="W36" s="10" t="s">
        <v>252</v>
      </c>
      <c r="Z36" s="10" t="s">
        <v>292</v>
      </c>
      <c r="AA36" s="10" t="s">
        <v>301</v>
      </c>
      <c r="AB36" s="10" t="s">
        <v>327</v>
      </c>
      <c r="AD36" s="12" t="str">
        <f t="shared" si="2"/>
        <v/>
      </c>
      <c r="AE36" s="14"/>
      <c r="AF36" s="18" t="s">
        <v>327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}",CHAR(10),"}"),IF(P36="SAS",_xlfn.CONCAT(CHAR(10),"@PART[",C36,"]:HAS[~sasUpgrade[off]]:NEEDS[",A36,"]:FOR[zKiwiTechTree]",CHAR(10),"{",CHAR(10),"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IF(P36="Engine",_xlfn.XLOOKUP(_xlfn.CONCAT(N36,O36+AS36),TechTree!$C$2:$C$501,TechTree!$D$2:$D$501,"Not Valid Combination",0,1),"")</f>
        <v/>
      </c>
    </row>
    <row r="37" spans="1:46" ht="84.5" x14ac:dyDescent="0.35">
      <c r="A37" t="s">
        <v>630</v>
      </c>
      <c r="B37" t="s">
        <v>741</v>
      </c>
      <c r="C37" t="s">
        <v>742</v>
      </c>
      <c r="D37" t="s">
        <v>743</v>
      </c>
      <c r="E37" t="s">
        <v>634</v>
      </c>
      <c r="F37" t="s">
        <v>674</v>
      </c>
      <c r="G37">
        <v>75</v>
      </c>
      <c r="H37">
        <v>15</v>
      </c>
      <c r="I37">
        <v>0.01</v>
      </c>
      <c r="J37" t="s">
        <v>36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techBranch = ",VLOOKUP(N37,TechTree!$G$2:$H$43,2,FALSE),CHAR(10),"    techTier = ",O37,CHAR(10),"    @TechRequired = ",M37,IF($R37&lt;&gt;"",_xlfn.CONCAT(CHAR(10),"    @",$R$1," = ",$R37),""),IF($S37&lt;&gt;"",_xlfn.CONCAT(CHAR(10),"    @",$S$1," = ",$S37),""),IF($T37&lt;&gt;"",_xlfn.CONCAT(CHAR(10),"    @",$T$1," = ",$T37),""),IF(AND(Z37="NA/Balloon",P37&lt;&gt;"Fuel Tank")=TRUE,_xlfn.CONCAT(CHAR(10),"    KiwiFuelSwitchIgnore = true"),""),IF($U37&lt;&gt;"",_xlfn.CONCAT(CHAR(10),U37),""),IF($AO37&lt;&gt;"",IF(OR(P37="RTG",P37="SAS")=TRUE,"",_xlfn.CONCAT(CHAR(10),$AO37)),""),IF(AM37&lt;&gt;"",_xlfn.CONCAT(CHAR(10),AM37),""),CHAR(10),"}",IF(AB37="Yes",_xlfn.CONCAT(CHAR(10),"@PART[",C37,"]:NEEDS[KiwiDeprecate]:AFTER[",A37,"]",CHAR(10),"{",CHAR(10),"    kiwiDeprecate = true",CHAR(10),"}"),""),IF(OR(P37="RTG",P37="SAS")=TRUE,AO37,""))</f>
        <v>@PART[sp_rcs_srf_4_ex]:AFTER[TantaresSP] // Zircon Engine Block D2
{
    techBranch = adaptersEtAl
    techTier = 4
    @TechRequired = advConstruction
    structuralUpgradeType = 3_4
}</v>
      </c>
      <c r="M37" s="9" t="str">
        <f>_xlfn.XLOOKUP(_xlfn.CONCAT(N37,O37),TechTree!$C$2:$C$501,TechTree!$D$2:$D$501,"Not Valid Combination",0,1)</f>
        <v>advConstruction</v>
      </c>
      <c r="N37" s="8" t="s">
        <v>205</v>
      </c>
      <c r="O37" s="8">
        <v>4</v>
      </c>
      <c r="P37" s="8" t="s">
        <v>6</v>
      </c>
      <c r="T37" s="17"/>
      <c r="U37" s="17"/>
      <c r="V37" s="10" t="s">
        <v>241</v>
      </c>
      <c r="W37" s="10" t="s">
        <v>252</v>
      </c>
      <c r="Z37" s="10" t="s">
        <v>292</v>
      </c>
      <c r="AA37" s="10" t="s">
        <v>301</v>
      </c>
      <c r="AB37" s="10" t="s">
        <v>327</v>
      </c>
      <c r="AD37" s="12" t="str">
        <f t="shared" si="2"/>
        <v/>
      </c>
      <c r="AE37" s="14"/>
      <c r="AF37" s="18" t="s">
        <v>327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}",CHAR(10),"}"),IF(P37="SAS",_xlfn.CONCAT(CHAR(10),"@PART[",C37,"]:HAS[~sasUpgrade[off]]:NEEDS[",A37,"]:FOR[zKiwiTechTree]",CHAR(10),"{",CHAR(10),"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IF(P37="Engine",_xlfn.XLOOKUP(_xlfn.CONCAT(N37,O37+AS37),TechTree!$C$2:$C$501,TechTree!$D$2:$D$501,"Not Valid Combination",0,1),"")</f>
        <v/>
      </c>
    </row>
    <row r="38" spans="1:46" ht="84.5" x14ac:dyDescent="0.35">
      <c r="A38" t="s">
        <v>630</v>
      </c>
      <c r="B38" t="s">
        <v>744</v>
      </c>
      <c r="C38" t="s">
        <v>745</v>
      </c>
      <c r="D38" t="s">
        <v>746</v>
      </c>
      <c r="E38" t="s">
        <v>634</v>
      </c>
      <c r="F38" t="s">
        <v>674</v>
      </c>
      <c r="G38">
        <v>75</v>
      </c>
      <c r="H38">
        <v>15</v>
      </c>
      <c r="I38">
        <v>0.01</v>
      </c>
      <c r="J38" t="s">
        <v>36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techBranch = ",VLOOKUP(N38,TechTree!$G$2:$H$43,2,FALSE),CHAR(10),"    techTier = ",O38,CHAR(10),"    @TechRequired = ",M38,IF($R38&lt;&gt;"",_xlfn.CONCAT(CHAR(10),"    @",$R$1," = ",$R38),""),IF($S38&lt;&gt;"",_xlfn.CONCAT(CHAR(10),"    @",$S$1," = ",$S38),""),IF($T38&lt;&gt;"",_xlfn.CONCAT(CHAR(10),"    @",$T$1," = ",$T38),""),IF(AND(Z38="NA/Balloon",P38&lt;&gt;"Fuel Tank")=TRUE,_xlfn.CONCAT(CHAR(10),"    KiwiFuelSwitchIgnore = true"),""),IF($U38&lt;&gt;"",_xlfn.CONCAT(CHAR(10),U38),""),IF($AO38&lt;&gt;"",IF(OR(P38="RTG",P38="SAS")=TRUE,"",_xlfn.CONCAT(CHAR(10),$AO38)),""),IF(AM38&lt;&gt;"",_xlfn.CONCAT(CHAR(10),AM38),""),CHAR(10),"}",IF(AB38="Yes",_xlfn.CONCAT(CHAR(10),"@PART[",C38,"]:NEEDS[KiwiDeprecate]:AFTER[",A38,"]",CHAR(10),"{",CHAR(10),"    kiwiDeprecate = true",CHAR(10),"}"),""),IF(OR(P38="RTG",P38="SAS")=TRUE,AO38,""))</f>
        <v>@PART[sp_rcs_srf_4]:AFTER[TantaresSP] // Zircon Engine Block D1
{
    techBranch = adaptersEtAl
    techTier = 4
    @TechRequired = advConstruction
    structuralUpgradeType = 3_4
}</v>
      </c>
      <c r="M38" s="9" t="str">
        <f>_xlfn.XLOOKUP(_xlfn.CONCAT(N38,O38),TechTree!$C$2:$C$501,TechTree!$D$2:$D$501,"Not Valid Combination",0,1)</f>
        <v>advConstruction</v>
      </c>
      <c r="N38" s="8" t="s">
        <v>205</v>
      </c>
      <c r="O38" s="8">
        <v>4</v>
      </c>
      <c r="P38" s="8" t="s">
        <v>6</v>
      </c>
      <c r="T38" s="17"/>
      <c r="U38" s="17"/>
      <c r="V38" s="10" t="s">
        <v>241</v>
      </c>
      <c r="W38" s="10" t="s">
        <v>252</v>
      </c>
      <c r="Z38" s="10" t="s">
        <v>292</v>
      </c>
      <c r="AA38" s="10" t="s">
        <v>301</v>
      </c>
      <c r="AB38" s="10" t="s">
        <v>327</v>
      </c>
      <c r="AD38" s="12" t="str">
        <f t="shared" si="2"/>
        <v/>
      </c>
      <c r="AE38" s="14"/>
      <c r="AF38" s="18" t="s">
        <v>327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}",CHAR(10),"}"),IF(P38="SAS",_xlfn.CONCAT(CHAR(10),"@PART[",C38,"]:HAS[~sasUpgrade[off]]:NEEDS[",A38,"]:FOR[zKiwiTechTree]",CHAR(10),"{",CHAR(10),"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IF(P38="Engine",_xlfn.XLOOKUP(_xlfn.CONCAT(N38,O38+AS38),TechTree!$C$2:$C$501,TechTree!$D$2:$D$501,"Not Valid Combination",0,1),"")</f>
        <v/>
      </c>
    </row>
    <row r="39" spans="1:46" ht="84.5" x14ac:dyDescent="0.35">
      <c r="A39" t="s">
        <v>630</v>
      </c>
      <c r="B39" t="s">
        <v>747</v>
      </c>
      <c r="C39" t="s">
        <v>748</v>
      </c>
      <c r="D39" t="s">
        <v>749</v>
      </c>
      <c r="E39" t="s">
        <v>634</v>
      </c>
      <c r="F39" t="s">
        <v>674</v>
      </c>
      <c r="G39">
        <v>75</v>
      </c>
      <c r="H39">
        <v>15</v>
      </c>
      <c r="I39">
        <v>0.01</v>
      </c>
      <c r="J39" t="s">
        <v>36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techBranch = ",VLOOKUP(N39,TechTree!$G$2:$H$43,2,FALSE),CHAR(10),"    techTier = ",O39,CHAR(10),"    @TechRequired = ",M39,IF($R39&lt;&gt;"",_xlfn.CONCAT(CHAR(10),"    @",$R$1," = ",$R39),""),IF($S39&lt;&gt;"",_xlfn.CONCAT(CHAR(10),"    @",$S$1," = ",$S39),""),IF($T39&lt;&gt;"",_xlfn.CONCAT(CHAR(10),"    @",$T$1," = ",$T39),""),IF(AND(Z39="NA/Balloon",P39&lt;&gt;"Fuel Tank")=TRUE,_xlfn.CONCAT(CHAR(10),"    KiwiFuelSwitchIgnore = true"),""),IF($U39&lt;&gt;"",_xlfn.CONCAT(CHAR(10),U39),""),IF($AO39&lt;&gt;"",IF(OR(P39="RTG",P39="SAS")=TRUE,"",_xlfn.CONCAT(CHAR(10),$AO39)),""),IF(AM39&lt;&gt;"",_xlfn.CONCAT(CHAR(10),AM39),""),CHAR(10),"}",IF(AB39="Yes",_xlfn.CONCAT(CHAR(10),"@PART[",C39,"]:NEEDS[KiwiDeprecate]:AFTER[",A39,"]",CHAR(10),"{",CHAR(10),"    kiwiDeprecate = true",CHAR(10),"}"),""),IF(OR(P39="RTG",P39="SAS")=TRUE,AO39,""))</f>
        <v>@PART[sp_rcs_srf_3_ex]:AFTER[TantaresSP] // Zircon Engine Block C2
{
    techBranch = adaptersEtAl
    techTier = 4
    @TechRequired = advConstruction
    structuralUpgradeType = 3_4
}</v>
      </c>
      <c r="M39" s="9" t="str">
        <f>_xlfn.XLOOKUP(_xlfn.CONCAT(N39,O39),TechTree!$C$2:$C$501,TechTree!$D$2:$D$501,"Not Valid Combination",0,1)</f>
        <v>advConstruction</v>
      </c>
      <c r="N39" s="8" t="s">
        <v>205</v>
      </c>
      <c r="O39" s="8">
        <v>4</v>
      </c>
      <c r="P39" s="8" t="s">
        <v>6</v>
      </c>
      <c r="T39" s="17"/>
      <c r="U39" s="17"/>
      <c r="V39" s="10" t="s">
        <v>241</v>
      </c>
      <c r="W39" s="10" t="s">
        <v>252</v>
      </c>
      <c r="Z39" s="10" t="s">
        <v>292</v>
      </c>
      <c r="AA39" s="10" t="s">
        <v>301</v>
      </c>
      <c r="AB39" s="10" t="s">
        <v>327</v>
      </c>
      <c r="AD39" s="12" t="str">
        <f t="shared" si="2"/>
        <v/>
      </c>
      <c r="AE39" s="14"/>
      <c r="AF39" s="18" t="s">
        <v>327</v>
      </c>
      <c r="AG39" s="18"/>
      <c r="AH39" s="18"/>
      <c r="AI39" s="18"/>
      <c r="AJ39" s="18"/>
      <c r="AK39" s="18"/>
      <c r="AL39" s="18"/>
      <c r="AM39" s="19" t="str">
        <f t="shared" si="3"/>
        <v/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}",CHAR(10),"}"),IF(P39="SAS",_xlfn.CONCAT(CHAR(10),"@PART[",C39,"]:HAS[~sasUpgrade[off]]:NEEDS[",A39,"]:FOR[zKiwiTechTree]",CHAR(10),"{",CHAR(10),"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39" s="16" t="str">
        <f>IF(P39="Engine",VLOOKUP(W39,EngineUpgrades!$A$2:$C$19,2,FALSE),"")</f>
        <v/>
      </c>
      <c r="AQ39" s="16" t="str">
        <f>IF(P39="Engine",VLOOKUP(W39,EngineUpgrades!$A$2:$C$19,3,FALSE),"")</f>
        <v/>
      </c>
      <c r="AR39" s="15" t="str">
        <f>_xlfn.XLOOKUP(AP39,EngineUpgrades!$D$1:$J$1,EngineUpgrades!$D$17:$J$17,"",0,1)</f>
        <v/>
      </c>
      <c r="AS39" s="17">
        <v>2</v>
      </c>
      <c r="AT39" s="16" t="str">
        <f>IF(P39="Engine",_xlfn.XLOOKUP(_xlfn.CONCAT(N39,O39+AS39),TechTree!$C$2:$C$501,TechTree!$D$2:$D$501,"Not Valid Combination",0,1),"")</f>
        <v/>
      </c>
    </row>
    <row r="40" spans="1:46" ht="84.5" x14ac:dyDescent="0.35">
      <c r="A40" t="s">
        <v>630</v>
      </c>
      <c r="B40" t="s">
        <v>750</v>
      </c>
      <c r="C40" t="s">
        <v>751</v>
      </c>
      <c r="D40" t="s">
        <v>752</v>
      </c>
      <c r="E40" t="s">
        <v>634</v>
      </c>
      <c r="F40" t="s">
        <v>674</v>
      </c>
      <c r="G40">
        <v>75</v>
      </c>
      <c r="H40">
        <v>15</v>
      </c>
      <c r="I40">
        <v>0.01</v>
      </c>
      <c r="J40" t="s">
        <v>36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techBranch = ",VLOOKUP(N40,TechTree!$G$2:$H$43,2,FALSE),CHAR(10),"    techTier = ",O40,CHAR(10),"    @TechRequired = ",M40,IF($R40&lt;&gt;"",_xlfn.CONCAT(CHAR(10),"    @",$R$1," = ",$R40),""),IF($S40&lt;&gt;"",_xlfn.CONCAT(CHAR(10),"    @",$S$1," = ",$S40),""),IF($T40&lt;&gt;"",_xlfn.CONCAT(CHAR(10),"    @",$T$1," = ",$T40),""),IF(AND(Z40="NA/Balloon",P40&lt;&gt;"Fuel Tank")=TRUE,_xlfn.CONCAT(CHAR(10),"    KiwiFuelSwitchIgnore = true"),""),IF($U40&lt;&gt;"",_xlfn.CONCAT(CHAR(10),U40),""),IF($AO40&lt;&gt;"",IF(OR(P40="RTG",P40="SAS")=TRUE,"",_xlfn.CONCAT(CHAR(10),$AO40)),""),IF(AM40&lt;&gt;"",_xlfn.CONCAT(CHAR(10),AM40),""),CHAR(10),"}",IF(AB40="Yes",_xlfn.CONCAT(CHAR(10),"@PART[",C40,"]:NEEDS[KiwiDeprecate]:AFTER[",A40,"]",CHAR(10),"{",CHAR(10),"    kiwiDeprecate = true",CHAR(10),"}"),""),IF(OR(P40="RTG",P40="SAS")=TRUE,AO40,""))</f>
        <v>@PART[sp_rcs_srf_3]:AFTER[TantaresSP] // Zircon Engine Block C1
{
    techBranch = adaptersEtAl
    techTier = 4
    @TechRequired = advConstruction
    structuralUpgradeType = 3_4
}</v>
      </c>
      <c r="M40" s="9" t="str">
        <f>_xlfn.XLOOKUP(_xlfn.CONCAT(N40,O40),TechTree!$C$2:$C$501,TechTree!$D$2:$D$501,"Not Valid Combination",0,1)</f>
        <v>advConstruction</v>
      </c>
      <c r="N40" s="8" t="s">
        <v>205</v>
      </c>
      <c r="O40" s="8">
        <v>4</v>
      </c>
      <c r="P40" s="8" t="s">
        <v>6</v>
      </c>
      <c r="T40" s="17"/>
      <c r="U40" s="17"/>
      <c r="V40" s="10" t="s">
        <v>241</v>
      </c>
      <c r="W40" s="10" t="s">
        <v>252</v>
      </c>
      <c r="Z40" s="10" t="s">
        <v>292</v>
      </c>
      <c r="AA40" s="10" t="s">
        <v>301</v>
      </c>
      <c r="AB40" s="10" t="s">
        <v>327</v>
      </c>
      <c r="AD40" s="12" t="str">
        <f t="shared" si="2"/>
        <v/>
      </c>
      <c r="AE40" s="14"/>
      <c r="AF40" s="18" t="s">
        <v>327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}",CHAR(10),"}"),IF(P40="SAS",_xlfn.CONCAT(CHAR(10),"@PART[",C40,"]:HAS[~sasUpgrade[off]]:NEEDS[",A40,"]:FOR[zKiwiTechTree]",CHAR(10),"{",CHAR(10),"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IF(P40="Engine",_xlfn.XLOOKUP(_xlfn.CONCAT(N40,O40+AS40),TechTree!$C$2:$C$501,TechTree!$D$2:$D$501,"Not Valid Combination",0,1),"")</f>
        <v/>
      </c>
    </row>
    <row r="41" spans="1:46" ht="84.5" x14ac:dyDescent="0.35">
      <c r="A41" t="s">
        <v>630</v>
      </c>
      <c r="B41" t="s">
        <v>753</v>
      </c>
      <c r="C41" t="s">
        <v>754</v>
      </c>
      <c r="D41" t="s">
        <v>755</v>
      </c>
      <c r="E41" t="s">
        <v>634</v>
      </c>
      <c r="F41" t="s">
        <v>674</v>
      </c>
      <c r="G41">
        <v>75</v>
      </c>
      <c r="H41">
        <v>15</v>
      </c>
      <c r="I41">
        <v>0.01</v>
      </c>
      <c r="J41" t="s">
        <v>36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techBranch = ",VLOOKUP(N41,TechTree!$G$2:$H$43,2,FALSE),CHAR(10),"    techTier = ",O41,CHAR(10),"    @TechRequired = ",M41,IF($R41&lt;&gt;"",_xlfn.CONCAT(CHAR(10),"    @",$R$1," = ",$R41),""),IF($S41&lt;&gt;"",_xlfn.CONCAT(CHAR(10),"    @",$S$1," = ",$S41),""),IF($T41&lt;&gt;"",_xlfn.CONCAT(CHAR(10),"    @",$T$1," = ",$T41),""),IF(AND(Z41="NA/Balloon",P41&lt;&gt;"Fuel Tank")=TRUE,_xlfn.CONCAT(CHAR(10),"    KiwiFuelSwitchIgnore = true"),""),IF($U41&lt;&gt;"",_xlfn.CONCAT(CHAR(10),U41),""),IF($AO41&lt;&gt;"",IF(OR(P41="RTG",P41="SAS")=TRUE,"",_xlfn.CONCAT(CHAR(10),$AO41)),""),IF(AM41&lt;&gt;"",_xlfn.CONCAT(CHAR(10),AM41),""),CHAR(10),"}",IF(AB41="Yes",_xlfn.CONCAT(CHAR(10),"@PART[",C41,"]:NEEDS[KiwiDeprecate]:AFTER[",A41,"]",CHAR(10),"{",CHAR(10),"    kiwiDeprecate = true",CHAR(10),"}"),""),IF(OR(P41="RTG",P41="SAS")=TRUE,AO41,""))</f>
        <v>@PART[sp_rcs_srf_2_ex]:AFTER[TantaresSP] // Zircon Engine Block B2
{
    techBranch = adaptersEtAl
    techTier = 4
    @TechRequired = advConstruction
    structuralUpgradeType = 3_4
}</v>
      </c>
      <c r="M41" s="9" t="str">
        <f>_xlfn.XLOOKUP(_xlfn.CONCAT(N41,O41),TechTree!$C$2:$C$501,TechTree!$D$2:$D$501,"Not Valid Combination",0,1)</f>
        <v>advConstruction</v>
      </c>
      <c r="N41" s="8" t="s">
        <v>205</v>
      </c>
      <c r="O41" s="8">
        <v>4</v>
      </c>
      <c r="P41" s="8" t="s">
        <v>6</v>
      </c>
      <c r="T41" s="17"/>
      <c r="U41" s="17"/>
      <c r="V41" s="10" t="s">
        <v>241</v>
      </c>
      <c r="W41" s="10" t="s">
        <v>252</v>
      </c>
      <c r="Z41" s="10" t="s">
        <v>292</v>
      </c>
      <c r="AA41" s="10" t="s">
        <v>301</v>
      </c>
      <c r="AB41" s="10" t="s">
        <v>327</v>
      </c>
      <c r="AD41" s="12" t="str">
        <f t="shared" si="2"/>
        <v/>
      </c>
      <c r="AE41" s="14"/>
      <c r="AF41" s="18" t="s">
        <v>327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}",CHAR(10),"}"),IF(P41="SAS",_xlfn.CONCAT(CHAR(10),"@PART[",C41,"]:HAS[~sasUpgrade[off]]:NEEDS[",A41,"]:FOR[zKiwiTechTree]",CHAR(10),"{",CHAR(10),"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IF(P41="Engine",_xlfn.XLOOKUP(_xlfn.CONCAT(N41,O41+AS41),TechTree!$C$2:$C$501,TechTree!$D$2:$D$501,"Not Valid Combination",0,1),"")</f>
        <v/>
      </c>
    </row>
    <row r="42" spans="1:46" ht="84.5" x14ac:dyDescent="0.35">
      <c r="A42" t="s">
        <v>630</v>
      </c>
      <c r="B42" t="s">
        <v>756</v>
      </c>
      <c r="C42" t="s">
        <v>757</v>
      </c>
      <c r="D42" t="s">
        <v>758</v>
      </c>
      <c r="E42" t="s">
        <v>634</v>
      </c>
      <c r="F42" t="s">
        <v>674</v>
      </c>
      <c r="G42">
        <v>75</v>
      </c>
      <c r="H42">
        <v>15</v>
      </c>
      <c r="I42">
        <v>0.01</v>
      </c>
      <c r="J42" t="s">
        <v>36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techBranch = ",VLOOKUP(N42,TechTree!$G$2:$H$43,2,FALSE),CHAR(10),"    techTier = ",O42,CHAR(10),"    @TechRequired = ",M42,IF($R42&lt;&gt;"",_xlfn.CONCAT(CHAR(10),"    @",$R$1," = ",$R42),""),IF($S42&lt;&gt;"",_xlfn.CONCAT(CHAR(10),"    @",$S$1," = ",$S42),""),IF($T42&lt;&gt;"",_xlfn.CONCAT(CHAR(10),"    @",$T$1," = ",$T42),""),IF(AND(Z42="NA/Balloon",P42&lt;&gt;"Fuel Tank")=TRUE,_xlfn.CONCAT(CHAR(10),"    KiwiFuelSwitchIgnore = true"),""),IF($U42&lt;&gt;"",_xlfn.CONCAT(CHAR(10),U42),""),IF($AO42&lt;&gt;"",IF(OR(P42="RTG",P42="SAS")=TRUE,"",_xlfn.CONCAT(CHAR(10),$AO42)),""),IF(AM42&lt;&gt;"",_xlfn.CONCAT(CHAR(10),AM42),""),CHAR(10),"}",IF(AB42="Yes",_xlfn.CONCAT(CHAR(10),"@PART[",C42,"]:NEEDS[KiwiDeprecate]:AFTER[",A42,"]",CHAR(10),"{",CHAR(10),"    kiwiDeprecate = true",CHAR(10),"}"),""),IF(OR(P42="RTG",P42="SAS")=TRUE,AO42,""))</f>
        <v>@PART[sp_rcs_srf_2]:AFTER[TantaresSP] // Zircon Engine Block B1
{
    techBranch = adaptersEtAl
    techTier = 4
    @TechRequired = advConstruction
    structuralUpgradeType = 3_4
}</v>
      </c>
      <c r="M42" s="9" t="str">
        <f>_xlfn.XLOOKUP(_xlfn.CONCAT(N42,O42),TechTree!$C$2:$C$501,TechTree!$D$2:$D$501,"Not Valid Combination",0,1)</f>
        <v>advConstruction</v>
      </c>
      <c r="N42" s="8" t="s">
        <v>205</v>
      </c>
      <c r="O42" s="8">
        <v>4</v>
      </c>
      <c r="P42" s="8" t="s">
        <v>6</v>
      </c>
      <c r="T42" s="17"/>
      <c r="U42" s="17"/>
      <c r="V42" s="10" t="s">
        <v>241</v>
      </c>
      <c r="W42" s="10" t="s">
        <v>252</v>
      </c>
      <c r="Z42" s="10" t="s">
        <v>292</v>
      </c>
      <c r="AA42" s="10" t="s">
        <v>301</v>
      </c>
      <c r="AB42" s="10" t="s">
        <v>327</v>
      </c>
      <c r="AD42" s="12" t="str">
        <f t="shared" si="2"/>
        <v/>
      </c>
      <c r="AE42" s="14"/>
      <c r="AF42" s="18" t="s">
        <v>327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}",CHAR(10),"}"),IF(P42="SAS",_xlfn.CONCAT(CHAR(10),"@PART[",C42,"]:HAS[~sasUpgrade[off]]:NEEDS[",A42,"]:FOR[zKiwiTechTree]",CHAR(10),"{",CHAR(10),"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IF(P42="Engine",_xlfn.XLOOKUP(_xlfn.CONCAT(N42,O42+AS42),TechTree!$C$2:$C$501,TechTree!$D$2:$D$501,"Not Valid Combination",0,1),"")</f>
        <v/>
      </c>
    </row>
    <row r="43" spans="1:46" ht="84.5" x14ac:dyDescent="0.35">
      <c r="A43" t="s">
        <v>630</v>
      </c>
      <c r="B43" t="s">
        <v>759</v>
      </c>
      <c r="C43" t="s">
        <v>760</v>
      </c>
      <c r="D43" t="s">
        <v>761</v>
      </c>
      <c r="E43" t="s">
        <v>634</v>
      </c>
      <c r="F43" t="s">
        <v>674</v>
      </c>
      <c r="G43">
        <v>75</v>
      </c>
      <c r="H43">
        <v>15</v>
      </c>
      <c r="I43">
        <v>0.01</v>
      </c>
      <c r="J43" t="s">
        <v>36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techBranch = ",VLOOKUP(N43,TechTree!$G$2:$H$43,2,FALSE),CHAR(10),"    techTier = ",O43,CHAR(10),"    @TechRequired = ",M43,IF($R43&lt;&gt;"",_xlfn.CONCAT(CHAR(10),"    @",$R$1," = ",$R43),""),IF($S43&lt;&gt;"",_xlfn.CONCAT(CHAR(10),"    @",$S$1," = ",$S43),""),IF($T43&lt;&gt;"",_xlfn.CONCAT(CHAR(10),"    @",$T$1," = ",$T43),""),IF(AND(Z43="NA/Balloon",P43&lt;&gt;"Fuel Tank")=TRUE,_xlfn.CONCAT(CHAR(10),"    KiwiFuelSwitchIgnore = true"),""),IF($U43&lt;&gt;"",_xlfn.CONCAT(CHAR(10),U43),""),IF($AO43&lt;&gt;"",IF(OR(P43="RTG",P43="SAS")=TRUE,"",_xlfn.CONCAT(CHAR(10),$AO43)),""),IF(AM43&lt;&gt;"",_xlfn.CONCAT(CHAR(10),AM43),""),CHAR(10),"}",IF(AB43="Yes",_xlfn.CONCAT(CHAR(10),"@PART[",C43,"]:NEEDS[KiwiDeprecate]:AFTER[",A43,"]",CHAR(10),"{",CHAR(10),"    kiwiDeprecate = true",CHAR(10),"}"),""),IF(OR(P43="RTG",P43="SAS")=TRUE,AO43,""))</f>
        <v>@PART[sp_rcs_srf_1_ex]:AFTER[TantaresSP] // Zircon Engine Block A2
{
    techBranch = adaptersEtAl
    techTier = 4
    @TechRequired = advConstruction
    structuralUpgradeType = 3_4
}</v>
      </c>
      <c r="M43" s="9" t="str">
        <f>_xlfn.XLOOKUP(_xlfn.CONCAT(N43,O43),TechTree!$C$2:$C$501,TechTree!$D$2:$D$501,"Not Valid Combination",0,1)</f>
        <v>advConstruction</v>
      </c>
      <c r="N43" s="8" t="s">
        <v>205</v>
      </c>
      <c r="O43" s="8">
        <v>4</v>
      </c>
      <c r="P43" s="8" t="s">
        <v>6</v>
      </c>
      <c r="T43" s="17"/>
      <c r="U43" s="17"/>
      <c r="V43" s="10" t="s">
        <v>241</v>
      </c>
      <c r="W43" s="10" t="s">
        <v>252</v>
      </c>
      <c r="Z43" s="10" t="s">
        <v>292</v>
      </c>
      <c r="AA43" s="10" t="s">
        <v>301</v>
      </c>
      <c r="AB43" s="10" t="s">
        <v>327</v>
      </c>
      <c r="AD43" s="12" t="str">
        <f t="shared" si="2"/>
        <v/>
      </c>
      <c r="AE43" s="14"/>
      <c r="AF43" s="18" t="s">
        <v>327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}",CHAR(10),"}"),IF(P43="SAS",_xlfn.CONCAT(CHAR(10),"@PART[",C43,"]:HAS[~sasUpgrade[off]]:NEEDS[",A43,"]:FOR[zKiwiTechTree]",CHAR(10),"{",CHAR(10),"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IF(P43="Engine",_xlfn.XLOOKUP(_xlfn.CONCAT(N43,O43+AS43),TechTree!$C$2:$C$501,TechTree!$D$2:$D$501,"Not Valid Combination",0,1),"")</f>
        <v/>
      </c>
    </row>
    <row r="44" spans="1:46" ht="84.5" x14ac:dyDescent="0.35">
      <c r="A44" t="s">
        <v>630</v>
      </c>
      <c r="B44" t="s">
        <v>762</v>
      </c>
      <c r="C44" t="s">
        <v>763</v>
      </c>
      <c r="D44" t="s">
        <v>764</v>
      </c>
      <c r="E44" t="s">
        <v>634</v>
      </c>
      <c r="F44" t="s">
        <v>674</v>
      </c>
      <c r="G44">
        <v>75</v>
      </c>
      <c r="H44">
        <v>15</v>
      </c>
      <c r="I44">
        <v>0.01</v>
      </c>
      <c r="J44" t="s">
        <v>36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techBranch = ",VLOOKUP(N44,TechTree!$G$2:$H$43,2,FALSE),CHAR(10),"    techTier = ",O44,CHAR(10),"    @TechRequired = ",M44,IF($R44&lt;&gt;"",_xlfn.CONCAT(CHAR(10),"    @",$R$1," = ",$R44),""),IF($S44&lt;&gt;"",_xlfn.CONCAT(CHAR(10),"    @",$S$1," = ",$S44),""),IF($T44&lt;&gt;"",_xlfn.CONCAT(CHAR(10),"    @",$T$1," = ",$T44),""),IF(AND(Z44="NA/Balloon",P44&lt;&gt;"Fuel Tank")=TRUE,_xlfn.CONCAT(CHAR(10),"    KiwiFuelSwitchIgnore = true"),""),IF($U44&lt;&gt;"",_xlfn.CONCAT(CHAR(10),U44),""),IF($AO44&lt;&gt;"",IF(OR(P44="RTG",P44="SAS")=TRUE,"",_xlfn.CONCAT(CHAR(10),$AO44)),""),IF(AM44&lt;&gt;"",_xlfn.CONCAT(CHAR(10),AM44),""),CHAR(10),"}",IF(AB44="Yes",_xlfn.CONCAT(CHAR(10),"@PART[",C44,"]:NEEDS[KiwiDeprecate]:AFTER[",A44,"]",CHAR(10),"{",CHAR(10),"    kiwiDeprecate = true",CHAR(10),"}"),""),IF(OR(P44="RTG",P44="SAS")=TRUE,AO44,""))</f>
        <v>@PART[sp_rcs_srf_1]:AFTER[TantaresSP] // Zircon Engine Block A1
{
    techBranch = adaptersEtAl
    techTier = 4
    @TechRequired = advConstruction
    structuralUpgradeType = 3_4
}</v>
      </c>
      <c r="M44" s="9" t="str">
        <f>_xlfn.XLOOKUP(_xlfn.CONCAT(N44,O44),TechTree!$C$2:$C$501,TechTree!$D$2:$D$501,"Not Valid Combination",0,1)</f>
        <v>advConstruction</v>
      </c>
      <c r="N44" s="8" t="s">
        <v>205</v>
      </c>
      <c r="O44" s="8">
        <v>4</v>
      </c>
      <c r="P44" s="8" t="s">
        <v>6</v>
      </c>
      <c r="T44" s="17"/>
      <c r="U44" s="17"/>
      <c r="V44" s="10" t="s">
        <v>241</v>
      </c>
      <c r="W44" s="10" t="s">
        <v>252</v>
      </c>
      <c r="Z44" s="10" t="s">
        <v>292</v>
      </c>
      <c r="AA44" s="10" t="s">
        <v>301</v>
      </c>
      <c r="AB44" s="10" t="s">
        <v>327</v>
      </c>
      <c r="AD44" s="12" t="str">
        <f t="shared" si="2"/>
        <v/>
      </c>
      <c r="AE44" s="14"/>
      <c r="AF44" s="18" t="s">
        <v>327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}",CHAR(10),"}"),IF(P44="SAS",_xlfn.CONCAT(CHAR(10),"@PART[",C44,"]:HAS[~sasUpgrade[off]]:NEEDS[",A44,"]:FOR[zKiwiTechTree]",CHAR(10),"{",CHAR(10),"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IF(P44="Engine",_xlfn.XLOOKUP(_xlfn.CONCAT(N44,O44+AS44),TechTree!$C$2:$C$501,TechTree!$D$2:$D$501,"Not Valid Combination",0,1),"")</f>
        <v/>
      </c>
    </row>
    <row r="45" spans="1:46" ht="84.5" x14ac:dyDescent="0.35">
      <c r="A45" t="s">
        <v>630</v>
      </c>
      <c r="B45" t="s">
        <v>765</v>
      </c>
      <c r="C45" t="s">
        <v>766</v>
      </c>
      <c r="D45" t="s">
        <v>767</v>
      </c>
      <c r="E45" t="s">
        <v>634</v>
      </c>
      <c r="F45" t="s">
        <v>674</v>
      </c>
      <c r="G45">
        <v>75</v>
      </c>
      <c r="H45">
        <v>15</v>
      </c>
      <c r="I45">
        <v>5.0000000000000001E-3</v>
      </c>
      <c r="J45" t="s">
        <v>36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techBranch = ",VLOOKUP(N45,TechTree!$G$2:$H$43,2,FALSE),CHAR(10),"    techTier = ",O45,CHAR(10),"    @TechRequired = ",M45,IF($R45&lt;&gt;"",_xlfn.CONCAT(CHAR(10),"    @",$R$1," = ",$R45),""),IF($S45&lt;&gt;"",_xlfn.CONCAT(CHAR(10),"    @",$S$1," = ",$S45),""),IF($T45&lt;&gt;"",_xlfn.CONCAT(CHAR(10),"    @",$T$1," = ",$T45),""),IF(AND(Z45="NA/Balloon",P45&lt;&gt;"Fuel Tank")=TRUE,_xlfn.CONCAT(CHAR(10),"    KiwiFuelSwitchIgnore = true"),""),IF($U45&lt;&gt;"",_xlfn.CONCAT(CHAR(10),U45),""),IF($AO45&lt;&gt;"",IF(OR(P45="RTG",P45="SAS")=TRUE,"",_xlfn.CONCAT(CHAR(10),$AO45)),""),IF(AM45&lt;&gt;"",_xlfn.CONCAT(CHAR(10),AM45),""),CHAR(10),"}",IF(AB45="Yes",_xlfn.CONCAT(CHAR(10),"@PART[",C45,"]:NEEDS[KiwiDeprecate]:AFTER[",A45,"]",CHAR(10),"{",CHAR(10),"    kiwiDeprecate = true",CHAR(10),"}"),""),IF(OR(P45="RTG",P45="SAS")=TRUE,AO45,""))</f>
        <v>@PART[sp_rcs_linear_srf_1]:AFTER[TantaresSP] // Zircon Linear Engine Block
{
    techBranch = adaptersEtAl
    techTier = 4
    @TechRequired = advConstruction
    structuralUpgradeType = 3_4
}</v>
      </c>
      <c r="M45" s="9" t="str">
        <f>_xlfn.XLOOKUP(_xlfn.CONCAT(N45,O45),TechTree!$C$2:$C$501,TechTree!$D$2:$D$501,"Not Valid Combination",0,1)</f>
        <v>advConstruction</v>
      </c>
      <c r="N45" s="8" t="s">
        <v>205</v>
      </c>
      <c r="O45" s="8">
        <v>4</v>
      </c>
      <c r="P45" s="8" t="s">
        <v>6</v>
      </c>
      <c r="T45" s="17"/>
      <c r="U45" s="17"/>
      <c r="V45" s="10" t="s">
        <v>241</v>
      </c>
      <c r="W45" s="10" t="s">
        <v>252</v>
      </c>
      <c r="Z45" s="10" t="s">
        <v>292</v>
      </c>
      <c r="AA45" s="10" t="s">
        <v>301</v>
      </c>
      <c r="AB45" s="10" t="s">
        <v>327</v>
      </c>
      <c r="AD45" s="12" t="str">
        <f t="shared" si="2"/>
        <v/>
      </c>
      <c r="AE45" s="14"/>
      <c r="AF45" s="18" t="s">
        <v>327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}",CHAR(10),"}"),IF(P45="SAS",_xlfn.CONCAT(CHAR(10),"@PART[",C45,"]:HAS[~sasUpgrade[off]]:NEEDS[",A45,"]:FOR[zKiwiTechTree]",CHAR(10),"{",CHAR(10),"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IF(P45="Engine",_xlfn.XLOOKUP(_xlfn.CONCAT(N45,O45+AS45),TechTree!$C$2:$C$501,TechTree!$D$2:$D$501,"Not Valid Combination",0,1),"")</f>
        <v/>
      </c>
    </row>
    <row r="46" spans="1:46" ht="84.5" x14ac:dyDescent="0.35">
      <c r="A46" t="s">
        <v>630</v>
      </c>
      <c r="B46" t="s">
        <v>768</v>
      </c>
      <c r="C46" t="s">
        <v>769</v>
      </c>
      <c r="D46" t="s">
        <v>770</v>
      </c>
      <c r="E46" t="s">
        <v>634</v>
      </c>
      <c r="F46" t="s">
        <v>366</v>
      </c>
      <c r="G46">
        <v>750</v>
      </c>
      <c r="H46">
        <v>150</v>
      </c>
      <c r="I46">
        <v>0.01</v>
      </c>
      <c r="J46" t="s">
        <v>121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techBranch = ",VLOOKUP(N46,TechTree!$G$2:$H$43,2,FALSE),CHAR(10),"    techTier = ",O46,CHAR(10),"    @TechRequired = ",M46,IF($R46&lt;&gt;"",_xlfn.CONCAT(CHAR(10),"    @",$R$1," = ",$R46),""),IF($S46&lt;&gt;"",_xlfn.CONCAT(CHAR(10),"    @",$S$1," = ",$S46),""),IF($T46&lt;&gt;"",_xlfn.CONCAT(CHAR(10),"    @",$T$1," = ",$T46),""),IF(AND(Z46="NA/Balloon",P46&lt;&gt;"Fuel Tank")=TRUE,_xlfn.CONCAT(CHAR(10),"    KiwiFuelSwitchIgnore = true"),""),IF($U46&lt;&gt;"",_xlfn.CONCAT(CHAR(10),U46),""),IF($AO46&lt;&gt;"",IF(OR(P46="RTG",P46="SAS")=TRUE,"",_xlfn.CONCAT(CHAR(10),$AO46)),""),IF(AM46&lt;&gt;"",_xlfn.CONCAT(CHAR(10),AM46),""),CHAR(10),"}",IF(AB46="Yes",_xlfn.CONCAT(CHAR(10),"@PART[",C46,"]:NEEDS[KiwiDeprecate]:AFTER[",A46,"]",CHAR(10),"{",CHAR(10),"    kiwiDeprecate = true",CHAR(10),"}"),""),IF(OR(P46="RTG",P46="SAS")=TRUE,AO46,""))</f>
        <v>@PART[1f_radiator_srf_1]:AFTER[TantaresSP] // Pearl Radial Radiator
{
    techBranch = adaptersEtAl
    techTier = 4
    @TechRequired = advConstruction
    structuralUpgradeType = 3_4
}</v>
      </c>
      <c r="M46" s="9" t="str">
        <f>_xlfn.XLOOKUP(_xlfn.CONCAT(N46,O46),TechTree!$C$2:$C$501,TechTree!$D$2:$D$501,"Not Valid Combination",0,1)</f>
        <v>advConstruction</v>
      </c>
      <c r="N46" s="8" t="s">
        <v>205</v>
      </c>
      <c r="O46" s="8">
        <v>4</v>
      </c>
      <c r="P46" s="8" t="s">
        <v>6</v>
      </c>
      <c r="T46" s="17"/>
      <c r="U46" s="17"/>
      <c r="V46" s="10" t="s">
        <v>241</v>
      </c>
      <c r="W46" s="10" t="s">
        <v>252</v>
      </c>
      <c r="Z46" s="10" t="s">
        <v>292</v>
      </c>
      <c r="AA46" s="10" t="s">
        <v>301</v>
      </c>
      <c r="AB46" s="10" t="s">
        <v>327</v>
      </c>
      <c r="AD46" s="12" t="str">
        <f t="shared" si="2"/>
        <v/>
      </c>
      <c r="AE46" s="14"/>
      <c r="AF46" s="18" t="s">
        <v>327</v>
      </c>
      <c r="AG46" s="18"/>
      <c r="AH46" s="18"/>
      <c r="AI46" s="18"/>
      <c r="AJ46" s="18"/>
      <c r="AK46" s="18"/>
      <c r="AL46" s="18"/>
      <c r="AM46" s="19" t="str">
        <f t="shared" si="3"/>
        <v/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}",CHAR(10),"}"),IF(P46="SAS",_xlfn.CONCAT(CHAR(10),"@PART[",C46,"]:HAS[~sasUpgrade[off]]:NEEDS[",A46,"]:FOR[zKiwiTechTree]",CHAR(10),"{",CHAR(10),"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6" s="16" t="str">
        <f>IF(P46="Engine",VLOOKUP(W46,EngineUpgrades!$A$2:$C$19,2,FALSE),"")</f>
        <v/>
      </c>
      <c r="AQ46" s="16" t="str">
        <f>IF(P46="Engine",VLOOKUP(W46,EngineUpgrades!$A$2:$C$19,3,FALSE),"")</f>
        <v/>
      </c>
      <c r="AR46" s="15" t="str">
        <f>_xlfn.XLOOKUP(AP46,EngineUpgrades!$D$1:$J$1,EngineUpgrades!$D$17:$J$17,"",0,1)</f>
        <v/>
      </c>
      <c r="AS46" s="17">
        <v>2</v>
      </c>
      <c r="AT46" s="16" t="str">
        <f>IF(P46="Engine",_xlfn.XLOOKUP(_xlfn.CONCAT(N46,O46+AS46),TechTree!$C$2:$C$501,TechTree!$D$2:$D$501,"Not Valid Combination",0,1),"")</f>
        <v/>
      </c>
    </row>
    <row r="47" spans="1:46" ht="84.5" x14ac:dyDescent="0.35">
      <c r="A47" t="s">
        <v>630</v>
      </c>
      <c r="B47" t="s">
        <v>771</v>
      </c>
      <c r="C47" t="s">
        <v>772</v>
      </c>
      <c r="D47" t="s">
        <v>773</v>
      </c>
      <c r="E47" t="s">
        <v>634</v>
      </c>
      <c r="F47" t="s">
        <v>366</v>
      </c>
      <c r="G47">
        <v>2000</v>
      </c>
      <c r="H47">
        <v>400</v>
      </c>
      <c r="I47">
        <v>0.13750000000000001</v>
      </c>
      <c r="J47" t="s">
        <v>50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techBranch = ",VLOOKUP(N47,TechTree!$G$2:$H$43,2,FALSE),CHAR(10),"    techTier = ",O47,CHAR(10),"    @TechRequired = ",M47,IF($R47&lt;&gt;"",_xlfn.CONCAT(CHAR(10),"    @",$R$1," = ",$R47),""),IF($S47&lt;&gt;"",_xlfn.CONCAT(CHAR(10),"    @",$S$1," = ",$S47),""),IF($T47&lt;&gt;"",_xlfn.CONCAT(CHAR(10),"    @",$T$1," = ",$T47),""),IF(AND(Z47="NA/Balloon",P47&lt;&gt;"Fuel Tank")=TRUE,_xlfn.CONCAT(CHAR(10),"    KiwiFuelSwitchIgnore = true"),""),IF($U47&lt;&gt;"",_xlfn.CONCAT(CHAR(10),U47),""),IF($AO47&lt;&gt;"",IF(OR(P47="RTG",P47="SAS")=TRUE,"",_xlfn.CONCAT(CHAR(10),$AO47)),""),IF(AM47&lt;&gt;"",_xlfn.CONCAT(CHAR(10),AM47),""),CHAR(10),"}",IF(AB47="Yes",_xlfn.CONCAT(CHAR(10),"@PART[",C47,"]:NEEDS[KiwiDeprecate]:AFTER[",A47,"]",CHAR(10),"{",CHAR(10),"    kiwiDeprecate = true",CHAR(10),"}"),""),IF(OR(P47="RTG",P47="SAS")=TRUE,AO47,""))</f>
        <v>@PART[4mv_hemisphere_heatshield_s1_2]:AFTER[TantaresSP] // Amethyst Hemispherical Drogueshield
{
    techBranch = adaptersEtAl
    techTier = 4
    @TechRequired = advConstruction
    structuralUpgradeType = 3_4
}</v>
      </c>
      <c r="M47" s="9" t="str">
        <f>_xlfn.XLOOKUP(_xlfn.CONCAT(N47,O47),TechTree!$C$2:$C$501,TechTree!$D$2:$D$501,"Not Valid Combination",0,1)</f>
        <v>advConstruction</v>
      </c>
      <c r="N47" s="8" t="s">
        <v>205</v>
      </c>
      <c r="O47" s="8">
        <v>4</v>
      </c>
      <c r="P47" s="8" t="s">
        <v>6</v>
      </c>
      <c r="T47" s="17"/>
      <c r="U47" s="17"/>
      <c r="V47" s="10" t="s">
        <v>241</v>
      </c>
      <c r="W47" s="10" t="s">
        <v>252</v>
      </c>
      <c r="Z47" s="10" t="s">
        <v>292</v>
      </c>
      <c r="AA47" s="10" t="s">
        <v>301</v>
      </c>
      <c r="AB47" s="10" t="s">
        <v>327</v>
      </c>
      <c r="AD47" s="12" t="str">
        <f t="shared" si="2"/>
        <v/>
      </c>
      <c r="AE47" s="14"/>
      <c r="AF47" s="18" t="s">
        <v>327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}",CHAR(10),"}"),IF(P47="SAS",_xlfn.CONCAT(CHAR(10),"@PART[",C47,"]:HAS[~sasUpgrade[off]]:NEEDS[",A47,"]:FOR[zKiwiTechTree]",CHAR(10),"{",CHAR(10),"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IF(P47="Engine",_xlfn.XLOOKUP(_xlfn.CONCAT(N47,O47+AS47),TechTree!$C$2:$C$501,TechTree!$D$2:$D$501,"Not Valid Combination",0,1),"")</f>
        <v/>
      </c>
    </row>
    <row r="48" spans="1:46" ht="84.5" x14ac:dyDescent="0.35">
      <c r="A48" t="s">
        <v>630</v>
      </c>
      <c r="B48" t="s">
        <v>774</v>
      </c>
      <c r="C48" t="s">
        <v>775</v>
      </c>
      <c r="D48" t="s">
        <v>776</v>
      </c>
      <c r="E48" t="s">
        <v>634</v>
      </c>
      <c r="F48" t="s">
        <v>366</v>
      </c>
      <c r="G48">
        <v>1500</v>
      </c>
      <c r="H48">
        <v>300</v>
      </c>
      <c r="I48">
        <v>0.125</v>
      </c>
      <c r="J48" t="s">
        <v>50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techBranch = ",VLOOKUP(N48,TechTree!$G$2:$H$43,2,FALSE),CHAR(10),"    techTier = ",O48,CHAR(10),"    @TechRequired = ",M48,IF($R48&lt;&gt;"",_xlfn.CONCAT(CHAR(10),"    @",$R$1," = ",$R48),""),IF($S48&lt;&gt;"",_xlfn.CONCAT(CHAR(10),"    @",$S$1," = ",$S48),""),IF($T48&lt;&gt;"",_xlfn.CONCAT(CHAR(10),"    @",$T$1," = ",$T48),""),IF(AND(Z48="NA/Balloon",P48&lt;&gt;"Fuel Tank")=TRUE,_xlfn.CONCAT(CHAR(10),"    KiwiFuelSwitchIgnore = true"),""),IF($U48&lt;&gt;"",_xlfn.CONCAT(CHAR(10),U48),""),IF($AO48&lt;&gt;"",IF(OR(P48="RTG",P48="SAS")=TRUE,"",_xlfn.CONCAT(CHAR(10),$AO48)),""),IF(AM48&lt;&gt;"",_xlfn.CONCAT(CHAR(10),AM48),""),CHAR(10),"}",IF(AB48="Yes",_xlfn.CONCAT(CHAR(10),"@PART[",C48,"]:NEEDS[KiwiDeprecate]:AFTER[",A48,"]",CHAR(10),"{",CHAR(10),"    kiwiDeprecate = true",CHAR(10),"}"),""),IF(OR(P48="RTG",P48="SAS")=TRUE,AO48,""))</f>
        <v>@PART[4mv_hemisphere_heatshield_s1_1]:AFTER[TantaresSP] // Amethyst Hemispherical Heatshield
{
    techBranch = adaptersEtAl
    techTier = 4
    @TechRequired = advConstruction
    structuralUpgradeType = 3_4
}</v>
      </c>
      <c r="M48" s="9" t="str">
        <f>_xlfn.XLOOKUP(_xlfn.CONCAT(N48,O48),TechTree!$C$2:$C$501,TechTree!$D$2:$D$501,"Not Valid Combination",0,1)</f>
        <v>advConstruction</v>
      </c>
      <c r="N48" s="8" t="s">
        <v>205</v>
      </c>
      <c r="O48" s="8">
        <v>4</v>
      </c>
      <c r="P48" s="8" t="s">
        <v>6</v>
      </c>
      <c r="T48" s="17"/>
      <c r="U48" s="17"/>
      <c r="V48" s="10" t="s">
        <v>241</v>
      </c>
      <c r="W48" s="10" t="s">
        <v>252</v>
      </c>
      <c r="Z48" s="10" t="s">
        <v>292</v>
      </c>
      <c r="AA48" s="10" t="s">
        <v>301</v>
      </c>
      <c r="AB48" s="10" t="s">
        <v>327</v>
      </c>
      <c r="AD48" s="12" t="str">
        <f t="shared" si="2"/>
        <v/>
      </c>
      <c r="AE48" s="14"/>
      <c r="AF48" s="18" t="s">
        <v>327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}",CHAR(10),"}"),IF(P48="SAS",_xlfn.CONCAT(CHAR(10),"@PART[",C48,"]:HAS[~sasUpgrade[off]]:NEEDS[",A48,"]:FOR[zKiwiTechTree]",CHAR(10),"{",CHAR(10),"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IF(P48="Engine",_xlfn.XLOOKUP(_xlfn.CONCAT(N48,O48+AS48),TechTree!$C$2:$C$501,TechTree!$D$2:$D$501,"Not Valid Combination",0,1),"")</f>
        <v/>
      </c>
    </row>
    <row r="49" spans="1:46" ht="84.5" x14ac:dyDescent="0.35">
      <c r="A49" t="s">
        <v>630</v>
      </c>
      <c r="B49" t="s">
        <v>777</v>
      </c>
      <c r="C49" t="s">
        <v>778</v>
      </c>
      <c r="D49" t="s">
        <v>779</v>
      </c>
      <c r="E49" t="s">
        <v>780</v>
      </c>
      <c r="F49" t="s">
        <v>366</v>
      </c>
      <c r="G49">
        <v>0</v>
      </c>
      <c r="H49">
        <v>0</v>
      </c>
      <c r="I49">
        <v>0.25</v>
      </c>
      <c r="J49" t="s">
        <v>75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techBranch = ",VLOOKUP(N49,TechTree!$G$2:$H$43,2,FALSE),CHAR(10),"    techTier = ",O49,CHAR(10),"    @TechRequired = ",M49,IF($R49&lt;&gt;"",_xlfn.CONCAT(CHAR(10),"    @",$R$1," = ",$R49),""),IF($S49&lt;&gt;"",_xlfn.CONCAT(CHAR(10),"    @",$S$1," = ",$S49),""),IF($T49&lt;&gt;"",_xlfn.CONCAT(CHAR(10),"    @",$T$1," = ",$T49),""),IF(AND(Z49="NA/Balloon",P49&lt;&gt;"Fuel Tank")=TRUE,_xlfn.CONCAT(CHAR(10),"    KiwiFuelSwitchIgnore = true"),""),IF($U49&lt;&gt;"",_xlfn.CONCAT(CHAR(10),U49),""),IF($AO49&lt;&gt;"",IF(OR(P49="RTG",P49="SAS")=TRUE,"",_xlfn.CONCAT(CHAR(10),$AO49)),""),IF(AM49&lt;&gt;"",_xlfn.CONCAT(CHAR(10),AM49),""),CHAR(10),"}",IF(AB49="Yes",_xlfn.CONCAT(CHAR(10),"@PART[",C49,"]:NEEDS[KiwiDeprecate]:AFTER[",A49,"]",CHAR(10),"{",CHAR(10),"    kiwiDeprecate = true",CHAR(10),"}"),""),IF(OR(P49="RTG",P49="SAS")=TRUE,AO49,""))</f>
        <v>@PART[4mv_bucket_heatshield_s0_1]:AFTER[TantaresSP] // Beryl Bucket Heatshield
{
    techBranch = adaptersEtAl
    techTier = 4
    @TechRequired = advConstruction
    structuralUpgradeType = 3_4
}</v>
      </c>
      <c r="M49" s="9" t="str">
        <f>_xlfn.XLOOKUP(_xlfn.CONCAT(N49,O49),TechTree!$C$2:$C$501,TechTree!$D$2:$D$501,"Not Valid Combination",0,1)</f>
        <v>advConstruction</v>
      </c>
      <c r="N49" s="8" t="s">
        <v>205</v>
      </c>
      <c r="O49" s="8">
        <v>4</v>
      </c>
      <c r="P49" s="8" t="s">
        <v>6</v>
      </c>
      <c r="T49" s="17"/>
      <c r="U49" s="17"/>
      <c r="V49" s="10" t="s">
        <v>241</v>
      </c>
      <c r="W49" s="10" t="s">
        <v>252</v>
      </c>
      <c r="Z49" s="10" t="s">
        <v>292</v>
      </c>
      <c r="AA49" s="10" t="s">
        <v>301</v>
      </c>
      <c r="AB49" s="10" t="s">
        <v>327</v>
      </c>
      <c r="AD49" s="12" t="str">
        <f t="shared" si="2"/>
        <v/>
      </c>
      <c r="AE49" s="14"/>
      <c r="AF49" s="18" t="s">
        <v>327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}",CHAR(10),"}"),IF(P49="SAS",_xlfn.CONCAT(CHAR(10),"@PART[",C49,"]:HAS[~sasUpgrade[off]]:NEEDS[",A49,"]:FOR[zKiwiTechTree]",CHAR(10),"{",CHAR(10),"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IF(P49="Engine",_xlfn.XLOOKUP(_xlfn.CONCAT(N49,O49+AS49),TechTree!$C$2:$C$501,TechTree!$D$2:$D$501,"Not Valid Combination",0,1),"")</f>
        <v/>
      </c>
    </row>
    <row r="50" spans="1:46" ht="84.5" x14ac:dyDescent="0.35">
      <c r="A50" t="s">
        <v>630</v>
      </c>
      <c r="B50" t="s">
        <v>781</v>
      </c>
      <c r="C50" t="s">
        <v>782</v>
      </c>
      <c r="D50" t="s">
        <v>783</v>
      </c>
      <c r="E50" t="s">
        <v>634</v>
      </c>
      <c r="F50" t="s">
        <v>367</v>
      </c>
      <c r="G50">
        <v>250</v>
      </c>
      <c r="H50">
        <v>50</v>
      </c>
      <c r="I50">
        <v>1.2500000000000001E-2</v>
      </c>
      <c r="J50" t="s">
        <v>50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techBranch = ",VLOOKUP(N50,TechTree!$G$2:$H$43,2,FALSE),CHAR(10),"    techTier = ",O50,CHAR(10),"    @TechRequired = ",M50,IF($R50&lt;&gt;"",_xlfn.CONCAT(CHAR(10),"    @",$R$1," = ",$R50),""),IF($S50&lt;&gt;"",_xlfn.CONCAT(CHAR(10),"    @",$S$1," = ",$S50),""),IF($T50&lt;&gt;"",_xlfn.CONCAT(CHAR(10),"    @",$T$1," = ",$T50),""),IF(AND(Z50="NA/Balloon",P50&lt;&gt;"Fuel Tank")=TRUE,_xlfn.CONCAT(CHAR(10),"    KiwiFuelSwitchIgnore = true"),""),IF($U50&lt;&gt;"",_xlfn.CONCAT(CHAR(10),U50),""),IF($AO50&lt;&gt;"",IF(OR(P50="RTG",P50="SAS")=TRUE,"",_xlfn.CONCAT(CHAR(10),$AO50)),""),IF(AM50&lt;&gt;"",_xlfn.CONCAT(CHAR(10),AM50),""),CHAR(10),"}",IF(AB50="Yes",_xlfn.CONCAT(CHAR(10),"@PART[",C50,"]:NEEDS[KiwiDeprecate]:AFTER[",A50,"]",CHAR(10),"{",CHAR(10),"    kiwiDeprecate = true",CHAR(10),"}"),""),IF(OR(P50="RTG",P50="SAS")=TRUE,AO50,""))</f>
        <v>@PART[4mv_fuel_tank_srf_2]:AFTER[TantaresSP] // Amethyst Radial Fuel Tank B
{
    techBranch = adaptersEtAl
    techTier = 4
    @TechRequired = advConstruction
    structuralUpgradeType = 3_4
}</v>
      </c>
      <c r="M50" s="9" t="str">
        <f>_xlfn.XLOOKUP(_xlfn.CONCAT(N50,O50),TechTree!$C$2:$C$501,TechTree!$D$2:$D$501,"Not Valid Combination",0,1)</f>
        <v>advConstruction</v>
      </c>
      <c r="N50" s="8" t="s">
        <v>205</v>
      </c>
      <c r="O50" s="8">
        <v>4</v>
      </c>
      <c r="P50" s="8" t="s">
        <v>6</v>
      </c>
      <c r="T50" s="17"/>
      <c r="U50" s="17"/>
      <c r="V50" s="10" t="s">
        <v>241</v>
      </c>
      <c r="W50" s="10" t="s">
        <v>252</v>
      </c>
      <c r="Z50" s="10" t="s">
        <v>292</v>
      </c>
      <c r="AA50" s="10" t="s">
        <v>301</v>
      </c>
      <c r="AB50" s="10" t="s">
        <v>327</v>
      </c>
      <c r="AD50" s="12" t="str">
        <f t="shared" si="2"/>
        <v/>
      </c>
      <c r="AE50" s="14"/>
      <c r="AF50" s="18" t="s">
        <v>327</v>
      </c>
      <c r="AG50" s="18"/>
      <c r="AH50" s="18"/>
      <c r="AI50" s="18"/>
      <c r="AJ50" s="18"/>
      <c r="AK50" s="18"/>
      <c r="AL50" s="18"/>
      <c r="AM50" s="19" t="str">
        <f t="shared" si="3"/>
        <v/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}",CHAR(10),"}"),IF(P50="SAS",_xlfn.CONCAT(CHAR(10),"@PART[",C50,"]:HAS[~sasUpgrade[off]]:NEEDS[",A50,"]:FOR[zKiwiTechTree]",CHAR(10),"{",CHAR(10),"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0" s="16" t="str">
        <f>IF(P50="Engine",VLOOKUP(W50,EngineUpgrades!$A$2:$C$19,2,FALSE),"")</f>
        <v/>
      </c>
      <c r="AQ50" s="16" t="str">
        <f>IF(P50="Engine",VLOOKUP(W50,EngineUpgrades!$A$2:$C$19,3,FALSE),"")</f>
        <v/>
      </c>
      <c r="AR50" s="15" t="str">
        <f>_xlfn.XLOOKUP(AP50,EngineUpgrades!$D$1:$J$1,EngineUpgrades!$D$17:$J$17,"",0,1)</f>
        <v/>
      </c>
      <c r="AS50" s="17">
        <v>2</v>
      </c>
      <c r="AT50" s="16" t="str">
        <f>IF(P50="Engine",_xlfn.XLOOKUP(_xlfn.CONCAT(N50,O50+AS50),TechTree!$C$2:$C$501,TechTree!$D$2:$D$501,"Not Valid Combination",0,1),"")</f>
        <v/>
      </c>
    </row>
    <row r="51" spans="1:46" ht="84.5" x14ac:dyDescent="0.35">
      <c r="A51" t="s">
        <v>630</v>
      </c>
      <c r="B51" t="s">
        <v>784</v>
      </c>
      <c r="C51" t="s">
        <v>785</v>
      </c>
      <c r="D51" t="s">
        <v>786</v>
      </c>
      <c r="E51" t="s">
        <v>634</v>
      </c>
      <c r="F51" t="s">
        <v>367</v>
      </c>
      <c r="G51">
        <v>125</v>
      </c>
      <c r="H51">
        <v>25</v>
      </c>
      <c r="I51">
        <v>6.2500000000000003E-3</v>
      </c>
      <c r="J51" t="s">
        <v>50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techBranch = ",VLOOKUP(N51,TechTree!$G$2:$H$43,2,FALSE),CHAR(10),"    techTier = ",O51,CHAR(10),"    @TechRequired = ",M51,IF($R51&lt;&gt;"",_xlfn.CONCAT(CHAR(10),"    @",$R$1," = ",$R51),""),IF($S51&lt;&gt;"",_xlfn.CONCAT(CHAR(10),"    @",$S$1," = ",$S51),""),IF($T51&lt;&gt;"",_xlfn.CONCAT(CHAR(10),"    @",$T$1," = ",$T51),""),IF(AND(Z51="NA/Balloon",P51&lt;&gt;"Fuel Tank")=TRUE,_xlfn.CONCAT(CHAR(10),"    KiwiFuelSwitchIgnore = true"),""),IF($U51&lt;&gt;"",_xlfn.CONCAT(CHAR(10),U51),""),IF($AO51&lt;&gt;"",IF(OR(P51="RTG",P51="SAS")=TRUE,"",_xlfn.CONCAT(CHAR(10),$AO51)),""),IF(AM51&lt;&gt;"",_xlfn.CONCAT(CHAR(10),AM51),""),CHAR(10),"}",IF(AB51="Yes",_xlfn.CONCAT(CHAR(10),"@PART[",C51,"]:NEEDS[KiwiDeprecate]:AFTER[",A51,"]",CHAR(10),"{",CHAR(10),"    kiwiDeprecate = true",CHAR(10),"}"),""),IF(OR(P51="RTG",P51="SAS")=TRUE,AO51,""))</f>
        <v>@PART[4mv_fuel_tank_srf_1]:AFTER[TantaresSP] // Amethyst Radial Fuel Tank A
{
    techBranch = adaptersEtAl
    techTier = 4
    @TechRequired = advConstruction
    structuralUpgradeType = 3_4
}</v>
      </c>
      <c r="M51" s="9" t="str">
        <f>_xlfn.XLOOKUP(_xlfn.CONCAT(N51,O51),TechTree!$C$2:$C$501,TechTree!$D$2:$D$501,"Not Valid Combination",0,1)</f>
        <v>advConstruction</v>
      </c>
      <c r="N51" s="8" t="s">
        <v>205</v>
      </c>
      <c r="O51" s="8">
        <v>4</v>
      </c>
      <c r="P51" s="8" t="s">
        <v>6</v>
      </c>
      <c r="T51" s="17"/>
      <c r="U51" s="17"/>
      <c r="V51" s="10" t="s">
        <v>241</v>
      </c>
      <c r="W51" s="10" t="s">
        <v>252</v>
      </c>
      <c r="Z51" s="10" t="s">
        <v>292</v>
      </c>
      <c r="AA51" s="10" t="s">
        <v>301</v>
      </c>
      <c r="AB51" s="10" t="s">
        <v>327</v>
      </c>
      <c r="AD51" s="12" t="str">
        <f t="shared" si="2"/>
        <v/>
      </c>
      <c r="AE51" s="14"/>
      <c r="AF51" s="18" t="s">
        <v>327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}",CHAR(10),"}"),IF(P51="SAS",_xlfn.CONCAT(CHAR(10),"@PART[",C51,"]:HAS[~sasUpgrade[off]]:NEEDS[",A51,"]:FOR[zKiwiTechTree]",CHAR(10),"{",CHAR(10),"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IF(P51="Engine",_xlfn.XLOOKUP(_xlfn.CONCAT(N51,O51+AS51),TechTree!$C$2:$C$501,TechTree!$D$2:$D$501,"Not Valid Combination",0,1),"")</f>
        <v/>
      </c>
    </row>
    <row r="52" spans="1:46" ht="84.5" x14ac:dyDescent="0.35">
      <c r="A52" t="s">
        <v>630</v>
      </c>
      <c r="B52" t="s">
        <v>787</v>
      </c>
      <c r="C52" t="s">
        <v>788</v>
      </c>
      <c r="D52" t="s">
        <v>789</v>
      </c>
      <c r="E52" t="s">
        <v>634</v>
      </c>
      <c r="F52" t="s">
        <v>367</v>
      </c>
      <c r="G52">
        <v>350</v>
      </c>
      <c r="H52">
        <v>70</v>
      </c>
      <c r="I52">
        <v>0.02</v>
      </c>
      <c r="J52" t="s">
        <v>121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techBranch = ",VLOOKUP(N52,TechTree!$G$2:$H$43,2,FALSE),CHAR(10),"    techTier = ",O52,CHAR(10),"    @TechRequired = ",M52,IF($R52&lt;&gt;"",_xlfn.CONCAT(CHAR(10),"    @",$R$1," = ",$R52),""),IF($S52&lt;&gt;"",_xlfn.CONCAT(CHAR(10),"    @",$S$1," = ",$S52),""),IF($T52&lt;&gt;"",_xlfn.CONCAT(CHAR(10),"    @",$T$1," = ",$T52),""),IF(AND(Z52="NA/Balloon",P52&lt;&gt;"Fuel Tank")=TRUE,_xlfn.CONCAT(CHAR(10),"    KiwiFuelSwitchIgnore = true"),""),IF($U52&lt;&gt;"",_xlfn.CONCAT(CHAR(10),U52),""),IF($AO52&lt;&gt;"",IF(OR(P52="RTG",P52="SAS")=TRUE,"",_xlfn.CONCAT(CHAR(10),$AO52)),""),IF(AM52&lt;&gt;"",_xlfn.CONCAT(CHAR(10),AM52),""),CHAR(10),"}",IF(AB52="Yes",_xlfn.CONCAT(CHAR(10),"@PART[",C52,"]:NEEDS[KiwiDeprecate]:AFTER[",A52,"]",CHAR(10),"{",CHAR(10),"    kiwiDeprecate = true",CHAR(10),"}"),""),IF(OR(P52="RTG",P52="SAS")=TRUE,AO52,""))</f>
        <v>@PART[1f_fuel_tank_srf_2]:AFTER[TantaresSP] // Pearl Radial Fuel Tank B
{
    techBranch = adaptersEtAl
    techTier = 4
    @TechRequired = advConstruction
    structuralUpgradeType = 3_4
}</v>
      </c>
      <c r="M52" s="9" t="str">
        <f>_xlfn.XLOOKUP(_xlfn.CONCAT(N52,O52),TechTree!$C$2:$C$501,TechTree!$D$2:$D$501,"Not Valid Combination",0,1)</f>
        <v>advConstruction</v>
      </c>
      <c r="N52" s="8" t="s">
        <v>205</v>
      </c>
      <c r="O52" s="8">
        <v>4</v>
      </c>
      <c r="P52" s="8" t="s">
        <v>6</v>
      </c>
      <c r="T52" s="17"/>
      <c r="U52" s="17"/>
      <c r="V52" s="10" t="s">
        <v>241</v>
      </c>
      <c r="W52" s="10" t="s">
        <v>252</v>
      </c>
      <c r="Z52" s="10" t="s">
        <v>292</v>
      </c>
      <c r="AA52" s="10" t="s">
        <v>301</v>
      </c>
      <c r="AB52" s="10" t="s">
        <v>327</v>
      </c>
      <c r="AD52" s="12" t="str">
        <f t="shared" si="2"/>
        <v/>
      </c>
      <c r="AE52" s="14"/>
      <c r="AF52" s="18" t="s">
        <v>327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}",CHAR(10),"}"),IF(P52="SAS",_xlfn.CONCAT(CHAR(10),"@PART[",C52,"]:HAS[~sasUpgrade[off]]:NEEDS[",A52,"]:FOR[zKiwiTechTree]",CHAR(10),"{",CHAR(10),"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IF(P52="Engine",_xlfn.XLOOKUP(_xlfn.CONCAT(N52,O52+AS52),TechTree!$C$2:$C$501,TechTree!$D$2:$D$501,"Not Valid Combination",0,1),"")</f>
        <v/>
      </c>
    </row>
    <row r="53" spans="1:46" ht="84.5" x14ac:dyDescent="0.35">
      <c r="A53" t="s">
        <v>630</v>
      </c>
      <c r="B53" t="s">
        <v>790</v>
      </c>
      <c r="C53" t="s">
        <v>791</v>
      </c>
      <c r="D53" t="s">
        <v>792</v>
      </c>
      <c r="E53" t="s">
        <v>634</v>
      </c>
      <c r="F53" t="s">
        <v>367</v>
      </c>
      <c r="G53">
        <v>175</v>
      </c>
      <c r="H53">
        <v>35</v>
      </c>
      <c r="I53">
        <v>0.01</v>
      </c>
      <c r="J53" t="s">
        <v>121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techBranch = ",VLOOKUP(N53,TechTree!$G$2:$H$43,2,FALSE),CHAR(10),"    techTier = ",O53,CHAR(10),"    @TechRequired = ",M53,IF($R53&lt;&gt;"",_xlfn.CONCAT(CHAR(10),"    @",$R$1," = ",$R53),""),IF($S53&lt;&gt;"",_xlfn.CONCAT(CHAR(10),"    @",$S$1," = ",$S53),""),IF($T53&lt;&gt;"",_xlfn.CONCAT(CHAR(10),"    @",$T$1," = ",$T53),""),IF(AND(Z53="NA/Balloon",P53&lt;&gt;"Fuel Tank")=TRUE,_xlfn.CONCAT(CHAR(10),"    KiwiFuelSwitchIgnore = true"),""),IF($U53&lt;&gt;"",_xlfn.CONCAT(CHAR(10),U53),""),IF($AO53&lt;&gt;"",IF(OR(P53="RTG",P53="SAS")=TRUE,"",_xlfn.CONCAT(CHAR(10),$AO53)),""),IF(AM53&lt;&gt;"",_xlfn.CONCAT(CHAR(10),AM53),""),CHAR(10),"}",IF(AB53="Yes",_xlfn.CONCAT(CHAR(10),"@PART[",C53,"]:NEEDS[KiwiDeprecate]:AFTER[",A53,"]",CHAR(10),"{",CHAR(10),"    kiwiDeprecate = true",CHAR(10),"}"),""),IF(OR(P53="RTG",P53="SAS")=TRUE,AO53,""))</f>
        <v>@PART[1f_fuel_tank_srf_1]:AFTER[TantaresSP] // Pearl Radial Fuel Tank A
{
    techBranch = adaptersEtAl
    techTier = 4
    @TechRequired = advConstruction
    structuralUpgradeType = 3_4
}</v>
      </c>
      <c r="M53" s="9" t="str">
        <f>_xlfn.XLOOKUP(_xlfn.CONCAT(N53,O53),TechTree!$C$2:$C$501,TechTree!$D$2:$D$501,"Not Valid Combination",0,1)</f>
        <v>advConstruction</v>
      </c>
      <c r="N53" s="8" t="s">
        <v>205</v>
      </c>
      <c r="O53" s="8">
        <v>4</v>
      </c>
      <c r="P53" s="8" t="s">
        <v>6</v>
      </c>
      <c r="T53" s="17"/>
      <c r="U53" s="17"/>
      <c r="V53" s="10" t="s">
        <v>241</v>
      </c>
      <c r="W53" s="10" t="s">
        <v>252</v>
      </c>
      <c r="Z53" s="10" t="s">
        <v>292</v>
      </c>
      <c r="AA53" s="10" t="s">
        <v>301</v>
      </c>
      <c r="AB53" s="10" t="s">
        <v>327</v>
      </c>
      <c r="AD53" s="12" t="str">
        <f t="shared" si="2"/>
        <v/>
      </c>
      <c r="AE53" s="14"/>
      <c r="AF53" s="18" t="s">
        <v>327</v>
      </c>
      <c r="AG53" s="18"/>
      <c r="AH53" s="18"/>
      <c r="AI53" s="18"/>
      <c r="AJ53" s="18"/>
      <c r="AK53" s="18"/>
      <c r="AL53" s="18"/>
      <c r="AM53" s="19" t="str">
        <f t="shared" si="3"/>
        <v/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}",CHAR(10),"}"),IF(P53="SAS",_xlfn.CONCAT(CHAR(10),"@PART[",C53,"]:HAS[~sasUpgrade[off]]:NEEDS[",A53,"]:FOR[zKiwiTechTree]",CHAR(10),"{",CHAR(10),"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3" s="16" t="str">
        <f>IF(P53="Engine",VLOOKUP(W53,EngineUpgrades!$A$2:$C$19,2,FALSE),"")</f>
        <v/>
      </c>
      <c r="AQ53" s="16" t="str">
        <f>IF(P53="Engine",VLOOKUP(W53,EngineUpgrades!$A$2:$C$19,3,FALSE),"")</f>
        <v/>
      </c>
      <c r="AR53" s="15" t="str">
        <f>_xlfn.XLOOKUP(AP53,EngineUpgrades!$D$1:$J$1,EngineUpgrades!$D$17:$J$17,"",0,1)</f>
        <v/>
      </c>
      <c r="AS53" s="17">
        <v>2</v>
      </c>
      <c r="AT53" s="16" t="str">
        <f>IF(P53="Engine",_xlfn.XLOOKUP(_xlfn.CONCAT(N53,O53+AS53),TechTree!$C$2:$C$501,TechTree!$D$2:$D$501,"Not Valid Combination",0,1),"")</f>
        <v/>
      </c>
    </row>
    <row r="54" spans="1:46" ht="84.5" x14ac:dyDescent="0.35">
      <c r="A54" t="s">
        <v>630</v>
      </c>
      <c r="B54" t="s">
        <v>793</v>
      </c>
      <c r="C54" t="s">
        <v>794</v>
      </c>
      <c r="D54" t="s">
        <v>795</v>
      </c>
      <c r="E54" t="s">
        <v>634</v>
      </c>
      <c r="F54" t="s">
        <v>367</v>
      </c>
      <c r="G54">
        <v>1000</v>
      </c>
      <c r="H54">
        <v>200</v>
      </c>
      <c r="I54">
        <v>0.1</v>
      </c>
      <c r="J54" t="s">
        <v>50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techBranch = ",VLOOKUP(N54,TechTree!$G$2:$H$43,2,FALSE),CHAR(10),"    techTier = ",O54,CHAR(10),"    @TechRequired = ",M54,IF($R54&lt;&gt;"",_xlfn.CONCAT(CHAR(10),"    @",$R$1," = ",$R54),""),IF($S54&lt;&gt;"",_xlfn.CONCAT(CHAR(10),"    @",$S$1," = ",$S54),""),IF($T54&lt;&gt;"",_xlfn.CONCAT(CHAR(10),"    @",$T$1," = ",$T54),""),IF(AND(Z54="NA/Balloon",P54&lt;&gt;"Fuel Tank")=TRUE,_xlfn.CONCAT(CHAR(10),"    KiwiFuelSwitchIgnore = true"),""),IF($U54&lt;&gt;"",_xlfn.CONCAT(CHAR(10),U54),""),IF($AO54&lt;&gt;"",IF(OR(P54="RTG",P54="SAS")=TRUE,"",_xlfn.CONCAT(CHAR(10),$AO54)),""),IF(AM54&lt;&gt;"",_xlfn.CONCAT(CHAR(10),AM54),""),CHAR(10),"}",IF(AB54="Yes",_xlfn.CONCAT(CHAR(10),"@PART[",C54,"]:NEEDS[KiwiDeprecate]:AFTER[",A54,"]",CHAR(10),"{",CHAR(10),"    kiwiDeprecate = true",CHAR(10),"}"),""),IF(OR(P54="RTG",P54="SAS")=TRUE,AO54,""))</f>
        <v>@PART[4mv_engine_s0_1]:AFTER[TantaresSP] // Amethyst 11D425 "StÃ¸vmus" Rocket Engine
{
    techBranch = adaptersEtAl
    techTier = 4
    @TechRequired = advConstruction
    structuralUpgradeType = 3_4
}</v>
      </c>
      <c r="M54" s="9" t="str">
        <f>_xlfn.XLOOKUP(_xlfn.CONCAT(N54,O54),TechTree!$C$2:$C$501,TechTree!$D$2:$D$501,"Not Valid Combination",0,1)</f>
        <v>advConstruction</v>
      </c>
      <c r="N54" s="8" t="s">
        <v>205</v>
      </c>
      <c r="O54" s="8">
        <v>4</v>
      </c>
      <c r="P54" s="8" t="s">
        <v>6</v>
      </c>
      <c r="T54" s="17"/>
      <c r="U54" s="17"/>
      <c r="V54" s="10" t="s">
        <v>241</v>
      </c>
      <c r="W54" s="10" t="s">
        <v>252</v>
      </c>
      <c r="Z54" s="10" t="s">
        <v>292</v>
      </c>
      <c r="AA54" s="10" t="s">
        <v>301</v>
      </c>
      <c r="AB54" s="10" t="s">
        <v>327</v>
      </c>
      <c r="AD54" s="12" t="str">
        <f t="shared" si="2"/>
        <v/>
      </c>
      <c r="AE54" s="14"/>
      <c r="AF54" s="18" t="s">
        <v>327</v>
      </c>
      <c r="AG54" s="18"/>
      <c r="AH54" s="18"/>
      <c r="AI54" s="18"/>
      <c r="AJ54" s="18"/>
      <c r="AK54" s="18"/>
      <c r="AL54" s="18"/>
      <c r="AM54" s="19" t="str">
        <f t="shared" si="3"/>
        <v/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}",CHAR(10),"}"),IF(P54="SAS",_xlfn.CONCAT(CHAR(10),"@PART[",C54,"]:HAS[~sasUpgrade[off]]:NEEDS[",A54,"]:FOR[zKiwiTechTree]",CHAR(10),"{",CHAR(10),"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4" s="16" t="str">
        <f>IF(P54="Engine",VLOOKUP(W54,EngineUpgrades!$A$2:$C$19,2,FALSE),"")</f>
        <v/>
      </c>
      <c r="AQ54" s="16" t="str">
        <f>IF(P54="Engine",VLOOKUP(W54,EngineUpgrades!$A$2:$C$19,3,FALSE),"")</f>
        <v/>
      </c>
      <c r="AR54" s="15" t="str">
        <f>_xlfn.XLOOKUP(AP54,EngineUpgrades!$D$1:$J$1,EngineUpgrades!$D$17:$J$17,"",0,1)</f>
        <v/>
      </c>
      <c r="AS54" s="17">
        <v>2</v>
      </c>
      <c r="AT54" s="16" t="str">
        <f>IF(P54="Engine",_xlfn.XLOOKUP(_xlfn.CONCAT(N54,O54+AS54),TechTree!$C$2:$C$501,TechTree!$D$2:$D$501,"Not Valid Combination",0,1),"")</f>
        <v/>
      </c>
    </row>
    <row r="55" spans="1:46" ht="84.5" x14ac:dyDescent="0.35">
      <c r="A55" t="s">
        <v>630</v>
      </c>
      <c r="B55" t="s">
        <v>796</v>
      </c>
      <c r="C55" t="s">
        <v>797</v>
      </c>
      <c r="D55" t="s">
        <v>798</v>
      </c>
      <c r="E55" t="s">
        <v>634</v>
      </c>
      <c r="F55" t="s">
        <v>645</v>
      </c>
      <c r="G55">
        <v>8000</v>
      </c>
      <c r="H55">
        <v>1600</v>
      </c>
      <c r="I55">
        <v>0.01</v>
      </c>
      <c r="J55" t="s">
        <v>50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techBranch = ",VLOOKUP(N55,TechTree!$G$2:$H$43,2,FALSE),CHAR(10),"    techTier = ",O55,CHAR(10),"    @TechRequired = ",M55,IF($R55&lt;&gt;"",_xlfn.CONCAT(CHAR(10),"    @",$R$1," = ",$R55),""),IF($S55&lt;&gt;"",_xlfn.CONCAT(CHAR(10),"    @",$S$1," = ",$S55),""),IF($T55&lt;&gt;"",_xlfn.CONCAT(CHAR(10),"    @",$T$1," = ",$T55),""),IF(AND(Z55="NA/Balloon",P55&lt;&gt;"Fuel Tank")=TRUE,_xlfn.CONCAT(CHAR(10),"    KiwiFuelSwitchIgnore = true"),""),IF($U55&lt;&gt;"",_xlfn.CONCAT(CHAR(10),U55),""),IF($AO55&lt;&gt;"",IF(OR(P55="RTG",P55="SAS")=TRUE,"",_xlfn.CONCAT(CHAR(10),$AO55)),""),IF(AM55&lt;&gt;"",_xlfn.CONCAT(CHAR(10),AM55),""),CHAR(10),"}",IF(AB55="Yes",_xlfn.CONCAT(CHAR(10),"@PART[",C55,"]:NEEDS[KiwiDeprecate]:AFTER[",A55,"]",CHAR(10),"{",CHAR(10),"    kiwiDeprecate = true",CHAR(10),"}"),""),IF(OR(P55="RTG",P55="SAS")=TRUE,AO55,""))</f>
        <v>@PART[4mv_battery_srf_2]:AFTER[TantaresSP] // Amethyst Radial Battery B
{
    techBranch = adaptersEtAl
    techTier = 4
    @TechRequired = advConstruction
    structuralUpgradeType = 3_4
}</v>
      </c>
      <c r="M55" s="9" t="str">
        <f>_xlfn.XLOOKUP(_xlfn.CONCAT(N55,O55),TechTree!$C$2:$C$501,TechTree!$D$2:$D$501,"Not Valid Combination",0,1)</f>
        <v>advConstruction</v>
      </c>
      <c r="N55" s="8" t="s">
        <v>205</v>
      </c>
      <c r="O55" s="8">
        <v>4</v>
      </c>
      <c r="P55" s="8" t="s">
        <v>6</v>
      </c>
      <c r="T55" s="17"/>
      <c r="U55" s="17"/>
      <c r="V55" s="10" t="s">
        <v>241</v>
      </c>
      <c r="W55" s="10" t="s">
        <v>252</v>
      </c>
      <c r="Z55" s="10" t="s">
        <v>292</v>
      </c>
      <c r="AA55" s="10" t="s">
        <v>301</v>
      </c>
      <c r="AB55" s="10" t="s">
        <v>327</v>
      </c>
      <c r="AD55" s="12" t="str">
        <f t="shared" si="2"/>
        <v/>
      </c>
      <c r="AE55" s="14"/>
      <c r="AF55" s="18" t="s">
        <v>327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}",CHAR(10),"}"),IF(P55="SAS",_xlfn.CONCAT(CHAR(10),"@PART[",C55,"]:HAS[~sasUpgrade[off]]:NEEDS[",A55,"]:FOR[zKiwiTechTree]",CHAR(10),"{",CHAR(10),"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IF(P55="Engine",_xlfn.XLOOKUP(_xlfn.CONCAT(N55,O55+AS55),TechTree!$C$2:$C$501,TechTree!$D$2:$D$501,"Not Valid Combination",0,1),"")</f>
        <v/>
      </c>
    </row>
    <row r="56" spans="1:46" ht="84.5" x14ac:dyDescent="0.35">
      <c r="A56" t="s">
        <v>630</v>
      </c>
      <c r="B56" t="s">
        <v>799</v>
      </c>
      <c r="C56" t="s">
        <v>800</v>
      </c>
      <c r="D56" t="s">
        <v>801</v>
      </c>
      <c r="E56" t="s">
        <v>634</v>
      </c>
      <c r="F56" t="s">
        <v>645</v>
      </c>
      <c r="G56">
        <v>4000</v>
      </c>
      <c r="H56">
        <v>800</v>
      </c>
      <c r="I56">
        <v>5.0000000000000001E-3</v>
      </c>
      <c r="J56" t="s">
        <v>50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techBranch = ",VLOOKUP(N56,TechTree!$G$2:$H$43,2,FALSE),CHAR(10),"    techTier = ",O56,CHAR(10),"    @TechRequired = ",M56,IF($R56&lt;&gt;"",_xlfn.CONCAT(CHAR(10),"    @",$R$1," = ",$R56),""),IF($S56&lt;&gt;"",_xlfn.CONCAT(CHAR(10),"    @",$S$1," = ",$S56),""),IF($T56&lt;&gt;"",_xlfn.CONCAT(CHAR(10),"    @",$T$1," = ",$T56),""),IF(AND(Z56="NA/Balloon",P56&lt;&gt;"Fuel Tank")=TRUE,_xlfn.CONCAT(CHAR(10),"    KiwiFuelSwitchIgnore = true"),""),IF($U56&lt;&gt;"",_xlfn.CONCAT(CHAR(10),U56),""),IF($AO56&lt;&gt;"",IF(OR(P56="RTG",P56="SAS")=TRUE,"",_xlfn.CONCAT(CHAR(10),$AO56)),""),IF(AM56&lt;&gt;"",_xlfn.CONCAT(CHAR(10),AM56),""),CHAR(10),"}",IF(AB56="Yes",_xlfn.CONCAT(CHAR(10),"@PART[",C56,"]:NEEDS[KiwiDeprecate]:AFTER[",A56,"]",CHAR(10),"{",CHAR(10),"    kiwiDeprecate = true",CHAR(10),"}"),""),IF(OR(P56="RTG",P56="SAS")=TRUE,AO56,""))</f>
        <v>@PART[4mv_battery_srf_1]:AFTER[TantaresSP] // Amethyst Radial Battery A
{
    techBranch = adaptersEtAl
    techTier = 4
    @TechRequired = advConstruction
    structuralUpgradeType = 3_4
}</v>
      </c>
      <c r="M56" s="9" t="str">
        <f>_xlfn.XLOOKUP(_xlfn.CONCAT(N56,O56),TechTree!$C$2:$C$501,TechTree!$D$2:$D$501,"Not Valid Combination",0,1)</f>
        <v>advConstruction</v>
      </c>
      <c r="N56" s="8" t="s">
        <v>205</v>
      </c>
      <c r="O56" s="8">
        <v>4</v>
      </c>
      <c r="P56" s="8" t="s">
        <v>6</v>
      </c>
      <c r="T56" s="17"/>
      <c r="U56" s="17"/>
      <c r="V56" s="10" t="s">
        <v>241</v>
      </c>
      <c r="W56" s="10" t="s">
        <v>252</v>
      </c>
      <c r="Z56" s="10" t="s">
        <v>292</v>
      </c>
      <c r="AA56" s="10" t="s">
        <v>301</v>
      </c>
      <c r="AB56" s="10" t="s">
        <v>327</v>
      </c>
      <c r="AD56" s="12" t="str">
        <f t="shared" si="2"/>
        <v/>
      </c>
      <c r="AE56" s="14"/>
      <c r="AF56" s="18" t="s">
        <v>327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}",CHAR(10),"}"),IF(P56="SAS",_xlfn.CONCAT(CHAR(10),"@PART[",C56,"]:HAS[~sasUpgrade[off]]:NEEDS[",A56,"]:FOR[zKiwiTechTree]",CHAR(10),"{",CHAR(10),"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3_4</v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IF(P56="Engine",_xlfn.XLOOKUP(_xlfn.CONCAT(N56,O56+AS56),TechTree!$C$2:$C$501,TechTree!$D$2:$D$501,"Not Valid Combination",0,1),"")</f>
        <v/>
      </c>
    </row>
    <row r="57" spans="1:46" ht="144.5" x14ac:dyDescent="0.35">
      <c r="A57" t="s">
        <v>630</v>
      </c>
      <c r="B57" t="s">
        <v>802</v>
      </c>
      <c r="C57" t="s">
        <v>803</v>
      </c>
      <c r="D57" t="s">
        <v>804</v>
      </c>
      <c r="E57" t="s">
        <v>634</v>
      </c>
      <c r="F57" t="s">
        <v>667</v>
      </c>
      <c r="G57">
        <v>6000</v>
      </c>
      <c r="H57">
        <v>1200</v>
      </c>
      <c r="I57">
        <v>0.1</v>
      </c>
      <c r="J57" t="s">
        <v>36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techBranch = ",VLOOKUP(N57,TechTree!$G$2:$H$43,2,FALSE),CHAR(10),"    techTier = ",O57,CHAR(10),"    @TechRequired = ",M57,IF($R57&lt;&gt;"",_xlfn.CONCAT(CHAR(10),"    @",$R$1," = ",$R57),""),IF($S57&lt;&gt;"",_xlfn.CONCAT(CHAR(10),"    @",$S$1," = ",$S57),""),IF($T57&lt;&gt;"",_xlfn.CONCAT(CHAR(10),"    @",$T$1," = ",$T57),""),IF(AND(Z57="NA/Balloon",P57&lt;&gt;"Fuel Tank")=TRUE,_xlfn.CONCAT(CHAR(10),"    KiwiFuelSwitchIgnore = true"),""),IF($U57&lt;&gt;"",_xlfn.CONCAT(CHAR(10),U57),""),IF($AO57&lt;&gt;"",IF(OR(P57="RTG",P57="SAS")=TRUE,"",_xlfn.CONCAT(CHAR(10),$AO57)),""),IF(AM57&lt;&gt;"",_xlfn.CONCAT(CHAR(10),AM57),""),CHAR(10),"}",IF(AB57="Yes",_xlfn.CONCAT(CHAR(10),"@PART[",C57,"]:NEEDS[KiwiDeprecate]:AFTER[",A57,"]",CHAR(10),"{",CHAR(10),"    kiwiDeprecate = true",CHAR(10),"}"),""),IF(OR(P57="RTG",P57="SAS")=TRUE,AO57,""))</f>
        <v>@PART[4mv_v_high_gain_antenna_srf_1]:AFTER[TantaresSP] // Amethyst High Gain Antenna
{
    techBranch = antenna
    techTier = 6
    @TechRequired = highGainCommunications
    @MODULE[ModuleDataTransmitter]
    {
        @antennaPower *= 0.10
        @packetResourceCost *= 0.2
    }
    structuralUpgradeType = 5_6
}</v>
      </c>
      <c r="M57" s="9" t="str">
        <f>_xlfn.XLOOKUP(_xlfn.CONCAT(N57,O57),TechTree!$C$2:$C$501,TechTree!$D$2:$D$501,"Not Valid Combination",0,1)</f>
        <v>highGainCommunications</v>
      </c>
      <c r="N57" s="8" t="s">
        <v>216</v>
      </c>
      <c r="O57" s="8">
        <v>6</v>
      </c>
      <c r="P57" s="8" t="s">
        <v>6</v>
      </c>
      <c r="T57" s="17"/>
      <c r="U5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57" s="10" t="s">
        <v>241</v>
      </c>
      <c r="W57" s="10" t="s">
        <v>252</v>
      </c>
      <c r="Z57" s="10" t="s">
        <v>292</v>
      </c>
      <c r="AA57" s="10" t="s">
        <v>301</v>
      </c>
      <c r="AB57" s="10" t="s">
        <v>327</v>
      </c>
      <c r="AD57" s="12" t="str">
        <f t="shared" si="2"/>
        <v/>
      </c>
      <c r="AE57" s="14"/>
      <c r="AF57" s="18" t="s">
        <v>327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}",CHAR(10),"}"),IF(P57="SAS",_xlfn.CONCAT(CHAR(10),"@PART[",C57,"]:HAS[~sasUpgrade[off]]:NEEDS[",A57,"]:FOR[zKiwiTechTree]",CHAR(10),"{",CHAR(10),"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5_6</v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IF(P57="Engine",_xlfn.XLOOKUP(_xlfn.CONCAT(N57,O57+AS57),TechTree!$C$2:$C$501,TechTree!$D$2:$D$501,"Not Valid Combination",0,1),"")</f>
        <v/>
      </c>
    </row>
    <row r="58" spans="1:46" ht="144.5" x14ac:dyDescent="0.35">
      <c r="A58" t="s">
        <v>630</v>
      </c>
      <c r="B58" t="s">
        <v>805</v>
      </c>
      <c r="C58" t="s">
        <v>806</v>
      </c>
      <c r="D58" t="s">
        <v>807</v>
      </c>
      <c r="E58" t="s">
        <v>634</v>
      </c>
      <c r="F58" t="s">
        <v>667</v>
      </c>
      <c r="G58">
        <v>6000</v>
      </c>
      <c r="H58">
        <v>1200</v>
      </c>
      <c r="I58">
        <v>0.05</v>
      </c>
      <c r="J58" t="s">
        <v>36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techBranch = ",VLOOKUP(N58,TechTree!$G$2:$H$43,2,FALSE),CHAR(10),"    techTier = ",O58,CHAR(10),"    @TechRequired = ",M58,IF($R58&lt;&gt;"",_xlfn.CONCAT(CHAR(10),"    @",$R$1," = ",$R58),""),IF($S58&lt;&gt;"",_xlfn.CONCAT(CHAR(10),"    @",$S$1," = ",$S58),""),IF($T58&lt;&gt;"",_xlfn.CONCAT(CHAR(10),"    @",$T$1," = ",$T58),""),IF(AND(Z58="NA/Balloon",P58&lt;&gt;"Fuel Tank")=TRUE,_xlfn.CONCAT(CHAR(10),"    KiwiFuelSwitchIgnore = true"),""),IF($U58&lt;&gt;"",_xlfn.CONCAT(CHAR(10),U58),""),IF($AO58&lt;&gt;"",IF(OR(P58="RTG",P58="SAS")=TRUE,"",_xlfn.CONCAT(CHAR(10),$AO58)),""),IF(AM58&lt;&gt;"",_xlfn.CONCAT(CHAR(10),AM58),""),CHAR(10),"}",IF(AB58="Yes",_xlfn.CONCAT(CHAR(10),"@PART[",C58,"]:NEEDS[KiwiDeprecate]:AFTER[",A58,"]",CHAR(10),"{",CHAR(10),"    kiwiDeprecate = true",CHAR(10),"}"),""),IF(OR(P58="RTG",P58="SAS")=TRUE,AO58,""))</f>
        <v>@PART[1mv_high_gain_antenna_srf_1]:AFTER[TantaresSP] // Opal High Gain Antenna
{
    techBranch = antenna
    techTier = 7
    @TechRequired = signalProcessing
    @MODULE[ModuleDataTransmitter]
    {
        @antennaPower *= 0.20
        @packetResourceCost *= 0.3
    }
    structuralUpgradeType = 7_8
}</v>
      </c>
      <c r="M58" s="9" t="str">
        <f>_xlfn.XLOOKUP(_xlfn.CONCAT(N58,O58),TechTree!$C$2:$C$501,TechTree!$D$2:$D$501,"Not Valid Combination",0,1)</f>
        <v>signalProcessing</v>
      </c>
      <c r="N58" s="8" t="s">
        <v>216</v>
      </c>
      <c r="O58" s="8">
        <v>7</v>
      </c>
      <c r="P58" s="8" t="s">
        <v>6</v>
      </c>
      <c r="T58" s="17"/>
      <c r="U58" s="17" t="str">
        <f>_xlfn.CONCAT("    @MODULE[ModuleDataTransmitter]",CHAR(10),"    {",CHAR(10),"        @antennaPower *= 0.20",CHAR(10),"        @packetResourceCost *= 0.3",CHAR(10),"    }")</f>
        <v xml:space="preserve">    @MODULE[ModuleDataTransmitter]
    {
        @antennaPower *= 0.20
        @packetResourceCost *= 0.3
    }</v>
      </c>
      <c r="V58" s="10" t="s">
        <v>241</v>
      </c>
      <c r="W58" s="10" t="s">
        <v>252</v>
      </c>
      <c r="Z58" s="10" t="s">
        <v>292</v>
      </c>
      <c r="AA58" s="10" t="s">
        <v>301</v>
      </c>
      <c r="AB58" s="10" t="s">
        <v>327</v>
      </c>
      <c r="AD58" s="12" t="str">
        <f t="shared" si="2"/>
        <v/>
      </c>
      <c r="AE58" s="14"/>
      <c r="AF58" s="18" t="s">
        <v>327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}",CHAR(10),"}"),IF(P58="SAS",_xlfn.CONCAT(CHAR(10),"@PART[",C58,"]:HAS[~sasUpgrade[off]]:NEEDS[",A58,"]:FOR[zKiwiTechTree]",CHAR(10),"{",CHAR(10),"    @MODULE[ModuleSAS]",CHAR(10),"    {",CHAR(10),"        @SASServiceLevel = 0",CHAR(10),"        showUpgradesInModuleInfo = true",CHAR(10),"        UPGRADES",CHAR(10),"        {",CHAR(10),"            UPGRADE",CHAR(10),"            {",CHAR(10),"                name__ = SAS-Level1",CHAR(10),"                techRequired__ = survivability",CHAR(10),"                SASServiceLevel = 1",CHAR(10),"                moduleIsEnabled = true",CHAR(10),"            }",CHAR(10),"            UPGRADE",CHAR(10),"            {",CHAR(10),"                name__ = SAS-Level2",CHAR(10),"                techRequired__ = advFlightControl",CHAR(10),"                SASServiceLevel = 2",CHAR(10),"                moduleIsEnabled = true",CHAR(10),"            }",CHAR(10),"            UPGRADE",CHAR(10),"            {",CHAR(10),"                name__ = SAS-Level3",CHAR(10),"                techRequired__ = experimentalControl",CHAR(10),"                SASServiceLevel = 3",CHAR(10),"                moduleIsEnabled = true",CHAR(10),"            }",CHAR(10),"        }",CHAR(10),"    }",CHAR(10),"}"),""))))))))))</f>
        <v xml:space="preserve">    structuralUpgradeType = 7_8</v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IF(P58="Engine",_xlfn.XLOOKUP(_xlfn.CONCAT(N58,O58+AS58),TechTree!$C$2:$C$501,TechTree!$D$2:$D$501,"Not Valid Combination",0,1),"")</f>
        <v/>
      </c>
    </row>
    <row r="59" spans="1:46" x14ac:dyDescent="0.35">
      <c r="L59" s="12"/>
      <c r="T59" s="17"/>
      <c r="U59" s="17"/>
      <c r="AD59" s="12"/>
      <c r="AE59" s="14"/>
      <c r="AF59" s="18"/>
      <c r="AG59" s="18"/>
      <c r="AH59" s="18"/>
      <c r="AI59" s="18"/>
      <c r="AJ59" s="18"/>
      <c r="AK59" s="18"/>
      <c r="AL59" s="18"/>
      <c r="AM59" s="19"/>
      <c r="AN59" s="14"/>
      <c r="AR59" s="15"/>
      <c r="AS59" s="17"/>
    </row>
    <row r="60" spans="1:46" x14ac:dyDescent="0.35">
      <c r="L60" s="12"/>
      <c r="T60" s="17"/>
      <c r="U60" s="17"/>
      <c r="AD60" s="12"/>
      <c r="AE60" s="14"/>
      <c r="AF60" s="18"/>
      <c r="AG60" s="18"/>
      <c r="AH60" s="18"/>
      <c r="AI60" s="18"/>
      <c r="AJ60" s="18"/>
      <c r="AK60" s="18"/>
      <c r="AL60" s="18"/>
      <c r="AM60" s="19"/>
      <c r="AN60" s="14"/>
      <c r="AR60" s="15"/>
      <c r="AS60" s="17"/>
    </row>
    <row r="61" spans="1:46" x14ac:dyDescent="0.35">
      <c r="L61" s="12"/>
      <c r="T61" s="17"/>
      <c r="U61" s="17"/>
      <c r="AD61" s="12"/>
      <c r="AE61" s="14"/>
      <c r="AF61" s="18"/>
      <c r="AG61" s="18"/>
      <c r="AH61" s="18"/>
      <c r="AI61" s="18"/>
      <c r="AJ61" s="18"/>
      <c r="AK61" s="18"/>
      <c r="AL61" s="18"/>
      <c r="AM61" s="19"/>
      <c r="AN61" s="14"/>
      <c r="AR61" s="15"/>
      <c r="AS61" s="17"/>
    </row>
    <row r="62" spans="1:46" x14ac:dyDescent="0.35">
      <c r="L62" s="12"/>
      <c r="T62" s="17"/>
      <c r="U62" s="17"/>
      <c r="AD62" s="12"/>
      <c r="AE62" s="14"/>
      <c r="AF62" s="18"/>
      <c r="AG62" s="18"/>
      <c r="AH62" s="18"/>
      <c r="AI62" s="18"/>
      <c r="AJ62" s="18"/>
      <c r="AK62" s="18"/>
      <c r="AL62" s="18"/>
      <c r="AM62" s="19"/>
      <c r="AN62" s="14"/>
      <c r="AR62" s="15"/>
      <c r="AS62" s="17"/>
    </row>
    <row r="63" spans="1:46" x14ac:dyDescent="0.35">
      <c r="L63" s="12"/>
      <c r="T63" s="17"/>
      <c r="U63" s="17"/>
      <c r="AD63" s="12"/>
      <c r="AE63" s="14"/>
      <c r="AF63" s="18"/>
      <c r="AG63" s="18"/>
      <c r="AH63" s="18"/>
      <c r="AI63" s="18"/>
      <c r="AJ63" s="18"/>
      <c r="AK63" s="18"/>
      <c r="AL63" s="18"/>
      <c r="AM63" s="19"/>
      <c r="AN63" s="14"/>
      <c r="AR63" s="15"/>
      <c r="AS63" s="17"/>
    </row>
    <row r="64" spans="1:46" x14ac:dyDescent="0.35">
      <c r="L64" s="12"/>
      <c r="T64" s="17"/>
      <c r="U64" s="17"/>
      <c r="AD64" s="12"/>
      <c r="AE64" s="14"/>
      <c r="AF64" s="18"/>
      <c r="AG64" s="18"/>
      <c r="AH64" s="18"/>
      <c r="AI64" s="18"/>
      <c r="AJ64" s="18"/>
      <c r="AK64" s="18"/>
      <c r="AL64" s="18"/>
      <c r="AM64" s="19"/>
      <c r="AN64" s="14"/>
      <c r="AR64" s="15"/>
      <c r="AS64" s="17"/>
    </row>
    <row r="65" spans="12:45" x14ac:dyDescent="0.35">
      <c r="L65" s="12"/>
      <c r="T65" s="17"/>
      <c r="U65" s="17"/>
      <c r="AD65" s="12"/>
      <c r="AE65" s="14"/>
      <c r="AF65" s="18"/>
      <c r="AG65" s="18"/>
      <c r="AH65" s="18"/>
      <c r="AI65" s="18"/>
      <c r="AJ65" s="18"/>
      <c r="AK65" s="18"/>
      <c r="AL65" s="18"/>
      <c r="AM65" s="19"/>
      <c r="AN65" s="14"/>
      <c r="AR65" s="15"/>
      <c r="AS65" s="17"/>
    </row>
    <row r="66" spans="12:45" x14ac:dyDescent="0.35">
      <c r="L66" s="12"/>
      <c r="T66" s="17"/>
      <c r="U66" s="17"/>
      <c r="AD66" s="12"/>
      <c r="AE66" s="14"/>
      <c r="AF66" s="18"/>
      <c r="AG66" s="18"/>
      <c r="AH66" s="18"/>
      <c r="AI66" s="18"/>
      <c r="AJ66" s="18"/>
      <c r="AK66" s="18"/>
      <c r="AL66" s="18"/>
      <c r="AM66" s="19"/>
      <c r="AN66" s="14"/>
      <c r="AR66" s="15"/>
      <c r="AS66" s="17"/>
    </row>
    <row r="67" spans="12:45" x14ac:dyDescent="0.35">
      <c r="L67" s="12"/>
      <c r="T67" s="17"/>
      <c r="U67" s="17"/>
      <c r="AD67" s="12"/>
      <c r="AE67" s="14"/>
      <c r="AF67" s="18"/>
      <c r="AG67" s="18"/>
      <c r="AH67" s="18"/>
      <c r="AI67" s="18"/>
      <c r="AJ67" s="18"/>
      <c r="AK67" s="18"/>
      <c r="AL67" s="18"/>
      <c r="AM67" s="19"/>
      <c r="AN67" s="14"/>
      <c r="AR67" s="15"/>
      <c r="AS67" s="17"/>
    </row>
    <row r="68" spans="12:45" x14ac:dyDescent="0.35">
      <c r="L68" s="12"/>
      <c r="T68" s="17"/>
      <c r="U68" s="17"/>
      <c r="AD68" s="12"/>
      <c r="AE68" s="14"/>
      <c r="AF68" s="18"/>
      <c r="AG68" s="18"/>
      <c r="AH68" s="18"/>
      <c r="AI68" s="18"/>
      <c r="AJ68" s="18"/>
      <c r="AK68" s="18"/>
      <c r="AL68" s="18"/>
      <c r="AM68" s="19"/>
      <c r="AN68" s="14"/>
      <c r="AR68" s="15"/>
      <c r="AS68" s="17"/>
    </row>
  </sheetData>
  <autoFilter ref="A1:AT68" xr:uid="{49215D81-2C89-480B-B3C3-F05E5951A22F}"/>
  <phoneticPr fontId="4" type="noConversion"/>
  <dataValidations count="4">
    <dataValidation type="whole" allowBlank="1" showInputMessage="1" showErrorMessage="1" sqref="O2:O68" xr:uid="{96BB0DB9-B2B7-4C58-8F48-970E70A268C9}">
      <formula1>0</formula1>
      <formula2>12</formula2>
    </dataValidation>
    <dataValidation type="list" allowBlank="1" showInputMessage="1" showErrorMessage="1" sqref="V2:V68" xr:uid="{60517796-EFF1-422E-B157-AD1B67F87809}">
      <formula1>"mk1PodUpgrade,mk2PodUpgrade,mk3PodUpgrade,mk4PodUpgrade"</formula1>
    </dataValidation>
    <dataValidation type="list" allowBlank="1" showInputMessage="1" showErrorMessage="1" sqref="AF2:AF68" xr:uid="{C38C90EA-499B-40A2-9B9C-EB4A90FA38B0}">
      <formula1>"No,Yes"</formula1>
    </dataValidation>
    <dataValidation type="list" allowBlank="1" showInputMessage="1" showErrorMessage="1" sqref="AB2:AB68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12024B0-6F2C-454A-9EF8-E093FA257754}">
          <x14:formula1>
            <xm:f>FuelTankUpgrades!$A$2:$A$35</xm:f>
          </x14:formula1>
          <xm:sqref>Z2:Z68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W2:W68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N2:N68</xm:sqref>
        </x14:dataValidation>
        <x14:dataValidation type="list" allowBlank="1" showInputMessage="1" showErrorMessage="1" xr:uid="{C18C8DD2-5263-4340-83F0-BCBBE6A49DA2}">
          <x14:formula1>
            <xm:f>FuelTankUpgrades!$C$2:$C$32</xm:f>
          </x14:formula1>
          <xm:sqref>AA2:AA68</xm:sqref>
        </x14:dataValidation>
        <x14:dataValidation type="list" allowBlank="1" showInputMessage="1" showErrorMessage="1" xr:uid="{8CB5DF89-B208-45FE-90F2-67930D6D01BA}">
          <x14:formula1>
            <xm:f>UpgradeTypes!$A$2:$A$14</xm:f>
          </x14:formula1>
          <xm:sqref>P2:P68</xm:sqref>
        </x14:dataValidation>
        <x14:dataValidation type="list" allowBlank="1" showInputMessage="1" showErrorMessage="1" xr:uid="{BD2AF8F5-D239-4203-A63C-1F4B7BBD5CAF}">
          <x14:formula1>
            <xm:f>UpgradeTypes!$A$2:$A$37</xm:f>
          </x14:formula1>
          <xm:sqref>P2:P68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8"/>
  <sheetViews>
    <sheetView showGridLines="0" topLeftCell="A94" zoomScaleNormal="100" workbookViewId="0">
      <selection activeCell="C189" sqref="C189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197</v>
      </c>
      <c r="B1" t="s">
        <v>198</v>
      </c>
      <c r="C1" s="1" t="s">
        <v>226</v>
      </c>
      <c r="D1" t="s">
        <v>11</v>
      </c>
      <c r="E1" t="s">
        <v>583</v>
      </c>
      <c r="G1" s="2" t="s">
        <v>225</v>
      </c>
      <c r="H1" t="s">
        <v>588</v>
      </c>
    </row>
    <row r="2" spans="1:10" x14ac:dyDescent="0.35">
      <c r="A2" s="5" t="s">
        <v>199</v>
      </c>
      <c r="B2">
        <v>0</v>
      </c>
      <c r="C2" s="1" t="str">
        <f>_xlfn.CONCAT(A2,B2)</f>
        <v>Actuator0</v>
      </c>
      <c r="D2" t="s">
        <v>75</v>
      </c>
      <c r="E2" t="str">
        <f>IFERROR(VLOOKUP(D2,BaseTechNodes!$A$1:$A$238,1,FALSE),"Not Valid")</f>
        <v>start</v>
      </c>
      <c r="G2" s="3" t="s">
        <v>199</v>
      </c>
      <c r="H2" t="s">
        <v>30</v>
      </c>
      <c r="I2" s="22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2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199</v>
      </c>
      <c r="B3">
        <v>1</v>
      </c>
      <c r="C3" s="1" t="str">
        <f t="shared" ref="C3:C66" si="0">_xlfn.CONCAT(A3,B3)</f>
        <v>Actuator1</v>
      </c>
      <c r="D3" t="s">
        <v>19</v>
      </c>
      <c r="E3" t="str">
        <f>IFERROR(VLOOKUP(D3,BaseTechNodes!$A$1:$A$238,1,FALSE),"Not Valid")</f>
        <v>basicRocketry</v>
      </c>
      <c r="G3" s="4" t="s">
        <v>205</v>
      </c>
      <c r="H3" t="s">
        <v>593</v>
      </c>
      <c r="I3" s="22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2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199</v>
      </c>
      <c r="B4">
        <v>2</v>
      </c>
      <c r="C4" s="1" t="str">
        <f t="shared" si="0"/>
        <v>Actuator2</v>
      </c>
      <c r="D4" t="s">
        <v>18</v>
      </c>
      <c r="E4" t="str">
        <f>IFERROR(VLOOKUP(D4,BaseTechNodes!$A$1:$A$238,1,FALSE),"Not Valid")</f>
        <v>basicConstruction</v>
      </c>
      <c r="G4" s="4" t="s">
        <v>216</v>
      </c>
      <c r="H4" t="s">
        <v>590</v>
      </c>
      <c r="I4" s="22" t="str">
        <f t="shared" si="1"/>
        <v xml:space="preserve">    ANTENNA
    {
        COST_MULTIPLIER = 1.0
        ENTRYCOST_MULTIPLIER = 1.0
    }</v>
      </c>
      <c r="J4" s="22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199</v>
      </c>
      <c r="B5">
        <v>3</v>
      </c>
      <c r="C5" s="1" t="str">
        <f t="shared" si="0"/>
        <v>Actuator3</v>
      </c>
      <c r="D5" t="s">
        <v>77</v>
      </c>
      <c r="E5" t="str">
        <f>IFERROR(VLOOKUP(D5,BaseTechNodes!$A$1:$A$238,1,FALSE),"Not Valid")</f>
        <v>generalConstruction</v>
      </c>
      <c r="G5" s="4" t="s">
        <v>208</v>
      </c>
      <c r="H5" t="s">
        <v>591</v>
      </c>
      <c r="I5" s="22" t="str">
        <f t="shared" si="1"/>
        <v xml:space="preserve">    BATTERIES
    {
        COST_MULTIPLIER = 1.0
        ENTRYCOST_MULTIPLIER = 1.0
    }</v>
      </c>
      <c r="J5" s="22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199</v>
      </c>
      <c r="B6">
        <v>4</v>
      </c>
      <c r="C6" s="1" t="str">
        <f t="shared" si="0"/>
        <v>Actuator4</v>
      </c>
      <c r="D6" t="s">
        <v>86</v>
      </c>
      <c r="E6" t="str">
        <f>IFERROR(VLOOKUP(D6,BaseTechNodes!$A$1:$A$238,1,FALSE),"Not Valid")</f>
        <v>advConstruction</v>
      </c>
      <c r="G6" s="4" t="s">
        <v>352</v>
      </c>
      <c r="H6" t="s">
        <v>592</v>
      </c>
      <c r="I6" s="22" t="str">
        <f t="shared" si="1"/>
        <v xml:space="preserve">    BEAMEDPOWER
    {
        COST_MULTIPLIER = 1.0
        ENTRYCOST_MULTIPLIER = 1.0
    }</v>
      </c>
      <c r="J6" s="22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199</v>
      </c>
      <c r="B7">
        <v>5</v>
      </c>
      <c r="C7" s="1" t="str">
        <f t="shared" si="0"/>
        <v>Actuator5</v>
      </c>
      <c r="D7" t="s">
        <v>30</v>
      </c>
      <c r="E7" t="str">
        <f>IFERROR(VLOOKUP(D7,BaseTechNodes!$A$1:$A$238,1,FALSE),"Not Valid")</f>
        <v>actuators</v>
      </c>
      <c r="G7" s="4" t="s">
        <v>201</v>
      </c>
      <c r="H7" t="s">
        <v>595</v>
      </c>
      <c r="I7" s="22" t="str">
        <f t="shared" si="1"/>
        <v xml:space="preserve">    COCKPITS
    {
        COST_MULTIPLIER = 1.0
        ENTRYCOST_MULTIPLIER = 1.0
    }</v>
      </c>
      <c r="J7" s="22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199</v>
      </c>
      <c r="B8">
        <v>6</v>
      </c>
      <c r="C8" s="1" t="str">
        <f t="shared" si="0"/>
        <v>Actuator6</v>
      </c>
      <c r="D8" t="s">
        <v>71</v>
      </c>
      <c r="E8" t="str">
        <f>IFERROR(VLOOKUP(D8,BaseTechNodes!$A$1:$A$238,1,FALSE),"Not Valid")</f>
        <v>advActuators</v>
      </c>
      <c r="G8" s="4" t="s">
        <v>203</v>
      </c>
      <c r="H8" t="s">
        <v>23</v>
      </c>
      <c r="I8" s="22" t="str">
        <f t="shared" si="1"/>
        <v xml:space="preserve">    COMMANDMODULES
    {
        COST_MULTIPLIER = 1.0
        ENTRYCOST_MULTIPLIER = 1.0
    }</v>
      </c>
      <c r="J8" s="22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199</v>
      </c>
      <c r="B9">
        <v>7</v>
      </c>
      <c r="C9" s="1" t="str">
        <f t="shared" si="0"/>
        <v>Actuator7</v>
      </c>
      <c r="D9" t="s">
        <v>79</v>
      </c>
      <c r="E9" t="str">
        <f>IFERROR(VLOOKUP(D9,BaseTechNodes!$A$1:$A$238,1,FALSE),"Not Valid")</f>
        <v>experimentalActuators</v>
      </c>
      <c r="G9" s="4" t="s">
        <v>228</v>
      </c>
      <c r="H9" t="s">
        <v>21</v>
      </c>
      <c r="I9" s="22" t="str">
        <f t="shared" si="1"/>
        <v xml:space="preserve">    COMMANDMODULESEXTENSIONS
    {
        COST_MULTIPLIER = 1.0
        ENTRYCOST_MULTIPLIER = 1.0
    }</v>
      </c>
      <c r="J9" s="22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199</v>
      </c>
      <c r="B10">
        <v>8</v>
      </c>
      <c r="C10" s="1" t="str">
        <f t="shared" si="0"/>
        <v>Actuator8</v>
      </c>
      <c r="D10" t="s">
        <v>200</v>
      </c>
      <c r="E10" t="str">
        <f>IFERROR(VLOOKUP(D10,BaseTechNodes!$A$1:$A$238,1,FALSE),"Not Valid")</f>
        <v>offworldManufacturing</v>
      </c>
      <c r="G10" s="4" t="s">
        <v>212</v>
      </c>
      <c r="H10" t="s">
        <v>605</v>
      </c>
      <c r="I10" s="22" t="str">
        <f t="shared" si="1"/>
        <v xml:space="preserve">    CRYOENGINES
    {
        COST_MULTIPLIER = 1.0
        ENTRYCOST_MULTIPLIER = 1.0
    }</v>
      </c>
      <c r="J10" s="22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205</v>
      </c>
      <c r="B11">
        <v>0</v>
      </c>
      <c r="C11" s="1" t="str">
        <f t="shared" si="0"/>
        <v>Adapters Fairings Nose Cones0</v>
      </c>
      <c r="D11" t="s">
        <v>75</v>
      </c>
      <c r="E11" t="str">
        <f>IFERROR(VLOOKUP(D11,BaseTechNodes!$A$1:$A$238,1,FALSE),"Not Valid")</f>
        <v>start</v>
      </c>
      <c r="G11" s="4" t="s">
        <v>210</v>
      </c>
      <c r="H11" t="s">
        <v>589</v>
      </c>
      <c r="I11" s="22" t="str">
        <f t="shared" si="1"/>
        <v xml:space="preserve">    DECOUPLERS
    {
        COST_MULTIPLIER = 1.0
        ENTRYCOST_MULTIPLIER = 1.0
    }</v>
      </c>
      <c r="J11" s="22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205</v>
      </c>
      <c r="B12">
        <v>1</v>
      </c>
      <c r="C12" s="1" t="str">
        <f t="shared" si="0"/>
        <v>Adapters Fairings Nose Cones1</v>
      </c>
      <c r="D12" t="s">
        <v>19</v>
      </c>
      <c r="E12" t="str">
        <f>IFERROR(VLOOKUP(D12,BaseTechNodes!$A$1:$A$238,1,FALSE),"Not Valid")</f>
        <v>basicRocketry</v>
      </c>
      <c r="G12" s="4" t="s">
        <v>339</v>
      </c>
      <c r="H12" t="s">
        <v>600</v>
      </c>
      <c r="I12" s="22" t="str">
        <f t="shared" si="1"/>
        <v xml:space="preserve">    DRONECORE
    {
        COST_MULTIPLIER = 1.0
        ENTRYCOST_MULTIPLIER = 1.0
    }</v>
      </c>
      <c r="J12" s="22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205</v>
      </c>
      <c r="B13">
        <v>2</v>
      </c>
      <c r="C13" s="1" t="str">
        <f t="shared" si="0"/>
        <v>Adapters Fairings Nose Cones2</v>
      </c>
      <c r="D13" t="s">
        <v>18</v>
      </c>
      <c r="E13" t="str">
        <f>IFERROR(VLOOKUP(D13,BaseTechNodes!$A$1:$A$238,1,FALSE),"Not Valid")</f>
        <v>basicConstruction</v>
      </c>
      <c r="G13" s="4" t="s">
        <v>625</v>
      </c>
      <c r="H13" t="s">
        <v>626</v>
      </c>
      <c r="I13" s="22" t="str">
        <f t="shared" si="1"/>
        <v xml:space="preserve">    HYPERGOLICENGINES
    {
        COST_MULTIPLIER = 1.0
        ENTRYCOST_MULTIPLIER = 1.0
    }</v>
      </c>
      <c r="J13" s="22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205</v>
      </c>
      <c r="B14">
        <v>3</v>
      </c>
      <c r="C14" s="1" t="str">
        <f t="shared" si="0"/>
        <v>Adapters Fairings Nose Cones3</v>
      </c>
      <c r="D14" t="s">
        <v>77</v>
      </c>
      <c r="E14" t="str">
        <f>IFERROR(VLOOKUP(D14,BaseTechNodes!$A$1:$A$238,1,FALSE),"Not Valid")</f>
        <v>generalConstruction</v>
      </c>
      <c r="G14" s="4" t="s">
        <v>229</v>
      </c>
      <c r="H14" t="s">
        <v>606</v>
      </c>
      <c r="I14" s="22" t="str">
        <f t="shared" si="1"/>
        <v xml:space="preserve">    IONENGINES
    {
        COST_MULTIPLIER = 1.0
        ENTRYCOST_MULTIPLIER = 1.0
    }</v>
      </c>
      <c r="J14" s="22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205</v>
      </c>
      <c r="B15">
        <v>4</v>
      </c>
      <c r="C15" s="1" t="str">
        <f t="shared" si="0"/>
        <v>Adapters Fairings Nose Cones4</v>
      </c>
      <c r="D15" t="s">
        <v>86</v>
      </c>
      <c r="E15" t="str">
        <f>IFERROR(VLOOKUP(D15,BaseTechNodes!$A$1:$A$238,1,FALSE),"Not Valid")</f>
        <v>advConstruction</v>
      </c>
      <c r="G15" s="4" t="s">
        <v>227</v>
      </c>
      <c r="H15" t="s">
        <v>607</v>
      </c>
      <c r="I15" s="22" t="str">
        <f t="shared" si="1"/>
        <v xml:space="preserve">    JETENGINES
    {
        COST_MULTIPLIER = 1.0
        ENTRYCOST_MULTIPLIER = 1.0
    }</v>
      </c>
      <c r="J15" s="22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205</v>
      </c>
      <c r="B16">
        <v>5</v>
      </c>
      <c r="C16" s="1" t="str">
        <f t="shared" si="0"/>
        <v>Adapters Fairings Nose Cones5</v>
      </c>
      <c r="D16" t="s">
        <v>69</v>
      </c>
      <c r="E16" t="str">
        <f>IFERROR(VLOOKUP(D16,BaseTechNodes!$A$1:$A$238,1,FALSE),"Not Valid")</f>
        <v>specializedConstruction</v>
      </c>
      <c r="G16" s="4" t="s">
        <v>202</v>
      </c>
      <c r="H16" t="s">
        <v>608</v>
      </c>
      <c r="I16" s="22" t="str">
        <f t="shared" si="1"/>
        <v xml:space="preserve">    JETPARTS
    {
        COST_MULTIPLIER = 1.0
        ENTRYCOST_MULTIPLIER = 1.0
    }</v>
      </c>
      <c r="J16" s="22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205</v>
      </c>
      <c r="B17">
        <v>6</v>
      </c>
      <c r="C17" s="1" t="str">
        <f t="shared" si="0"/>
        <v>Adapters Fairings Nose Cones6</v>
      </c>
      <c r="D17" t="s">
        <v>67</v>
      </c>
      <c r="E17" t="str">
        <f>IFERROR(VLOOKUP(D17,BaseTechNodes!$A$1:$A$238,1,FALSE),"Not Valid")</f>
        <v>advMetalworks</v>
      </c>
      <c r="G17" s="4" t="s">
        <v>221</v>
      </c>
      <c r="H17" t="s">
        <v>601</v>
      </c>
      <c r="I17" s="22" t="str">
        <f t="shared" si="1"/>
        <v xml:space="preserve">    LADDERSLIGHTS
    {
        COST_MULTIPLIER = 1.0
        ENTRYCOST_MULTIPLIER = 1.0
    }</v>
      </c>
      <c r="J17" s="22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205</v>
      </c>
      <c r="B18">
        <v>7</v>
      </c>
      <c r="C18" s="1" t="str">
        <f t="shared" si="0"/>
        <v>Adapters Fairings Nose Cones7</v>
      </c>
      <c r="D18" t="s">
        <v>64</v>
      </c>
      <c r="E18" t="str">
        <f>IFERROR(VLOOKUP(D18,BaseTechNodes!$A$1:$A$238,1,FALSE),"Not Valid")</f>
        <v>nanolathing</v>
      </c>
      <c r="G18" s="4" t="s">
        <v>218</v>
      </c>
      <c r="H18" t="s">
        <v>609</v>
      </c>
      <c r="I18" s="22" t="str">
        <f t="shared" si="1"/>
        <v xml:space="preserve">    LANDINGGEAR
    {
        COST_MULTIPLIER = 1.0
        ENTRYCOST_MULTIPLIER = 1.0
    }</v>
      </c>
      <c r="J18" s="22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205</v>
      </c>
      <c r="B19">
        <v>8</v>
      </c>
      <c r="C19" s="1" t="str">
        <f t="shared" si="0"/>
        <v>Adapters Fairings Nose Cones8</v>
      </c>
      <c r="D19" t="s">
        <v>167</v>
      </c>
      <c r="E19" t="str">
        <f>IFERROR(VLOOKUP(D19,BaseTechNodes!$A$1:$A$238,1,FALSE),"Not Valid")</f>
        <v>exoticAlloys</v>
      </c>
      <c r="G19" s="4" t="s">
        <v>211</v>
      </c>
      <c r="H19" t="s">
        <v>610</v>
      </c>
      <c r="I19" s="22" t="str">
        <f t="shared" si="1"/>
        <v xml:space="preserve">    KEROLOXENGINES
    {
        COST_MULTIPLIER = 1.0
        ENTRYCOST_MULTIPLIER = 1.0
    }</v>
      </c>
      <c r="J19" s="22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205</v>
      </c>
      <c r="B20">
        <v>9</v>
      </c>
      <c r="C20" s="1" t="str">
        <f t="shared" si="0"/>
        <v>Adapters Fairings Nose Cones9</v>
      </c>
      <c r="D20" t="s">
        <v>195</v>
      </c>
      <c r="E20" t="str">
        <f>IFERROR(VLOOKUP(D20,BaseTechNodes!$A$1:$A$238,1,FALSE),"Not Valid")</f>
        <v>aerographite</v>
      </c>
      <c r="G20" s="4" t="s">
        <v>334</v>
      </c>
      <c r="H20" t="s">
        <v>611</v>
      </c>
      <c r="I20" s="22" t="str">
        <f t="shared" si="1"/>
        <v xml:space="preserve">    LIQUIDFUELTANKS
    {
        COST_MULTIPLIER = 1.0
        ENTRYCOST_MULTIPLIER = 1.0
    }</v>
      </c>
      <c r="J20" s="22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216</v>
      </c>
      <c r="B21">
        <v>0</v>
      </c>
      <c r="C21" s="1" t="str">
        <f t="shared" si="0"/>
        <v>Antenna0</v>
      </c>
      <c r="D21" t="s">
        <v>75</v>
      </c>
      <c r="E21" t="str">
        <f>IFERROR(VLOOKUP(D21,BaseTechNodes!$A$1:$A$238,1,FALSE),"Not Valid")</f>
        <v>start</v>
      </c>
      <c r="G21" s="4" t="s">
        <v>336</v>
      </c>
      <c r="H21" t="s">
        <v>612</v>
      </c>
      <c r="I21" s="22" t="str">
        <f t="shared" si="1"/>
        <v xml:space="preserve">    MONOPROPELLANTTANKS
    {
        COST_MULTIPLIER = 1.0
        ENTRYCOST_MULTIPLIER = 1.0
    }</v>
      </c>
      <c r="J21" s="22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216</v>
      </c>
      <c r="B22">
        <v>1</v>
      </c>
      <c r="C22" s="1" t="str">
        <f t="shared" si="0"/>
        <v>Antenna1</v>
      </c>
      <c r="D22" t="s">
        <v>115</v>
      </c>
      <c r="E22" t="str">
        <f>IFERROR(VLOOKUP(D22,BaseTechNodes!$A$1:$A$238,1,FALSE),"Not Valid")</f>
        <v>engineering101</v>
      </c>
      <c r="G22" s="4" t="s">
        <v>335</v>
      </c>
      <c r="H22" t="s">
        <v>613</v>
      </c>
      <c r="I22" s="22" t="str">
        <f t="shared" si="1"/>
        <v xml:space="preserve">    IONTANKS
    {
        COST_MULTIPLIER = 1.0
        ENTRYCOST_MULTIPLIER = 1.0
    }</v>
      </c>
      <c r="J22" s="22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216</v>
      </c>
      <c r="B23">
        <v>2</v>
      </c>
      <c r="C23" s="1" t="str">
        <f t="shared" si="0"/>
        <v>Antenna2</v>
      </c>
      <c r="D23" t="s">
        <v>43</v>
      </c>
      <c r="E23" t="str">
        <f>IFERROR(VLOOKUP(D23,BaseTechNodes!$A$1:$A$238,1,FALSE),"Not Valid")</f>
        <v>science201</v>
      </c>
      <c r="G23" s="4" t="s">
        <v>333</v>
      </c>
      <c r="H23" t="s">
        <v>614</v>
      </c>
      <c r="I23" s="22" t="str">
        <f t="shared" si="1"/>
        <v xml:space="preserve">    NUCLEARTANKS
    {
        COST_MULTIPLIER = 1.0
        ENTRYCOST_MULTIPLIER = 1.0
    }</v>
      </c>
      <c r="J23" s="22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216</v>
      </c>
      <c r="B24">
        <v>3</v>
      </c>
      <c r="C24" s="1" t="str">
        <f t="shared" si="0"/>
        <v>Antenna3</v>
      </c>
      <c r="D24" t="s">
        <v>36</v>
      </c>
      <c r="E24" t="str">
        <f>IFERROR(VLOOKUP(D24,BaseTechNodes!$A$1:$A$238,1,FALSE),"Not Valid")</f>
        <v>basicScience</v>
      </c>
      <c r="G24" s="4" t="s">
        <v>358</v>
      </c>
      <c r="H24" t="s">
        <v>359</v>
      </c>
      <c r="I24" s="22" t="str">
        <f t="shared" si="1"/>
        <v xml:space="preserve">    NUCLEARPOWER
    {
        COST_MULTIPLIER = 1.0
        ENTRYCOST_MULTIPLIER = 1.0
    }</v>
      </c>
      <c r="J24" s="22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216</v>
      </c>
      <c r="B25">
        <v>4</v>
      </c>
      <c r="C25" s="1" t="str">
        <f t="shared" si="0"/>
        <v>Antenna4</v>
      </c>
      <c r="D25" t="s">
        <v>51</v>
      </c>
      <c r="E25" t="str">
        <f>IFERROR(VLOOKUP(D25,BaseTechNodes!$A$1:$A$238,1,FALSE),"Not Valid")</f>
        <v>earlyProbes</v>
      </c>
      <c r="G25" s="4" t="s">
        <v>217</v>
      </c>
      <c r="H25" t="s">
        <v>615</v>
      </c>
      <c r="I25" s="22" t="str">
        <f t="shared" si="1"/>
        <v xml:space="preserve">    NUCLEARENGINES
    {
        COST_MULTIPLIER = 1.0
        ENTRYCOST_MULTIPLIER = 1.0
    }</v>
      </c>
      <c r="J25" s="22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216</v>
      </c>
      <c r="B26">
        <v>5</v>
      </c>
      <c r="C26" s="1" t="str">
        <f t="shared" si="0"/>
        <v>Antenna5</v>
      </c>
      <c r="D26" t="s">
        <v>84</v>
      </c>
      <c r="E26" t="str">
        <f>IFERROR(VLOOKUP(D26,BaseTechNodes!$A$1:$A$238,1,FALSE),"Not Valid")</f>
        <v>communicationSatellites</v>
      </c>
      <c r="G26" s="4" t="s">
        <v>349</v>
      </c>
      <c r="H26" t="s">
        <v>596</v>
      </c>
      <c r="I26" s="22" t="str">
        <f t="shared" si="1"/>
        <v xml:space="preserve">    OTHER
    {
        COST_MULTIPLIER = 1.0
        ENTRYCOST_MULTIPLIER = 1.0
    }</v>
      </c>
      <c r="J26" s="22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216</v>
      </c>
      <c r="B27">
        <v>6</v>
      </c>
      <c r="C27" s="1" t="str">
        <f t="shared" si="0"/>
        <v>Antenna6</v>
      </c>
      <c r="D27" t="s">
        <v>173</v>
      </c>
      <c r="E27" t="str">
        <f>IFERROR(VLOOKUP(D27,BaseTechNodes!$A$1:$A$238,1,FALSE),"Not Valid")</f>
        <v>highGainCommunications</v>
      </c>
      <c r="G27" s="4" t="s">
        <v>223</v>
      </c>
      <c r="H27" t="s">
        <v>597</v>
      </c>
      <c r="I27" s="22" t="str">
        <f t="shared" si="1"/>
        <v xml:space="preserve">    PARACHUTES
    {
        COST_MULTIPLIER = 1.0
        ENTRYCOST_MULTIPLIER = 1.0
    }</v>
      </c>
      <c r="J27" s="22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216</v>
      </c>
      <c r="B28">
        <v>7</v>
      </c>
      <c r="C28" s="1" t="str">
        <f t="shared" si="0"/>
        <v>Antenna7</v>
      </c>
      <c r="D28" t="s">
        <v>105</v>
      </c>
      <c r="E28" t="str">
        <f>IFERROR(VLOOKUP(D28,BaseTechNodes!$A$1:$A$238,1,FALSE),"Not Valid")</f>
        <v>signalProcessing</v>
      </c>
      <c r="G28" s="4" t="s">
        <v>331</v>
      </c>
      <c r="H28" t="s">
        <v>616</v>
      </c>
      <c r="I28" s="22" t="str">
        <f t="shared" si="1"/>
        <v xml:space="preserve">    PLASMAENGINES
    {
        COST_MULTIPLIER = 1.0
        ENTRYCOST_MULTIPLIER = 1.0
    }</v>
      </c>
      <c r="J28" s="22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216</v>
      </c>
      <c r="B29">
        <v>8</v>
      </c>
      <c r="C29" s="1" t="str">
        <f t="shared" si="0"/>
        <v>Antenna8</v>
      </c>
      <c r="D29" t="s">
        <v>104</v>
      </c>
      <c r="E29" t="str">
        <f>IFERROR(VLOOKUP(D29,BaseTechNodes!$A$1:$A$238,1,FALSE),"Not Valid")</f>
        <v>digitalSignalProcessing</v>
      </c>
      <c r="G29" s="4" t="s">
        <v>215</v>
      </c>
      <c r="H29" t="s">
        <v>598</v>
      </c>
      <c r="I29" s="22" t="str">
        <f t="shared" si="1"/>
        <v xml:space="preserve">    PROBES
    {
        COST_MULTIPLIER = 1.0
        ENTRYCOST_MULTIPLIER = 1.0
    }</v>
      </c>
      <c r="J29" s="22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216</v>
      </c>
      <c r="B30">
        <v>9</v>
      </c>
      <c r="C30" s="1" t="str">
        <f t="shared" si="0"/>
        <v>Antenna9</v>
      </c>
      <c r="D30" t="s">
        <v>106</v>
      </c>
      <c r="E30" t="str">
        <f>IFERROR(VLOOKUP(D30,BaseTechNodes!$A$1:$A$238,1,FALSE),"Not Valid")</f>
        <v>xBandCommunications</v>
      </c>
      <c r="G30" s="4" t="s">
        <v>230</v>
      </c>
      <c r="H30" t="s">
        <v>602</v>
      </c>
      <c r="I30" s="22" t="str">
        <f t="shared" si="1"/>
        <v xml:space="preserve">    RESOURCEDETECTION
    {
        COST_MULTIPLIER = 1.0
        ENTRYCOST_MULTIPLIER = 1.0
    }</v>
      </c>
      <c r="J30" s="22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216</v>
      </c>
      <c r="B31">
        <v>10</v>
      </c>
      <c r="C31" s="1" t="str">
        <f t="shared" si="0"/>
        <v>Antenna10</v>
      </c>
      <c r="D31" t="s">
        <v>174</v>
      </c>
      <c r="E31" t="str">
        <f>IFERROR(VLOOKUP(D31,BaseTechNodes!$A$1:$A$238,1,FALSE),"Not Valid")</f>
        <v>deepSpaceOpticalCommunications</v>
      </c>
      <c r="G31" s="4" t="s">
        <v>219</v>
      </c>
      <c r="H31" t="s">
        <v>594</v>
      </c>
      <c r="I31" s="22" t="str">
        <f t="shared" si="1"/>
        <v xml:space="preserve">    RCSETAL
    {
        COST_MULTIPLIER = 1.0
        ENTRYCOST_MULTIPLIER = 1.0
    }</v>
      </c>
      <c r="J31" s="22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216</v>
      </c>
      <c r="B32">
        <v>11</v>
      </c>
      <c r="C32" s="1" t="str">
        <f t="shared" si="0"/>
        <v>Antenna11</v>
      </c>
      <c r="D32" t="s">
        <v>231</v>
      </c>
      <c r="E32" t="str">
        <f>IFERROR(VLOOKUP(D32,BaseTechNodes!$A$1:$A$238,1,FALSE),"Not Valid")</f>
        <v>quantumCommunications</v>
      </c>
      <c r="G32" s="4" t="s">
        <v>204</v>
      </c>
      <c r="H32" t="s">
        <v>617</v>
      </c>
      <c r="I32" s="22" t="str">
        <f t="shared" si="1"/>
        <v xml:space="preserve">    REENTRYPODS
    {
        COST_MULTIPLIER = 1.0
        ENTRYCOST_MULTIPLIER = 1.0
    }</v>
      </c>
      <c r="J32" s="22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208</v>
      </c>
      <c r="B33">
        <v>0</v>
      </c>
      <c r="C33" s="1" t="str">
        <f t="shared" si="0"/>
        <v>Batteries0</v>
      </c>
      <c r="D33" t="s">
        <v>75</v>
      </c>
      <c r="E33" t="str">
        <f>IFERROR(VLOOKUP(D33,BaseTechNodes!$A$1:$A$238,1,FALSE),"Not Valid")</f>
        <v>start</v>
      </c>
      <c r="G33" s="4" t="s">
        <v>207</v>
      </c>
      <c r="H33" t="s">
        <v>618</v>
      </c>
      <c r="I33" s="22" t="str">
        <f t="shared" si="1"/>
        <v xml:space="preserve">    ROTORS
    {
        COST_MULTIPLIER = 1.0
        ENTRYCOST_MULTIPLIER = 1.0
    }</v>
      </c>
      <c r="J33" s="22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208</v>
      </c>
      <c r="B34">
        <v>1</v>
      </c>
      <c r="C34" s="1" t="str">
        <f t="shared" si="0"/>
        <v>Batteries1</v>
      </c>
      <c r="D34" t="s">
        <v>115</v>
      </c>
      <c r="E34" t="str">
        <f>IFERROR(VLOOKUP(D34,BaseTechNodes!$A$1:$A$238,1,FALSE),"Not Valid")</f>
        <v>engineering101</v>
      </c>
      <c r="G34" s="4" t="s">
        <v>7</v>
      </c>
      <c r="H34" t="s">
        <v>599</v>
      </c>
      <c r="I34" s="22" t="str">
        <f t="shared" si="1"/>
        <v xml:space="preserve">    SCIENCE
    {
        COST_MULTIPLIER = 1.0
        ENTRYCOST_MULTIPLIER = 1.0
    }</v>
      </c>
      <c r="J34" s="22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208</v>
      </c>
      <c r="B35">
        <v>2</v>
      </c>
      <c r="C35" s="1" t="str">
        <f t="shared" si="0"/>
        <v>Batteries2</v>
      </c>
      <c r="D35" t="s">
        <v>43</v>
      </c>
      <c r="E35" t="str">
        <f>IFERROR(VLOOKUP(D35,BaseTechNodes!$A$1:$A$238,1,FALSE),"Not Valid")</f>
        <v>science201</v>
      </c>
      <c r="G35" s="4" t="s">
        <v>209</v>
      </c>
      <c r="H35" t="s">
        <v>619</v>
      </c>
      <c r="I35" s="22" t="str">
        <f t="shared" si="1"/>
        <v xml:space="preserve">    SOLARPLANELS
    {
        COST_MULTIPLIER = 1.0
        ENTRYCOST_MULTIPLIER = 1.0
    }</v>
      </c>
      <c r="J35" s="22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208</v>
      </c>
      <c r="B36">
        <v>3</v>
      </c>
      <c r="C36" s="1" t="str">
        <f t="shared" si="0"/>
        <v>Batteries3</v>
      </c>
      <c r="D36" t="s">
        <v>120</v>
      </c>
      <c r="E36" t="str">
        <f>IFERROR(VLOOKUP(D36,BaseTechNodes!$A$1:$A$238,1,FALSE),"Not Valid")</f>
        <v>batteryTech</v>
      </c>
      <c r="G36" s="4" t="s">
        <v>214</v>
      </c>
      <c r="H36" t="s">
        <v>620</v>
      </c>
      <c r="I36" s="22" t="str">
        <f t="shared" si="1"/>
        <v xml:space="preserve">    SRBS
    {
        COST_MULTIPLIER = 1.0
        ENTRYCOST_MULTIPLIER = 1.0
    }</v>
      </c>
      <c r="J36" s="22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208</v>
      </c>
      <c r="B37">
        <v>4</v>
      </c>
      <c r="C37" s="1" t="str">
        <f t="shared" si="0"/>
        <v>Batteries4</v>
      </c>
      <c r="D37" t="s">
        <v>45</v>
      </c>
      <c r="E37" t="str">
        <f>IFERROR(VLOOKUP(D37,BaseTechNodes!$A$1:$A$238,1,FALSE),"Not Valid")</f>
        <v>electrics</v>
      </c>
      <c r="G37" s="4" t="s">
        <v>213</v>
      </c>
      <c r="H37" t="s">
        <v>603</v>
      </c>
      <c r="I37" s="22" t="str">
        <f t="shared" si="1"/>
        <v xml:space="preserve">    SPECIALTYENGINES
    {
        COST_MULTIPLIER = 1.0
        ENTRYCOST_MULTIPLIER = 1.0
    }</v>
      </c>
      <c r="J37" s="22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208</v>
      </c>
      <c r="B38">
        <v>5</v>
      </c>
      <c r="C38" s="1" t="str">
        <f t="shared" si="0"/>
        <v>Batteries5</v>
      </c>
      <c r="D38" t="s">
        <v>44</v>
      </c>
      <c r="E38" t="str">
        <f>IFERROR(VLOOKUP(D38,BaseTechNodes!$A$1:$A$238,1,FALSE),"Not Valid")</f>
        <v>advElectrics</v>
      </c>
      <c r="G38" s="4" t="s">
        <v>348</v>
      </c>
      <c r="H38" t="s">
        <v>621</v>
      </c>
      <c r="I38" s="22" t="str">
        <f t="shared" si="1"/>
        <v xml:space="preserve">    SPECIALTYFUEL
    {
        COST_MULTIPLIER = 1.0
        ENTRYCOST_MULTIPLIER = 1.0
    }</v>
      </c>
      <c r="J38" s="22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208</v>
      </c>
      <c r="B39">
        <v>6</v>
      </c>
      <c r="C39" s="1" t="str">
        <f t="shared" si="0"/>
        <v>Batteries6</v>
      </c>
      <c r="D39" t="s">
        <v>58</v>
      </c>
      <c r="E39" t="str">
        <f>IFERROR(VLOOKUP(D39,BaseTechNodes!$A$1:$A$238,1,FALSE),"Not Valid")</f>
        <v>largeElectrics</v>
      </c>
      <c r="G39" s="4" t="s">
        <v>206</v>
      </c>
      <c r="H39" t="s">
        <v>622</v>
      </c>
      <c r="I39" s="22" t="str">
        <f t="shared" si="1"/>
        <v xml:space="preserve">    STATIONPARTS
    {
        COST_MULTIPLIER = 1.0
        ENTRYCOST_MULTIPLIER = 1.0
    }</v>
      </c>
      <c r="J39" s="22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208</v>
      </c>
      <c r="B40">
        <v>7</v>
      </c>
      <c r="C40" s="1" t="str">
        <f t="shared" si="0"/>
        <v>Batteries7</v>
      </c>
      <c r="D40" t="s">
        <v>140</v>
      </c>
      <c r="E40" t="str">
        <f>IFERROR(VLOOKUP(D40,BaseTechNodes!$A$1:$A$238,1,FALSE),"Not Valid")</f>
        <v>specializedElectrics</v>
      </c>
      <c r="G40" s="4" t="s">
        <v>224</v>
      </c>
      <c r="H40" t="s">
        <v>623</v>
      </c>
      <c r="I40" s="22" t="str">
        <f t="shared" si="1"/>
        <v xml:space="preserve">    STATIONCOLONY
    {
        COST_MULTIPLIER = 1.0
        ENTRYCOST_MULTIPLIER = 1.0
    }</v>
      </c>
      <c r="J40" s="22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208</v>
      </c>
      <c r="B41">
        <v>8</v>
      </c>
      <c r="C41" s="1" t="str">
        <f t="shared" si="0"/>
        <v>Batteries8</v>
      </c>
      <c r="D41" t="s">
        <v>151</v>
      </c>
      <c r="E41" t="str">
        <f>IFERROR(VLOOKUP(D41,BaseTechNodes!$A$1:$A$238,1,FALSE),"Not Valid")</f>
        <v>experimentalElectrics</v>
      </c>
      <c r="G41" s="4" t="s">
        <v>222</v>
      </c>
      <c r="H41" t="s">
        <v>604</v>
      </c>
      <c r="I41" s="22" t="str">
        <f t="shared" si="1"/>
        <v xml:space="preserve">    STORAGERESOURCES
    {
        COST_MULTIPLIER = 1.0
        ENTRYCOST_MULTIPLIER = 1.0
    }</v>
      </c>
      <c r="J41" s="22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208</v>
      </c>
      <c r="B42">
        <v>9</v>
      </c>
      <c r="C42" s="1" t="str">
        <f t="shared" si="0"/>
        <v>Batteries9</v>
      </c>
      <c r="D42" t="s">
        <v>168</v>
      </c>
      <c r="E42" t="str">
        <f>IFERROR(VLOOKUP(D42,BaseTechNodes!$A$1:$A$238,1,FALSE),"Not Valid")</f>
        <v>highTechElectricalSystems</v>
      </c>
      <c r="G42" s="4" t="s">
        <v>220</v>
      </c>
      <c r="H42" t="s">
        <v>624</v>
      </c>
      <c r="I42" s="22" t="str">
        <f t="shared" si="1"/>
        <v xml:space="preserve">    THERMALHEATSHIELDS
    {
        COST_MULTIPLIER = 1.0
        ENTRYCOST_MULTIPLIER = 1.0
    }</v>
      </c>
      <c r="J42" s="22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208</v>
      </c>
      <c r="B43">
        <v>10</v>
      </c>
      <c r="C43" s="1" t="str">
        <f t="shared" si="0"/>
        <v>Batteries10</v>
      </c>
      <c r="D43" t="s">
        <v>312</v>
      </c>
      <c r="E43" t="str">
        <f>IFERROR(VLOOKUP(D43,BaseTechNodes!$A$1:$A$238,1,FALSE),"Not Valid")</f>
        <v>highPowerElectricalSystems</v>
      </c>
      <c r="G43" s="20" t="s">
        <v>110</v>
      </c>
      <c r="H43" t="s">
        <v>110</v>
      </c>
      <c r="I43" s="22" t="str">
        <f t="shared" si="1"/>
        <v xml:space="preserve">    UNRESEARCHABLE
    {
        COST_MULTIPLIER = 1.0
        ENTRYCOST_MULTIPLIER = 1.0
    }</v>
      </c>
      <c r="J43" s="22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208</v>
      </c>
      <c r="B44">
        <v>11</v>
      </c>
      <c r="C44" s="1" t="str">
        <f t="shared" si="0"/>
        <v>Batteries11</v>
      </c>
      <c r="D44" t="s">
        <v>313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208</v>
      </c>
      <c r="B45">
        <v>12</v>
      </c>
      <c r="C45" s="1" t="str">
        <f t="shared" si="0"/>
        <v>Batteries12</v>
      </c>
      <c r="D45" t="s">
        <v>314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201</v>
      </c>
      <c r="B46">
        <v>0</v>
      </c>
      <c r="C46" s="1" t="str">
        <f t="shared" si="0"/>
        <v>Cockpits0</v>
      </c>
      <c r="D46" t="s">
        <v>75</v>
      </c>
      <c r="E46" t="str">
        <f>IFERROR(VLOOKUP(D46,BaseTechNodes!$A$1:$A$238,1,FALSE),"Not Valid")</f>
        <v>start</v>
      </c>
    </row>
    <row r="47" spans="1:10" x14ac:dyDescent="0.35">
      <c r="A47" s="6" t="s">
        <v>201</v>
      </c>
      <c r="B47">
        <v>1</v>
      </c>
      <c r="C47" s="1" t="str">
        <f t="shared" si="0"/>
        <v>Cockpits1</v>
      </c>
      <c r="D47" t="s">
        <v>76</v>
      </c>
      <c r="E47" t="str">
        <f>IFERROR(VLOOKUP(D47,BaseTechNodes!$A$1:$A$238,1,FALSE),"Not Valid")</f>
        <v>earlyFlight</v>
      </c>
    </row>
    <row r="48" spans="1:10" x14ac:dyDescent="0.35">
      <c r="A48" s="6" t="s">
        <v>201</v>
      </c>
      <c r="B48">
        <v>2</v>
      </c>
      <c r="C48" s="1" t="str">
        <f t="shared" si="0"/>
        <v>Cockpits2</v>
      </c>
      <c r="D48" t="s">
        <v>78</v>
      </c>
      <c r="E48" t="str">
        <f>IFERROR(VLOOKUP(D48,BaseTechNodes!$A$1:$A$238,1,FALSE),"Not Valid")</f>
        <v>stability</v>
      </c>
    </row>
    <row r="49" spans="1:5" x14ac:dyDescent="0.35">
      <c r="A49" s="6" t="s">
        <v>201</v>
      </c>
      <c r="B49">
        <v>3</v>
      </c>
      <c r="C49" s="1" t="str">
        <f t="shared" si="0"/>
        <v>Cockpits3</v>
      </c>
      <c r="D49" t="s">
        <v>82</v>
      </c>
      <c r="E49" t="str">
        <f>IFERROR(VLOOKUP(D49,BaseTechNodes!$A$1:$A$238,1,FALSE),"Not Valid")</f>
        <v>aviation</v>
      </c>
    </row>
    <row r="50" spans="1:5" x14ac:dyDescent="0.35">
      <c r="A50" s="6" t="s">
        <v>201</v>
      </c>
      <c r="B50">
        <v>4</v>
      </c>
      <c r="C50" s="1" t="str">
        <f t="shared" si="0"/>
        <v>Cockpits4</v>
      </c>
      <c r="D50" t="s">
        <v>114</v>
      </c>
      <c r="E50" t="str">
        <f>IFERROR(VLOOKUP(D50,BaseTechNodes!$A$1:$A$238,1,FALSE),"Not Valid")</f>
        <v>streamlinedFlight</v>
      </c>
    </row>
    <row r="51" spans="1:5" x14ac:dyDescent="0.35">
      <c r="A51" s="6" t="s">
        <v>201</v>
      </c>
      <c r="B51">
        <v>5</v>
      </c>
      <c r="C51" s="1" t="str">
        <f t="shared" si="0"/>
        <v>Cockpits5</v>
      </c>
      <c r="D51" t="s">
        <v>15</v>
      </c>
      <c r="E51" t="str">
        <f>IFERROR(VLOOKUP(D51,BaseTechNodes!$A$1:$A$238,1,FALSE),"Not Valid")</f>
        <v>supersonicFlight</v>
      </c>
    </row>
    <row r="52" spans="1:5" x14ac:dyDescent="0.35">
      <c r="A52" s="6" t="s">
        <v>201</v>
      </c>
      <c r="B52">
        <v>6</v>
      </c>
      <c r="C52" s="1" t="str">
        <f t="shared" si="0"/>
        <v>Cockpits6</v>
      </c>
      <c r="D52" t="s">
        <v>142</v>
      </c>
      <c r="E52" t="str">
        <f>IFERROR(VLOOKUP(D52,BaseTechNodes!$A$1:$A$238,1,FALSE),"Not Valid")</f>
        <v>highAltitudeFlight</v>
      </c>
    </row>
    <row r="53" spans="1:5" x14ac:dyDescent="0.35">
      <c r="A53" s="6" t="s">
        <v>201</v>
      </c>
      <c r="B53">
        <v>7</v>
      </c>
      <c r="C53" s="1" t="str">
        <f t="shared" si="0"/>
        <v>Cockpits7</v>
      </c>
      <c r="D53" t="s">
        <v>29</v>
      </c>
      <c r="E53" t="str">
        <f>IFERROR(VLOOKUP(D53,BaseTechNodes!$A$1:$A$238,1,FALSE),"Not Valid")</f>
        <v>hypersonicFlight</v>
      </c>
    </row>
    <row r="54" spans="1:5" x14ac:dyDescent="0.35">
      <c r="A54" s="6" t="s">
        <v>201</v>
      </c>
      <c r="B54">
        <v>8</v>
      </c>
      <c r="C54" s="1" t="str">
        <f t="shared" si="0"/>
        <v>Cockpits8</v>
      </c>
      <c r="D54" t="s">
        <v>171</v>
      </c>
      <c r="E54" t="str">
        <f>IFERROR(VLOOKUP(D54,BaseTechNodes!$A$1:$A$238,1,FALSE),"Not Valid")</f>
        <v>aerospaceTech</v>
      </c>
    </row>
    <row r="55" spans="1:5" x14ac:dyDescent="0.35">
      <c r="A55" s="6" t="s">
        <v>201</v>
      </c>
      <c r="B55">
        <v>9</v>
      </c>
      <c r="C55" s="1" t="str">
        <f t="shared" si="0"/>
        <v>Cockpits9</v>
      </c>
      <c r="D55" t="s">
        <v>315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203</v>
      </c>
      <c r="B56">
        <v>4</v>
      </c>
      <c r="C56" s="1" t="str">
        <f t="shared" si="0"/>
        <v>Command Modules4</v>
      </c>
      <c r="D56" t="s">
        <v>143</v>
      </c>
      <c r="E56" t="str">
        <f>IFERROR(VLOOKUP(D56,BaseTechNodes!$A$1:$A$238,1,FALSE),"Not Valid")</f>
        <v>simpleCommandModules</v>
      </c>
    </row>
    <row r="57" spans="1:5" x14ac:dyDescent="0.35">
      <c r="A57" s="5" t="s">
        <v>203</v>
      </c>
      <c r="B57">
        <v>5</v>
      </c>
      <c r="C57" s="1" t="str">
        <f t="shared" si="0"/>
        <v>Command Modules5</v>
      </c>
      <c r="D57" t="s">
        <v>23</v>
      </c>
      <c r="E57" t="str">
        <f>IFERROR(VLOOKUP(D57,BaseTechNodes!$A$1:$A$238,1,FALSE),"Not Valid")</f>
        <v>commandModules</v>
      </c>
    </row>
    <row r="58" spans="1:5" x14ac:dyDescent="0.35">
      <c r="A58" s="5" t="s">
        <v>203</v>
      </c>
      <c r="B58">
        <v>6</v>
      </c>
      <c r="C58" s="1" t="str">
        <f t="shared" si="0"/>
        <v>Command Modules6</v>
      </c>
      <c r="D58" t="s">
        <v>144</v>
      </c>
      <c r="E58" t="str">
        <f>IFERROR(VLOOKUP(D58,BaseTechNodes!$A$1:$A$238,1,FALSE),"Not Valid")</f>
        <v>heavyCommandModules</v>
      </c>
    </row>
    <row r="59" spans="1:5" x14ac:dyDescent="0.35">
      <c r="A59" s="5" t="s">
        <v>203</v>
      </c>
      <c r="B59">
        <v>7</v>
      </c>
      <c r="C59" s="1" t="str">
        <f t="shared" si="0"/>
        <v>Command Modules7</v>
      </c>
      <c r="D59" t="s">
        <v>54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203</v>
      </c>
      <c r="B60">
        <v>8</v>
      </c>
      <c r="C60" s="1" t="str">
        <f t="shared" si="0"/>
        <v>Command Modules8</v>
      </c>
      <c r="D60" t="s">
        <v>158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203</v>
      </c>
      <c r="B61">
        <v>9</v>
      </c>
      <c r="C61" s="1" t="str">
        <f t="shared" si="0"/>
        <v>Command Modules9</v>
      </c>
      <c r="D61" t="s">
        <v>160</v>
      </c>
      <c r="E61" t="str">
        <f>IFERROR(VLOOKUP(D61,BaseTechNodes!$A$1:$A$238,1,FALSE),"Not Valid")</f>
        <v>heavyCommandCenters</v>
      </c>
    </row>
    <row r="62" spans="1:5" x14ac:dyDescent="0.35">
      <c r="A62" s="5" t="s">
        <v>228</v>
      </c>
      <c r="B62">
        <v>4</v>
      </c>
      <c r="C62" s="1" t="str">
        <f t="shared" si="0"/>
        <v>Command Module Extensions4</v>
      </c>
      <c r="D62" t="s">
        <v>22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228</v>
      </c>
      <c r="B63">
        <v>5</v>
      </c>
      <c r="C63" s="1" t="str">
        <f t="shared" si="0"/>
        <v>Command Module Extensions5</v>
      </c>
      <c r="D63" t="s">
        <v>21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228</v>
      </c>
      <c r="B64">
        <v>6</v>
      </c>
      <c r="C64" s="1" t="str">
        <f t="shared" si="0"/>
        <v>Command Module Extensions6</v>
      </c>
      <c r="D64" t="s">
        <v>16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228</v>
      </c>
      <c r="B65">
        <v>7</v>
      </c>
      <c r="C65" s="1" t="str">
        <f t="shared" si="0"/>
        <v>Command Module Extensions7</v>
      </c>
      <c r="D65" t="s">
        <v>54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228</v>
      </c>
      <c r="B66">
        <v>8</v>
      </c>
      <c r="C66" s="1" t="str">
        <f t="shared" si="0"/>
        <v>Command Module Extensions8</v>
      </c>
      <c r="D66" t="s">
        <v>329</v>
      </c>
      <c r="E66" t="str">
        <f>IFERROR(VLOOKUP(D66,BaseTechNodes!$A$1:$A$238,1,FALSE),"Not Valid")</f>
        <v>specializedLanders</v>
      </c>
    </row>
    <row r="67" spans="1:5" x14ac:dyDescent="0.35">
      <c r="A67" s="5" t="s">
        <v>228</v>
      </c>
      <c r="B67">
        <v>9</v>
      </c>
      <c r="C67" s="1" t="str">
        <f t="shared" ref="C67:C130" si="3">_xlfn.CONCAT(A67,B67)</f>
        <v>Command Module Extensions9</v>
      </c>
      <c r="D67" t="s">
        <v>159</v>
      </c>
      <c r="E67" t="str">
        <f>IFERROR(VLOOKUP(D67,BaseTechNodes!$A$1:$A$238,1,FALSE),"Not Valid")</f>
        <v>heavyLanders</v>
      </c>
    </row>
    <row r="68" spans="1:5" x14ac:dyDescent="0.35">
      <c r="A68" s="5" t="s">
        <v>212</v>
      </c>
      <c r="B68">
        <v>0</v>
      </c>
      <c r="C68" s="1" t="str">
        <f t="shared" si="3"/>
        <v>Cryogenic Engines0</v>
      </c>
      <c r="D68" t="s">
        <v>75</v>
      </c>
      <c r="E68" t="str">
        <f>IFERROR(VLOOKUP(D68,BaseTechNodes!$A$1:$A$238,1,FALSE),"Not Valid")</f>
        <v>start</v>
      </c>
    </row>
    <row r="69" spans="1:5" x14ac:dyDescent="0.35">
      <c r="A69" s="5" t="s">
        <v>212</v>
      </c>
      <c r="B69">
        <v>1</v>
      </c>
      <c r="C69" s="1" t="str">
        <f t="shared" si="3"/>
        <v>Cryogenic Engines1</v>
      </c>
      <c r="D69" t="s">
        <v>191</v>
      </c>
      <c r="E69" t="str">
        <f>IFERROR(VLOOKUP(D69,BaseTechNodes!$A$1:$A$238,1,FALSE),"Not Valid")</f>
        <v>basicCryoRocketry</v>
      </c>
    </row>
    <row r="70" spans="1:5" x14ac:dyDescent="0.35">
      <c r="A70" s="5" t="s">
        <v>212</v>
      </c>
      <c r="B70">
        <v>2</v>
      </c>
      <c r="C70" s="1" t="str">
        <f t="shared" si="3"/>
        <v>Cryogenic Engines2</v>
      </c>
      <c r="D70" t="s">
        <v>165</v>
      </c>
      <c r="E70" t="str">
        <f>IFERROR(VLOOKUP(D70,BaseTechNodes!$A$1:$A$238,1,FALSE),"Not Valid")</f>
        <v>generalCryoRocketry</v>
      </c>
    </row>
    <row r="71" spans="1:5" x14ac:dyDescent="0.35">
      <c r="A71" s="5" t="s">
        <v>212</v>
      </c>
      <c r="B71">
        <v>3</v>
      </c>
      <c r="C71" s="1" t="str">
        <f t="shared" si="3"/>
        <v>Cryogenic Engines3</v>
      </c>
      <c r="D71" t="s">
        <v>181</v>
      </c>
      <c r="E71" t="str">
        <f>IFERROR(VLOOKUP(D71,BaseTechNodes!$A$1:$A$238,1,FALSE),"Not Valid")</f>
        <v>advancedCryoRocketry</v>
      </c>
    </row>
    <row r="72" spans="1:5" x14ac:dyDescent="0.35">
      <c r="A72" s="5" t="s">
        <v>212</v>
      </c>
      <c r="B72">
        <v>4</v>
      </c>
      <c r="C72" s="1" t="str">
        <f t="shared" si="3"/>
        <v>Cryogenic Engines4</v>
      </c>
      <c r="D72" t="s">
        <v>156</v>
      </c>
      <c r="E72" t="str">
        <f>IFERROR(VLOOKUP(D72,BaseTechNodes!$A$1:$A$238,1,FALSE),"Not Valid")</f>
        <v>heavyCryoRocketry</v>
      </c>
    </row>
    <row r="73" spans="1:5" x14ac:dyDescent="0.35">
      <c r="A73" s="5" t="s">
        <v>212</v>
      </c>
      <c r="B73">
        <v>5</v>
      </c>
      <c r="C73" s="1" t="str">
        <f t="shared" si="3"/>
        <v>Cryogenic Engines5</v>
      </c>
      <c r="D73" t="s">
        <v>150</v>
      </c>
      <c r="E73" t="str">
        <f>IFERROR(VLOOKUP(D73,BaseTechNodes!$A$1:$A$238,1,FALSE),"Not Valid")</f>
        <v>heavierCryoRocketry</v>
      </c>
    </row>
    <row r="74" spans="1:5" x14ac:dyDescent="0.35">
      <c r="A74" s="5" t="s">
        <v>212</v>
      </c>
      <c r="B74">
        <v>6</v>
      </c>
      <c r="C74" s="1" t="str">
        <f t="shared" si="3"/>
        <v>Cryogenic Engines6</v>
      </c>
      <c r="D74" t="s">
        <v>135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212</v>
      </c>
      <c r="B75">
        <v>7</v>
      </c>
      <c r="C75" s="1" t="str">
        <f t="shared" si="3"/>
        <v>Cryogenic Engines7</v>
      </c>
      <c r="D75" t="s">
        <v>131</v>
      </c>
      <c r="E75" t="str">
        <f>IFERROR(VLOOKUP(D75,BaseTechNodes!$A$1:$A$238,1,FALSE),"Not Valid")</f>
        <v>veryHeavyCryoRocketry</v>
      </c>
    </row>
    <row r="76" spans="1:5" x14ac:dyDescent="0.35">
      <c r="A76" s="5" t="s">
        <v>212</v>
      </c>
      <c r="B76">
        <v>8</v>
      </c>
      <c r="C76" s="1" t="str">
        <f t="shared" si="3"/>
        <v>Cryogenic Engines8</v>
      </c>
      <c r="D76" t="s">
        <v>60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212</v>
      </c>
      <c r="B77">
        <v>9</v>
      </c>
      <c r="C77" s="1" t="str">
        <f t="shared" si="3"/>
        <v>Cryogenic Engines9</v>
      </c>
      <c r="D77" t="s">
        <v>98</v>
      </c>
      <c r="E77" t="str">
        <f>IFERROR(VLOOKUP(D77,BaseTechNodes!$A$1:$A$238,1,FALSE),"Not Valid")</f>
        <v>giganticCryoRocketry</v>
      </c>
    </row>
    <row r="78" spans="1:5" x14ac:dyDescent="0.35">
      <c r="A78" s="5" t="s">
        <v>212</v>
      </c>
      <c r="B78">
        <v>10</v>
      </c>
      <c r="C78" s="1" t="str">
        <f t="shared" si="3"/>
        <v>Cryogenic Engines10</v>
      </c>
      <c r="D78" t="s">
        <v>26</v>
      </c>
      <c r="E78" t="str">
        <f>IFERROR(VLOOKUP(D78,BaseTechNodes!$A$1:$A$238,1,FALSE),"Not Valid")</f>
        <v>colossalCryoRocketry</v>
      </c>
    </row>
    <row r="79" spans="1:5" x14ac:dyDescent="0.35">
      <c r="A79" s="5" t="s">
        <v>210</v>
      </c>
      <c r="B79">
        <v>0</v>
      </c>
      <c r="C79" s="1" t="str">
        <f t="shared" si="3"/>
        <v>Decouplers Docking Engine Plates0</v>
      </c>
      <c r="D79" t="s">
        <v>75</v>
      </c>
      <c r="E79" t="str">
        <f>IFERROR(VLOOKUP(D79,BaseTechNodes!$A$1:$A$238,1,FALSE),"Not Valid")</f>
        <v>start</v>
      </c>
    </row>
    <row r="80" spans="1:5" x14ac:dyDescent="0.35">
      <c r="A80" s="5" t="s">
        <v>210</v>
      </c>
      <c r="B80">
        <v>1</v>
      </c>
      <c r="C80" s="1" t="str">
        <f t="shared" si="3"/>
        <v>Decouplers Docking Engine Plates1</v>
      </c>
      <c r="D80" t="s">
        <v>19</v>
      </c>
      <c r="E80" t="str">
        <f>IFERROR(VLOOKUP(D80,BaseTechNodes!$A$1:$A$238,1,FALSE),"Not Valid")</f>
        <v>basicRocketry</v>
      </c>
    </row>
    <row r="81" spans="1:5" x14ac:dyDescent="0.35">
      <c r="A81" s="5" t="s">
        <v>210</v>
      </c>
      <c r="B81">
        <v>2</v>
      </c>
      <c r="C81" s="1" t="str">
        <f t="shared" si="3"/>
        <v>Decouplers Docking Engine Plates2</v>
      </c>
      <c r="D81" t="s">
        <v>18</v>
      </c>
      <c r="E81" t="str">
        <f>IFERROR(VLOOKUP(D81,BaseTechNodes!$A$1:$A$238,1,FALSE),"Not Valid")</f>
        <v>basicConstruction</v>
      </c>
    </row>
    <row r="82" spans="1:5" x14ac:dyDescent="0.35">
      <c r="A82" s="5" t="s">
        <v>210</v>
      </c>
      <c r="B82">
        <v>3</v>
      </c>
      <c r="C82" s="1" t="str">
        <f t="shared" si="3"/>
        <v>Decouplers Docking Engine Plates3</v>
      </c>
      <c r="D82" t="s">
        <v>46</v>
      </c>
      <c r="E82" t="str">
        <f>IFERROR(VLOOKUP(D82,BaseTechNodes!$A$1:$A$238,1,FALSE),"Not Valid")</f>
        <v>decoupling</v>
      </c>
    </row>
    <row r="83" spans="1:5" x14ac:dyDescent="0.35">
      <c r="A83" s="5" t="s">
        <v>210</v>
      </c>
      <c r="B83">
        <v>4</v>
      </c>
      <c r="C83" s="1" t="str">
        <f t="shared" si="3"/>
        <v>Decouplers Docking Engine Plates4</v>
      </c>
      <c r="D83" t="s">
        <v>47</v>
      </c>
      <c r="E83" t="str">
        <f>IFERROR(VLOOKUP(D83,BaseTechNodes!$A$1:$A$238,1,FALSE),"Not Valid")</f>
        <v>docking</v>
      </c>
    </row>
    <row r="84" spans="1:5" x14ac:dyDescent="0.35">
      <c r="A84" s="5" t="s">
        <v>210</v>
      </c>
      <c r="B84">
        <v>5</v>
      </c>
      <c r="C84" s="1" t="str">
        <f t="shared" si="3"/>
        <v>Decouplers Docking Engine Plates5</v>
      </c>
      <c r="D84" t="s">
        <v>48</v>
      </c>
      <c r="E84" t="str">
        <f>IFERROR(VLOOKUP(D84,BaseTechNodes!$A$1:$A$238,1,FALSE),"Not Valid")</f>
        <v>advancedDecoupling</v>
      </c>
    </row>
    <row r="85" spans="1:5" x14ac:dyDescent="0.35">
      <c r="A85" s="5" t="s">
        <v>210</v>
      </c>
      <c r="B85">
        <v>6</v>
      </c>
      <c r="C85" s="1" t="str">
        <f t="shared" si="3"/>
        <v>Decouplers Docking Engine Plates6</v>
      </c>
      <c r="D85" t="s">
        <v>49</v>
      </c>
      <c r="E85" t="str">
        <f>IFERROR(VLOOKUP(D85,BaseTechNodes!$A$1:$A$238,1,FALSE),"Not Valid")</f>
        <v>enginePlates</v>
      </c>
    </row>
    <row r="86" spans="1:5" x14ac:dyDescent="0.35">
      <c r="A86" s="5" t="s">
        <v>210</v>
      </c>
      <c r="B86">
        <v>7</v>
      </c>
      <c r="C86" s="1" t="str">
        <f t="shared" si="3"/>
        <v>Decouplers Docking Engine Plates7</v>
      </c>
      <c r="D86" t="s">
        <v>188</v>
      </c>
      <c r="E86" t="str">
        <f>IFERROR(VLOOKUP(D86,BaseTechNodes!$A$1:$A$238,1,FALSE),"Not Valid")</f>
        <v>advancedDocking</v>
      </c>
    </row>
    <row r="87" spans="1:5" x14ac:dyDescent="0.35">
      <c r="A87" s="5" t="s">
        <v>210</v>
      </c>
      <c r="B87">
        <v>8</v>
      </c>
      <c r="C87" s="1" t="str">
        <f t="shared" si="3"/>
        <v>Decouplers Docking Engine Plates8</v>
      </c>
      <c r="D87" t="s">
        <v>187</v>
      </c>
      <c r="E87" t="str">
        <f>IFERROR(VLOOKUP(D87,BaseTechNodes!$A$1:$A$238,1,FALSE),"Not Valid")</f>
        <v>advancedEnginePlates</v>
      </c>
    </row>
    <row r="88" spans="1:5" x14ac:dyDescent="0.35">
      <c r="A88" s="5" t="s">
        <v>210</v>
      </c>
      <c r="B88">
        <v>9</v>
      </c>
      <c r="C88" s="1" t="str">
        <f t="shared" si="3"/>
        <v>Decouplers Docking Engine Plates9</v>
      </c>
      <c r="D88" t="s">
        <v>196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210</v>
      </c>
      <c r="B89">
        <v>10</v>
      </c>
      <c r="C89" s="1" t="str">
        <f t="shared" si="3"/>
        <v>Decouplers Docking Engine Plates10</v>
      </c>
      <c r="D89" t="s">
        <v>155</v>
      </c>
      <c r="E89" t="str">
        <f>IFERROR(VLOOKUP(D89,BaseTechNodes!$A$1:$A$238,1,FALSE),"Not Valid")</f>
        <v>extremeFuelStorage</v>
      </c>
    </row>
    <row r="90" spans="1:5" x14ac:dyDescent="0.35">
      <c r="A90" s="5" t="s">
        <v>229</v>
      </c>
      <c r="B90">
        <v>2</v>
      </c>
      <c r="C90" s="1" t="str">
        <f t="shared" si="3"/>
        <v>Ion Propulsion2</v>
      </c>
      <c r="D90" t="s">
        <v>145</v>
      </c>
      <c r="E90" t="str">
        <f>IFERROR(VLOOKUP(D90,BaseTechNodes!$A$1:$A$238,1,FALSE),"Not Valid")</f>
        <v>basicFlightControl</v>
      </c>
    </row>
    <row r="91" spans="1:5" x14ac:dyDescent="0.35">
      <c r="A91" s="5" t="s">
        <v>229</v>
      </c>
      <c r="B91">
        <v>3</v>
      </c>
      <c r="C91" s="1" t="str">
        <f t="shared" si="3"/>
        <v>Ion Propulsion3</v>
      </c>
      <c r="D91" t="s">
        <v>42</v>
      </c>
      <c r="E91" t="str">
        <f>IFERROR(VLOOKUP(D91,BaseTechNodes!$A$1:$A$238,1,FALSE),"Not Valid")</f>
        <v>flightControl</v>
      </c>
    </row>
    <row r="92" spans="1:5" x14ac:dyDescent="0.35">
      <c r="A92" s="5" t="s">
        <v>229</v>
      </c>
      <c r="B92">
        <v>4</v>
      </c>
      <c r="C92" s="1" t="str">
        <f t="shared" si="3"/>
        <v>Ion Propulsion4</v>
      </c>
      <c r="D92" t="s">
        <v>185</v>
      </c>
      <c r="E92" t="str">
        <f>IFERROR(VLOOKUP(D92,BaseTechNodes!$A$1:$A$238,1,FALSE),"Not Valid")</f>
        <v>propulsionSystems</v>
      </c>
    </row>
    <row r="93" spans="1:5" x14ac:dyDescent="0.35">
      <c r="A93" s="5" t="s">
        <v>229</v>
      </c>
      <c r="B93">
        <v>5</v>
      </c>
      <c r="C93" s="1" t="str">
        <f t="shared" si="3"/>
        <v>Ion Propulsion5</v>
      </c>
      <c r="D93" t="s">
        <v>183</v>
      </c>
      <c r="E93" t="str">
        <f>IFERROR(VLOOKUP(D93,BaseTechNodes!$A$1:$A$238,1,FALSE),"Not Valid")</f>
        <v>precisionPropulsion</v>
      </c>
    </row>
    <row r="94" spans="1:5" x14ac:dyDescent="0.35">
      <c r="A94" s="5" t="s">
        <v>229</v>
      </c>
      <c r="B94">
        <v>6</v>
      </c>
      <c r="C94" s="1" t="str">
        <f t="shared" si="3"/>
        <v>Ion Propulsion6</v>
      </c>
      <c r="D94" t="s">
        <v>157</v>
      </c>
      <c r="E94" t="str">
        <f>IFERROR(VLOOKUP(D94,BaseTechNodes!$A$1:$A$238,1,FALSE),"Not Valid")</f>
        <v>experimentalPropulsion</v>
      </c>
    </row>
    <row r="95" spans="1:5" x14ac:dyDescent="0.35">
      <c r="A95" s="5" t="s">
        <v>229</v>
      </c>
      <c r="B95">
        <v>7</v>
      </c>
      <c r="C95" s="1" t="str">
        <f t="shared" si="3"/>
        <v>Ion Propulsion7</v>
      </c>
      <c r="D95" t="s">
        <v>122</v>
      </c>
      <c r="E95" t="str">
        <f>IFERROR(VLOOKUP(D95,BaseTechNodes!$A$1:$A$238,1,FALSE),"Not Valid")</f>
        <v>ionPropulsion</v>
      </c>
    </row>
    <row r="96" spans="1:5" x14ac:dyDescent="0.35">
      <c r="A96" s="5" t="s">
        <v>229</v>
      </c>
      <c r="B96">
        <v>8</v>
      </c>
      <c r="C96" s="1" t="str">
        <f t="shared" si="3"/>
        <v>Ion Propulsion8</v>
      </c>
      <c r="D96" t="s">
        <v>189</v>
      </c>
      <c r="E96" t="str">
        <f>IFERROR(VLOOKUP(D96,BaseTechNodes!$A$1:$A$238,1,FALSE),"Not Valid")</f>
        <v>advIonPropulsion</v>
      </c>
    </row>
    <row r="97" spans="1:5" x14ac:dyDescent="0.35">
      <c r="A97" s="5" t="s">
        <v>229</v>
      </c>
      <c r="B97">
        <v>9</v>
      </c>
      <c r="C97" s="1" t="str">
        <f t="shared" si="3"/>
        <v>Ion Propulsion9</v>
      </c>
      <c r="D97" t="s">
        <v>184</v>
      </c>
      <c r="E97" t="str">
        <f>IFERROR(VLOOKUP(D97,BaseTechNodes!$A$1:$A$238,1,FALSE),"Not Valid")</f>
        <v>advGriddedThrusters</v>
      </c>
    </row>
    <row r="98" spans="1:5" x14ac:dyDescent="0.35">
      <c r="A98" s="5" t="s">
        <v>229</v>
      </c>
      <c r="B98">
        <v>10</v>
      </c>
      <c r="C98" s="1" t="str">
        <f t="shared" si="3"/>
        <v>Ion Propulsion10</v>
      </c>
      <c r="D98" t="s">
        <v>194</v>
      </c>
      <c r="E98" t="str">
        <f>IFERROR(VLOOKUP(D98,BaseTechNodes!$A$1:$A$238,1,FALSE),"Not Valid")</f>
        <v>expGriddedThrusters</v>
      </c>
    </row>
    <row r="99" spans="1:5" x14ac:dyDescent="0.35">
      <c r="A99" s="5" t="s">
        <v>229</v>
      </c>
      <c r="B99">
        <v>11</v>
      </c>
      <c r="C99" s="1" t="str">
        <f t="shared" si="3"/>
        <v>Ion Propulsion11</v>
      </c>
      <c r="D99" t="s">
        <v>330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227</v>
      </c>
      <c r="B100">
        <v>0</v>
      </c>
      <c r="C100" s="1" t="str">
        <f t="shared" si="3"/>
        <v>Jet Engines Air Intakes0</v>
      </c>
      <c r="D100" t="s">
        <v>75</v>
      </c>
      <c r="E100" t="str">
        <f>IFERROR(VLOOKUP(D100,BaseTechNodes!$A$1:$A$238,1,FALSE),"Not Valid")</f>
        <v>start</v>
      </c>
    </row>
    <row r="101" spans="1:5" x14ac:dyDescent="0.35">
      <c r="A101" s="5" t="s">
        <v>227</v>
      </c>
      <c r="B101">
        <v>1</v>
      </c>
      <c r="C101" s="1" t="str">
        <f t="shared" si="3"/>
        <v>Jet Engines Air Intakes1</v>
      </c>
      <c r="D101" t="s">
        <v>76</v>
      </c>
      <c r="E101" t="str">
        <f>IFERROR(VLOOKUP(D101,BaseTechNodes!$A$1:$A$238,1,FALSE),"Not Valid")</f>
        <v>earlyFlight</v>
      </c>
    </row>
    <row r="102" spans="1:5" x14ac:dyDescent="0.35">
      <c r="A102" s="5" t="s">
        <v>227</v>
      </c>
      <c r="B102">
        <v>2</v>
      </c>
      <c r="C102" s="1" t="str">
        <f t="shared" si="3"/>
        <v>Jet Engines Air Intakes2</v>
      </c>
      <c r="D102" t="s">
        <v>78</v>
      </c>
      <c r="E102" t="str">
        <f>IFERROR(VLOOKUP(D102,BaseTechNodes!$A$1:$A$238,1,FALSE),"Not Valid")</f>
        <v>stability</v>
      </c>
    </row>
    <row r="103" spans="1:5" x14ac:dyDescent="0.35">
      <c r="A103" s="5" t="s">
        <v>227</v>
      </c>
      <c r="B103">
        <v>3</v>
      </c>
      <c r="C103" s="1" t="str">
        <f t="shared" si="3"/>
        <v>Jet Engines Air Intakes3</v>
      </c>
      <c r="D103" t="s">
        <v>82</v>
      </c>
      <c r="E103" t="str">
        <f>IFERROR(VLOOKUP(D103,BaseTechNodes!$A$1:$A$238,1,FALSE),"Not Valid")</f>
        <v>aviation</v>
      </c>
    </row>
    <row r="104" spans="1:5" x14ac:dyDescent="0.35">
      <c r="A104" s="5" t="s">
        <v>227</v>
      </c>
      <c r="B104">
        <v>4</v>
      </c>
      <c r="C104" s="1" t="str">
        <f t="shared" si="3"/>
        <v>Jet Engines Air Intakes4</v>
      </c>
      <c r="D104" t="s">
        <v>114</v>
      </c>
      <c r="E104" t="str">
        <f>IFERROR(VLOOKUP(D104,BaseTechNodes!$A$1:$A$238,1,FALSE),"Not Valid")</f>
        <v>streamlinedFlight</v>
      </c>
    </row>
    <row r="105" spans="1:5" x14ac:dyDescent="0.35">
      <c r="A105" s="5" t="s">
        <v>227</v>
      </c>
      <c r="B105">
        <v>5</v>
      </c>
      <c r="C105" s="1" t="str">
        <f t="shared" si="3"/>
        <v>Jet Engines Air Intakes5</v>
      </c>
      <c r="D105" t="s">
        <v>15</v>
      </c>
      <c r="E105" t="str">
        <f>IFERROR(VLOOKUP(D105,BaseTechNodes!$A$1:$A$238,1,FALSE),"Not Valid")</f>
        <v>supersonicFlight</v>
      </c>
    </row>
    <row r="106" spans="1:5" x14ac:dyDescent="0.35">
      <c r="A106" s="5" t="s">
        <v>227</v>
      </c>
      <c r="B106">
        <v>6</v>
      </c>
      <c r="C106" s="1" t="str">
        <f t="shared" si="3"/>
        <v>Jet Engines Air Intakes6</v>
      </c>
      <c r="D106" t="s">
        <v>142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227</v>
      </c>
      <c r="B107">
        <v>7</v>
      </c>
      <c r="C107" s="1" t="str">
        <f t="shared" si="3"/>
        <v>Jet Engines Air Intakes7</v>
      </c>
      <c r="D107" t="s">
        <v>29</v>
      </c>
      <c r="E107" t="str">
        <f>IFERROR(VLOOKUP(D107,BaseTechNodes!$A$1:$A$238,1,FALSE),"Not Valid")</f>
        <v>hypersonicFlight</v>
      </c>
    </row>
    <row r="108" spans="1:5" x14ac:dyDescent="0.35">
      <c r="A108" s="5" t="s">
        <v>227</v>
      </c>
      <c r="B108">
        <v>8</v>
      </c>
      <c r="C108" s="1" t="str">
        <f t="shared" si="3"/>
        <v>Jet Engines Air Intakes8</v>
      </c>
      <c r="D108" t="s">
        <v>171</v>
      </c>
      <c r="E108" t="str">
        <f>IFERROR(VLOOKUP(D108,BaseTechNodes!$A$1:$A$238,1,FALSE),"Not Valid")</f>
        <v>aerospaceTech</v>
      </c>
    </row>
    <row r="109" spans="1:5" x14ac:dyDescent="0.35">
      <c r="A109" s="5" t="s">
        <v>227</v>
      </c>
      <c r="B109">
        <v>9</v>
      </c>
      <c r="C109" s="1" t="str">
        <f t="shared" si="3"/>
        <v>Jet Engines Air Intakes9</v>
      </c>
      <c r="D109" t="s">
        <v>315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202</v>
      </c>
      <c r="B110">
        <v>0</v>
      </c>
      <c r="C110" s="1" t="str">
        <f t="shared" si="3"/>
        <v>Jet Parts Wings Fuel Tanks0</v>
      </c>
      <c r="D110" t="s">
        <v>75</v>
      </c>
      <c r="E110" t="str">
        <f>IFERROR(VLOOKUP(D110,BaseTechNodes!$A$1:$A$238,1,FALSE),"Not Valid")</f>
        <v>start</v>
      </c>
    </row>
    <row r="111" spans="1:5" x14ac:dyDescent="0.35">
      <c r="A111" s="5" t="s">
        <v>202</v>
      </c>
      <c r="B111">
        <v>1</v>
      </c>
      <c r="C111" s="1" t="str">
        <f t="shared" si="3"/>
        <v>Jet Parts Wings Fuel Tanks1</v>
      </c>
      <c r="D111" t="s">
        <v>76</v>
      </c>
      <c r="E111" t="str">
        <f>IFERROR(VLOOKUP(D111,BaseTechNodes!$A$1:$A$238,1,FALSE),"Not Valid")</f>
        <v>earlyFlight</v>
      </c>
    </row>
    <row r="112" spans="1:5" x14ac:dyDescent="0.35">
      <c r="A112" s="5" t="s">
        <v>202</v>
      </c>
      <c r="B112">
        <v>2</v>
      </c>
      <c r="C112" s="1" t="str">
        <f t="shared" si="3"/>
        <v>Jet Parts Wings Fuel Tanks2</v>
      </c>
      <c r="D112" t="s">
        <v>78</v>
      </c>
      <c r="E112" t="str">
        <f>IFERROR(VLOOKUP(D112,BaseTechNodes!$A$1:$A$238,1,FALSE),"Not Valid")</f>
        <v>stability</v>
      </c>
    </row>
    <row r="113" spans="1:5" x14ac:dyDescent="0.35">
      <c r="A113" s="5" t="s">
        <v>202</v>
      </c>
      <c r="B113">
        <v>3</v>
      </c>
      <c r="C113" s="1" t="str">
        <f t="shared" si="3"/>
        <v>Jet Parts Wings Fuel Tanks3</v>
      </c>
      <c r="D113" t="s">
        <v>82</v>
      </c>
      <c r="E113" t="str">
        <f>IFERROR(VLOOKUP(D113,BaseTechNodes!$A$1:$A$238,1,FALSE),"Not Valid")</f>
        <v>aviation</v>
      </c>
    </row>
    <row r="114" spans="1:5" x14ac:dyDescent="0.35">
      <c r="A114" s="5" t="s">
        <v>202</v>
      </c>
      <c r="B114">
        <v>4</v>
      </c>
      <c r="C114" s="1" t="str">
        <f t="shared" si="3"/>
        <v>Jet Parts Wings Fuel Tanks4</v>
      </c>
      <c r="D114" t="s">
        <v>109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202</v>
      </c>
      <c r="B115">
        <v>5</v>
      </c>
      <c r="C115" s="1" t="str">
        <f t="shared" si="3"/>
        <v>Jet Parts Wings Fuel Tanks5</v>
      </c>
      <c r="D115" t="s">
        <v>12</v>
      </c>
      <c r="E115" t="str">
        <f>IFERROR(VLOOKUP(D115,BaseTechNodes!$A$1:$A$238,1,FALSE),"Not Valid")</f>
        <v>advAerodynamics</v>
      </c>
    </row>
    <row r="116" spans="1:5" x14ac:dyDescent="0.35">
      <c r="A116" s="5" t="s">
        <v>202</v>
      </c>
      <c r="B116">
        <v>6</v>
      </c>
      <c r="C116" s="1" t="str">
        <f t="shared" si="3"/>
        <v>Jet Parts Wings Fuel Tanks6</v>
      </c>
      <c r="D116" t="s">
        <v>108</v>
      </c>
      <c r="E116" t="str">
        <f>IFERROR(VLOOKUP(D116,BaseTechNodes!$A$1:$A$238,1,FALSE),"Not Valid")</f>
        <v>heavyAerodynamics</v>
      </c>
    </row>
    <row r="117" spans="1:5" x14ac:dyDescent="0.35">
      <c r="A117" s="5" t="s">
        <v>202</v>
      </c>
      <c r="B117">
        <v>7</v>
      </c>
      <c r="C117" s="1" t="str">
        <f t="shared" si="3"/>
        <v>Jet Parts Wings Fuel Tanks7</v>
      </c>
      <c r="D117" t="s">
        <v>24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202</v>
      </c>
      <c r="B118">
        <v>8</v>
      </c>
      <c r="C118" s="1" t="str">
        <f t="shared" si="3"/>
        <v>Jet Parts Wings Fuel Tanks8</v>
      </c>
      <c r="D118" t="s">
        <v>170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202</v>
      </c>
      <c r="B119">
        <v>9</v>
      </c>
      <c r="C119" s="1" t="str">
        <f t="shared" si="3"/>
        <v>Jet Parts Wings Fuel Tanks9</v>
      </c>
      <c r="D119" t="s">
        <v>182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221</v>
      </c>
      <c r="B120">
        <v>4</v>
      </c>
      <c r="C120" s="1" t="str">
        <f t="shared" si="3"/>
        <v>Ladders Lights4</v>
      </c>
      <c r="D120" t="s">
        <v>85</v>
      </c>
      <c r="E120" t="str">
        <f>IFERROR(VLOOKUP(D120,BaseTechNodes!$A$1:$A$238,1,FALSE),"Not Valid")</f>
        <v>spaceExploration</v>
      </c>
    </row>
    <row r="121" spans="1:5" x14ac:dyDescent="0.35">
      <c r="A121" s="5" t="s">
        <v>221</v>
      </c>
      <c r="B121">
        <v>5</v>
      </c>
      <c r="C121" s="1" t="str">
        <f t="shared" si="3"/>
        <v>Ladders Lights5</v>
      </c>
      <c r="D121" t="s">
        <v>33</v>
      </c>
      <c r="E121" t="str">
        <f>IFERROR(VLOOKUP(D121,BaseTechNodes!$A$1:$A$238,1,FALSE),"Not Valid")</f>
        <v>advExploration</v>
      </c>
    </row>
    <row r="122" spans="1:5" x14ac:dyDescent="0.35">
      <c r="A122" s="5" t="s">
        <v>218</v>
      </c>
      <c r="B122">
        <v>0</v>
      </c>
      <c r="C122" s="1" t="str">
        <f t="shared" si="3"/>
        <v>Landing Gear Wheels0</v>
      </c>
      <c r="D122" t="s">
        <v>75</v>
      </c>
      <c r="E122" t="str">
        <f>IFERROR(VLOOKUP(D122,BaseTechNodes!$A$1:$A$238,1,FALSE),"Not Valid")</f>
        <v>start</v>
      </c>
    </row>
    <row r="123" spans="1:5" x14ac:dyDescent="0.35">
      <c r="A123" s="5" t="s">
        <v>218</v>
      </c>
      <c r="B123">
        <v>1</v>
      </c>
      <c r="C123" s="1" t="str">
        <f t="shared" si="3"/>
        <v>Landing Gear Wheels1</v>
      </c>
      <c r="D123" t="s">
        <v>76</v>
      </c>
      <c r="E123" t="str">
        <f>IFERROR(VLOOKUP(D123,BaseTechNodes!$A$1:$A$238,1,FALSE),"Not Valid")</f>
        <v>earlyFlight</v>
      </c>
    </row>
    <row r="124" spans="1:5" x14ac:dyDescent="0.35">
      <c r="A124" s="5" t="s">
        <v>218</v>
      </c>
      <c r="B124">
        <v>2</v>
      </c>
      <c r="C124" s="1" t="str">
        <f t="shared" si="3"/>
        <v>Landing Gear Wheels2</v>
      </c>
      <c r="D124" t="s">
        <v>78</v>
      </c>
      <c r="E124" t="str">
        <f>IFERROR(VLOOKUP(D124,BaseTechNodes!$A$1:$A$238,1,FALSE),"Not Valid")</f>
        <v>stability</v>
      </c>
    </row>
    <row r="125" spans="1:5" x14ac:dyDescent="0.35">
      <c r="A125" s="5" t="s">
        <v>218</v>
      </c>
      <c r="B125">
        <v>3</v>
      </c>
      <c r="C125" s="1" t="str">
        <f t="shared" si="3"/>
        <v>Landing Gear Wheels3</v>
      </c>
      <c r="D125" t="s">
        <v>82</v>
      </c>
      <c r="E125" t="str">
        <f>IFERROR(VLOOKUP(D125,BaseTechNodes!$A$1:$A$238,1,FALSE),"Not Valid")</f>
        <v>aviation</v>
      </c>
    </row>
    <row r="126" spans="1:5" x14ac:dyDescent="0.35">
      <c r="A126" s="5" t="s">
        <v>218</v>
      </c>
      <c r="B126">
        <v>4</v>
      </c>
      <c r="C126" s="1" t="str">
        <f t="shared" si="3"/>
        <v>Landing Gear Wheels4</v>
      </c>
      <c r="D126" t="s">
        <v>13</v>
      </c>
      <c r="E126" t="str">
        <f>IFERROR(VLOOKUP(D126,BaseTechNodes!$A$1:$A$238,1,FALSE),"Not Valid")</f>
        <v>landing</v>
      </c>
    </row>
    <row r="127" spans="1:5" x14ac:dyDescent="0.35">
      <c r="A127" s="5" t="s">
        <v>218</v>
      </c>
      <c r="B127">
        <v>5</v>
      </c>
      <c r="C127" s="1" t="str">
        <f t="shared" si="3"/>
        <v>Landing Gear Wheels5</v>
      </c>
      <c r="D127" t="s">
        <v>72</v>
      </c>
      <c r="E127" t="str">
        <f>IFERROR(VLOOKUP(D127,BaseTechNodes!$A$1:$A$238,1,FALSE),"Not Valid")</f>
        <v>fieldScience</v>
      </c>
    </row>
    <row r="128" spans="1:5" x14ac:dyDescent="0.35">
      <c r="A128" s="5" t="s">
        <v>218</v>
      </c>
      <c r="B128">
        <v>6</v>
      </c>
      <c r="C128" s="1" t="str">
        <f t="shared" si="3"/>
        <v>Landing Gear Wheels6</v>
      </c>
      <c r="D128" t="s">
        <v>55</v>
      </c>
      <c r="E128" t="str">
        <f>IFERROR(VLOOKUP(D128,BaseTechNodes!$A$1:$A$238,1,FALSE),"Not Valid")</f>
        <v>advLanding</v>
      </c>
    </row>
    <row r="129" spans="1:5" x14ac:dyDescent="0.35">
      <c r="A129" s="5" t="s">
        <v>218</v>
      </c>
      <c r="B129">
        <v>7</v>
      </c>
      <c r="C129" s="1" t="str">
        <f t="shared" si="3"/>
        <v>Landing Gear Wheels7</v>
      </c>
      <c r="D129" t="s">
        <v>25</v>
      </c>
      <c r="E129" t="str">
        <f>IFERROR(VLOOKUP(D129,BaseTechNodes!$A$1:$A$238,1,FALSE),"Not Valid")</f>
        <v>heavyLanding</v>
      </c>
    </row>
    <row r="130" spans="1:5" x14ac:dyDescent="0.35">
      <c r="A130" s="5" t="s">
        <v>218</v>
      </c>
      <c r="B130">
        <v>8</v>
      </c>
      <c r="C130" s="1" t="str">
        <f t="shared" si="3"/>
        <v>Landing Gear Wheels8</v>
      </c>
      <c r="D130" t="s">
        <v>153</v>
      </c>
      <c r="E130" t="str">
        <f>IFERROR(VLOOKUP(D130,BaseTechNodes!$A$1:$A$238,1,FALSE),"Not Valid")</f>
        <v>advancedMotors</v>
      </c>
    </row>
    <row r="131" spans="1:5" x14ac:dyDescent="0.35">
      <c r="A131" s="5" t="s">
        <v>211</v>
      </c>
      <c r="B131">
        <v>0</v>
      </c>
      <c r="C131" s="1" t="str">
        <f t="shared" ref="C131:C195" si="4">_xlfn.CONCAT(A131,B131)</f>
        <v>Liquid Fuel Engines0</v>
      </c>
      <c r="D131" t="s">
        <v>75</v>
      </c>
      <c r="E131" t="str">
        <f>IFERROR(VLOOKUP(D131,BaseTechNodes!$A$1:$A$238,1,FALSE),"Not Valid")</f>
        <v>start</v>
      </c>
    </row>
    <row r="132" spans="1:5" x14ac:dyDescent="0.35">
      <c r="A132" s="5" t="s">
        <v>211</v>
      </c>
      <c r="B132">
        <v>1</v>
      </c>
      <c r="C132" s="1" t="str">
        <f t="shared" si="4"/>
        <v>Liquid Fuel Engines1</v>
      </c>
      <c r="D132" t="s">
        <v>19</v>
      </c>
      <c r="E132" t="str">
        <f>IFERROR(VLOOKUP(D132,BaseTechNodes!$A$1:$A$238,1,FALSE),"Not Valid")</f>
        <v>basicRocketry</v>
      </c>
    </row>
    <row r="133" spans="1:5" x14ac:dyDescent="0.35">
      <c r="A133" s="5" t="s">
        <v>211</v>
      </c>
      <c r="B133">
        <v>2</v>
      </c>
      <c r="C133" s="1" t="str">
        <f t="shared" si="4"/>
        <v>Liquid Fuel Engines2</v>
      </c>
      <c r="D133" t="s">
        <v>177</v>
      </c>
      <c r="E133" t="str">
        <f>IFERROR(VLOOKUP(D133,BaseTechNodes!$A$1:$A$238,1,FALSE),"Not Valid")</f>
        <v>generalRocketry</v>
      </c>
    </row>
    <row r="134" spans="1:5" x14ac:dyDescent="0.35">
      <c r="A134" s="5" t="s">
        <v>211</v>
      </c>
      <c r="B134">
        <v>3</v>
      </c>
      <c r="C134" s="1" t="str">
        <f t="shared" si="4"/>
        <v>Liquid Fuel Engines3</v>
      </c>
      <c r="D134" t="s">
        <v>148</v>
      </c>
      <c r="E134" t="str">
        <f>IFERROR(VLOOKUP(D134,BaseTechNodes!$A$1:$A$238,1,FALSE),"Not Valid")</f>
        <v>advRocketry</v>
      </c>
    </row>
    <row r="135" spans="1:5" x14ac:dyDescent="0.35">
      <c r="A135" s="5" t="s">
        <v>211</v>
      </c>
      <c r="B135">
        <v>4</v>
      </c>
      <c r="C135" s="1" t="str">
        <f t="shared" si="4"/>
        <v>Liquid Fuel Engines4</v>
      </c>
      <c r="D135" t="s">
        <v>138</v>
      </c>
      <c r="E135" t="str">
        <f>IFERROR(VLOOKUP(D135,BaseTechNodes!$A$1:$A$238,1,FALSE),"Not Valid")</f>
        <v>heavyRocketry</v>
      </c>
    </row>
    <row r="136" spans="1:5" x14ac:dyDescent="0.35">
      <c r="A136" s="5" t="s">
        <v>211</v>
      </c>
      <c r="B136">
        <v>5</v>
      </c>
      <c r="C136" s="1" t="str">
        <f t="shared" si="4"/>
        <v>Liquid Fuel Engines5</v>
      </c>
      <c r="D136" t="s">
        <v>103</v>
      </c>
      <c r="E136" t="str">
        <f>IFERROR(VLOOKUP(D136,BaseTechNodes!$A$1:$A$238,1,FALSE),"Not Valid")</f>
        <v>heavierRocketry</v>
      </c>
    </row>
    <row r="137" spans="1:5" x14ac:dyDescent="0.35">
      <c r="A137" s="5" t="s">
        <v>211</v>
      </c>
      <c r="B137">
        <v>6</v>
      </c>
      <c r="C137" s="1" t="str">
        <f t="shared" si="4"/>
        <v>Liquid Fuel Engines6</v>
      </c>
      <c r="D137" t="s">
        <v>132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211</v>
      </c>
      <c r="B138">
        <v>7</v>
      </c>
      <c r="C138" s="1" t="str">
        <f t="shared" si="4"/>
        <v>Liquid Fuel Engines7</v>
      </c>
      <c r="D138" t="s">
        <v>127</v>
      </c>
      <c r="E138" t="str">
        <f>IFERROR(VLOOKUP(D138,BaseTechNodes!$A$1:$A$238,1,FALSE),"Not Valid")</f>
        <v>veryHeavyRocketry</v>
      </c>
    </row>
    <row r="139" spans="1:5" x14ac:dyDescent="0.35">
      <c r="A139" s="5" t="s">
        <v>211</v>
      </c>
      <c r="B139">
        <v>8</v>
      </c>
      <c r="C139" s="1" t="str">
        <f t="shared" si="4"/>
        <v>Liquid Fuel Engines8</v>
      </c>
      <c r="D139" t="s">
        <v>56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211</v>
      </c>
      <c r="B140">
        <v>9</v>
      </c>
      <c r="C140" s="1" t="str">
        <f t="shared" si="4"/>
        <v>Liquid Fuel Engines9</v>
      </c>
      <c r="D140" t="s">
        <v>102</v>
      </c>
      <c r="E140" t="str">
        <f>IFERROR(VLOOKUP(D140,BaseTechNodes!$A$1:$A$238,1,FALSE),"Not Valid")</f>
        <v>giganticRocketry</v>
      </c>
    </row>
    <row r="141" spans="1:5" x14ac:dyDescent="0.35">
      <c r="A141" s="5" t="s">
        <v>211</v>
      </c>
      <c r="B141">
        <v>10</v>
      </c>
      <c r="C141" s="1" t="str">
        <f t="shared" si="4"/>
        <v>Liquid Fuel Engines10</v>
      </c>
      <c r="D141" t="s">
        <v>332</v>
      </c>
      <c r="E141" t="str">
        <f>IFERROR(VLOOKUP(D141,BaseTechNodes!$A$1:$A$238,1,FALSE),"Not Valid")</f>
        <v>colossalRocketry</v>
      </c>
    </row>
    <row r="142" spans="1:5" x14ac:dyDescent="0.35">
      <c r="A142" s="5" t="s">
        <v>334</v>
      </c>
      <c r="B142">
        <v>0</v>
      </c>
      <c r="C142" s="1" t="str">
        <f t="shared" si="4"/>
        <v>Liquid Fuel Systems0</v>
      </c>
      <c r="D142" t="s">
        <v>75</v>
      </c>
      <c r="E142" t="str">
        <f>IFERROR(VLOOKUP(D142,BaseTechNodes!$A$1:$A$238,1,FALSE),"Not Valid")</f>
        <v>start</v>
      </c>
    </row>
    <row r="143" spans="1:5" x14ac:dyDescent="0.35">
      <c r="A143" s="5" t="s">
        <v>334</v>
      </c>
      <c r="B143">
        <v>1</v>
      </c>
      <c r="C143" s="1" t="str">
        <f t="shared" si="4"/>
        <v>Liquid Fuel Systems1</v>
      </c>
      <c r="D143" t="s">
        <v>19</v>
      </c>
      <c r="E143" t="str">
        <f>IFERROR(VLOOKUP(D143,BaseTechNodes!$A$1:$A$238,1,FALSE),"Not Valid")</f>
        <v>basicRocketry</v>
      </c>
    </row>
    <row r="144" spans="1:5" x14ac:dyDescent="0.35">
      <c r="A144" s="5" t="s">
        <v>334</v>
      </c>
      <c r="B144">
        <v>2</v>
      </c>
      <c r="C144" s="1" t="str">
        <f t="shared" si="4"/>
        <v>Liquid Fuel Systems2</v>
      </c>
      <c r="D144" t="s">
        <v>124</v>
      </c>
      <c r="E144" t="str">
        <f>IFERROR(VLOOKUP(D144,BaseTechNodes!$A$1:$A$238,1,FALSE),"Not Valid")</f>
        <v>earlyFuelSystems</v>
      </c>
    </row>
    <row r="145" spans="1:5" x14ac:dyDescent="0.35">
      <c r="A145" s="5" t="s">
        <v>334</v>
      </c>
      <c r="B145">
        <v>3</v>
      </c>
      <c r="C145" s="1" t="str">
        <f t="shared" si="4"/>
        <v>Liquid Fuel Systems3</v>
      </c>
      <c r="D145" t="s">
        <v>96</v>
      </c>
      <c r="E145" t="str">
        <f>IFERROR(VLOOKUP(D145,BaseTechNodes!$A$1:$A$238,1,FALSE),"Not Valid")</f>
        <v>basicFuelSystems</v>
      </c>
    </row>
    <row r="146" spans="1:5" x14ac:dyDescent="0.35">
      <c r="A146" s="5" t="s">
        <v>334</v>
      </c>
      <c r="B146">
        <v>4</v>
      </c>
      <c r="C146" s="1" t="str">
        <f t="shared" si="4"/>
        <v>Liquid Fuel Systems4</v>
      </c>
      <c r="D146" t="s">
        <v>95</v>
      </c>
      <c r="E146" t="str">
        <f>IFERROR(VLOOKUP(D146,BaseTechNodes!$A$1:$A$238,1,FALSE),"Not Valid")</f>
        <v>fuelSystems</v>
      </c>
    </row>
    <row r="147" spans="1:5" x14ac:dyDescent="0.35">
      <c r="A147" s="5" t="s">
        <v>334</v>
      </c>
      <c r="B147">
        <v>5</v>
      </c>
      <c r="C147" s="1" t="str">
        <f t="shared" si="4"/>
        <v>Liquid Fuel Systems5</v>
      </c>
      <c r="D147" t="s">
        <v>94</v>
      </c>
      <c r="E147" t="str">
        <f>IFERROR(VLOOKUP(D147,BaseTechNodes!$A$1:$A$238,1,FALSE),"Not Valid")</f>
        <v>advFuelSystems</v>
      </c>
    </row>
    <row r="148" spans="1:5" x14ac:dyDescent="0.35">
      <c r="A148" s="5" t="s">
        <v>334</v>
      </c>
      <c r="B148">
        <v>6</v>
      </c>
      <c r="C148" s="1" t="str">
        <f t="shared" si="4"/>
        <v>Liquid Fuel Systems6</v>
      </c>
      <c r="D148" t="s">
        <v>93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334</v>
      </c>
      <c r="B149">
        <v>7</v>
      </c>
      <c r="C149" s="1" t="str">
        <f t="shared" si="4"/>
        <v>Liquid Fuel Systems7</v>
      </c>
      <c r="D149" t="s">
        <v>92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334</v>
      </c>
      <c r="B150">
        <v>8</v>
      </c>
      <c r="C150" s="1" t="str">
        <f t="shared" si="4"/>
        <v>Liquid Fuel Systems8</v>
      </c>
      <c r="D150" t="s">
        <v>91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334</v>
      </c>
      <c r="B151">
        <v>9</v>
      </c>
      <c r="C151" s="1" t="str">
        <f t="shared" si="4"/>
        <v>Liquid Fuel Systems9</v>
      </c>
      <c r="D151" t="s">
        <v>90</v>
      </c>
      <c r="E151" t="str">
        <f>IFERROR(VLOOKUP(D151,BaseTechNodes!$A$1:$A$238,1,FALSE),"Not Valid")</f>
        <v>exoticFuelStorage</v>
      </c>
    </row>
    <row r="152" spans="1:5" x14ac:dyDescent="0.35">
      <c r="A152" s="5" t="s">
        <v>334</v>
      </c>
      <c r="B152">
        <v>10</v>
      </c>
      <c r="C152" s="1" t="str">
        <f t="shared" si="4"/>
        <v>Liquid Fuel Systems10</v>
      </c>
      <c r="D152" t="s">
        <v>155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336</v>
      </c>
      <c r="B153">
        <v>0</v>
      </c>
      <c r="C153" s="1" t="str">
        <f t="shared" si="4"/>
        <v>Monopropellant Fuel Systems0</v>
      </c>
      <c r="D153" t="s">
        <v>75</v>
      </c>
      <c r="E153" t="str">
        <f>IFERROR(VLOOKUP(D153,BaseTechNodes!$A$1:$A$238,1,FALSE),"Not Valid")</f>
        <v>start</v>
      </c>
    </row>
    <row r="154" spans="1:5" x14ac:dyDescent="0.35">
      <c r="A154" s="5" t="s">
        <v>336</v>
      </c>
      <c r="B154">
        <v>1</v>
      </c>
      <c r="C154" s="1" t="str">
        <f t="shared" si="4"/>
        <v>Monopropellant Fuel Systems1</v>
      </c>
      <c r="D154" t="s">
        <v>19</v>
      </c>
      <c r="E154" t="str">
        <f>IFERROR(VLOOKUP(D154,BaseTechNodes!$A$1:$A$238,1,FALSE),"Not Valid")</f>
        <v>basicRocketry</v>
      </c>
    </row>
    <row r="155" spans="1:5" x14ac:dyDescent="0.35">
      <c r="A155" s="5" t="s">
        <v>336</v>
      </c>
      <c r="B155">
        <v>2</v>
      </c>
      <c r="C155" s="1" t="str">
        <f t="shared" si="4"/>
        <v>Monopropellant Fuel Systems2</v>
      </c>
      <c r="D155" t="s">
        <v>145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336</v>
      </c>
      <c r="B156">
        <v>3</v>
      </c>
      <c r="C156" s="1" t="str">
        <f t="shared" si="4"/>
        <v>Monopropellant Fuel Systems3</v>
      </c>
      <c r="D156" t="s">
        <v>42</v>
      </c>
      <c r="E156" t="str">
        <f>IFERROR(VLOOKUP(D156,BaseTechNodes!$A$1:$A$238,1,FALSE),"Not Valid")</f>
        <v>flightControl</v>
      </c>
    </row>
    <row r="157" spans="1:5" x14ac:dyDescent="0.35">
      <c r="A157" s="5" t="s">
        <v>336</v>
      </c>
      <c r="B157">
        <v>4</v>
      </c>
      <c r="C157" s="1" t="str">
        <f t="shared" si="4"/>
        <v>Monopropellant Fuel Systems4</v>
      </c>
      <c r="D157" t="s">
        <v>20</v>
      </c>
      <c r="E157" t="str">
        <f>IFERROR(VLOOKUP(D157,BaseTechNodes!$A$1:$A$238,1,FALSE),"Not Valid")</f>
        <v>advFlightControl</v>
      </c>
    </row>
    <row r="158" spans="1:5" x14ac:dyDescent="0.35">
      <c r="A158" s="5" t="s">
        <v>336</v>
      </c>
      <c r="B158">
        <v>5</v>
      </c>
      <c r="C158" s="1" t="str">
        <f t="shared" si="4"/>
        <v>Monopropellant Fuel Systems5</v>
      </c>
      <c r="D158" t="s">
        <v>97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336</v>
      </c>
      <c r="B159">
        <v>6</v>
      </c>
      <c r="C159" s="1" t="str">
        <f t="shared" si="4"/>
        <v>Monopropellant Fuel Systems6</v>
      </c>
      <c r="D159" t="s">
        <v>152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336</v>
      </c>
      <c r="B160">
        <v>7</v>
      </c>
      <c r="C160" s="1" t="str">
        <f t="shared" si="4"/>
        <v>Monopropellant Fuel Systems7</v>
      </c>
      <c r="D160" t="s">
        <v>27</v>
      </c>
      <c r="E160" t="str">
        <f>IFERROR(VLOOKUP(D160,BaseTechNodes!$A$1:$A$238,1,FALSE),"Not Valid")</f>
        <v>exoticControl</v>
      </c>
    </row>
    <row r="161" spans="1:5" x14ac:dyDescent="0.35">
      <c r="A161" s="5" t="s">
        <v>335</v>
      </c>
      <c r="B161">
        <v>7</v>
      </c>
      <c r="C161" s="1" t="str">
        <f t="shared" si="4"/>
        <v>Noble Gas Lithium Fuel Systems7</v>
      </c>
      <c r="D161" t="s">
        <v>123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335</v>
      </c>
      <c r="B162">
        <v>9</v>
      </c>
      <c r="C162" s="1" t="str">
        <f t="shared" si="4"/>
        <v>Noble Gas Lithium Fuel Systems9</v>
      </c>
      <c r="D162" t="s">
        <v>163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333</v>
      </c>
      <c r="B163">
        <v>7</v>
      </c>
      <c r="C163" s="1" t="str">
        <f t="shared" si="4"/>
        <v>Nuclear Fuel Systems7</v>
      </c>
      <c r="D163" t="s">
        <v>560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217</v>
      </c>
      <c r="B164">
        <v>6</v>
      </c>
      <c r="C164" s="1" t="str">
        <f t="shared" si="4"/>
        <v>Nuclear Propulsion6</v>
      </c>
      <c r="D164" t="s">
        <v>179</v>
      </c>
      <c r="E164" t="str">
        <f>IFERROR(VLOOKUP(D164,BaseTechNodes!$A$1:$A$238,1,FALSE),"Not Valid")</f>
        <v>nuclearPropulsion</v>
      </c>
    </row>
    <row r="165" spans="1:5" x14ac:dyDescent="0.35">
      <c r="A165" s="5" t="s">
        <v>217</v>
      </c>
      <c r="B165">
        <v>7</v>
      </c>
      <c r="C165" s="1" t="str">
        <f t="shared" si="4"/>
        <v>Nuclear Propulsion7</v>
      </c>
      <c r="D165" t="s">
        <v>154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217</v>
      </c>
      <c r="B166">
        <v>8</v>
      </c>
      <c r="C166" s="1" t="str">
        <f t="shared" si="4"/>
        <v>Nuclear Propulsion8</v>
      </c>
      <c r="D166" t="s">
        <v>133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217</v>
      </c>
      <c r="B167">
        <v>9</v>
      </c>
      <c r="C167" s="1" t="str">
        <f t="shared" si="4"/>
        <v>Nuclear Propulsion9</v>
      </c>
      <c r="D167" t="s">
        <v>130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217</v>
      </c>
      <c r="B168">
        <v>10</v>
      </c>
      <c r="C168" s="1" t="str">
        <f t="shared" si="4"/>
        <v>Nuclear Propulsion10</v>
      </c>
      <c r="D168" t="s">
        <v>52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217</v>
      </c>
      <c r="B169">
        <v>11</v>
      </c>
      <c r="C169" s="1" t="str">
        <f t="shared" si="4"/>
        <v>Nuclear Propulsion11</v>
      </c>
      <c r="D169" t="s">
        <v>337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223</v>
      </c>
      <c r="B170">
        <v>2</v>
      </c>
      <c r="C170" s="1" t="str">
        <f t="shared" si="4"/>
        <v>Parachutes2</v>
      </c>
      <c r="D170" t="s">
        <v>111</v>
      </c>
      <c r="E170" t="str">
        <f>IFERROR(VLOOKUP(D170,BaseTechNodes!$A$1:$A$238,1,FALSE),"Not Valid")</f>
        <v>survivability</v>
      </c>
    </row>
    <row r="171" spans="1:5" x14ac:dyDescent="0.35">
      <c r="A171" s="5" t="s">
        <v>223</v>
      </c>
      <c r="B171">
        <v>3</v>
      </c>
      <c r="C171" s="1" t="str">
        <f t="shared" si="4"/>
        <v>Parachutes3</v>
      </c>
      <c r="D171" t="s">
        <v>107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223</v>
      </c>
      <c r="B172">
        <v>4</v>
      </c>
      <c r="C172" s="1" t="str">
        <f t="shared" si="4"/>
        <v>Parachutes4</v>
      </c>
      <c r="D172" t="s">
        <v>85</v>
      </c>
      <c r="E172" t="str">
        <f>IFERROR(VLOOKUP(D172,BaseTechNodes!$A$1:$A$238,1,FALSE),"Not Valid")</f>
        <v>spaceExploration</v>
      </c>
    </row>
    <row r="173" spans="1:5" x14ac:dyDescent="0.35">
      <c r="A173" s="5" t="s">
        <v>223</v>
      </c>
      <c r="B173">
        <v>5</v>
      </c>
      <c r="C173" s="1" t="str">
        <f t="shared" si="4"/>
        <v>Parachutes5</v>
      </c>
      <c r="D173" t="s">
        <v>33</v>
      </c>
      <c r="E173" t="str">
        <f>IFERROR(VLOOKUP(D173,BaseTechNodes!$A$1:$A$238,1,FALSE),"Not Valid")</f>
        <v>advExploration</v>
      </c>
    </row>
    <row r="174" spans="1:5" x14ac:dyDescent="0.35">
      <c r="A174" s="5" t="s">
        <v>331</v>
      </c>
      <c r="B174">
        <v>9</v>
      </c>
      <c r="C174" s="1" t="str">
        <f t="shared" si="4"/>
        <v>Plasma Propulsion9</v>
      </c>
      <c r="D174" t="s">
        <v>178</v>
      </c>
      <c r="E174" t="str">
        <f>IFERROR(VLOOKUP(D174,BaseTechNodes!$A$1:$A$238,1,FALSE),"Not Valid")</f>
        <v>plasmaPropulsion</v>
      </c>
    </row>
    <row r="175" spans="1:5" x14ac:dyDescent="0.35">
      <c r="A175" s="5" t="s">
        <v>331</v>
      </c>
      <c r="B175">
        <v>10</v>
      </c>
      <c r="C175" s="1" t="str">
        <f t="shared" si="4"/>
        <v>Plasma Propulsion10</v>
      </c>
      <c r="D175" t="s">
        <v>164</v>
      </c>
      <c r="E175" t="str">
        <f>IFERROR(VLOOKUP(D175,BaseTechNodes!$A$1:$A$238,1,FALSE),"Not Valid")</f>
        <v>advEMSystems</v>
      </c>
    </row>
    <row r="176" spans="1:5" x14ac:dyDescent="0.35">
      <c r="A176" s="5" t="s">
        <v>331</v>
      </c>
      <c r="B176">
        <v>11</v>
      </c>
      <c r="C176" s="1" t="str">
        <f t="shared" si="4"/>
        <v>Plasma Propulsion11</v>
      </c>
      <c r="D176" t="s">
        <v>176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331</v>
      </c>
      <c r="B177">
        <v>12</v>
      </c>
      <c r="C177" s="1" t="str">
        <f t="shared" si="4"/>
        <v>Plasma Propulsion12</v>
      </c>
      <c r="D177" t="s">
        <v>338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215</v>
      </c>
      <c r="B178">
        <v>0</v>
      </c>
      <c r="C178" s="1" t="str">
        <f t="shared" si="4"/>
        <v>Probes0</v>
      </c>
      <c r="D178" t="s">
        <v>75</v>
      </c>
      <c r="E178" t="str">
        <f>IFERROR(VLOOKUP(D178,BaseTechNodes!$A$1:$A$238,1,FALSE),"Not Valid")</f>
        <v>start</v>
      </c>
    </row>
    <row r="179" spans="1:5" x14ac:dyDescent="0.35">
      <c r="A179" s="5" t="s">
        <v>215</v>
      </c>
      <c r="B179">
        <v>1</v>
      </c>
      <c r="C179" s="1" t="str">
        <f t="shared" si="4"/>
        <v>Probes1</v>
      </c>
      <c r="D179" t="s">
        <v>115</v>
      </c>
      <c r="E179" t="str">
        <f>IFERROR(VLOOKUP(D179,BaseTechNodes!$A$1:$A$238,1,FALSE),"Not Valid")</f>
        <v>engineering101</v>
      </c>
    </row>
    <row r="180" spans="1:5" x14ac:dyDescent="0.35">
      <c r="A180" s="5" t="s">
        <v>215</v>
      </c>
      <c r="B180">
        <v>2</v>
      </c>
      <c r="C180" s="1" t="str">
        <f t="shared" si="4"/>
        <v>Probes2</v>
      </c>
      <c r="D180" t="s">
        <v>43</v>
      </c>
      <c r="E180" t="str">
        <f>IFERROR(VLOOKUP(D180,BaseTechNodes!$A$1:$A$238,1,FALSE),"Not Valid")</f>
        <v>science201</v>
      </c>
    </row>
    <row r="181" spans="1:5" x14ac:dyDescent="0.35">
      <c r="A181" s="5" t="s">
        <v>215</v>
      </c>
      <c r="B181">
        <v>3</v>
      </c>
      <c r="C181" s="1" t="str">
        <f t="shared" si="4"/>
        <v>Probes3</v>
      </c>
      <c r="D181" t="s">
        <v>36</v>
      </c>
      <c r="E181" t="str">
        <f>IFERROR(VLOOKUP(D181,BaseTechNodes!$A$1:$A$238,1,FALSE),"Not Valid")</f>
        <v>basicScience</v>
      </c>
    </row>
    <row r="182" spans="1:5" x14ac:dyDescent="0.35">
      <c r="A182" s="5" t="s">
        <v>215</v>
      </c>
      <c r="B182">
        <v>4</v>
      </c>
      <c r="C182" s="1" t="str">
        <f t="shared" si="4"/>
        <v>Probes4</v>
      </c>
      <c r="D182" t="s">
        <v>51</v>
      </c>
      <c r="E182" t="str">
        <f>IFERROR(VLOOKUP(D182,BaseTechNodes!$A$1:$A$238,1,FALSE),"Not Valid")</f>
        <v>earlyProbes</v>
      </c>
    </row>
    <row r="183" spans="1:5" x14ac:dyDescent="0.35">
      <c r="A183" s="5" t="s">
        <v>215</v>
      </c>
      <c r="B183">
        <v>5</v>
      </c>
      <c r="C183" s="1" t="str">
        <f t="shared" si="4"/>
        <v>Probes5</v>
      </c>
      <c r="D183" t="s">
        <v>84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215</v>
      </c>
      <c r="B184">
        <v>6</v>
      </c>
      <c r="C184" s="1" t="str">
        <f t="shared" si="4"/>
        <v>Probes6</v>
      </c>
      <c r="D184" t="s">
        <v>50</v>
      </c>
      <c r="E184" t="str">
        <f>IFERROR(VLOOKUP(D184,BaseTechNodes!$A$1:$A$238,1,FALSE),"Not Valid")</f>
        <v>unmannedTech</v>
      </c>
    </row>
    <row r="185" spans="1:5" x14ac:dyDescent="0.35">
      <c r="A185" s="5" t="s">
        <v>215</v>
      </c>
      <c r="B185">
        <v>7</v>
      </c>
      <c r="C185" s="1" t="str">
        <f t="shared" si="4"/>
        <v>Probes7</v>
      </c>
      <c r="D185" t="s">
        <v>121</v>
      </c>
      <c r="E185" t="str">
        <f>IFERROR(VLOOKUP(D185,BaseTechNodes!$A$1:$A$238,1,FALSE),"Not Valid")</f>
        <v>advUnmanned</v>
      </c>
    </row>
    <row r="186" spans="1:5" x14ac:dyDescent="0.35">
      <c r="A186" s="5" t="s">
        <v>215</v>
      </c>
      <c r="B186">
        <v>8</v>
      </c>
      <c r="C186" s="1" t="str">
        <f t="shared" si="4"/>
        <v>Probes8</v>
      </c>
      <c r="D186" t="s">
        <v>141</v>
      </c>
      <c r="E186" t="str">
        <f>IFERROR(VLOOKUP(D186,BaseTechNodes!$A$1:$A$238,1,FALSE),"Not Valid")</f>
        <v>largeUnmanned</v>
      </c>
    </row>
    <row r="187" spans="1:5" x14ac:dyDescent="0.35">
      <c r="A187" s="5" t="s">
        <v>215</v>
      </c>
      <c r="B187">
        <v>9</v>
      </c>
      <c r="C187" s="1" t="str">
        <f t="shared" si="4"/>
        <v>Probes9</v>
      </c>
      <c r="D187" t="s">
        <v>169</v>
      </c>
      <c r="E187" t="str">
        <f>IFERROR(VLOOKUP(D187,BaseTechNodes!$A$1:$A$238,1,FALSE),"Not Valid")</f>
        <v>artificialIntelligence</v>
      </c>
    </row>
    <row r="188" spans="1:5" x14ac:dyDescent="0.35">
      <c r="A188" s="6" t="s">
        <v>339</v>
      </c>
      <c r="B188">
        <v>6</v>
      </c>
      <c r="C188" s="1" t="str">
        <f t="shared" si="4"/>
        <v>Drone Core6</v>
      </c>
      <c r="D188" t="s">
        <v>558</v>
      </c>
      <c r="E188" t="str">
        <f>IFERROR(VLOOKUP(D188,BaseTechNodes!$A$1:$A$238,1,FALSE),"Not Valid")</f>
        <v>electronics</v>
      </c>
    </row>
    <row r="189" spans="1:5" x14ac:dyDescent="0.35">
      <c r="A189" s="5" t="s">
        <v>339</v>
      </c>
      <c r="B189">
        <v>7</v>
      </c>
      <c r="C189" s="1" t="str">
        <f t="shared" si="4"/>
        <v>Drone Core7</v>
      </c>
      <c r="D189" t="s">
        <v>28</v>
      </c>
      <c r="E189" t="str">
        <f>IFERROR(VLOOKUP(D189,BaseTechNodes!$A$1:$A$238,1,FALSE),"Not Valid")</f>
        <v>automation</v>
      </c>
    </row>
    <row r="190" spans="1:5" x14ac:dyDescent="0.35">
      <c r="A190" s="5" t="s">
        <v>339</v>
      </c>
      <c r="B190">
        <v>8</v>
      </c>
      <c r="C190" s="1" t="str">
        <f t="shared" si="4"/>
        <v>Drone Core8</v>
      </c>
      <c r="D190" t="s">
        <v>172</v>
      </c>
      <c r="E190" t="str">
        <f>IFERROR(VLOOKUP(D190,BaseTechNodes!$A$1:$A$238,1,FALSE),"Not Valid")</f>
        <v>mechatronics</v>
      </c>
    </row>
    <row r="191" spans="1:5" x14ac:dyDescent="0.35">
      <c r="A191" s="5" t="s">
        <v>230</v>
      </c>
      <c r="B191">
        <v>0</v>
      </c>
      <c r="C191" s="1" t="str">
        <f t="shared" si="4"/>
        <v>Resource Detection0</v>
      </c>
      <c r="D191" t="s">
        <v>75</v>
      </c>
      <c r="E191" t="str">
        <f>IFERROR(VLOOKUP(D191,BaseTechNodes!$A$1:$A$238,1,FALSE),"Not Valid")</f>
        <v>start</v>
      </c>
    </row>
    <row r="192" spans="1:5" x14ac:dyDescent="0.35">
      <c r="A192" s="5" t="s">
        <v>230</v>
      </c>
      <c r="B192">
        <v>1</v>
      </c>
      <c r="C192" s="1" t="str">
        <f t="shared" si="4"/>
        <v>Resource Detection1</v>
      </c>
      <c r="D192" t="s">
        <v>115</v>
      </c>
      <c r="E192" t="str">
        <f>IFERROR(VLOOKUP(D192,BaseTechNodes!$A$1:$A$238,1,FALSE),"Not Valid")</f>
        <v>engineering101</v>
      </c>
    </row>
    <row r="193" spans="1:5" x14ac:dyDescent="0.35">
      <c r="A193" s="5" t="s">
        <v>230</v>
      </c>
      <c r="B193">
        <v>2</v>
      </c>
      <c r="C193" s="1" t="str">
        <f t="shared" si="4"/>
        <v>Resource Detection2</v>
      </c>
      <c r="D193" t="s">
        <v>43</v>
      </c>
      <c r="E193" t="str">
        <f>IFERROR(VLOOKUP(D193,BaseTechNodes!$A$1:$A$238,1,FALSE),"Not Valid")</f>
        <v>science201</v>
      </c>
    </row>
    <row r="194" spans="1:5" x14ac:dyDescent="0.35">
      <c r="A194" s="5" t="s">
        <v>230</v>
      </c>
      <c r="B194">
        <v>3</v>
      </c>
      <c r="C194" s="1" t="str">
        <f t="shared" si="4"/>
        <v>Resource Detection3</v>
      </c>
      <c r="D194" t="s">
        <v>36</v>
      </c>
      <c r="E194" t="str">
        <f>IFERROR(VLOOKUP(D194,BaseTechNodes!$A$1:$A$238,1,FALSE),"Not Valid")</f>
        <v>basicScience</v>
      </c>
    </row>
    <row r="195" spans="1:5" x14ac:dyDescent="0.35">
      <c r="A195" s="5" t="s">
        <v>230</v>
      </c>
      <c r="B195">
        <v>4</v>
      </c>
      <c r="C195" s="1" t="str">
        <f t="shared" si="4"/>
        <v>Resource Detection4</v>
      </c>
      <c r="D195" t="s">
        <v>37</v>
      </c>
      <c r="E195" t="str">
        <f>IFERROR(VLOOKUP(D195,BaseTechNodes!$A$1:$A$238,1,FALSE),"Not Valid")</f>
        <v>appliedScience</v>
      </c>
    </row>
    <row r="196" spans="1:5" x14ac:dyDescent="0.35">
      <c r="A196" s="5" t="s">
        <v>230</v>
      </c>
      <c r="B196">
        <v>5</v>
      </c>
      <c r="C196" s="1" t="str">
        <f t="shared" ref="C196:C258" si="5">_xlfn.CONCAT(A196,B196)</f>
        <v>Resource Detection5</v>
      </c>
      <c r="D196" t="s">
        <v>39</v>
      </c>
      <c r="E196" t="str">
        <f>IFERROR(VLOOKUP(D196,BaseTechNodes!$A$1:$A$238,1,FALSE),"Not Valid")</f>
        <v>exactScience</v>
      </c>
    </row>
    <row r="197" spans="1:5" x14ac:dyDescent="0.35">
      <c r="A197" s="5" t="s">
        <v>230</v>
      </c>
      <c r="B197">
        <v>6</v>
      </c>
      <c r="C197" s="1" t="str">
        <f t="shared" si="5"/>
        <v>Resource Detection6</v>
      </c>
      <c r="D197" t="s">
        <v>38</v>
      </c>
      <c r="E197" t="str">
        <f>IFERROR(VLOOKUP(D197,BaseTechNodes!$A$1:$A$238,1,FALSE),"Not Valid")</f>
        <v>scienceTech</v>
      </c>
    </row>
    <row r="198" spans="1:5" x14ac:dyDescent="0.35">
      <c r="A198" s="5" t="s">
        <v>230</v>
      </c>
      <c r="B198">
        <v>7</v>
      </c>
      <c r="C198" s="1" t="str">
        <f t="shared" si="5"/>
        <v>Resource Detection7</v>
      </c>
      <c r="D198" t="s">
        <v>116</v>
      </c>
      <c r="E198" t="str">
        <f>IFERROR(VLOOKUP(D198,BaseTechNodes!$A$1:$A$238,1,FALSE),"Not Valid")</f>
        <v>advScienceTech</v>
      </c>
    </row>
    <row r="199" spans="1:5" x14ac:dyDescent="0.35">
      <c r="A199" s="5" t="s">
        <v>230</v>
      </c>
      <c r="B199">
        <v>8</v>
      </c>
      <c r="C199" s="1" t="str">
        <f t="shared" si="5"/>
        <v>Resource Detection8</v>
      </c>
      <c r="D199" t="s">
        <v>68</v>
      </c>
      <c r="E199" t="str">
        <f>IFERROR(VLOOKUP(D199,BaseTechNodes!$A$1:$A$238,1,FALSE),"Not Valid")</f>
        <v>experimentalScience</v>
      </c>
    </row>
    <row r="200" spans="1:5" x14ac:dyDescent="0.35">
      <c r="A200" s="5" t="s">
        <v>230</v>
      </c>
      <c r="B200">
        <v>9</v>
      </c>
      <c r="C200" s="1" t="str">
        <f t="shared" si="5"/>
        <v>Resource Detection9</v>
      </c>
      <c r="D200" t="s">
        <v>147</v>
      </c>
      <c r="E200" t="str">
        <f>IFERROR(VLOOKUP(D200,BaseTechNodes!$A$1:$A$238,1,FALSE),"Not Valid")</f>
        <v>metascience</v>
      </c>
    </row>
    <row r="201" spans="1:5" x14ac:dyDescent="0.35">
      <c r="A201" s="5" t="s">
        <v>219</v>
      </c>
      <c r="B201">
        <v>0</v>
      </c>
      <c r="C201" s="1" t="str">
        <f t="shared" si="5"/>
        <v>RCS Thrusters SAS Modules Launch Escape0</v>
      </c>
      <c r="D201" t="s">
        <v>75</v>
      </c>
      <c r="E201" t="str">
        <f>IFERROR(VLOOKUP(D201,BaseTechNodes!$A$1:$A$238,1,FALSE),"Not Valid")</f>
        <v>start</v>
      </c>
    </row>
    <row r="202" spans="1:5" x14ac:dyDescent="0.35">
      <c r="A202" s="5" t="s">
        <v>219</v>
      </c>
      <c r="B202">
        <v>1</v>
      </c>
      <c r="C202" s="1" t="str">
        <f t="shared" si="5"/>
        <v>RCS Thrusters SAS Modules Launch Escape1</v>
      </c>
      <c r="D202" t="s">
        <v>19</v>
      </c>
      <c r="E202" t="str">
        <f>IFERROR(VLOOKUP(D202,BaseTechNodes!$A$1:$A$238,1,FALSE),"Not Valid")</f>
        <v>basicRocketry</v>
      </c>
    </row>
    <row r="203" spans="1:5" x14ac:dyDescent="0.35">
      <c r="A203" s="5" t="s">
        <v>219</v>
      </c>
      <c r="B203">
        <v>2</v>
      </c>
      <c r="C203" s="1" t="str">
        <f t="shared" si="5"/>
        <v>RCS Thrusters SAS Modules Launch Escape2</v>
      </c>
      <c r="D203" t="s">
        <v>145</v>
      </c>
      <c r="E203" t="str">
        <f>IFERROR(VLOOKUP(D203,BaseTechNodes!$A$1:$A$238,1,FALSE),"Not Valid")</f>
        <v>basicFlightControl</v>
      </c>
    </row>
    <row r="204" spans="1:5" x14ac:dyDescent="0.35">
      <c r="A204" s="5" t="s">
        <v>219</v>
      </c>
      <c r="B204">
        <v>3</v>
      </c>
      <c r="C204" s="1" t="str">
        <f t="shared" si="5"/>
        <v>RCS Thrusters SAS Modules Launch Escape3</v>
      </c>
      <c r="D204" t="s">
        <v>42</v>
      </c>
      <c r="E204" t="str">
        <f>IFERROR(VLOOKUP(D204,BaseTechNodes!$A$1:$A$238,1,FALSE),"Not Valid")</f>
        <v>flightControl</v>
      </c>
    </row>
    <row r="205" spans="1:5" x14ac:dyDescent="0.35">
      <c r="A205" s="5" t="s">
        <v>219</v>
      </c>
      <c r="B205">
        <v>4</v>
      </c>
      <c r="C205" s="1" t="str">
        <f t="shared" si="5"/>
        <v>RCS Thrusters SAS Modules Launch Escape4</v>
      </c>
      <c r="D205" t="s">
        <v>20</v>
      </c>
      <c r="E205" t="str">
        <f>IFERROR(VLOOKUP(D205,BaseTechNodes!$A$1:$A$238,1,FALSE),"Not Valid")</f>
        <v>advFlightControl</v>
      </c>
    </row>
    <row r="206" spans="1:5" x14ac:dyDescent="0.35">
      <c r="A206" s="5" t="s">
        <v>219</v>
      </c>
      <c r="B206">
        <v>5</v>
      </c>
      <c r="C206" s="1" t="str">
        <f t="shared" si="5"/>
        <v>RCS Thrusters SAS Modules Launch Escape5</v>
      </c>
      <c r="D206" t="s">
        <v>97</v>
      </c>
      <c r="E206" t="str">
        <f>IFERROR(VLOOKUP(D206,BaseTechNodes!$A$1:$A$238,1,FALSE),"Not Valid")</f>
        <v>specializedControl</v>
      </c>
    </row>
    <row r="207" spans="1:5" x14ac:dyDescent="0.35">
      <c r="A207" s="5" t="s">
        <v>219</v>
      </c>
      <c r="B207">
        <v>6</v>
      </c>
      <c r="C207" s="1" t="str">
        <f t="shared" si="5"/>
        <v>RCS Thrusters SAS Modules Launch Escape6</v>
      </c>
      <c r="D207" t="s">
        <v>152</v>
      </c>
      <c r="E207" t="str">
        <f>IFERROR(VLOOKUP(D207,BaseTechNodes!$A$1:$A$238,1,FALSE),"Not Valid")</f>
        <v>experimentalControl</v>
      </c>
    </row>
    <row r="208" spans="1:5" x14ac:dyDescent="0.35">
      <c r="A208" s="5" t="s">
        <v>219</v>
      </c>
      <c r="B208">
        <v>7</v>
      </c>
      <c r="C208" s="1" t="str">
        <f t="shared" si="5"/>
        <v>RCS Thrusters SAS Modules Launch Escape7</v>
      </c>
      <c r="D208" t="s">
        <v>27</v>
      </c>
      <c r="E208" t="str">
        <f>IFERROR(VLOOKUP(D208,BaseTechNodes!$A$1:$A$238,1,FALSE),"Not Valid")</f>
        <v>exoticControl</v>
      </c>
    </row>
    <row r="209" spans="1:5" x14ac:dyDescent="0.35">
      <c r="A209" s="5" t="s">
        <v>204</v>
      </c>
      <c r="B209">
        <v>3</v>
      </c>
      <c r="C209" s="1" t="str">
        <f t="shared" si="5"/>
        <v>Re-Entry Pods3</v>
      </c>
      <c r="D209" t="s">
        <v>89</v>
      </c>
      <c r="E209" t="str">
        <f>IFERROR(VLOOKUP(D209,BaseTechNodes!$A$1:$A$238,1,FALSE),"Not Valid")</f>
        <v>basicReentryModule</v>
      </c>
    </row>
    <row r="210" spans="1:5" x14ac:dyDescent="0.35">
      <c r="A210" s="5" t="s">
        <v>204</v>
      </c>
      <c r="B210">
        <v>4</v>
      </c>
      <c r="C210" s="1" t="str">
        <f t="shared" si="5"/>
        <v>Re-Entry Pods4</v>
      </c>
      <c r="D210" t="s">
        <v>88</v>
      </c>
      <c r="E210" t="str">
        <f>IFERROR(VLOOKUP(D210,BaseTechNodes!$A$1:$A$238,1,FALSE),"Not Valid")</f>
        <v>reentryModule</v>
      </c>
    </row>
    <row r="211" spans="1:5" x14ac:dyDescent="0.35">
      <c r="A211" s="5" t="s">
        <v>204</v>
      </c>
      <c r="B211">
        <v>5</v>
      </c>
      <c r="C211" s="1" t="str">
        <f t="shared" si="5"/>
        <v>Re-Entry Pods5</v>
      </c>
      <c r="D211" t="s">
        <v>87</v>
      </c>
      <c r="E211" t="str">
        <f>IFERROR(VLOOKUP(D211,BaseTechNodes!$A$1:$A$238,1,FALSE),"Not Valid")</f>
        <v>advancedReentryModule</v>
      </c>
    </row>
    <row r="212" spans="1:5" x14ac:dyDescent="0.35">
      <c r="A212" s="5" t="s">
        <v>207</v>
      </c>
      <c r="B212">
        <v>0</v>
      </c>
      <c r="C212" s="1" t="str">
        <f t="shared" si="5"/>
        <v>Rotors VTOLS0</v>
      </c>
      <c r="D212" t="s">
        <v>75</v>
      </c>
      <c r="E212" t="str">
        <f>IFERROR(VLOOKUP(D212,BaseTechNodes!$A$1:$A$238,1,FALSE),"Not Valid")</f>
        <v>start</v>
      </c>
    </row>
    <row r="213" spans="1:5" x14ac:dyDescent="0.35">
      <c r="A213" s="5" t="s">
        <v>207</v>
      </c>
      <c r="B213">
        <v>1</v>
      </c>
      <c r="C213" s="1" t="str">
        <f t="shared" si="5"/>
        <v>Rotors VTOLS1</v>
      </c>
      <c r="D213" t="s">
        <v>76</v>
      </c>
      <c r="E213" t="str">
        <f>IFERROR(VLOOKUP(D213,BaseTechNodes!$A$1:$A$238,1,FALSE),"Not Valid")</f>
        <v>earlyFlight</v>
      </c>
    </row>
    <row r="214" spans="1:5" x14ac:dyDescent="0.35">
      <c r="A214" s="5" t="s">
        <v>207</v>
      </c>
      <c r="B214">
        <v>2</v>
      </c>
      <c r="C214" s="1" t="str">
        <f t="shared" si="5"/>
        <v>Rotors VTOLS2</v>
      </c>
      <c r="D214" t="s">
        <v>78</v>
      </c>
      <c r="E214" t="str">
        <f>IFERROR(VLOOKUP(D214,BaseTechNodes!$A$1:$A$238,1,FALSE),"Not Valid")</f>
        <v>stability</v>
      </c>
    </row>
    <row r="215" spans="1:5" x14ac:dyDescent="0.35">
      <c r="A215" s="5" t="s">
        <v>207</v>
      </c>
      <c r="B215">
        <v>3</v>
      </c>
      <c r="C215" s="1" t="str">
        <f t="shared" si="5"/>
        <v>Rotors VTOLS3</v>
      </c>
      <c r="D215" t="s">
        <v>82</v>
      </c>
      <c r="E215" t="str">
        <f>IFERROR(VLOOKUP(D215,BaseTechNodes!$A$1:$A$238,1,FALSE),"Not Valid")</f>
        <v>aviation</v>
      </c>
    </row>
    <row r="216" spans="1:5" x14ac:dyDescent="0.35">
      <c r="A216" s="5" t="s">
        <v>207</v>
      </c>
      <c r="B216">
        <v>4</v>
      </c>
      <c r="C216" s="1" t="str">
        <f t="shared" si="5"/>
        <v>Rotors VTOLS4</v>
      </c>
      <c r="D216" t="s">
        <v>83</v>
      </c>
      <c r="E216" t="str">
        <f>IFERROR(VLOOKUP(D216,BaseTechNodes!$A$1:$A$238,1,FALSE),"Not Valid")</f>
        <v>subsonicFlight</v>
      </c>
    </row>
    <row r="217" spans="1:5" x14ac:dyDescent="0.35">
      <c r="A217" s="5" t="s">
        <v>207</v>
      </c>
      <c r="B217">
        <v>5</v>
      </c>
      <c r="C217" s="1" t="str">
        <f t="shared" si="5"/>
        <v>Rotors VTOLS5</v>
      </c>
      <c r="D217" t="s">
        <v>81</v>
      </c>
      <c r="E217" t="str">
        <f>IFERROR(VLOOKUP(D217,BaseTechNodes!$A$1:$A$238,1,FALSE),"Not Valid")</f>
        <v>efficientFlightSystems</v>
      </c>
    </row>
    <row r="218" spans="1:5" x14ac:dyDescent="0.35">
      <c r="A218" s="5" t="s">
        <v>207</v>
      </c>
      <c r="B218">
        <v>6</v>
      </c>
      <c r="C218" s="1" t="str">
        <f t="shared" si="5"/>
        <v>Rotors VTOLS6</v>
      </c>
      <c r="D218" t="s">
        <v>139</v>
      </c>
      <c r="E218" t="str">
        <f>IFERROR(VLOOKUP(D218,BaseTechNodes!$A$1:$A$238,1,FALSE),"Not Valid")</f>
        <v>advancedFlightSystems</v>
      </c>
    </row>
    <row r="219" spans="1:5" x14ac:dyDescent="0.35">
      <c r="A219" s="5" t="s">
        <v>207</v>
      </c>
      <c r="B219">
        <v>7</v>
      </c>
      <c r="C219" s="1" t="str">
        <f t="shared" si="5"/>
        <v>Rotors VTOLS7</v>
      </c>
      <c r="D219" t="s">
        <v>136</v>
      </c>
      <c r="E219" t="str">
        <f>IFERROR(VLOOKUP(D219,BaseTechNodes!$A$1:$A$238,1,FALSE),"Not Valid")</f>
        <v>specializedFlightSystems</v>
      </c>
    </row>
    <row r="220" spans="1:5" x14ac:dyDescent="0.35">
      <c r="A220" s="5" t="s">
        <v>207</v>
      </c>
      <c r="B220">
        <v>8</v>
      </c>
      <c r="C220" s="1" t="str">
        <f t="shared" si="5"/>
        <v>Rotors VTOLS8</v>
      </c>
      <c r="D220" t="s">
        <v>340</v>
      </c>
      <c r="E220" t="str">
        <f>IFERROR(VLOOKUP(D220,BaseTechNodes!$A$1:$A$238,1,FALSE),"Not Valid")</f>
        <v>experimentalFlightSystems</v>
      </c>
    </row>
    <row r="221" spans="1:5" x14ac:dyDescent="0.35">
      <c r="A221" s="6" t="s">
        <v>7</v>
      </c>
      <c r="B221">
        <v>0</v>
      </c>
      <c r="C221" s="1" t="str">
        <f t="shared" si="5"/>
        <v>Science0</v>
      </c>
      <c r="D221" t="s">
        <v>75</v>
      </c>
      <c r="E221" t="str">
        <f>IFERROR(VLOOKUP(D221,BaseTechNodes!$A$1:$A$238,1,FALSE),"Not Valid")</f>
        <v>start</v>
      </c>
    </row>
    <row r="222" spans="1:5" x14ac:dyDescent="0.35">
      <c r="A222" s="6" t="s">
        <v>7</v>
      </c>
      <c r="B222">
        <v>1</v>
      </c>
      <c r="C222" s="1" t="str">
        <f t="shared" si="5"/>
        <v>Science1</v>
      </c>
      <c r="D222" t="s">
        <v>115</v>
      </c>
      <c r="E222" t="str">
        <f>IFERROR(VLOOKUP(D222,BaseTechNodes!$A$1:$A$238,1,FALSE),"Not Valid")</f>
        <v>engineering101</v>
      </c>
    </row>
    <row r="223" spans="1:5" x14ac:dyDescent="0.35">
      <c r="A223" s="6" t="s">
        <v>7</v>
      </c>
      <c r="B223">
        <v>2</v>
      </c>
      <c r="C223" s="1" t="str">
        <f t="shared" si="5"/>
        <v>Science2</v>
      </c>
      <c r="D223" t="s">
        <v>43</v>
      </c>
      <c r="E223" t="str">
        <f>IFERROR(VLOOKUP(D223,BaseTechNodes!$A$1:$A$238,1,FALSE),"Not Valid")</f>
        <v>science201</v>
      </c>
    </row>
    <row r="224" spans="1:5" x14ac:dyDescent="0.35">
      <c r="A224" s="6" t="s">
        <v>7</v>
      </c>
      <c r="B224">
        <v>3</v>
      </c>
      <c r="C224" s="1" t="str">
        <f t="shared" si="5"/>
        <v>Science3</v>
      </c>
      <c r="D224" t="s">
        <v>36</v>
      </c>
      <c r="E224" t="str">
        <f>IFERROR(VLOOKUP(D224,BaseTechNodes!$A$1:$A$238,1,FALSE),"Not Valid")</f>
        <v>basicScience</v>
      </c>
    </row>
    <row r="225" spans="1:5" x14ac:dyDescent="0.35">
      <c r="A225" s="6" t="s">
        <v>7</v>
      </c>
      <c r="B225">
        <v>4</v>
      </c>
      <c r="C225" s="1" t="str">
        <f t="shared" si="5"/>
        <v>Science4</v>
      </c>
      <c r="D225" t="s">
        <v>37</v>
      </c>
      <c r="E225" t="str">
        <f>IFERROR(VLOOKUP(D225,BaseTechNodes!$A$1:$A$238,1,FALSE),"Not Valid")</f>
        <v>appliedScience</v>
      </c>
    </row>
    <row r="226" spans="1:5" x14ac:dyDescent="0.35">
      <c r="A226" s="6" t="s">
        <v>7</v>
      </c>
      <c r="B226">
        <v>5</v>
      </c>
      <c r="C226" s="1" t="str">
        <f t="shared" si="5"/>
        <v>Science5</v>
      </c>
      <c r="D226" t="s">
        <v>39</v>
      </c>
      <c r="E226" t="str">
        <f>IFERROR(VLOOKUP(D226,BaseTechNodes!$A$1:$A$238,1,FALSE),"Not Valid")</f>
        <v>exactScience</v>
      </c>
    </row>
    <row r="227" spans="1:5" x14ac:dyDescent="0.35">
      <c r="A227" s="6" t="s">
        <v>7</v>
      </c>
      <c r="B227">
        <v>6</v>
      </c>
      <c r="C227" s="1" t="str">
        <f t="shared" si="5"/>
        <v>Science6</v>
      </c>
      <c r="D227" t="s">
        <v>38</v>
      </c>
      <c r="E227" t="str">
        <f>IFERROR(VLOOKUP(D227,BaseTechNodes!$A$1:$A$238,1,FALSE),"Not Valid")</f>
        <v>scienceTech</v>
      </c>
    </row>
    <row r="228" spans="1:5" x14ac:dyDescent="0.35">
      <c r="A228" s="6" t="s">
        <v>7</v>
      </c>
      <c r="B228">
        <v>7</v>
      </c>
      <c r="C228" s="1" t="str">
        <f t="shared" si="5"/>
        <v>Science7</v>
      </c>
      <c r="D228" t="s">
        <v>80</v>
      </c>
      <c r="E228" t="str">
        <f>IFERROR(VLOOKUP(D228,BaseTechNodes!$A$1:$A$238,1,FALSE),"Not Valid")</f>
        <v>specializedScienceTech</v>
      </c>
    </row>
    <row r="229" spans="1:5" x14ac:dyDescent="0.35">
      <c r="A229" s="6" t="s">
        <v>7</v>
      </c>
      <c r="B229">
        <v>8</v>
      </c>
      <c r="C229" s="1" t="str">
        <f t="shared" si="5"/>
        <v>Science8</v>
      </c>
      <c r="D229" t="s">
        <v>192</v>
      </c>
      <c r="E229" t="str">
        <f>IFERROR(VLOOKUP(D229,BaseTechNodes!$A$1:$A$238,1,FALSE),"Not Valid")</f>
        <v>longTermScienceTech</v>
      </c>
    </row>
    <row r="230" spans="1:5" x14ac:dyDescent="0.35">
      <c r="A230" s="6" t="s">
        <v>7</v>
      </c>
      <c r="B230">
        <v>9</v>
      </c>
      <c r="C230" s="1" t="str">
        <f t="shared" si="5"/>
        <v>Science9</v>
      </c>
      <c r="D230" t="s">
        <v>193</v>
      </c>
      <c r="E230" t="str">
        <f>IFERROR(VLOOKUP(D230,BaseTechNodes!$A$1:$A$238,1,FALSE),"Not Valid")</f>
        <v>scientificOutposts</v>
      </c>
    </row>
    <row r="231" spans="1:5" x14ac:dyDescent="0.35">
      <c r="A231" s="6" t="s">
        <v>7</v>
      </c>
      <c r="B231">
        <v>10</v>
      </c>
      <c r="C231" s="1" t="str">
        <f t="shared" si="5"/>
        <v>Science10</v>
      </c>
      <c r="D231" t="s">
        <v>341</v>
      </c>
      <c r="E231" t="str">
        <f>IFERROR(VLOOKUP(D231,BaseTechNodes!$A$1:$A$238,1,FALSE),"Not Valid")</f>
        <v>highEnergyScience</v>
      </c>
    </row>
    <row r="232" spans="1:5" x14ac:dyDescent="0.35">
      <c r="A232" s="6" t="s">
        <v>7</v>
      </c>
      <c r="B232">
        <v>11</v>
      </c>
      <c r="C232" s="1" t="str">
        <f t="shared" si="5"/>
        <v>Science11</v>
      </c>
      <c r="D232" t="s">
        <v>342</v>
      </c>
      <c r="E232" t="str">
        <f>IFERROR(VLOOKUP(D232,BaseTechNodes!$A$1:$A$238,1,FALSE),"Not Valid")</f>
        <v>appliedHighEnergyPhysics</v>
      </c>
    </row>
    <row r="233" spans="1:5" x14ac:dyDescent="0.35">
      <c r="A233" s="6" t="s">
        <v>7</v>
      </c>
      <c r="B233">
        <v>12</v>
      </c>
      <c r="C233" s="1" t="str">
        <f t="shared" si="5"/>
        <v>Science12</v>
      </c>
      <c r="D233" t="s">
        <v>343</v>
      </c>
      <c r="E233" t="str">
        <f>IFERROR(VLOOKUP(D233,BaseTechNodes!$A$1:$A$238,1,FALSE),"Not Valid")</f>
        <v>ultraHighEnergyPhysics</v>
      </c>
    </row>
    <row r="234" spans="1:5" x14ac:dyDescent="0.35">
      <c r="A234" s="5" t="s">
        <v>209</v>
      </c>
      <c r="B234">
        <v>0</v>
      </c>
      <c r="C234" s="1" t="str">
        <f t="shared" si="5"/>
        <v>Solar Panels Fuel Cells0</v>
      </c>
      <c r="D234" t="s">
        <v>75</v>
      </c>
      <c r="E234" t="str">
        <f>IFERROR(VLOOKUP(D234,BaseTechNodes!$A$1:$A$238,1,FALSE),"Not Valid")</f>
        <v>start</v>
      </c>
    </row>
    <row r="235" spans="1:5" x14ac:dyDescent="0.35">
      <c r="A235" s="5" t="s">
        <v>209</v>
      </c>
      <c r="B235">
        <v>1</v>
      </c>
      <c r="C235" s="1" t="str">
        <f t="shared" si="5"/>
        <v>Solar Panels Fuel Cells1</v>
      </c>
      <c r="D235" t="s">
        <v>115</v>
      </c>
      <c r="E235" t="str">
        <f>IFERROR(VLOOKUP(D235,BaseTechNodes!$A$1:$A$238,1,FALSE),"Not Valid")</f>
        <v>engineering101</v>
      </c>
    </row>
    <row r="236" spans="1:5" x14ac:dyDescent="0.35">
      <c r="A236" s="5" t="s">
        <v>209</v>
      </c>
      <c r="B236">
        <v>2</v>
      </c>
      <c r="C236" s="1" t="str">
        <f t="shared" si="5"/>
        <v>Solar Panels Fuel Cells2</v>
      </c>
      <c r="D236" t="s">
        <v>43</v>
      </c>
      <c r="E236" t="str">
        <f>IFERROR(VLOOKUP(D236,BaseTechNodes!$A$1:$A$238,1,FALSE),"Not Valid")</f>
        <v>science201</v>
      </c>
    </row>
    <row r="237" spans="1:5" x14ac:dyDescent="0.35">
      <c r="A237" s="5" t="s">
        <v>209</v>
      </c>
      <c r="B237">
        <v>3</v>
      </c>
      <c r="C237" s="1" t="str">
        <f t="shared" si="5"/>
        <v>Solar Panels Fuel Cells3</v>
      </c>
      <c r="D237" t="s">
        <v>120</v>
      </c>
      <c r="E237" t="str">
        <f>IFERROR(VLOOKUP(D237,BaseTechNodes!$A$1:$A$238,1,FALSE),"Not Valid")</f>
        <v>batteryTech</v>
      </c>
    </row>
    <row r="238" spans="1:5" x14ac:dyDescent="0.35">
      <c r="A238" s="5" t="s">
        <v>209</v>
      </c>
      <c r="B238">
        <v>4</v>
      </c>
      <c r="C238" s="1" t="str">
        <f t="shared" si="5"/>
        <v>Solar Panels Fuel Cells4</v>
      </c>
      <c r="D238" t="s">
        <v>45</v>
      </c>
      <c r="E238" t="str">
        <f>IFERROR(VLOOKUP(D238,BaseTechNodes!$A$1:$A$238,1,FALSE),"Not Valid")</f>
        <v>electrics</v>
      </c>
    </row>
    <row r="239" spans="1:5" x14ac:dyDescent="0.35">
      <c r="A239" s="5" t="s">
        <v>209</v>
      </c>
      <c r="B239">
        <v>5</v>
      </c>
      <c r="C239" s="1" t="str">
        <f t="shared" si="5"/>
        <v>Solar Panels Fuel Cells5</v>
      </c>
      <c r="D239" t="s">
        <v>44</v>
      </c>
      <c r="E239" t="str">
        <f>IFERROR(VLOOKUP(D239,BaseTechNodes!$A$1:$A$238,1,FALSE),"Not Valid")</f>
        <v>advElectrics</v>
      </c>
    </row>
    <row r="240" spans="1:5" x14ac:dyDescent="0.35">
      <c r="A240" s="5" t="s">
        <v>209</v>
      </c>
      <c r="B240">
        <v>6</v>
      </c>
      <c r="C240" s="1" t="str">
        <f t="shared" si="5"/>
        <v>Solar Panels Fuel Cells6</v>
      </c>
      <c r="D240" t="s">
        <v>58</v>
      </c>
      <c r="E240" t="str">
        <f>IFERROR(VLOOKUP(D240,BaseTechNodes!$A$1:$A$238,1,FALSE),"Not Valid")</f>
        <v>largeElectrics</v>
      </c>
    </row>
    <row r="241" spans="1:5" x14ac:dyDescent="0.35">
      <c r="A241" s="5" t="s">
        <v>209</v>
      </c>
      <c r="B241">
        <v>7</v>
      </c>
      <c r="C241" s="1" t="str">
        <f t="shared" si="5"/>
        <v>Solar Panels Fuel Cells7</v>
      </c>
      <c r="D241" t="s">
        <v>161</v>
      </c>
      <c r="E241" t="str">
        <f>IFERROR(VLOOKUP(D241,BaseTechNodes!$A$1:$A$238,1,FALSE),"Not Valid")</f>
        <v>advSolarTech</v>
      </c>
    </row>
    <row r="242" spans="1:5" x14ac:dyDescent="0.35">
      <c r="A242" s="5" t="s">
        <v>209</v>
      </c>
      <c r="B242">
        <v>8</v>
      </c>
      <c r="C242" s="1" t="str">
        <f t="shared" si="5"/>
        <v>Solar Panels Fuel Cells8</v>
      </c>
      <c r="D242" t="s">
        <v>162</v>
      </c>
      <c r="E242" t="str">
        <f>IFERROR(VLOOKUP(D242,BaseTechNodes!$A$1:$A$238,1,FALSE),"Not Valid")</f>
        <v>cuttingEdgeSolarTech</v>
      </c>
    </row>
    <row r="243" spans="1:5" x14ac:dyDescent="0.35">
      <c r="A243" s="5" t="s">
        <v>209</v>
      </c>
      <c r="B243">
        <v>9</v>
      </c>
      <c r="C243" s="1" t="str">
        <f t="shared" si="5"/>
        <v>Solar Panels Fuel Cells9</v>
      </c>
      <c r="D243" t="s">
        <v>344</v>
      </c>
      <c r="E243" t="str">
        <f>IFERROR(VLOOKUP(D243,BaseTechNodes!$A$1:$A$238,1,FALSE),"Not Valid")</f>
        <v>exoticSolarTech</v>
      </c>
    </row>
    <row r="244" spans="1:5" x14ac:dyDescent="0.35">
      <c r="A244" s="5" t="s">
        <v>209</v>
      </c>
      <c r="B244">
        <v>10</v>
      </c>
      <c r="C244" s="1" t="str">
        <f t="shared" si="5"/>
        <v>Solar Panels Fuel Cells10</v>
      </c>
      <c r="D244" t="s">
        <v>345</v>
      </c>
      <c r="E244" t="str">
        <f>IFERROR(VLOOKUP(D244,BaseTechNodes!$A$1:$A$238,1,FALSE),"Not Valid")</f>
        <v>omegaSolarTech</v>
      </c>
    </row>
    <row r="245" spans="1:5" x14ac:dyDescent="0.35">
      <c r="A245" s="5" t="s">
        <v>214</v>
      </c>
      <c r="B245">
        <v>0</v>
      </c>
      <c r="C245" s="1" t="str">
        <f>_xlfn.CONCAT(A245,B245)</f>
        <v>Solid Rocket Boosters0</v>
      </c>
      <c r="D245" t="s">
        <v>75</v>
      </c>
      <c r="E245" t="str">
        <f>IFERROR(VLOOKUP(D245,BaseTechNodes!$A$1:$A$238,1,FALSE),"Not Valid")</f>
        <v>start</v>
      </c>
    </row>
    <row r="246" spans="1:5" x14ac:dyDescent="0.35">
      <c r="A246" s="5" t="s">
        <v>214</v>
      </c>
      <c r="B246">
        <v>1</v>
      </c>
      <c r="C246" s="1" t="str">
        <f t="shared" si="5"/>
        <v>Solid Rocket Boosters1</v>
      </c>
      <c r="D246" t="s">
        <v>180</v>
      </c>
      <c r="E246" t="str">
        <f>IFERROR(VLOOKUP(D246,BaseTechNodes!$A$1:$A$238,1,FALSE),"Not Valid")</f>
        <v>soundingRockets</v>
      </c>
    </row>
    <row r="247" spans="1:5" x14ac:dyDescent="0.35">
      <c r="A247" s="5" t="s">
        <v>214</v>
      </c>
      <c r="B247">
        <v>2</v>
      </c>
      <c r="C247" s="1" t="str">
        <f t="shared" si="5"/>
        <v>Solid Rocket Boosters2</v>
      </c>
      <c r="D247" t="s">
        <v>128</v>
      </c>
      <c r="E247" t="str">
        <f>IFERROR(VLOOKUP(D247,BaseTechNodes!$A$1:$A$238,1,FALSE),"Not Valid")</f>
        <v>tinyBoosters</v>
      </c>
    </row>
    <row r="248" spans="1:5" x14ac:dyDescent="0.35">
      <c r="A248" s="5" t="s">
        <v>214</v>
      </c>
      <c r="B248">
        <v>3</v>
      </c>
      <c r="C248" s="1" t="str">
        <f t="shared" si="5"/>
        <v>Solid Rocket Boosters3</v>
      </c>
      <c r="D248" t="s">
        <v>129</v>
      </c>
      <c r="E248" t="str">
        <f>IFERROR(VLOOKUP(D248,BaseTechNodes!$A$1:$A$238,1,FALSE),"Not Valid")</f>
        <v>smallBoosters</v>
      </c>
    </row>
    <row r="249" spans="1:5" x14ac:dyDescent="0.35">
      <c r="A249" s="5" t="s">
        <v>214</v>
      </c>
      <c r="B249">
        <v>4</v>
      </c>
      <c r="C249" s="1" t="str">
        <f t="shared" si="5"/>
        <v>Solid Rocket Boosters4</v>
      </c>
      <c r="D249" t="s">
        <v>134</v>
      </c>
      <c r="E249" t="str">
        <f>IFERROR(VLOOKUP(D249,BaseTechNodes!$A$1:$A$238,1,FALSE),"Not Valid")</f>
        <v>mediumBoosters</v>
      </c>
    </row>
    <row r="250" spans="1:5" x14ac:dyDescent="0.35">
      <c r="A250" s="5" t="s">
        <v>214</v>
      </c>
      <c r="B250">
        <v>5</v>
      </c>
      <c r="C250" s="1" t="str">
        <f t="shared" si="5"/>
        <v>Solid Rocket Boosters5</v>
      </c>
      <c r="D250" t="s">
        <v>101</v>
      </c>
      <c r="E250" t="str">
        <f>IFERROR(VLOOKUP(D250,BaseTechNodes!$A$1:$A$238,1,FALSE),"Not Valid")</f>
        <v>largeBoosters</v>
      </c>
    </row>
    <row r="251" spans="1:5" x14ac:dyDescent="0.35">
      <c r="A251" s="5" t="s">
        <v>214</v>
      </c>
      <c r="B251">
        <v>6</v>
      </c>
      <c r="C251" s="1" t="str">
        <f t="shared" si="5"/>
        <v>Solid Rocket Boosters6</v>
      </c>
      <c r="D251" t="s">
        <v>126</v>
      </c>
      <c r="E251" t="str">
        <f>IFERROR(VLOOKUP(D251,BaseTechNodes!$A$1:$A$238,1,FALSE),"Not Valid")</f>
        <v>largerBoosters</v>
      </c>
    </row>
    <row r="252" spans="1:5" x14ac:dyDescent="0.35">
      <c r="A252" s="5" t="s">
        <v>214</v>
      </c>
      <c r="B252">
        <v>7</v>
      </c>
      <c r="C252" s="1" t="str">
        <f t="shared" si="5"/>
        <v>Solid Rocket Boosters7</v>
      </c>
      <c r="D252" t="s">
        <v>99</v>
      </c>
      <c r="E252" t="str">
        <f>IFERROR(VLOOKUP(D252,BaseTechNodes!$A$1:$A$238,1,FALSE),"Not Valid")</f>
        <v>hugeBoosters</v>
      </c>
    </row>
    <row r="253" spans="1:5" x14ac:dyDescent="0.35">
      <c r="A253" s="5" t="s">
        <v>214</v>
      </c>
      <c r="B253">
        <v>8</v>
      </c>
      <c r="C253" s="1" t="str">
        <f t="shared" si="5"/>
        <v>Solid Rocket Boosters8</v>
      </c>
      <c r="D253" t="s">
        <v>59</v>
      </c>
      <c r="E253" t="str">
        <f>IFERROR(VLOOKUP(D253,BaseTechNodes!$A$1:$A$238,1,FALSE),"Not Valid")</f>
        <v>gargantuanBoosters</v>
      </c>
    </row>
    <row r="254" spans="1:5" x14ac:dyDescent="0.35">
      <c r="A254" s="5" t="s">
        <v>213</v>
      </c>
      <c r="B254">
        <v>2</v>
      </c>
      <c r="C254" s="1" t="str">
        <f t="shared" si="5"/>
        <v>Specialty Engines2</v>
      </c>
      <c r="D254" t="s">
        <v>145</v>
      </c>
      <c r="E254" t="str">
        <f>IFERROR(VLOOKUP(D254,BaseTechNodes!$A$1:$A$238,1,FALSE),"Not Valid")</f>
        <v>basicFlightControl</v>
      </c>
    </row>
    <row r="255" spans="1:5" x14ac:dyDescent="0.35">
      <c r="A255" s="5" t="s">
        <v>213</v>
      </c>
      <c r="B255">
        <v>3</v>
      </c>
      <c r="C255" s="1" t="str">
        <f t="shared" si="5"/>
        <v>Specialty Engines3</v>
      </c>
      <c r="D255" t="s">
        <v>42</v>
      </c>
      <c r="E255" t="str">
        <f>IFERROR(VLOOKUP(D255,BaseTechNodes!$A$1:$A$238,1,FALSE),"Not Valid")</f>
        <v>flightControl</v>
      </c>
    </row>
    <row r="256" spans="1:5" x14ac:dyDescent="0.35">
      <c r="A256" s="5" t="s">
        <v>213</v>
      </c>
      <c r="B256">
        <v>4</v>
      </c>
      <c r="C256" s="1" t="str">
        <f t="shared" si="5"/>
        <v>Specialty Engines4</v>
      </c>
      <c r="D256" t="s">
        <v>185</v>
      </c>
      <c r="E256" t="str">
        <f>IFERROR(VLOOKUP(D256,BaseTechNodes!$A$1:$A$238,1,FALSE),"Not Valid")</f>
        <v>propulsionSystems</v>
      </c>
    </row>
    <row r="257" spans="1:5" x14ac:dyDescent="0.35">
      <c r="A257" s="5" t="s">
        <v>213</v>
      </c>
      <c r="B257">
        <v>5</v>
      </c>
      <c r="C257" s="1" t="str">
        <f t="shared" si="5"/>
        <v>Specialty Engines5</v>
      </c>
      <c r="D257" t="s">
        <v>183</v>
      </c>
      <c r="E257" t="str">
        <f>IFERROR(VLOOKUP(D257,BaseTechNodes!$A$1:$A$238,1,FALSE),"Not Valid")</f>
        <v>precisionPropulsion</v>
      </c>
    </row>
    <row r="258" spans="1:5" x14ac:dyDescent="0.35">
      <c r="A258" s="5" t="s">
        <v>213</v>
      </c>
      <c r="B258">
        <v>6</v>
      </c>
      <c r="C258" s="1" t="str">
        <f t="shared" si="5"/>
        <v>Specialty Engines6</v>
      </c>
      <c r="D258" t="s">
        <v>157</v>
      </c>
      <c r="E258" t="str">
        <f>IFERROR(VLOOKUP(D258,BaseTechNodes!$A$1:$A$238,1,FALSE),"Not Valid")</f>
        <v>experimentalPropulsion</v>
      </c>
    </row>
    <row r="259" spans="1:5" x14ac:dyDescent="0.35">
      <c r="A259" s="5" t="s">
        <v>213</v>
      </c>
      <c r="B259">
        <v>7</v>
      </c>
      <c r="C259" s="1" t="str">
        <f t="shared" ref="C259:C322" si="6">_xlfn.CONCAT(A259,B259)</f>
        <v>Specialty Engines7</v>
      </c>
      <c r="D259" t="s">
        <v>100</v>
      </c>
      <c r="E259" t="str">
        <f>IFERROR(VLOOKUP(D259,BaseTechNodes!$A$1:$A$238,1,FALSE),"Not Valid")</f>
        <v>exoticPropulsion</v>
      </c>
    </row>
    <row r="260" spans="1:5" x14ac:dyDescent="0.35">
      <c r="A260" s="5" t="s">
        <v>213</v>
      </c>
      <c r="B260">
        <v>8</v>
      </c>
      <c r="C260" s="1" t="str">
        <f t="shared" si="6"/>
        <v>Specialty Engines8</v>
      </c>
      <c r="D260" t="s">
        <v>166</v>
      </c>
      <c r="E260" t="str">
        <f>IFERROR(VLOOKUP(D260,BaseTechNodes!$A$1:$A$238,1,FALSE),"Not Valid")</f>
        <v>aBitMoreExoticPropulsion</v>
      </c>
    </row>
    <row r="261" spans="1:5" x14ac:dyDescent="0.35">
      <c r="A261" s="5" t="s">
        <v>213</v>
      </c>
      <c r="B261">
        <v>9</v>
      </c>
      <c r="C261" s="1" t="str">
        <f t="shared" si="6"/>
        <v>Specialty Engines9</v>
      </c>
      <c r="D261" t="s">
        <v>137</v>
      </c>
      <c r="E261" t="str">
        <f>IFERROR(VLOOKUP(D261,BaseTechNodes!$A$1:$A$238,1,FALSE),"Not Valid")</f>
        <v>expAircraftEngines</v>
      </c>
    </row>
    <row r="262" spans="1:5" x14ac:dyDescent="0.35">
      <c r="A262" s="5" t="s">
        <v>213</v>
      </c>
      <c r="B262">
        <v>10</v>
      </c>
      <c r="C262" s="1" t="str">
        <f t="shared" si="6"/>
        <v>Specialty Engines10</v>
      </c>
      <c r="D262" t="s">
        <v>347</v>
      </c>
      <c r="E262" t="str">
        <f>IFERROR(VLOOKUP(D262,BaseTechNodes!$A$1:$A$238,1,FALSE),"Not Valid")</f>
        <v>hybridAircraftEngines</v>
      </c>
    </row>
    <row r="263" spans="1:5" x14ac:dyDescent="0.35">
      <c r="A263" s="5" t="s">
        <v>348</v>
      </c>
      <c r="B263">
        <v>3</v>
      </c>
      <c r="C263" s="1" t="str">
        <f t="shared" si="6"/>
        <v>Specialty Fuel Systems3</v>
      </c>
      <c r="D263" t="s">
        <v>125</v>
      </c>
      <c r="E263" t="str">
        <f>IFERROR(VLOOKUP(D263,BaseTechNodes!$A$1:$A$238,1,FALSE),"Not Valid")</f>
        <v>fuelLines</v>
      </c>
    </row>
    <row r="264" spans="1:5" x14ac:dyDescent="0.35">
      <c r="A264" s="5" t="s">
        <v>348</v>
      </c>
      <c r="B264">
        <v>4</v>
      </c>
      <c r="C264" s="1" t="str">
        <f t="shared" si="6"/>
        <v>Specialty Fuel Systems4</v>
      </c>
      <c r="D264" t="s">
        <v>41</v>
      </c>
      <c r="E264" t="str">
        <f>IFERROR(VLOOKUP(D264,BaseTechNodes!$A$1:$A$238,1,FALSE),"Not Valid")</f>
        <v>flexibleFuelSolutions</v>
      </c>
    </row>
    <row r="265" spans="1:5" x14ac:dyDescent="0.35">
      <c r="A265" s="5" t="s">
        <v>348</v>
      </c>
      <c r="B265">
        <v>5</v>
      </c>
      <c r="C265" s="1" t="str">
        <f t="shared" si="6"/>
        <v>Specialty Fuel Systems5</v>
      </c>
      <c r="D265" t="s">
        <v>149</v>
      </c>
      <c r="E265" t="str">
        <f>IFERROR(VLOOKUP(D265,BaseTechNodes!$A$1:$A$238,1,FALSE),"Not Valid")</f>
        <v>advancedFlexibleFuelSolutions</v>
      </c>
    </row>
    <row r="266" spans="1:5" x14ac:dyDescent="0.35">
      <c r="A266" s="5" t="s">
        <v>206</v>
      </c>
      <c r="B266">
        <v>0</v>
      </c>
      <c r="C266" s="1" t="str">
        <f t="shared" si="6"/>
        <v>Station Structural Parts0</v>
      </c>
      <c r="D266" t="s">
        <v>75</v>
      </c>
      <c r="E266" t="str">
        <f>IFERROR(VLOOKUP(D266,BaseTechNodes!$A$1:$A$238,1,FALSE),"Not Valid")</f>
        <v>start</v>
      </c>
    </row>
    <row r="267" spans="1:5" x14ac:dyDescent="0.35">
      <c r="A267" s="5" t="s">
        <v>206</v>
      </c>
      <c r="B267">
        <v>1</v>
      </c>
      <c r="C267" s="1" t="str">
        <f t="shared" si="6"/>
        <v>Station Structural Parts1</v>
      </c>
      <c r="D267" t="s">
        <v>19</v>
      </c>
      <c r="E267" t="str">
        <f>IFERROR(VLOOKUP(D267,BaseTechNodes!$A$1:$A$238,1,FALSE),"Not Valid")</f>
        <v>basicRocketry</v>
      </c>
    </row>
    <row r="268" spans="1:5" x14ac:dyDescent="0.35">
      <c r="A268" s="5" t="s">
        <v>206</v>
      </c>
      <c r="B268">
        <v>2</v>
      </c>
      <c r="C268" s="1" t="str">
        <f t="shared" si="6"/>
        <v>Station Structural Parts2</v>
      </c>
      <c r="D268" t="s">
        <v>18</v>
      </c>
      <c r="E268" t="str">
        <f>IFERROR(VLOOKUP(D268,BaseTechNodes!$A$1:$A$238,1,FALSE),"Not Valid")</f>
        <v>basicConstruction</v>
      </c>
    </row>
    <row r="269" spans="1:5" x14ac:dyDescent="0.35">
      <c r="A269" s="5" t="s">
        <v>206</v>
      </c>
      <c r="B269">
        <v>3</v>
      </c>
      <c r="C269" s="1" t="str">
        <f t="shared" si="6"/>
        <v>Station Structural Parts3</v>
      </c>
      <c r="D269" t="s">
        <v>77</v>
      </c>
      <c r="E269" t="str">
        <f>IFERROR(VLOOKUP(D269,BaseTechNodes!$A$1:$A$238,1,FALSE),"Not Valid")</f>
        <v>generalConstruction</v>
      </c>
    </row>
    <row r="270" spans="1:5" x14ac:dyDescent="0.35">
      <c r="A270" s="5" t="s">
        <v>206</v>
      </c>
      <c r="B270">
        <v>4</v>
      </c>
      <c r="C270" s="1" t="str">
        <f t="shared" si="6"/>
        <v>Station Structural Parts4</v>
      </c>
      <c r="D270" t="s">
        <v>86</v>
      </c>
      <c r="E270" t="str">
        <f>IFERROR(VLOOKUP(D270,BaseTechNodes!$A$1:$A$238,1,FALSE),"Not Valid")</f>
        <v>advConstruction</v>
      </c>
    </row>
    <row r="271" spans="1:5" x14ac:dyDescent="0.35">
      <c r="A271" s="5" t="s">
        <v>206</v>
      </c>
      <c r="B271">
        <v>5</v>
      </c>
      <c r="C271" s="1" t="str">
        <f t="shared" si="6"/>
        <v>Station Structural Parts5</v>
      </c>
      <c r="D271" t="s">
        <v>69</v>
      </c>
      <c r="E271" t="str">
        <f>IFERROR(VLOOKUP(D271,BaseTechNodes!$A$1:$A$238,1,FALSE),"Not Valid")</f>
        <v>specializedConstruction</v>
      </c>
    </row>
    <row r="272" spans="1:5" x14ac:dyDescent="0.35">
      <c r="A272" s="5" t="s">
        <v>206</v>
      </c>
      <c r="B272">
        <v>6</v>
      </c>
      <c r="C272" s="1" t="str">
        <f t="shared" si="6"/>
        <v>Station Structural Parts6</v>
      </c>
      <c r="D272" t="s">
        <v>57</v>
      </c>
      <c r="E272" t="str">
        <f>IFERROR(VLOOKUP(D272,BaseTechNodes!$A$1:$A$238,1,FALSE),"Not Valid")</f>
        <v>composites</v>
      </c>
    </row>
    <row r="273" spans="1:5" x14ac:dyDescent="0.35">
      <c r="A273" s="5" t="s">
        <v>206</v>
      </c>
      <c r="B273">
        <v>7</v>
      </c>
      <c r="C273" s="1" t="str">
        <f t="shared" si="6"/>
        <v>Station Structural Parts7</v>
      </c>
      <c r="D273" t="s">
        <v>65</v>
      </c>
      <c r="E273" t="str">
        <f>IFERROR(VLOOKUP(D273,BaseTechNodes!$A$1:$A$238,1,FALSE),"Not Valid")</f>
        <v>metaMaterials</v>
      </c>
    </row>
    <row r="274" spans="1:5" x14ac:dyDescent="0.35">
      <c r="A274" s="5" t="s">
        <v>206</v>
      </c>
      <c r="B274">
        <v>8</v>
      </c>
      <c r="C274" s="1" t="str">
        <f t="shared" si="6"/>
        <v>Station Structural Parts8</v>
      </c>
      <c r="D274" t="s">
        <v>61</v>
      </c>
      <c r="E274" t="str">
        <f>IFERROR(VLOOKUP(D274,BaseTechNodes!$A$1:$A$238,1,FALSE),"Not Valid")</f>
        <v>orbitalAssembly</v>
      </c>
    </row>
    <row r="275" spans="1:5" x14ac:dyDescent="0.35">
      <c r="A275" s="5" t="s">
        <v>206</v>
      </c>
      <c r="B275">
        <v>9</v>
      </c>
      <c r="C275" s="1" t="str">
        <f t="shared" si="6"/>
        <v>Station Structural Parts9</v>
      </c>
      <c r="D275" t="s">
        <v>175</v>
      </c>
      <c r="E275" t="str">
        <f>IFERROR(VLOOKUP(D275,BaseTechNodes!$A$1:$A$238,1,FALSE),"Not Valid")</f>
        <v>orbitalMegastructures</v>
      </c>
    </row>
    <row r="276" spans="1:5" x14ac:dyDescent="0.35">
      <c r="A276" s="5" t="s">
        <v>224</v>
      </c>
      <c r="B276">
        <v>0</v>
      </c>
      <c r="C276" s="1" t="str">
        <f t="shared" si="6"/>
        <v>Stations Colony0</v>
      </c>
      <c r="D276" t="s">
        <v>75</v>
      </c>
      <c r="E276" t="str">
        <f>IFERROR(VLOOKUP(D276,BaseTechNodes!$A$1:$A$238,1,FALSE),"Not Valid")</f>
        <v>start</v>
      </c>
    </row>
    <row r="277" spans="1:5" x14ac:dyDescent="0.35">
      <c r="A277" s="5" t="s">
        <v>224</v>
      </c>
      <c r="B277">
        <v>1</v>
      </c>
      <c r="C277" s="1" t="str">
        <f t="shared" si="6"/>
        <v>Stations Colony1</v>
      </c>
      <c r="D277" t="s">
        <v>115</v>
      </c>
      <c r="E277" t="str">
        <f>IFERROR(VLOOKUP(D277,BaseTechNodes!$A$1:$A$238,1,FALSE),"Not Valid")</f>
        <v>engineering101</v>
      </c>
    </row>
    <row r="278" spans="1:5" x14ac:dyDescent="0.35">
      <c r="A278" s="5" t="s">
        <v>224</v>
      </c>
      <c r="B278">
        <v>2</v>
      </c>
      <c r="C278" s="1" t="str">
        <f t="shared" si="6"/>
        <v>Stations Colony2</v>
      </c>
      <c r="D278" t="s">
        <v>17</v>
      </c>
      <c r="E278" t="str">
        <f>IFERROR(VLOOKUP(D278,BaseTechNodes!$A$1:$A$238,1,FALSE),"Not Valid")</f>
        <v>serviceModules</v>
      </c>
    </row>
    <row r="279" spans="1:5" x14ac:dyDescent="0.35">
      <c r="A279" s="5" t="s">
        <v>224</v>
      </c>
      <c r="B279">
        <v>4</v>
      </c>
      <c r="C279" s="1" t="str">
        <f t="shared" si="6"/>
        <v>Stations Colony4</v>
      </c>
      <c r="D279" t="s">
        <v>31</v>
      </c>
      <c r="E279" t="str">
        <f>IFERROR(VLOOKUP(D279,BaseTechNodes!$A$1:$A$238,1,FALSE),"Not Valid")</f>
        <v>recycling</v>
      </c>
    </row>
    <row r="280" spans="1:5" x14ac:dyDescent="0.35">
      <c r="A280" s="5" t="s">
        <v>224</v>
      </c>
      <c r="B280">
        <v>5</v>
      </c>
      <c r="C280" s="1" t="str">
        <f t="shared" si="6"/>
        <v>Stations Colony5</v>
      </c>
      <c r="D280" t="s">
        <v>70</v>
      </c>
      <c r="E280" t="str">
        <f>IFERROR(VLOOKUP(D280,BaseTechNodes!$A$1:$A$238,1,FALSE),"Not Valid")</f>
        <v>hydroponics</v>
      </c>
    </row>
    <row r="281" spans="1:5" x14ac:dyDescent="0.35">
      <c r="A281" s="5" t="s">
        <v>224</v>
      </c>
      <c r="B281">
        <v>6</v>
      </c>
      <c r="C281" s="1" t="str">
        <f t="shared" si="6"/>
        <v>Stations Colony6</v>
      </c>
      <c r="D281" t="s">
        <v>74</v>
      </c>
      <c r="E281" t="str">
        <f>IFERROR(VLOOKUP(D281,BaseTechNodes!$A$1:$A$238,1,FALSE),"Not Valid")</f>
        <v>earlyStations</v>
      </c>
    </row>
    <row r="282" spans="1:5" x14ac:dyDescent="0.35">
      <c r="A282" s="5" t="s">
        <v>224</v>
      </c>
      <c r="B282">
        <v>7</v>
      </c>
      <c r="C282" s="1" t="str">
        <f t="shared" si="6"/>
        <v>Stations Colony7</v>
      </c>
      <c r="D282" t="s">
        <v>66</v>
      </c>
      <c r="E282" t="str">
        <f>IFERROR(VLOOKUP(D282,BaseTechNodes!$A$1:$A$238,1,FALSE),"Not Valid")</f>
        <v>shortTermHabitation</v>
      </c>
    </row>
    <row r="283" spans="1:5" x14ac:dyDescent="0.35">
      <c r="A283" s="5" t="s">
        <v>224</v>
      </c>
      <c r="B283">
        <v>8</v>
      </c>
      <c r="C283" s="1" t="str">
        <f t="shared" si="6"/>
        <v>Stations Colony8</v>
      </c>
      <c r="D283" t="s">
        <v>63</v>
      </c>
      <c r="E283" t="str">
        <f>IFERROR(VLOOKUP(D283,BaseTechNodes!$A$1:$A$238,1,FALSE),"Not Valid")</f>
        <v>longTermHabitation</v>
      </c>
    </row>
    <row r="284" spans="1:5" x14ac:dyDescent="0.35">
      <c r="A284" s="5" t="s">
        <v>224</v>
      </c>
      <c r="B284">
        <v>9</v>
      </c>
      <c r="C284" s="1" t="str">
        <f t="shared" si="6"/>
        <v>Stations Colony9</v>
      </c>
      <c r="D284" t="s">
        <v>62</v>
      </c>
      <c r="E284" t="str">
        <f>IFERROR(VLOOKUP(D284,BaseTechNodes!$A$1:$A$238,1,FALSE),"Not Valid")</f>
        <v>advancedStations</v>
      </c>
    </row>
    <row r="285" spans="1:5" x14ac:dyDescent="0.35">
      <c r="A285" s="5" t="s">
        <v>224</v>
      </c>
      <c r="B285">
        <v>10</v>
      </c>
      <c r="C285" s="1" t="str">
        <f t="shared" si="6"/>
        <v>Stations Colony10</v>
      </c>
      <c r="D285" t="s">
        <v>73</v>
      </c>
      <c r="E285" t="str">
        <f>IFERROR(VLOOKUP(D285,BaseTechNodes!$A$1:$A$238,1,FALSE),"Not Valid")</f>
        <v>colonization</v>
      </c>
    </row>
    <row r="286" spans="1:5" x14ac:dyDescent="0.35">
      <c r="A286" s="5" t="s">
        <v>224</v>
      </c>
      <c r="B286">
        <v>11</v>
      </c>
      <c r="C286" s="1" t="str">
        <f t="shared" si="6"/>
        <v>Stations Colony11</v>
      </c>
      <c r="D286" t="s">
        <v>190</v>
      </c>
      <c r="E286" t="str">
        <f>IFERROR(VLOOKUP(D286,BaseTechNodes!$A$1:$A$238,1,FALSE),"Not Valid")</f>
        <v>advColonization</v>
      </c>
    </row>
    <row r="287" spans="1:5" x14ac:dyDescent="0.35">
      <c r="A287" s="5" t="s">
        <v>222</v>
      </c>
      <c r="B287">
        <v>0</v>
      </c>
      <c r="C287" s="1" t="str">
        <f t="shared" si="6"/>
        <v>Storage Resources0</v>
      </c>
      <c r="D287" t="s">
        <v>75</v>
      </c>
      <c r="E287" t="str">
        <f>IFERROR(VLOOKUP(D287,BaseTechNodes!$A$1:$A$238,1,FALSE),"Not Valid")</f>
        <v>start</v>
      </c>
    </row>
    <row r="288" spans="1:5" x14ac:dyDescent="0.35">
      <c r="A288" s="5" t="s">
        <v>222</v>
      </c>
      <c r="B288">
        <v>1</v>
      </c>
      <c r="C288" s="1" t="str">
        <f t="shared" si="6"/>
        <v>Storage Resources1</v>
      </c>
      <c r="D288" t="s">
        <v>115</v>
      </c>
      <c r="E288" t="str">
        <f>IFERROR(VLOOKUP(D288,BaseTechNodes!$A$1:$A$238,1,FALSE),"Not Valid")</f>
        <v>engineering101</v>
      </c>
    </row>
    <row r="289" spans="1:5" x14ac:dyDescent="0.35">
      <c r="A289" s="5" t="s">
        <v>222</v>
      </c>
      <c r="B289">
        <v>2</v>
      </c>
      <c r="C289" s="1" t="str">
        <f t="shared" si="6"/>
        <v>Storage Resources2</v>
      </c>
      <c r="D289" t="s">
        <v>17</v>
      </c>
      <c r="E289" t="str">
        <f>IFERROR(VLOOKUP(D289,BaseTechNodes!$A$1:$A$238,1,FALSE),"Not Valid")</f>
        <v>serviceModules</v>
      </c>
    </row>
    <row r="290" spans="1:5" x14ac:dyDescent="0.35">
      <c r="A290" s="5" t="s">
        <v>222</v>
      </c>
      <c r="B290">
        <v>4</v>
      </c>
      <c r="C290" s="1" t="str">
        <f t="shared" si="6"/>
        <v>Storage Resources4</v>
      </c>
      <c r="D290" t="s">
        <v>32</v>
      </c>
      <c r="E290" t="str">
        <f>IFERROR(VLOOKUP(D290,BaseTechNodes!$A$1:$A$238,1,FALSE),"Not Valid")</f>
        <v>storageTech</v>
      </c>
    </row>
    <row r="291" spans="1:5" x14ac:dyDescent="0.35">
      <c r="A291" s="5" t="s">
        <v>222</v>
      </c>
      <c r="B291">
        <v>5</v>
      </c>
      <c r="C291" s="1" t="str">
        <f t="shared" si="6"/>
        <v>Storage Resources5</v>
      </c>
      <c r="D291" t="s">
        <v>34</v>
      </c>
      <c r="E291" t="str">
        <f>IFERROR(VLOOKUP(D291,BaseTechNodes!$A$1:$A$238,1,FALSE),"Not Valid")</f>
        <v>earlyLogistics</v>
      </c>
    </row>
    <row r="292" spans="1:5" x14ac:dyDescent="0.35">
      <c r="A292" s="5" t="s">
        <v>222</v>
      </c>
      <c r="B292">
        <v>6</v>
      </c>
      <c r="C292" s="1" t="str">
        <f t="shared" si="6"/>
        <v>Storage Resources6</v>
      </c>
      <c r="D292" t="s">
        <v>35</v>
      </c>
      <c r="E292" t="str">
        <f>IFERROR(VLOOKUP(D292,BaseTechNodes!$A$1:$A$238,1,FALSE),"Not Valid")</f>
        <v>logistics</v>
      </c>
    </row>
    <row r="293" spans="1:5" x14ac:dyDescent="0.35">
      <c r="A293" s="5" t="s">
        <v>222</v>
      </c>
      <c r="B293">
        <v>7</v>
      </c>
      <c r="C293" s="1" t="str">
        <f t="shared" si="6"/>
        <v>Storage Resources7</v>
      </c>
      <c r="D293" t="s">
        <v>117</v>
      </c>
      <c r="E293" t="str">
        <f>IFERROR(VLOOKUP(D293,BaseTechNodes!$A$1:$A$238,1,FALSE),"Not Valid")</f>
        <v>isru</v>
      </c>
    </row>
    <row r="294" spans="1:5" x14ac:dyDescent="0.35">
      <c r="A294" s="5" t="s">
        <v>222</v>
      </c>
      <c r="B294">
        <v>8</v>
      </c>
      <c r="C294" s="1" t="str">
        <f t="shared" si="6"/>
        <v>Storage Resources8</v>
      </c>
      <c r="D294" t="s">
        <v>118</v>
      </c>
      <c r="E294" t="str">
        <f>IFERROR(VLOOKUP(D294,BaseTechNodes!$A$1:$A$238,1,FALSE),"Not Valid")</f>
        <v>advLogistics</v>
      </c>
    </row>
    <row r="295" spans="1:5" x14ac:dyDescent="0.35">
      <c r="A295" s="5" t="s">
        <v>222</v>
      </c>
      <c r="B295">
        <v>9</v>
      </c>
      <c r="C295" s="1" t="str">
        <f t="shared" si="6"/>
        <v>Storage Resources9</v>
      </c>
      <c r="D295" t="s">
        <v>119</v>
      </c>
      <c r="E295" t="str">
        <f>IFERROR(VLOOKUP(D295,BaseTechNodes!$A$1:$A$238,1,FALSE),"Not Valid")</f>
        <v>advOffworldMining</v>
      </c>
    </row>
    <row r="296" spans="1:5" x14ac:dyDescent="0.35">
      <c r="A296" s="5" t="s">
        <v>222</v>
      </c>
      <c r="B296">
        <v>10</v>
      </c>
      <c r="C296" s="1" t="str">
        <f t="shared" si="6"/>
        <v>Storage Resources10</v>
      </c>
      <c r="D296" t="s">
        <v>40</v>
      </c>
      <c r="E296" t="str">
        <f>IFERROR(VLOOKUP(D296,BaseTechNodes!$A$1:$A$238,1,FALSE),"Not Valid")</f>
        <v>resourceExploitation</v>
      </c>
    </row>
    <row r="297" spans="1:5" x14ac:dyDescent="0.35">
      <c r="A297" s="5" t="s">
        <v>220</v>
      </c>
      <c r="B297">
        <v>0</v>
      </c>
      <c r="C297" s="1" t="str">
        <f t="shared" si="6"/>
        <v>Thermal Heat Shields0</v>
      </c>
      <c r="D297" t="s">
        <v>75</v>
      </c>
      <c r="E297" t="str">
        <f>IFERROR(VLOOKUP(D297,BaseTechNodes!$A$1:$A$238,1,FALSE),"Not Valid")</f>
        <v>start</v>
      </c>
    </row>
    <row r="298" spans="1:5" x14ac:dyDescent="0.35">
      <c r="A298" s="5" t="s">
        <v>220</v>
      </c>
      <c r="B298">
        <v>1</v>
      </c>
      <c r="C298" s="1" t="str">
        <f t="shared" si="6"/>
        <v>Thermal Heat Shields1</v>
      </c>
      <c r="D298" t="s">
        <v>115</v>
      </c>
      <c r="E298" t="str">
        <f>IFERROR(VLOOKUP(D298,BaseTechNodes!$A$1:$A$238,1,FALSE),"Not Valid")</f>
        <v>engineering101</v>
      </c>
    </row>
    <row r="299" spans="1:5" x14ac:dyDescent="0.35">
      <c r="A299" s="5" t="s">
        <v>220</v>
      </c>
      <c r="B299">
        <v>2</v>
      </c>
      <c r="C299" s="1" t="str">
        <f t="shared" si="6"/>
        <v>Thermal Heat Shields2</v>
      </c>
      <c r="D299" t="s">
        <v>43</v>
      </c>
      <c r="E299" t="str">
        <f>IFERROR(VLOOKUP(D299,BaseTechNodes!$A$1:$A$238,1,FALSE),"Not Valid")</f>
        <v>science201</v>
      </c>
    </row>
    <row r="300" spans="1:5" x14ac:dyDescent="0.35">
      <c r="A300" s="5" t="s">
        <v>220</v>
      </c>
      <c r="B300">
        <v>3</v>
      </c>
      <c r="C300" s="1" t="str">
        <f t="shared" si="6"/>
        <v>Thermal Heat Shields3</v>
      </c>
      <c r="D300" t="s">
        <v>120</v>
      </c>
      <c r="E300" t="str">
        <f>IFERROR(VLOOKUP(D300,BaseTechNodes!$A$1:$A$238,1,FALSE),"Not Valid")</f>
        <v>batteryTech</v>
      </c>
    </row>
    <row r="301" spans="1:5" x14ac:dyDescent="0.35">
      <c r="A301" s="5" t="s">
        <v>220</v>
      </c>
      <c r="B301">
        <v>4</v>
      </c>
      <c r="C301" s="1" t="str">
        <f t="shared" si="6"/>
        <v>Thermal Heat Shields4</v>
      </c>
      <c r="D301" t="s">
        <v>45</v>
      </c>
      <c r="E301" t="str">
        <f>IFERROR(VLOOKUP(D301,BaseTechNodes!$A$1:$A$238,1,FALSE),"Not Valid")</f>
        <v>electrics</v>
      </c>
    </row>
    <row r="302" spans="1:5" x14ac:dyDescent="0.35">
      <c r="A302" s="5" t="s">
        <v>220</v>
      </c>
      <c r="B302">
        <v>5</v>
      </c>
      <c r="C302" s="1" t="str">
        <f t="shared" si="6"/>
        <v>Thermal Heat Shields5</v>
      </c>
      <c r="D302" t="s">
        <v>14</v>
      </c>
      <c r="E302" t="str">
        <f>IFERROR(VLOOKUP(D302,BaseTechNodes!$A$1:$A$238,1,FALSE),"Not Valid")</f>
        <v>heatManagementSystems</v>
      </c>
    </row>
    <row r="303" spans="1:5" x14ac:dyDescent="0.35">
      <c r="A303" s="5" t="s">
        <v>220</v>
      </c>
      <c r="B303">
        <v>6</v>
      </c>
      <c r="C303" s="1" t="str">
        <f t="shared" si="6"/>
        <v>Thermal Heat Shields6</v>
      </c>
      <c r="D303" t="s">
        <v>112</v>
      </c>
      <c r="E303" t="str">
        <f>IFERROR(VLOOKUP(D303,BaseTechNodes!$A$1:$A$238,1,FALSE),"Not Valid")</f>
        <v>intermediateHeatManagement</v>
      </c>
    </row>
    <row r="304" spans="1:5" x14ac:dyDescent="0.35">
      <c r="A304" s="5" t="s">
        <v>220</v>
      </c>
      <c r="B304">
        <v>7</v>
      </c>
      <c r="C304" s="1" t="str">
        <f t="shared" si="6"/>
        <v>Thermal Heat Shields7</v>
      </c>
      <c r="D304" t="s">
        <v>146</v>
      </c>
      <c r="E304" t="str">
        <f>IFERROR(VLOOKUP(D304,BaseTechNodes!$A$1:$A$238,1,FALSE),"Not Valid")</f>
        <v>advHeatManagement</v>
      </c>
    </row>
    <row r="305" spans="1:5" x14ac:dyDescent="0.35">
      <c r="A305" s="5" t="s">
        <v>220</v>
      </c>
      <c r="B305">
        <v>8</v>
      </c>
      <c r="C305" s="1" t="str">
        <f t="shared" si="6"/>
        <v>Thermal Heat Shields8</v>
      </c>
      <c r="D305" t="s">
        <v>113</v>
      </c>
      <c r="E305" t="str">
        <f>IFERROR(VLOOKUP(D305,BaseTechNodes!$A$1:$A$238,1,FALSE),"Not Valid")</f>
        <v>experimentalHeatManagement</v>
      </c>
    </row>
    <row r="306" spans="1:5" x14ac:dyDescent="0.35">
      <c r="A306" s="5" t="s">
        <v>220</v>
      </c>
      <c r="B306">
        <v>9</v>
      </c>
      <c r="C306" s="1" t="str">
        <f t="shared" si="6"/>
        <v>Thermal Heat Shields9</v>
      </c>
      <c r="D306" t="s">
        <v>53</v>
      </c>
      <c r="E306" t="str">
        <f>IFERROR(VLOOKUP(D306,BaseTechNodes!$A$1:$A$238,1,FALSE),"Not Valid")</f>
        <v>specializedRadiators</v>
      </c>
    </row>
    <row r="307" spans="1:5" x14ac:dyDescent="0.35">
      <c r="A307" s="5" t="s">
        <v>110</v>
      </c>
      <c r="B307">
        <v>0</v>
      </c>
      <c r="C307" s="1" t="str">
        <f t="shared" si="6"/>
        <v>Unresearchable0</v>
      </c>
      <c r="D307" t="s">
        <v>110</v>
      </c>
      <c r="E307" t="str">
        <f>IFERROR(VLOOKUP(D307,BaseTechNodes!$A$1:$A$238,1,FALSE),"Not Valid")</f>
        <v>Not Valid</v>
      </c>
    </row>
    <row r="308" spans="1:5" x14ac:dyDescent="0.35">
      <c r="A308" s="5" t="s">
        <v>110</v>
      </c>
      <c r="B308">
        <v>1</v>
      </c>
      <c r="C308" s="1" t="str">
        <f t="shared" si="6"/>
        <v>Unresearchable1</v>
      </c>
      <c r="D308" t="s">
        <v>110</v>
      </c>
      <c r="E308" t="str">
        <f>IFERROR(VLOOKUP(D308,BaseTechNodes!$A$1:$A$238,1,FALSE),"Not Valid")</f>
        <v>Not Valid</v>
      </c>
    </row>
    <row r="309" spans="1:5" x14ac:dyDescent="0.35">
      <c r="A309" s="5" t="s">
        <v>110</v>
      </c>
      <c r="B309">
        <v>2</v>
      </c>
      <c r="C309" s="1" t="str">
        <f t="shared" si="6"/>
        <v>Unresearchable2</v>
      </c>
      <c r="D309" t="s">
        <v>110</v>
      </c>
      <c r="E309" t="str">
        <f>IFERROR(VLOOKUP(D309,BaseTechNodes!$A$1:$A$238,1,FALSE),"Not Valid")</f>
        <v>Not Valid</v>
      </c>
    </row>
    <row r="310" spans="1:5" x14ac:dyDescent="0.35">
      <c r="A310" s="5" t="s">
        <v>110</v>
      </c>
      <c r="B310">
        <v>3</v>
      </c>
      <c r="C310" s="1" t="str">
        <f t="shared" si="6"/>
        <v>Unresearchable3</v>
      </c>
      <c r="D310" t="s">
        <v>110</v>
      </c>
      <c r="E310" t="str">
        <f>IFERROR(VLOOKUP(D310,BaseTechNodes!$A$1:$A$238,1,FALSE),"Not Valid")</f>
        <v>Not Valid</v>
      </c>
    </row>
    <row r="311" spans="1:5" x14ac:dyDescent="0.35">
      <c r="A311" s="5" t="s">
        <v>110</v>
      </c>
      <c r="B311">
        <v>4</v>
      </c>
      <c r="C311" s="1" t="str">
        <f t="shared" si="6"/>
        <v>Unresearchable4</v>
      </c>
      <c r="D311" t="s">
        <v>110</v>
      </c>
      <c r="E311" t="str">
        <f>IFERROR(VLOOKUP(D311,BaseTechNodes!$A$1:$A$238,1,FALSE),"Not Valid")</f>
        <v>Not Valid</v>
      </c>
    </row>
    <row r="312" spans="1:5" x14ac:dyDescent="0.35">
      <c r="A312" s="5" t="s">
        <v>110</v>
      </c>
      <c r="B312">
        <v>5</v>
      </c>
      <c r="C312" s="1" t="str">
        <f t="shared" si="6"/>
        <v>Unresearchable5</v>
      </c>
      <c r="D312" t="s">
        <v>110</v>
      </c>
      <c r="E312" t="str">
        <f>IFERROR(VLOOKUP(D312,BaseTechNodes!$A$1:$A$238,1,FALSE),"Not Valid")</f>
        <v>Not Valid</v>
      </c>
    </row>
    <row r="313" spans="1:5" x14ac:dyDescent="0.35">
      <c r="A313" s="5" t="s">
        <v>110</v>
      </c>
      <c r="B313">
        <v>6</v>
      </c>
      <c r="C313" s="1" t="str">
        <f t="shared" si="6"/>
        <v>Unresearchable6</v>
      </c>
      <c r="D313" t="s">
        <v>110</v>
      </c>
      <c r="E313" t="str">
        <f>IFERROR(VLOOKUP(D313,BaseTechNodes!$A$1:$A$238,1,FALSE),"Not Valid")</f>
        <v>Not Valid</v>
      </c>
    </row>
    <row r="314" spans="1:5" x14ac:dyDescent="0.35">
      <c r="A314" s="5" t="s">
        <v>110</v>
      </c>
      <c r="B314">
        <v>7</v>
      </c>
      <c r="C314" s="1" t="str">
        <f t="shared" si="6"/>
        <v>Unresearchable7</v>
      </c>
      <c r="D314" t="s">
        <v>110</v>
      </c>
      <c r="E314" t="str">
        <f>IFERROR(VLOOKUP(D314,BaseTechNodes!$A$1:$A$238,1,FALSE),"Not Valid")</f>
        <v>Not Valid</v>
      </c>
    </row>
    <row r="315" spans="1:5" x14ac:dyDescent="0.35">
      <c r="A315" s="5" t="s">
        <v>110</v>
      </c>
      <c r="B315">
        <v>8</v>
      </c>
      <c r="C315" s="1" t="str">
        <f t="shared" si="6"/>
        <v>Unresearchable8</v>
      </c>
      <c r="D315" t="s">
        <v>110</v>
      </c>
      <c r="E315" t="str">
        <f>IFERROR(VLOOKUP(D315,BaseTechNodes!$A$1:$A$238,1,FALSE),"Not Valid")</f>
        <v>Not Valid</v>
      </c>
    </row>
    <row r="316" spans="1:5" x14ac:dyDescent="0.35">
      <c r="A316" s="5" t="s">
        <v>110</v>
      </c>
      <c r="B316">
        <v>9</v>
      </c>
      <c r="C316" s="1" t="str">
        <f t="shared" si="6"/>
        <v>Unresearchable9</v>
      </c>
      <c r="D316" t="s">
        <v>110</v>
      </c>
      <c r="E316" t="str">
        <f>IFERROR(VLOOKUP(D316,BaseTechNodes!$A$1:$A$238,1,FALSE),"Not Valid")</f>
        <v>Not Valid</v>
      </c>
    </row>
    <row r="317" spans="1:5" x14ac:dyDescent="0.35">
      <c r="A317" s="5" t="s">
        <v>110</v>
      </c>
      <c r="B317">
        <v>10</v>
      </c>
      <c r="C317" s="1" t="str">
        <f t="shared" si="6"/>
        <v>Unresearchable10</v>
      </c>
      <c r="D317" t="s">
        <v>110</v>
      </c>
      <c r="E317" t="str">
        <f>IFERROR(VLOOKUP(D317,BaseTechNodes!$A$1:$A$238,1,FALSE),"Not Valid")</f>
        <v>Not Valid</v>
      </c>
    </row>
    <row r="318" spans="1:5" x14ac:dyDescent="0.35">
      <c r="A318" s="5" t="s">
        <v>110</v>
      </c>
      <c r="B318">
        <v>11</v>
      </c>
      <c r="C318" s="1" t="str">
        <f t="shared" si="6"/>
        <v>Unresearchable11</v>
      </c>
      <c r="D318" t="s">
        <v>110</v>
      </c>
      <c r="E318" t="str">
        <f>IFERROR(VLOOKUP(D318,BaseTechNodes!$A$1:$A$238,1,FALSE),"Not Valid")</f>
        <v>Not Valid</v>
      </c>
    </row>
    <row r="319" spans="1:5" x14ac:dyDescent="0.35">
      <c r="A319" s="5" t="s">
        <v>110</v>
      </c>
      <c r="B319">
        <v>12</v>
      </c>
      <c r="C319" s="1" t="str">
        <f t="shared" si="6"/>
        <v>Unresearchable12</v>
      </c>
      <c r="D319" t="s">
        <v>110</v>
      </c>
      <c r="E319" t="str">
        <f>IFERROR(VLOOKUP(D319,BaseTechNodes!$A$1:$A$238,1,FALSE),"Not Valid")</f>
        <v>Not Valid</v>
      </c>
    </row>
    <row r="320" spans="1:5" x14ac:dyDescent="0.35">
      <c r="A320" s="6" t="s">
        <v>349</v>
      </c>
      <c r="B320">
        <v>0</v>
      </c>
      <c r="C320" s="1" t="str">
        <f t="shared" si="6"/>
        <v>Other0</v>
      </c>
      <c r="D320" t="s">
        <v>186</v>
      </c>
      <c r="E320" t="str">
        <f>IFERROR(VLOOKUP(D320,BaseTechNodes!$A$1:$A$238,1,FALSE),"Not Valid")</f>
        <v>otherParts</v>
      </c>
    </row>
    <row r="321" spans="1:5" x14ac:dyDescent="0.35">
      <c r="A321" s="6" t="s">
        <v>349</v>
      </c>
      <c r="B321">
        <v>1</v>
      </c>
      <c r="C321" s="1" t="str">
        <f t="shared" si="6"/>
        <v>Other1</v>
      </c>
      <c r="D321" t="s">
        <v>186</v>
      </c>
      <c r="E321" t="str">
        <f>IFERROR(VLOOKUP(D321,BaseTechNodes!$A$1:$A$238,1,FALSE),"Not Valid")</f>
        <v>otherParts</v>
      </c>
    </row>
    <row r="322" spans="1:5" x14ac:dyDescent="0.35">
      <c r="A322" s="6" t="s">
        <v>349</v>
      </c>
      <c r="B322">
        <v>2</v>
      </c>
      <c r="C322" s="1" t="str">
        <f t="shared" si="6"/>
        <v>Other2</v>
      </c>
      <c r="D322" t="s">
        <v>186</v>
      </c>
      <c r="E322" t="str">
        <f>IFERROR(VLOOKUP(D322,BaseTechNodes!$A$1:$A$238,1,FALSE),"Not Valid")</f>
        <v>otherParts</v>
      </c>
    </row>
    <row r="323" spans="1:5" x14ac:dyDescent="0.35">
      <c r="A323" s="6" t="s">
        <v>349</v>
      </c>
      <c r="B323">
        <v>3</v>
      </c>
      <c r="C323" s="1" t="str">
        <f t="shared" ref="C323:C386" si="7">_xlfn.CONCAT(A323,B323)</f>
        <v>Other3</v>
      </c>
      <c r="D323" t="s">
        <v>186</v>
      </c>
      <c r="E323" t="str">
        <f>IFERROR(VLOOKUP(D323,BaseTechNodes!$A$1:$A$238,1,FALSE),"Not Valid")</f>
        <v>otherParts</v>
      </c>
    </row>
    <row r="324" spans="1:5" x14ac:dyDescent="0.35">
      <c r="A324" s="6" t="s">
        <v>349</v>
      </c>
      <c r="B324">
        <v>4</v>
      </c>
      <c r="C324" s="1" t="str">
        <f t="shared" si="7"/>
        <v>Other4</v>
      </c>
      <c r="D324" t="s">
        <v>186</v>
      </c>
      <c r="E324" t="str">
        <f>IFERROR(VLOOKUP(D324,BaseTechNodes!$A$1:$A$238,1,FALSE),"Not Valid")</f>
        <v>otherParts</v>
      </c>
    </row>
    <row r="325" spans="1:5" x14ac:dyDescent="0.35">
      <c r="A325" s="6" t="s">
        <v>349</v>
      </c>
      <c r="B325">
        <v>5</v>
      </c>
      <c r="C325" s="1" t="str">
        <f t="shared" si="7"/>
        <v>Other5</v>
      </c>
      <c r="D325" t="s">
        <v>186</v>
      </c>
      <c r="E325" t="str">
        <f>IFERROR(VLOOKUP(D325,BaseTechNodes!$A$1:$A$238,1,FALSE),"Not Valid")</f>
        <v>otherParts</v>
      </c>
    </row>
    <row r="326" spans="1:5" x14ac:dyDescent="0.35">
      <c r="A326" s="6" t="s">
        <v>349</v>
      </c>
      <c r="B326">
        <v>6</v>
      </c>
      <c r="C326" s="1" t="str">
        <f t="shared" si="7"/>
        <v>Other6</v>
      </c>
      <c r="D326" t="s">
        <v>186</v>
      </c>
      <c r="E326" t="str">
        <f>IFERROR(VLOOKUP(D326,BaseTechNodes!$A$1:$A$238,1,FALSE),"Not Valid")</f>
        <v>otherParts</v>
      </c>
    </row>
    <row r="327" spans="1:5" x14ac:dyDescent="0.35">
      <c r="A327" s="6" t="s">
        <v>349</v>
      </c>
      <c r="B327">
        <v>7</v>
      </c>
      <c r="C327" s="1" t="str">
        <f t="shared" si="7"/>
        <v>Other7</v>
      </c>
      <c r="D327" t="s">
        <v>186</v>
      </c>
      <c r="E327" t="str">
        <f>IFERROR(VLOOKUP(D327,BaseTechNodes!$A$1:$A$238,1,FALSE),"Not Valid")</f>
        <v>otherParts</v>
      </c>
    </row>
    <row r="328" spans="1:5" x14ac:dyDescent="0.35">
      <c r="A328" s="6" t="s">
        <v>349</v>
      </c>
      <c r="B328">
        <v>8</v>
      </c>
      <c r="C328" s="1" t="str">
        <f t="shared" si="7"/>
        <v>Other8</v>
      </c>
      <c r="D328" t="s">
        <v>186</v>
      </c>
      <c r="E328" t="str">
        <f>IFERROR(VLOOKUP(D328,BaseTechNodes!$A$1:$A$238,1,FALSE),"Not Valid")</f>
        <v>otherParts</v>
      </c>
    </row>
    <row r="329" spans="1:5" x14ac:dyDescent="0.35">
      <c r="A329" s="6" t="s">
        <v>349</v>
      </c>
      <c r="B329">
        <v>9</v>
      </c>
      <c r="C329" s="1" t="str">
        <f t="shared" si="7"/>
        <v>Other9</v>
      </c>
      <c r="D329" t="s">
        <v>186</v>
      </c>
      <c r="E329" t="str">
        <f>IFERROR(VLOOKUP(D329,BaseTechNodes!$A$1:$A$238,1,FALSE),"Not Valid")</f>
        <v>otherParts</v>
      </c>
    </row>
    <row r="330" spans="1:5" x14ac:dyDescent="0.35">
      <c r="A330" s="6" t="s">
        <v>349</v>
      </c>
      <c r="B330">
        <v>10</v>
      </c>
      <c r="C330" s="1" t="str">
        <f t="shared" si="7"/>
        <v>Other10</v>
      </c>
      <c r="D330" t="s">
        <v>186</v>
      </c>
      <c r="E330" t="str">
        <f>IFERROR(VLOOKUP(D330,BaseTechNodes!$A$1:$A$238,1,FALSE),"Not Valid")</f>
        <v>otherParts</v>
      </c>
    </row>
    <row r="331" spans="1:5" x14ac:dyDescent="0.35">
      <c r="A331" s="6" t="s">
        <v>349</v>
      </c>
      <c r="B331">
        <v>11</v>
      </c>
      <c r="C331" s="1" t="str">
        <f t="shared" si="7"/>
        <v>Other11</v>
      </c>
      <c r="D331" t="s">
        <v>186</v>
      </c>
      <c r="E331" t="str">
        <f>IFERROR(VLOOKUP(D331,BaseTechNodes!$A$1:$A$238,1,FALSE),"Not Valid")</f>
        <v>otherParts</v>
      </c>
    </row>
    <row r="332" spans="1:5" x14ac:dyDescent="0.35">
      <c r="A332" s="6" t="s">
        <v>349</v>
      </c>
      <c r="B332">
        <v>12</v>
      </c>
      <c r="C332" s="1" t="str">
        <f t="shared" si="7"/>
        <v>Other12</v>
      </c>
      <c r="D332" t="s">
        <v>186</v>
      </c>
      <c r="E332" t="str">
        <f>IFERROR(VLOOKUP(D332,BaseTechNodes!$A$1:$A$238,1,FALSE),"Not Valid")</f>
        <v>otherParts</v>
      </c>
    </row>
    <row r="333" spans="1:5" x14ac:dyDescent="0.35">
      <c r="A333" s="6" t="s">
        <v>352</v>
      </c>
      <c r="B333">
        <v>8</v>
      </c>
      <c r="C333" s="1" t="str">
        <f t="shared" si="7"/>
        <v>Beamed Power8</v>
      </c>
      <c r="D333" t="s">
        <v>104</v>
      </c>
      <c r="E333" t="str">
        <f>IFERROR(VLOOKUP(D333,BaseTechNodes!$A$1:$A$238,1,FALSE),"Not Valid")</f>
        <v>digitalSignalProcessing</v>
      </c>
    </row>
    <row r="334" spans="1:5" x14ac:dyDescent="0.35">
      <c r="A334" s="6" t="s">
        <v>352</v>
      </c>
      <c r="B334">
        <v>9</v>
      </c>
      <c r="C334" s="1" t="str">
        <f t="shared" si="7"/>
        <v>Beamed Power9</v>
      </c>
      <c r="D334" t="s">
        <v>346</v>
      </c>
      <c r="E334" t="str">
        <f>IFERROR(VLOOKUP(D334,BaseTechNodes!$A$1:$A$238,1,FALSE),"Not Valid")</f>
        <v>microwavePowerTransmission</v>
      </c>
    </row>
    <row r="335" spans="1:5" x14ac:dyDescent="0.35">
      <c r="A335" s="6" t="s">
        <v>352</v>
      </c>
      <c r="B335">
        <v>10</v>
      </c>
      <c r="C335" s="1" t="str">
        <f t="shared" si="7"/>
        <v>Beamed Power10</v>
      </c>
      <c r="D335" t="s">
        <v>353</v>
      </c>
      <c r="E335" t="str">
        <f>IFERROR(VLOOKUP(D335,BaseTechNodes!$A$1:$A$238,1,FALSE),"Not Valid")</f>
        <v>beamedPowerPropulsion</v>
      </c>
    </row>
    <row r="336" spans="1:5" x14ac:dyDescent="0.35">
      <c r="A336" s="6" t="s">
        <v>352</v>
      </c>
      <c r="B336">
        <v>11</v>
      </c>
      <c r="C336" s="1" t="str">
        <f t="shared" si="7"/>
        <v>Beamed Power11</v>
      </c>
      <c r="D336" t="s">
        <v>354</v>
      </c>
      <c r="E336" t="str">
        <f>IFERROR(VLOOKUP(D336,BaseTechNodes!$A$1:$A$238,1,FALSE),"Not Valid")</f>
        <v>experimentalBeamedPowerPropulsion</v>
      </c>
    </row>
    <row r="337" spans="1:5" x14ac:dyDescent="0.35">
      <c r="A337" s="6" t="s">
        <v>352</v>
      </c>
      <c r="B337">
        <v>12</v>
      </c>
      <c r="C337" s="1" t="str">
        <f t="shared" si="7"/>
        <v>Beamed Power12</v>
      </c>
      <c r="D337" t="s">
        <v>355</v>
      </c>
      <c r="E337" t="str">
        <f>IFERROR(VLOOKUP(D337,BaseTechNodes!$A$1:$A$238,1,FALSE),"Not Valid")</f>
        <v>exoticBeamedPowerPropulsion</v>
      </c>
    </row>
    <row r="338" spans="1:5" x14ac:dyDescent="0.35">
      <c r="A338" s="6" t="s">
        <v>358</v>
      </c>
      <c r="B338">
        <v>6</v>
      </c>
      <c r="C338" s="1" t="str">
        <f t="shared" si="7"/>
        <v>Nuclear Power6</v>
      </c>
      <c r="D338" t="s">
        <v>359</v>
      </c>
      <c r="E338" t="str">
        <f>IFERROR(VLOOKUP(D338,BaseTechNodes!$A$1:$A$238,1,FALSE),"Not Valid")</f>
        <v>nuclearPower</v>
      </c>
    </row>
    <row r="339" spans="1:5" x14ac:dyDescent="0.35">
      <c r="A339" s="6" t="s">
        <v>358</v>
      </c>
      <c r="B339">
        <v>7</v>
      </c>
      <c r="C339" s="1" t="str">
        <f t="shared" si="7"/>
        <v>Nuclear Power7</v>
      </c>
      <c r="D339" t="s">
        <v>360</v>
      </c>
      <c r="E339" t="str">
        <f>IFERROR(VLOOKUP(D339,BaseTechNodes!$A$1:$A$238,1,FALSE),"Not Valid")</f>
        <v>largeNuclearPower</v>
      </c>
    </row>
    <row r="340" spans="1:5" x14ac:dyDescent="0.35">
      <c r="A340" s="6" t="s">
        <v>358</v>
      </c>
      <c r="B340">
        <v>8</v>
      </c>
      <c r="C340" s="1" t="str">
        <f t="shared" si="7"/>
        <v>Nuclear Power8</v>
      </c>
      <c r="D340" t="s">
        <v>361</v>
      </c>
      <c r="E340" t="str">
        <f>IFERROR(VLOOKUP(D340,BaseTechNodes!$A$1:$A$238,1,FALSE),"Not Valid")</f>
        <v>advNuclearPower</v>
      </c>
    </row>
    <row r="341" spans="1:5" x14ac:dyDescent="0.35">
      <c r="A341" s="6" t="s">
        <v>358</v>
      </c>
      <c r="B341">
        <v>9</v>
      </c>
      <c r="C341" s="1" t="str">
        <f t="shared" si="7"/>
        <v>Nuclear Power9</v>
      </c>
      <c r="D341" t="s">
        <v>362</v>
      </c>
      <c r="E341" t="str">
        <f>IFERROR(VLOOKUP(D341,BaseTechNodes!$A$1:$A$238,1,FALSE),"Not Valid")</f>
        <v>expNuclearPower</v>
      </c>
    </row>
    <row r="342" spans="1:5" x14ac:dyDescent="0.35">
      <c r="A342" s="6" t="s">
        <v>358</v>
      </c>
      <c r="B342">
        <v>10</v>
      </c>
      <c r="C342" s="1" t="str">
        <f t="shared" si="7"/>
        <v>Nuclear Power10</v>
      </c>
      <c r="D342" t="s">
        <v>363</v>
      </c>
      <c r="E342" t="str">
        <f>IFERROR(VLOOKUP(D342,BaseTechNodes!$A$1:$A$238,1,FALSE),"Not Valid")</f>
        <v>exoticNuclearPower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si="7"/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ref="C387:C438" si="8">_xlfn.CONCAT(A387,B387)</f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  <row r="438" spans="3:5" x14ac:dyDescent="0.35">
      <c r="C438" s="1" t="str">
        <f t="shared" si="8"/>
        <v/>
      </c>
      <c r="E438" t="str">
        <f>IFERROR(VLOOKUP(D438,BaseTechNodes!$A$1:$A$238,1,FALSE),"Not Valid")</f>
        <v>Not Valid</v>
      </c>
    </row>
  </sheetData>
  <autoFilter ref="A1:E438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3"/>
  <sheetViews>
    <sheetView workbookViewId="0">
      <selection activeCell="A9" sqref="A9"/>
    </sheetView>
  </sheetViews>
  <sheetFormatPr defaultRowHeight="14.5" x14ac:dyDescent="0.35"/>
  <sheetData>
    <row r="1" spans="1:1" x14ac:dyDescent="0.35">
      <c r="A1" t="s">
        <v>243</v>
      </c>
    </row>
    <row r="2" spans="1:1" x14ac:dyDescent="0.35">
      <c r="A2" t="s">
        <v>238</v>
      </c>
    </row>
    <row r="3" spans="1:1" x14ac:dyDescent="0.35">
      <c r="A3" t="s">
        <v>8</v>
      </c>
    </row>
    <row r="4" spans="1:1" x14ac:dyDescent="0.35">
      <c r="A4" t="s">
        <v>239</v>
      </c>
    </row>
    <row r="5" spans="1:1" x14ac:dyDescent="0.35">
      <c r="A5" t="s">
        <v>288</v>
      </c>
    </row>
    <row r="6" spans="1:1" x14ac:dyDescent="0.35">
      <c r="A6" t="s">
        <v>357</v>
      </c>
    </row>
    <row r="7" spans="1:1" x14ac:dyDescent="0.35">
      <c r="A7" t="s">
        <v>364</v>
      </c>
    </row>
    <row r="8" spans="1:1" x14ac:dyDescent="0.35">
      <c r="A8" t="s">
        <v>809</v>
      </c>
    </row>
    <row r="9" spans="1:1" x14ac:dyDescent="0.35">
      <c r="A9" t="s">
        <v>289</v>
      </c>
    </row>
    <row r="10" spans="1:1" x14ac:dyDescent="0.35">
      <c r="A10" t="s">
        <v>6</v>
      </c>
    </row>
    <row r="11" spans="1:1" x14ac:dyDescent="0.35">
      <c r="A11" t="s">
        <v>311</v>
      </c>
    </row>
    <row r="12" spans="1:1" x14ac:dyDescent="0.35">
      <c r="A12" t="s">
        <v>287</v>
      </c>
    </row>
    <row r="13" spans="1:1" x14ac:dyDescent="0.35">
      <c r="A13" t="s">
        <v>240</v>
      </c>
    </row>
  </sheetData>
  <sortState xmlns:xlrd2="http://schemas.microsoft.com/office/spreadsheetml/2017/richdata2" ref="A2:A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243</v>
      </c>
      <c r="B1" t="s">
        <v>277</v>
      </c>
      <c r="C1" t="s">
        <v>284</v>
      </c>
      <c r="D1" t="s">
        <v>262</v>
      </c>
      <c r="E1" t="s">
        <v>498</v>
      </c>
      <c r="F1" t="s">
        <v>263</v>
      </c>
      <c r="G1" t="s">
        <v>264</v>
      </c>
      <c r="H1" t="s">
        <v>268</v>
      </c>
      <c r="I1" t="s">
        <v>273</v>
      </c>
      <c r="J1" t="s">
        <v>551</v>
      </c>
    </row>
    <row r="2" spans="1:10" x14ac:dyDescent="0.35">
      <c r="A2" t="s">
        <v>244</v>
      </c>
      <c r="B2" t="s">
        <v>262</v>
      </c>
      <c r="C2" t="s">
        <v>278</v>
      </c>
    </row>
    <row r="3" spans="1:10" x14ac:dyDescent="0.35">
      <c r="A3" t="s">
        <v>245</v>
      </c>
      <c r="B3" t="s">
        <v>262</v>
      </c>
      <c r="C3" t="s">
        <v>279</v>
      </c>
      <c r="D3" t="s">
        <v>258</v>
      </c>
      <c r="E3" t="s">
        <v>258</v>
      </c>
      <c r="F3" t="s">
        <v>258</v>
      </c>
      <c r="G3" t="s">
        <v>258</v>
      </c>
      <c r="H3" t="s">
        <v>258</v>
      </c>
      <c r="I3" t="s">
        <v>258</v>
      </c>
      <c r="J3" t="s">
        <v>258</v>
      </c>
    </row>
    <row r="4" spans="1:10" x14ac:dyDescent="0.35">
      <c r="A4" t="s">
        <v>554</v>
      </c>
      <c r="B4" t="s">
        <v>263</v>
      </c>
      <c r="C4" t="s">
        <v>278</v>
      </c>
      <c r="D4" t="s">
        <v>259</v>
      </c>
      <c r="E4" t="s">
        <v>269</v>
      </c>
      <c r="F4" t="s">
        <v>259</v>
      </c>
      <c r="G4" t="s">
        <v>259</v>
      </c>
      <c r="H4" t="s">
        <v>269</v>
      </c>
      <c r="I4" t="s">
        <v>269</v>
      </c>
      <c r="J4" t="s">
        <v>259</v>
      </c>
    </row>
    <row r="5" spans="1:10" x14ac:dyDescent="0.35">
      <c r="A5" t="s">
        <v>499</v>
      </c>
      <c r="B5" t="s">
        <v>498</v>
      </c>
      <c r="C5" t="s">
        <v>282</v>
      </c>
      <c r="D5" t="s">
        <v>260</v>
      </c>
      <c r="E5" t="s">
        <v>259</v>
      </c>
      <c r="F5" t="s">
        <v>260</v>
      </c>
      <c r="G5" t="s">
        <v>265</v>
      </c>
      <c r="H5" t="s">
        <v>259</v>
      </c>
      <c r="I5" t="s">
        <v>259</v>
      </c>
      <c r="J5" t="s">
        <v>260</v>
      </c>
    </row>
    <row r="6" spans="1:10" x14ac:dyDescent="0.35">
      <c r="A6" t="s">
        <v>246</v>
      </c>
      <c r="B6" t="s">
        <v>263</v>
      </c>
      <c r="C6" t="s">
        <v>278</v>
      </c>
      <c r="D6" t="s">
        <v>261</v>
      </c>
      <c r="E6" t="s">
        <v>270</v>
      </c>
      <c r="F6" t="s">
        <v>261</v>
      </c>
      <c r="G6" t="s">
        <v>260</v>
      </c>
      <c r="H6" t="s">
        <v>270</v>
      </c>
      <c r="I6" t="s">
        <v>270</v>
      </c>
      <c r="J6" t="s">
        <v>261</v>
      </c>
    </row>
    <row r="7" spans="1:10" x14ac:dyDescent="0.35">
      <c r="A7" t="s">
        <v>247</v>
      </c>
      <c r="B7" t="s">
        <v>263</v>
      </c>
      <c r="C7" t="s">
        <v>278</v>
      </c>
      <c r="E7" t="s">
        <v>260</v>
      </c>
      <c r="G7" t="s">
        <v>261</v>
      </c>
      <c r="H7" t="s">
        <v>260</v>
      </c>
      <c r="I7" t="s">
        <v>260</v>
      </c>
    </row>
    <row r="8" spans="1:10" x14ac:dyDescent="0.35">
      <c r="A8" t="s">
        <v>248</v>
      </c>
      <c r="B8" t="s">
        <v>262</v>
      </c>
      <c r="C8" t="s">
        <v>279</v>
      </c>
      <c r="E8" t="s">
        <v>271</v>
      </c>
      <c r="F8" t="s">
        <v>275</v>
      </c>
      <c r="G8" t="s">
        <v>266</v>
      </c>
      <c r="H8" t="s">
        <v>271</v>
      </c>
      <c r="I8" t="s">
        <v>271</v>
      </c>
      <c r="J8" t="s">
        <v>275</v>
      </c>
    </row>
    <row r="9" spans="1:10" x14ac:dyDescent="0.35">
      <c r="A9" t="s">
        <v>249</v>
      </c>
      <c r="B9" t="s">
        <v>262</v>
      </c>
      <c r="C9" t="s">
        <v>279</v>
      </c>
      <c r="E9" t="s">
        <v>261</v>
      </c>
      <c r="F9" t="s">
        <v>276</v>
      </c>
      <c r="H9" t="s">
        <v>261</v>
      </c>
      <c r="I9" t="s">
        <v>261</v>
      </c>
      <c r="J9" t="s">
        <v>276</v>
      </c>
    </row>
    <row r="10" spans="1:10" x14ac:dyDescent="0.35">
      <c r="A10" t="s">
        <v>250</v>
      </c>
      <c r="B10" t="s">
        <v>264</v>
      </c>
      <c r="C10" t="s">
        <v>280</v>
      </c>
      <c r="E10" t="s">
        <v>272</v>
      </c>
      <c r="G10" t="s">
        <v>267</v>
      </c>
      <c r="H10" t="s">
        <v>272</v>
      </c>
      <c r="I10" t="s">
        <v>272</v>
      </c>
      <c r="J10" t="s">
        <v>552</v>
      </c>
    </row>
    <row r="11" spans="1:10" x14ac:dyDescent="0.35">
      <c r="A11" t="s">
        <v>251</v>
      </c>
      <c r="B11" t="s">
        <v>262</v>
      </c>
      <c r="C11" t="s">
        <v>278</v>
      </c>
    </row>
    <row r="12" spans="1:10" x14ac:dyDescent="0.35">
      <c r="A12" t="s">
        <v>252</v>
      </c>
      <c r="B12" t="s">
        <v>262</v>
      </c>
      <c r="C12" t="s">
        <v>278</v>
      </c>
      <c r="E12" t="s">
        <v>275</v>
      </c>
      <c r="I12" t="s">
        <v>274</v>
      </c>
    </row>
    <row r="13" spans="1:10" x14ac:dyDescent="0.35">
      <c r="A13" t="s">
        <v>375</v>
      </c>
      <c r="B13" t="s">
        <v>268</v>
      </c>
      <c r="C13" t="s">
        <v>282</v>
      </c>
      <c r="E13" t="s">
        <v>276</v>
      </c>
    </row>
    <row r="14" spans="1:10" x14ac:dyDescent="0.35">
      <c r="A14" t="s">
        <v>253</v>
      </c>
      <c r="B14" t="s">
        <v>268</v>
      </c>
      <c r="C14" t="s">
        <v>282</v>
      </c>
    </row>
    <row r="15" spans="1:10" x14ac:dyDescent="0.35">
      <c r="A15" t="s">
        <v>254</v>
      </c>
      <c r="B15" t="s">
        <v>273</v>
      </c>
      <c r="C15" t="s">
        <v>282</v>
      </c>
    </row>
    <row r="16" spans="1:10" x14ac:dyDescent="0.35">
      <c r="A16" t="s">
        <v>255</v>
      </c>
      <c r="B16" t="s">
        <v>262</v>
      </c>
      <c r="C16" t="s">
        <v>283</v>
      </c>
    </row>
    <row r="17" spans="1:10" ht="201" customHeight="1" x14ac:dyDescent="0.35">
      <c r="A17" t="s">
        <v>256</v>
      </c>
      <c r="B17" t="s">
        <v>263</v>
      </c>
      <c r="C17" t="s">
        <v>279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257</v>
      </c>
      <c r="B18" t="s">
        <v>262</v>
      </c>
      <c r="C18" t="s">
        <v>281</v>
      </c>
    </row>
    <row r="19" spans="1:10" x14ac:dyDescent="0.35">
      <c r="A19" t="s">
        <v>550</v>
      </c>
      <c r="B19" t="s">
        <v>551</v>
      </c>
      <c r="C19" t="s">
        <v>278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C10" sqref="C10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290</v>
      </c>
      <c r="C1" t="s">
        <v>298</v>
      </c>
    </row>
    <row r="2" spans="1:3" x14ac:dyDescent="0.35">
      <c r="A2" t="s">
        <v>308</v>
      </c>
      <c r="C2" t="s">
        <v>299</v>
      </c>
    </row>
    <row r="3" spans="1:3" x14ac:dyDescent="0.35">
      <c r="A3" t="s">
        <v>291</v>
      </c>
      <c r="C3" t="s">
        <v>300</v>
      </c>
    </row>
    <row r="4" spans="1:3" x14ac:dyDescent="0.35">
      <c r="A4" t="s">
        <v>292</v>
      </c>
      <c r="C4" t="s">
        <v>304</v>
      </c>
    </row>
    <row r="5" spans="1:3" x14ac:dyDescent="0.35">
      <c r="A5" t="s">
        <v>293</v>
      </c>
      <c r="C5" t="s">
        <v>301</v>
      </c>
    </row>
    <row r="6" spans="1:3" x14ac:dyDescent="0.35">
      <c r="A6" t="s">
        <v>294</v>
      </c>
      <c r="C6" t="s">
        <v>302</v>
      </c>
    </row>
    <row r="7" spans="1:3" x14ac:dyDescent="0.35">
      <c r="A7" t="s">
        <v>295</v>
      </c>
      <c r="C7" t="s">
        <v>303</v>
      </c>
    </row>
    <row r="8" spans="1:3" x14ac:dyDescent="0.35">
      <c r="A8" t="s">
        <v>296</v>
      </c>
      <c r="C8" t="s">
        <v>305</v>
      </c>
    </row>
    <row r="9" spans="1:3" x14ac:dyDescent="0.35">
      <c r="A9" t="s">
        <v>297</v>
      </c>
      <c r="C9" t="s">
        <v>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75</v>
      </c>
    </row>
    <row r="2" spans="1:1" x14ac:dyDescent="0.35">
      <c r="A2" t="s">
        <v>19</v>
      </c>
    </row>
    <row r="3" spans="1:1" x14ac:dyDescent="0.35">
      <c r="A3" t="s">
        <v>115</v>
      </c>
    </row>
    <row r="4" spans="1:1" x14ac:dyDescent="0.35">
      <c r="A4" t="s">
        <v>111</v>
      </c>
    </row>
    <row r="5" spans="1:1" x14ac:dyDescent="0.35">
      <c r="A5" t="s">
        <v>78</v>
      </c>
    </row>
    <row r="6" spans="1:1" x14ac:dyDescent="0.35">
      <c r="A6" t="s">
        <v>177</v>
      </c>
    </row>
    <row r="7" spans="1:1" x14ac:dyDescent="0.35">
      <c r="A7" t="s">
        <v>82</v>
      </c>
    </row>
    <row r="8" spans="1:1" x14ac:dyDescent="0.35">
      <c r="A8" t="s">
        <v>36</v>
      </c>
    </row>
    <row r="9" spans="1:1" x14ac:dyDescent="0.35">
      <c r="A9" t="s">
        <v>42</v>
      </c>
    </row>
    <row r="10" spans="1:1" x14ac:dyDescent="0.35">
      <c r="A10" t="s">
        <v>148</v>
      </c>
    </row>
    <row r="11" spans="1:1" x14ac:dyDescent="0.35">
      <c r="A11" t="s">
        <v>77</v>
      </c>
    </row>
    <row r="12" spans="1:1" x14ac:dyDescent="0.35">
      <c r="A12" t="s">
        <v>185</v>
      </c>
    </row>
    <row r="13" spans="1:1" x14ac:dyDescent="0.35">
      <c r="A13" t="s">
        <v>85</v>
      </c>
    </row>
    <row r="14" spans="1:1" x14ac:dyDescent="0.35">
      <c r="A14" t="s">
        <v>20</v>
      </c>
    </row>
    <row r="15" spans="1:1" x14ac:dyDescent="0.35">
      <c r="A15" t="s">
        <v>13</v>
      </c>
    </row>
    <row r="16" spans="1:1" x14ac:dyDescent="0.35">
      <c r="A16" t="s">
        <v>109</v>
      </c>
    </row>
    <row r="17" spans="1:1" x14ac:dyDescent="0.35">
      <c r="A17" t="s">
        <v>45</v>
      </c>
    </row>
    <row r="18" spans="1:1" x14ac:dyDescent="0.35">
      <c r="A18" t="s">
        <v>138</v>
      </c>
    </row>
    <row r="19" spans="1:1" x14ac:dyDescent="0.35">
      <c r="A19" t="s">
        <v>95</v>
      </c>
    </row>
    <row r="20" spans="1:1" x14ac:dyDescent="0.35">
      <c r="A20" t="s">
        <v>86</v>
      </c>
    </row>
    <row r="21" spans="1:1" x14ac:dyDescent="0.35">
      <c r="A21" t="s">
        <v>556</v>
      </c>
    </row>
    <row r="22" spans="1:1" x14ac:dyDescent="0.35">
      <c r="A22" t="s">
        <v>30</v>
      </c>
    </row>
    <row r="23" spans="1:1" x14ac:dyDescent="0.35">
      <c r="A23" t="s">
        <v>23</v>
      </c>
    </row>
    <row r="24" spans="1:1" x14ac:dyDescent="0.35">
      <c r="A24" t="s">
        <v>103</v>
      </c>
    </row>
    <row r="25" spans="1:1" x14ac:dyDescent="0.35">
      <c r="A25" t="s">
        <v>557</v>
      </c>
    </row>
    <row r="26" spans="1:1" x14ac:dyDescent="0.35">
      <c r="A26" t="s">
        <v>33</v>
      </c>
    </row>
    <row r="27" spans="1:1" x14ac:dyDescent="0.35">
      <c r="A27" t="s">
        <v>97</v>
      </c>
    </row>
    <row r="28" spans="1:1" x14ac:dyDescent="0.35">
      <c r="A28" t="s">
        <v>55</v>
      </c>
    </row>
    <row r="29" spans="1:1" x14ac:dyDescent="0.35">
      <c r="A29" t="s">
        <v>15</v>
      </c>
    </row>
    <row r="30" spans="1:1" x14ac:dyDescent="0.35">
      <c r="A30" t="s">
        <v>94</v>
      </c>
    </row>
    <row r="31" spans="1:1" x14ac:dyDescent="0.35">
      <c r="A31" t="s">
        <v>44</v>
      </c>
    </row>
    <row r="32" spans="1:1" x14ac:dyDescent="0.35">
      <c r="A32" t="s">
        <v>69</v>
      </c>
    </row>
    <row r="33" spans="1:1" x14ac:dyDescent="0.35">
      <c r="A33" t="s">
        <v>183</v>
      </c>
    </row>
    <row r="34" spans="1:1" x14ac:dyDescent="0.35">
      <c r="A34" t="s">
        <v>12</v>
      </c>
    </row>
    <row r="35" spans="1:1" x14ac:dyDescent="0.35">
      <c r="A35" t="s">
        <v>25</v>
      </c>
    </row>
    <row r="36" spans="1:1" x14ac:dyDescent="0.35">
      <c r="A36" t="s">
        <v>38</v>
      </c>
    </row>
    <row r="37" spans="1:1" x14ac:dyDescent="0.35">
      <c r="A37" t="s">
        <v>50</v>
      </c>
    </row>
    <row r="38" spans="1:1" x14ac:dyDescent="0.35">
      <c r="A38" t="s">
        <v>179</v>
      </c>
    </row>
    <row r="39" spans="1:1" x14ac:dyDescent="0.35">
      <c r="A39" t="s">
        <v>67</v>
      </c>
    </row>
    <row r="40" spans="1:1" x14ac:dyDescent="0.35">
      <c r="A40" t="s">
        <v>72</v>
      </c>
    </row>
    <row r="41" spans="1:1" x14ac:dyDescent="0.35">
      <c r="A41" t="s">
        <v>142</v>
      </c>
    </row>
    <row r="42" spans="1:1" x14ac:dyDescent="0.35">
      <c r="A42" t="s">
        <v>93</v>
      </c>
    </row>
    <row r="43" spans="1:1" x14ac:dyDescent="0.35">
      <c r="A43" t="s">
        <v>57</v>
      </c>
    </row>
    <row r="44" spans="1:1" x14ac:dyDescent="0.35">
      <c r="A44" t="s">
        <v>558</v>
      </c>
    </row>
    <row r="45" spans="1:1" x14ac:dyDescent="0.35">
      <c r="A45" t="s">
        <v>58</v>
      </c>
    </row>
    <row r="46" spans="1:1" x14ac:dyDescent="0.35">
      <c r="A46" t="s">
        <v>108</v>
      </c>
    </row>
    <row r="47" spans="1:1" x14ac:dyDescent="0.35">
      <c r="A47" t="s">
        <v>122</v>
      </c>
    </row>
    <row r="48" spans="1:1" x14ac:dyDescent="0.35">
      <c r="A48" t="s">
        <v>29</v>
      </c>
    </row>
    <row r="49" spans="1:1" x14ac:dyDescent="0.35">
      <c r="A49" t="s">
        <v>64</v>
      </c>
    </row>
    <row r="50" spans="1:1" x14ac:dyDescent="0.35">
      <c r="A50" t="s">
        <v>121</v>
      </c>
    </row>
    <row r="51" spans="1:1" x14ac:dyDescent="0.35">
      <c r="A51" t="s">
        <v>65</v>
      </c>
    </row>
    <row r="52" spans="1:1" x14ac:dyDescent="0.35">
      <c r="A52" t="s">
        <v>127</v>
      </c>
    </row>
    <row r="53" spans="1:1" x14ac:dyDescent="0.35">
      <c r="A53" t="s">
        <v>116</v>
      </c>
    </row>
    <row r="54" spans="1:1" x14ac:dyDescent="0.35">
      <c r="A54" t="s">
        <v>153</v>
      </c>
    </row>
    <row r="55" spans="1:1" x14ac:dyDescent="0.35">
      <c r="A55" t="s">
        <v>140</v>
      </c>
    </row>
    <row r="56" spans="1:1" x14ac:dyDescent="0.35">
      <c r="A56" t="s">
        <v>92</v>
      </c>
    </row>
    <row r="57" spans="1:1" x14ac:dyDescent="0.35">
      <c r="A57" t="s">
        <v>24</v>
      </c>
    </row>
    <row r="58" spans="1:1" x14ac:dyDescent="0.35">
      <c r="A58" t="s">
        <v>28</v>
      </c>
    </row>
    <row r="59" spans="1:1" x14ac:dyDescent="0.35">
      <c r="A59" t="s">
        <v>171</v>
      </c>
    </row>
    <row r="60" spans="1:1" x14ac:dyDescent="0.35">
      <c r="A60" t="s">
        <v>141</v>
      </c>
    </row>
    <row r="61" spans="1:1" x14ac:dyDescent="0.35">
      <c r="A61" t="s">
        <v>68</v>
      </c>
    </row>
    <row r="62" spans="1:1" x14ac:dyDescent="0.35">
      <c r="A62" t="s">
        <v>559</v>
      </c>
    </row>
    <row r="63" spans="1:1" x14ac:dyDescent="0.35">
      <c r="A63" t="s">
        <v>151</v>
      </c>
    </row>
    <row r="64" spans="1:1" x14ac:dyDescent="0.35">
      <c r="A64" t="s">
        <v>353</v>
      </c>
    </row>
    <row r="65" spans="1:1" x14ac:dyDescent="0.35">
      <c r="A65" t="s">
        <v>359</v>
      </c>
    </row>
    <row r="66" spans="1:1" x14ac:dyDescent="0.35">
      <c r="A66" t="s">
        <v>560</v>
      </c>
    </row>
    <row r="67" spans="1:1" x14ac:dyDescent="0.35">
      <c r="A67" t="s">
        <v>360</v>
      </c>
    </row>
    <row r="68" spans="1:1" x14ac:dyDescent="0.35">
      <c r="A68" t="s">
        <v>361</v>
      </c>
    </row>
    <row r="69" spans="1:1" x14ac:dyDescent="0.35">
      <c r="A69" t="s">
        <v>362</v>
      </c>
    </row>
    <row r="70" spans="1:1" x14ac:dyDescent="0.35">
      <c r="A70" t="s">
        <v>363</v>
      </c>
    </row>
    <row r="71" spans="1:1" x14ac:dyDescent="0.35">
      <c r="A71" t="s">
        <v>561</v>
      </c>
    </row>
    <row r="72" spans="1:1" x14ac:dyDescent="0.35">
      <c r="A72" t="s">
        <v>562</v>
      </c>
    </row>
    <row r="73" spans="1:1" x14ac:dyDescent="0.35">
      <c r="A73" t="s">
        <v>563</v>
      </c>
    </row>
    <row r="74" spans="1:1" x14ac:dyDescent="0.35">
      <c r="A74" t="s">
        <v>564</v>
      </c>
    </row>
    <row r="75" spans="1:1" x14ac:dyDescent="0.35">
      <c r="A75" t="s">
        <v>565</v>
      </c>
    </row>
    <row r="76" spans="1:1" x14ac:dyDescent="0.35">
      <c r="A76" t="s">
        <v>566</v>
      </c>
    </row>
    <row r="77" spans="1:1" x14ac:dyDescent="0.35">
      <c r="A77" t="s">
        <v>343</v>
      </c>
    </row>
    <row r="78" spans="1:1" x14ac:dyDescent="0.35">
      <c r="A78" t="s">
        <v>154</v>
      </c>
    </row>
    <row r="79" spans="1:1" x14ac:dyDescent="0.35">
      <c r="A79" t="s">
        <v>133</v>
      </c>
    </row>
    <row r="80" spans="1:1" x14ac:dyDescent="0.35">
      <c r="A80" t="s">
        <v>130</v>
      </c>
    </row>
    <row r="81" spans="1:1" x14ac:dyDescent="0.35">
      <c r="A81" t="s">
        <v>52</v>
      </c>
    </row>
    <row r="82" spans="1:1" x14ac:dyDescent="0.35">
      <c r="A82" t="s">
        <v>567</v>
      </c>
    </row>
    <row r="83" spans="1:1" x14ac:dyDescent="0.35">
      <c r="A83" t="s">
        <v>56</v>
      </c>
    </row>
    <row r="84" spans="1:1" x14ac:dyDescent="0.35">
      <c r="A84" t="s">
        <v>102</v>
      </c>
    </row>
    <row r="85" spans="1:1" x14ac:dyDescent="0.35">
      <c r="A85" t="s">
        <v>332</v>
      </c>
    </row>
    <row r="86" spans="1:1" x14ac:dyDescent="0.35">
      <c r="A86" t="s">
        <v>91</v>
      </c>
    </row>
    <row r="87" spans="1:1" x14ac:dyDescent="0.35">
      <c r="A87" t="s">
        <v>90</v>
      </c>
    </row>
    <row r="88" spans="1:1" x14ac:dyDescent="0.35">
      <c r="A88" t="s">
        <v>155</v>
      </c>
    </row>
    <row r="89" spans="1:1" x14ac:dyDescent="0.35">
      <c r="A89" t="s">
        <v>167</v>
      </c>
    </row>
    <row r="90" spans="1:1" x14ac:dyDescent="0.35">
      <c r="A90" t="s">
        <v>200</v>
      </c>
    </row>
    <row r="91" spans="1:1" x14ac:dyDescent="0.35">
      <c r="A91" t="s">
        <v>175</v>
      </c>
    </row>
    <row r="92" spans="1:1" x14ac:dyDescent="0.35">
      <c r="A92" t="s">
        <v>61</v>
      </c>
    </row>
    <row r="93" spans="1:1" x14ac:dyDescent="0.35">
      <c r="A93" t="s">
        <v>71</v>
      </c>
    </row>
    <row r="94" spans="1:1" x14ac:dyDescent="0.35">
      <c r="A94" t="s">
        <v>79</v>
      </c>
    </row>
    <row r="95" spans="1:1" x14ac:dyDescent="0.35">
      <c r="A95" t="s">
        <v>83</v>
      </c>
    </row>
    <row r="96" spans="1:1" x14ac:dyDescent="0.35">
      <c r="A96" t="s">
        <v>81</v>
      </c>
    </row>
    <row r="97" spans="1:1" x14ac:dyDescent="0.35">
      <c r="A97" t="s">
        <v>136</v>
      </c>
    </row>
    <row r="98" spans="1:1" x14ac:dyDescent="0.35">
      <c r="A98" t="s">
        <v>137</v>
      </c>
    </row>
    <row r="99" spans="1:1" x14ac:dyDescent="0.35">
      <c r="A99" t="s">
        <v>170</v>
      </c>
    </row>
    <row r="100" spans="1:1" x14ac:dyDescent="0.35">
      <c r="A100" t="s">
        <v>182</v>
      </c>
    </row>
    <row r="101" spans="1:1" x14ac:dyDescent="0.35">
      <c r="A101" t="s">
        <v>107</v>
      </c>
    </row>
    <row r="102" spans="1:1" x14ac:dyDescent="0.35">
      <c r="A102" t="s">
        <v>143</v>
      </c>
    </row>
    <row r="103" spans="1:1" x14ac:dyDescent="0.35">
      <c r="A103" t="s">
        <v>144</v>
      </c>
    </row>
    <row r="104" spans="1:1" x14ac:dyDescent="0.35">
      <c r="A104" t="s">
        <v>54</v>
      </c>
    </row>
    <row r="105" spans="1:1" x14ac:dyDescent="0.35">
      <c r="A105" t="s">
        <v>329</v>
      </c>
    </row>
    <row r="106" spans="1:1" x14ac:dyDescent="0.35">
      <c r="A106" t="s">
        <v>158</v>
      </c>
    </row>
    <row r="107" spans="1:1" x14ac:dyDescent="0.35">
      <c r="A107" t="s">
        <v>159</v>
      </c>
    </row>
    <row r="108" spans="1:1" x14ac:dyDescent="0.35">
      <c r="A108" t="s">
        <v>160</v>
      </c>
    </row>
    <row r="109" spans="1:1" x14ac:dyDescent="0.35">
      <c r="A109" t="s">
        <v>119</v>
      </c>
    </row>
    <row r="110" spans="1:1" x14ac:dyDescent="0.35">
      <c r="A110" t="s">
        <v>40</v>
      </c>
    </row>
    <row r="111" spans="1:1" x14ac:dyDescent="0.35">
      <c r="A111" t="s">
        <v>80</v>
      </c>
    </row>
    <row r="112" spans="1:1" x14ac:dyDescent="0.35">
      <c r="A112" t="s">
        <v>192</v>
      </c>
    </row>
    <row r="113" spans="1:1" x14ac:dyDescent="0.35">
      <c r="A113" t="s">
        <v>193</v>
      </c>
    </row>
    <row r="114" spans="1:1" x14ac:dyDescent="0.35">
      <c r="A114" t="s">
        <v>341</v>
      </c>
    </row>
    <row r="115" spans="1:1" x14ac:dyDescent="0.35">
      <c r="A115" t="s">
        <v>342</v>
      </c>
    </row>
    <row r="116" spans="1:1" x14ac:dyDescent="0.35">
      <c r="A116" t="s">
        <v>172</v>
      </c>
    </row>
    <row r="117" spans="1:1" x14ac:dyDescent="0.35">
      <c r="A117" t="s">
        <v>169</v>
      </c>
    </row>
    <row r="118" spans="1:1" x14ac:dyDescent="0.35">
      <c r="A118" t="s">
        <v>189</v>
      </c>
    </row>
    <row r="119" spans="1:1" x14ac:dyDescent="0.35">
      <c r="A119" t="s">
        <v>178</v>
      </c>
    </row>
    <row r="120" spans="1:1" x14ac:dyDescent="0.35">
      <c r="A120" t="s">
        <v>164</v>
      </c>
    </row>
    <row r="121" spans="1:1" x14ac:dyDescent="0.35">
      <c r="A121" t="s">
        <v>176</v>
      </c>
    </row>
    <row r="122" spans="1:1" x14ac:dyDescent="0.35">
      <c r="A122" t="s">
        <v>338</v>
      </c>
    </row>
    <row r="123" spans="1:1" x14ac:dyDescent="0.35">
      <c r="A123" t="s">
        <v>184</v>
      </c>
    </row>
    <row r="124" spans="1:1" x14ac:dyDescent="0.35">
      <c r="A124" t="s">
        <v>194</v>
      </c>
    </row>
    <row r="125" spans="1:1" x14ac:dyDescent="0.35">
      <c r="A125" t="s">
        <v>161</v>
      </c>
    </row>
    <row r="126" spans="1:1" x14ac:dyDescent="0.35">
      <c r="A126" t="s">
        <v>568</v>
      </c>
    </row>
    <row r="127" spans="1:1" x14ac:dyDescent="0.35">
      <c r="A127" t="s">
        <v>162</v>
      </c>
    </row>
    <row r="128" spans="1:1" x14ac:dyDescent="0.35">
      <c r="A128" t="s">
        <v>344</v>
      </c>
    </row>
    <row r="129" spans="1:1" x14ac:dyDescent="0.35">
      <c r="A129" t="s">
        <v>168</v>
      </c>
    </row>
    <row r="130" spans="1:1" x14ac:dyDescent="0.35">
      <c r="A130" t="s">
        <v>312</v>
      </c>
    </row>
    <row r="131" spans="1:1" x14ac:dyDescent="0.35">
      <c r="A131" t="s">
        <v>313</v>
      </c>
    </row>
    <row r="132" spans="1:1" x14ac:dyDescent="0.35">
      <c r="A132" t="s">
        <v>314</v>
      </c>
    </row>
    <row r="133" spans="1:1" x14ac:dyDescent="0.35">
      <c r="A133" t="s">
        <v>346</v>
      </c>
    </row>
    <row r="134" spans="1:1" x14ac:dyDescent="0.35">
      <c r="A134" t="s">
        <v>14</v>
      </c>
    </row>
    <row r="135" spans="1:1" x14ac:dyDescent="0.35">
      <c r="A135" t="s">
        <v>146</v>
      </c>
    </row>
    <row r="136" spans="1:1" x14ac:dyDescent="0.35">
      <c r="A136" t="s">
        <v>53</v>
      </c>
    </row>
    <row r="137" spans="1:1" x14ac:dyDescent="0.35">
      <c r="A137" t="s">
        <v>569</v>
      </c>
    </row>
    <row r="138" spans="1:1" x14ac:dyDescent="0.35">
      <c r="A138" t="s">
        <v>31</v>
      </c>
    </row>
    <row r="139" spans="1:1" x14ac:dyDescent="0.35">
      <c r="A139" t="s">
        <v>70</v>
      </c>
    </row>
    <row r="140" spans="1:1" x14ac:dyDescent="0.35">
      <c r="A140" t="s">
        <v>66</v>
      </c>
    </row>
    <row r="141" spans="1:1" x14ac:dyDescent="0.35">
      <c r="A141" t="s">
        <v>63</v>
      </c>
    </row>
    <row r="142" spans="1:1" x14ac:dyDescent="0.35">
      <c r="A142" t="s">
        <v>73</v>
      </c>
    </row>
    <row r="143" spans="1:1" x14ac:dyDescent="0.35">
      <c r="A143" t="s">
        <v>190</v>
      </c>
    </row>
    <row r="144" spans="1:1" x14ac:dyDescent="0.35">
      <c r="A144" t="s">
        <v>32</v>
      </c>
    </row>
    <row r="145" spans="1:1" x14ac:dyDescent="0.35">
      <c r="A145" t="s">
        <v>35</v>
      </c>
    </row>
    <row r="146" spans="1:1" x14ac:dyDescent="0.35">
      <c r="A146" t="s">
        <v>118</v>
      </c>
    </row>
    <row r="147" spans="1:1" x14ac:dyDescent="0.35">
      <c r="A147" t="s">
        <v>354</v>
      </c>
    </row>
    <row r="148" spans="1:1" x14ac:dyDescent="0.35">
      <c r="A148" t="s">
        <v>355</v>
      </c>
    </row>
    <row r="149" spans="1:1" x14ac:dyDescent="0.35">
      <c r="A149" t="s">
        <v>570</v>
      </c>
    </row>
    <row r="150" spans="1:1" x14ac:dyDescent="0.35">
      <c r="A150" t="s">
        <v>571</v>
      </c>
    </row>
    <row r="151" spans="1:1" x14ac:dyDescent="0.35">
      <c r="A151" t="s">
        <v>572</v>
      </c>
    </row>
    <row r="152" spans="1:1" x14ac:dyDescent="0.35">
      <c r="A152" t="s">
        <v>573</v>
      </c>
    </row>
    <row r="153" spans="1:1" x14ac:dyDescent="0.35">
      <c r="A153" t="s">
        <v>574</v>
      </c>
    </row>
    <row r="154" spans="1:1" x14ac:dyDescent="0.35">
      <c r="A154" t="s">
        <v>575</v>
      </c>
    </row>
    <row r="155" spans="1:1" x14ac:dyDescent="0.35">
      <c r="A155" t="s">
        <v>576</v>
      </c>
    </row>
    <row r="156" spans="1:1" x14ac:dyDescent="0.35">
      <c r="A156" t="s">
        <v>577</v>
      </c>
    </row>
    <row r="157" spans="1:1" x14ac:dyDescent="0.35">
      <c r="A157" t="s">
        <v>578</v>
      </c>
    </row>
    <row r="158" spans="1:1" x14ac:dyDescent="0.35">
      <c r="A158" t="s">
        <v>186</v>
      </c>
    </row>
    <row r="159" spans="1:1" x14ac:dyDescent="0.35">
      <c r="A159" t="s">
        <v>180</v>
      </c>
    </row>
    <row r="160" spans="1:1" x14ac:dyDescent="0.35">
      <c r="A160" t="s">
        <v>191</v>
      </c>
    </row>
    <row r="161" spans="1:1" x14ac:dyDescent="0.35">
      <c r="A161" t="s">
        <v>76</v>
      </c>
    </row>
    <row r="162" spans="1:1" x14ac:dyDescent="0.35">
      <c r="A162" t="s">
        <v>145</v>
      </c>
    </row>
    <row r="163" spans="1:1" x14ac:dyDescent="0.35">
      <c r="A163" t="s">
        <v>128</v>
      </c>
    </row>
    <row r="164" spans="1:1" x14ac:dyDescent="0.35">
      <c r="A164" t="s">
        <v>165</v>
      </c>
    </row>
    <row r="165" spans="1:1" x14ac:dyDescent="0.35">
      <c r="A165" t="s">
        <v>124</v>
      </c>
    </row>
    <row r="166" spans="1:1" x14ac:dyDescent="0.35">
      <c r="A166" t="s">
        <v>18</v>
      </c>
    </row>
    <row r="167" spans="1:1" x14ac:dyDescent="0.35">
      <c r="A167" t="s">
        <v>43</v>
      </c>
    </row>
    <row r="168" spans="1:1" x14ac:dyDescent="0.35">
      <c r="A168" t="s">
        <v>17</v>
      </c>
    </row>
    <row r="169" spans="1:1" x14ac:dyDescent="0.35">
      <c r="A169" t="s">
        <v>129</v>
      </c>
    </row>
    <row r="170" spans="1:1" x14ac:dyDescent="0.35">
      <c r="A170" t="s">
        <v>181</v>
      </c>
    </row>
    <row r="171" spans="1:1" x14ac:dyDescent="0.35">
      <c r="A171" t="s">
        <v>96</v>
      </c>
    </row>
    <row r="172" spans="1:1" x14ac:dyDescent="0.35">
      <c r="A172" t="s">
        <v>125</v>
      </c>
    </row>
    <row r="173" spans="1:1" x14ac:dyDescent="0.35">
      <c r="A173" t="s">
        <v>46</v>
      </c>
    </row>
    <row r="174" spans="1:1" x14ac:dyDescent="0.35">
      <c r="A174" t="s">
        <v>579</v>
      </c>
    </row>
    <row r="175" spans="1:1" x14ac:dyDescent="0.35">
      <c r="A175" t="s">
        <v>89</v>
      </c>
    </row>
    <row r="176" spans="1:1" x14ac:dyDescent="0.35">
      <c r="A176" t="s">
        <v>120</v>
      </c>
    </row>
    <row r="177" spans="1:1" x14ac:dyDescent="0.35">
      <c r="A177" t="s">
        <v>134</v>
      </c>
    </row>
    <row r="178" spans="1:1" x14ac:dyDescent="0.35">
      <c r="A178" t="s">
        <v>156</v>
      </c>
    </row>
    <row r="179" spans="1:1" x14ac:dyDescent="0.35">
      <c r="A179" t="s">
        <v>41</v>
      </c>
    </row>
    <row r="180" spans="1:1" x14ac:dyDescent="0.35">
      <c r="A180" t="s">
        <v>47</v>
      </c>
    </row>
    <row r="181" spans="1:1" x14ac:dyDescent="0.35">
      <c r="A181" t="s">
        <v>114</v>
      </c>
    </row>
    <row r="182" spans="1:1" x14ac:dyDescent="0.35">
      <c r="A182" t="s">
        <v>22</v>
      </c>
    </row>
    <row r="183" spans="1:1" x14ac:dyDescent="0.35">
      <c r="A183" t="s">
        <v>88</v>
      </c>
    </row>
    <row r="184" spans="1:1" x14ac:dyDescent="0.35">
      <c r="A184" t="s">
        <v>37</v>
      </c>
    </row>
    <row r="185" spans="1:1" x14ac:dyDescent="0.35">
      <c r="A185" t="s">
        <v>51</v>
      </c>
    </row>
    <row r="186" spans="1:1" x14ac:dyDescent="0.35">
      <c r="A186" t="s">
        <v>101</v>
      </c>
    </row>
    <row r="187" spans="1:1" x14ac:dyDescent="0.35">
      <c r="A187" t="s">
        <v>150</v>
      </c>
    </row>
    <row r="188" spans="1:1" x14ac:dyDescent="0.35">
      <c r="A188" t="s">
        <v>149</v>
      </c>
    </row>
    <row r="189" spans="1:1" x14ac:dyDescent="0.35">
      <c r="A189" t="s">
        <v>48</v>
      </c>
    </row>
    <row r="190" spans="1:1" x14ac:dyDescent="0.35">
      <c r="A190" t="s">
        <v>21</v>
      </c>
    </row>
    <row r="191" spans="1:1" x14ac:dyDescent="0.35">
      <c r="A191" t="s">
        <v>87</v>
      </c>
    </row>
    <row r="192" spans="1:1" x14ac:dyDescent="0.35">
      <c r="A192" t="s">
        <v>39</v>
      </c>
    </row>
    <row r="193" spans="1:1" x14ac:dyDescent="0.35">
      <c r="A193" t="s">
        <v>84</v>
      </c>
    </row>
    <row r="194" spans="1:1" x14ac:dyDescent="0.35">
      <c r="A194" t="s">
        <v>34</v>
      </c>
    </row>
    <row r="195" spans="1:1" x14ac:dyDescent="0.35">
      <c r="A195" t="s">
        <v>152</v>
      </c>
    </row>
    <row r="196" spans="1:1" x14ac:dyDescent="0.35">
      <c r="A196" t="s">
        <v>157</v>
      </c>
    </row>
    <row r="197" spans="1:1" x14ac:dyDescent="0.35">
      <c r="A197" t="s">
        <v>126</v>
      </c>
    </row>
    <row r="198" spans="1:1" x14ac:dyDescent="0.35">
      <c r="A198" t="s">
        <v>135</v>
      </c>
    </row>
    <row r="199" spans="1:1" x14ac:dyDescent="0.35">
      <c r="A199" t="s">
        <v>132</v>
      </c>
    </row>
    <row r="200" spans="1:1" x14ac:dyDescent="0.35">
      <c r="A200" t="s">
        <v>49</v>
      </c>
    </row>
    <row r="201" spans="1:1" x14ac:dyDescent="0.35">
      <c r="A201" t="s">
        <v>139</v>
      </c>
    </row>
    <row r="202" spans="1:1" x14ac:dyDescent="0.35">
      <c r="A202" t="s">
        <v>16</v>
      </c>
    </row>
    <row r="203" spans="1:1" x14ac:dyDescent="0.35">
      <c r="A203" t="s">
        <v>173</v>
      </c>
    </row>
    <row r="204" spans="1:1" x14ac:dyDescent="0.35">
      <c r="A204" t="s">
        <v>112</v>
      </c>
    </row>
    <row r="205" spans="1:1" x14ac:dyDescent="0.35">
      <c r="A205" t="s">
        <v>74</v>
      </c>
    </row>
    <row r="206" spans="1:1" x14ac:dyDescent="0.35">
      <c r="A206" t="s">
        <v>123</v>
      </c>
    </row>
    <row r="207" spans="1:1" x14ac:dyDescent="0.35">
      <c r="A207" t="s">
        <v>27</v>
      </c>
    </row>
    <row r="208" spans="1:1" x14ac:dyDescent="0.35">
      <c r="A208" t="s">
        <v>100</v>
      </c>
    </row>
    <row r="209" spans="1:1" x14ac:dyDescent="0.35">
      <c r="A209" t="s">
        <v>99</v>
      </c>
    </row>
    <row r="210" spans="1:1" x14ac:dyDescent="0.35">
      <c r="A210" t="s">
        <v>131</v>
      </c>
    </row>
    <row r="211" spans="1:1" x14ac:dyDescent="0.35">
      <c r="A211" t="s">
        <v>188</v>
      </c>
    </row>
    <row r="212" spans="1:1" x14ac:dyDescent="0.35">
      <c r="A212" t="s">
        <v>105</v>
      </c>
    </row>
    <row r="213" spans="1:1" x14ac:dyDescent="0.35">
      <c r="A213" t="s">
        <v>117</v>
      </c>
    </row>
    <row r="214" spans="1:1" x14ac:dyDescent="0.35">
      <c r="A214" t="s">
        <v>166</v>
      </c>
    </row>
    <row r="215" spans="1:1" x14ac:dyDescent="0.35">
      <c r="A215" t="s">
        <v>59</v>
      </c>
    </row>
    <row r="216" spans="1:1" x14ac:dyDescent="0.35">
      <c r="A216" t="s">
        <v>60</v>
      </c>
    </row>
    <row r="217" spans="1:1" x14ac:dyDescent="0.35">
      <c r="A217" t="s">
        <v>187</v>
      </c>
    </row>
    <row r="218" spans="1:1" x14ac:dyDescent="0.35">
      <c r="A218" t="s">
        <v>340</v>
      </c>
    </row>
    <row r="219" spans="1:1" x14ac:dyDescent="0.35">
      <c r="A219" t="s">
        <v>104</v>
      </c>
    </row>
    <row r="220" spans="1:1" x14ac:dyDescent="0.35">
      <c r="A220" t="s">
        <v>113</v>
      </c>
    </row>
    <row r="221" spans="1:1" x14ac:dyDescent="0.35">
      <c r="A221" t="s">
        <v>163</v>
      </c>
    </row>
    <row r="222" spans="1:1" x14ac:dyDescent="0.35">
      <c r="A222" t="s">
        <v>98</v>
      </c>
    </row>
    <row r="223" spans="1:1" x14ac:dyDescent="0.35">
      <c r="A223" t="s">
        <v>196</v>
      </c>
    </row>
    <row r="224" spans="1:1" x14ac:dyDescent="0.35">
      <c r="A224" t="s">
        <v>195</v>
      </c>
    </row>
    <row r="225" spans="1:1" x14ac:dyDescent="0.35">
      <c r="A225" t="s">
        <v>315</v>
      </c>
    </row>
    <row r="226" spans="1:1" x14ac:dyDescent="0.35">
      <c r="A226" t="s">
        <v>147</v>
      </c>
    </row>
    <row r="227" spans="1:1" x14ac:dyDescent="0.35">
      <c r="A227" t="s">
        <v>106</v>
      </c>
    </row>
    <row r="228" spans="1:1" x14ac:dyDescent="0.35">
      <c r="A228" t="s">
        <v>62</v>
      </c>
    </row>
    <row r="229" spans="1:1" x14ac:dyDescent="0.35">
      <c r="A229" t="s">
        <v>347</v>
      </c>
    </row>
    <row r="230" spans="1:1" x14ac:dyDescent="0.35">
      <c r="A230" t="s">
        <v>26</v>
      </c>
    </row>
    <row r="231" spans="1:1" x14ac:dyDescent="0.35">
      <c r="A231" t="s">
        <v>174</v>
      </c>
    </row>
    <row r="232" spans="1:1" x14ac:dyDescent="0.35">
      <c r="A232" t="s">
        <v>345</v>
      </c>
    </row>
    <row r="233" spans="1:1" x14ac:dyDescent="0.35">
      <c r="A233" t="s">
        <v>337</v>
      </c>
    </row>
    <row r="234" spans="1:1" x14ac:dyDescent="0.35">
      <c r="A234" t="s">
        <v>330</v>
      </c>
    </row>
    <row r="235" spans="1:1" x14ac:dyDescent="0.35">
      <c r="A235" t="s">
        <v>231</v>
      </c>
    </row>
    <row r="236" spans="1:1" x14ac:dyDescent="0.35">
      <c r="A236" t="s">
        <v>580</v>
      </c>
    </row>
    <row r="237" spans="1:1" x14ac:dyDescent="0.35">
      <c r="A237" t="s">
        <v>581</v>
      </c>
    </row>
    <row r="238" spans="1:1" x14ac:dyDescent="0.35">
      <c r="A238" t="s">
        <v>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8"/>
  <sheetViews>
    <sheetView tabSelected="1" workbookViewId="0">
      <selection activeCell="B8" sqref="B8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365</v>
      </c>
    </row>
    <row r="2" spans="1:2" x14ac:dyDescent="0.35">
      <c r="A2" s="21">
        <v>44151</v>
      </c>
      <c r="B2" t="s">
        <v>376</v>
      </c>
    </row>
    <row r="3" spans="1:2" x14ac:dyDescent="0.35">
      <c r="A3" t="s">
        <v>553</v>
      </c>
    </row>
    <row r="4" spans="1:2" x14ac:dyDescent="0.35">
      <c r="A4" s="21">
        <v>44158</v>
      </c>
      <c r="B4" t="s">
        <v>584</v>
      </c>
    </row>
    <row r="5" spans="1:2" x14ac:dyDescent="0.35">
      <c r="A5" s="21">
        <v>44160</v>
      </c>
      <c r="B5" t="s">
        <v>586</v>
      </c>
    </row>
    <row r="6" spans="1:2" x14ac:dyDescent="0.35">
      <c r="A6" s="21">
        <v>44163</v>
      </c>
      <c r="B6" t="s">
        <v>627</v>
      </c>
    </row>
    <row r="7" spans="1:2" x14ac:dyDescent="0.35">
      <c r="A7" s="21">
        <v>44164</v>
      </c>
      <c r="B7" t="s">
        <v>628</v>
      </c>
    </row>
    <row r="8" spans="1:2" x14ac:dyDescent="0.35">
      <c r="A8" s="21">
        <v>44166</v>
      </c>
      <c r="B8" t="s">
        <v>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8" zoomScale="80" zoomScaleNormal="80" workbookViewId="0">
      <selection activeCell="E12" sqref="E12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318</v>
      </c>
      <c r="B1" t="s">
        <v>11</v>
      </c>
      <c r="C1" t="s">
        <v>197</v>
      </c>
      <c r="D1" t="s">
        <v>198</v>
      </c>
      <c r="E1" t="s">
        <v>236</v>
      </c>
      <c r="F1" t="s">
        <v>234</v>
      </c>
      <c r="G1" t="s">
        <v>232</v>
      </c>
      <c r="H1" t="s">
        <v>233</v>
      </c>
      <c r="I1" t="s">
        <v>235</v>
      </c>
      <c r="J1" t="s">
        <v>286</v>
      </c>
      <c r="K1" t="s">
        <v>242</v>
      </c>
      <c r="L1" t="s">
        <v>285</v>
      </c>
      <c r="M1" t="s">
        <v>307</v>
      </c>
      <c r="N1" t="s">
        <v>306</v>
      </c>
      <c r="O1" t="s">
        <v>350</v>
      </c>
      <c r="P1" s="7" t="s">
        <v>319</v>
      </c>
    </row>
    <row r="2" spans="1:16" ht="261" hidden="1" x14ac:dyDescent="0.35">
      <c r="A2" s="7" t="s">
        <v>492</v>
      </c>
      <c r="B2" t="s">
        <v>77</v>
      </c>
      <c r="C2" t="s">
        <v>205</v>
      </c>
      <c r="D2">
        <v>3</v>
      </c>
      <c r="E2" t="s">
        <v>287</v>
      </c>
      <c r="J2" t="s">
        <v>241</v>
      </c>
      <c r="K2" t="s">
        <v>257</v>
      </c>
      <c r="L2" t="s">
        <v>368</v>
      </c>
      <c r="M2" t="s">
        <v>292</v>
      </c>
      <c r="N2" t="s">
        <v>301</v>
      </c>
      <c r="O2" t="s">
        <v>327</v>
      </c>
      <c r="P2" s="7" t="s">
        <v>544</v>
      </c>
    </row>
    <row r="3" spans="1:16" ht="261" hidden="1" x14ac:dyDescent="0.35">
      <c r="A3" s="7" t="s">
        <v>478</v>
      </c>
      <c r="B3" t="s">
        <v>69</v>
      </c>
      <c r="C3" t="s">
        <v>205</v>
      </c>
      <c r="D3">
        <v>5</v>
      </c>
      <c r="E3" t="s">
        <v>287</v>
      </c>
      <c r="J3" t="s">
        <v>241</v>
      </c>
      <c r="K3" t="s">
        <v>257</v>
      </c>
      <c r="L3" t="s">
        <v>368</v>
      </c>
      <c r="M3" t="s">
        <v>292</v>
      </c>
      <c r="N3" t="s">
        <v>301</v>
      </c>
      <c r="O3" t="s">
        <v>327</v>
      </c>
      <c r="P3" s="7" t="s">
        <v>540</v>
      </c>
    </row>
    <row r="4" spans="1:16" ht="261" hidden="1" x14ac:dyDescent="0.35">
      <c r="A4" s="7" t="s">
        <v>479</v>
      </c>
      <c r="B4" t="s">
        <v>69</v>
      </c>
      <c r="C4" t="s">
        <v>205</v>
      </c>
      <c r="D4">
        <v>5</v>
      </c>
      <c r="E4" t="s">
        <v>287</v>
      </c>
      <c r="J4" t="s">
        <v>241</v>
      </c>
      <c r="K4" t="s">
        <v>257</v>
      </c>
      <c r="L4" t="s">
        <v>368</v>
      </c>
      <c r="M4" t="s">
        <v>292</v>
      </c>
      <c r="N4" t="s">
        <v>301</v>
      </c>
      <c r="O4" t="s">
        <v>327</v>
      </c>
      <c r="P4" s="7" t="s">
        <v>541</v>
      </c>
    </row>
    <row r="5" spans="1:16" ht="261" hidden="1" x14ac:dyDescent="0.35">
      <c r="A5" s="7" t="s">
        <v>461</v>
      </c>
      <c r="B5" t="s">
        <v>67</v>
      </c>
      <c r="C5" t="s">
        <v>205</v>
      </c>
      <c r="D5">
        <v>6</v>
      </c>
      <c r="E5" t="s">
        <v>287</v>
      </c>
      <c r="J5" t="s">
        <v>241</v>
      </c>
      <c r="K5" t="s">
        <v>257</v>
      </c>
      <c r="L5" t="s">
        <v>368</v>
      </c>
      <c r="M5" t="s">
        <v>292</v>
      </c>
      <c r="N5" t="s">
        <v>301</v>
      </c>
      <c r="O5" t="s">
        <v>327</v>
      </c>
      <c r="P5" s="7" t="s">
        <v>529</v>
      </c>
    </row>
    <row r="6" spans="1:16" ht="261" hidden="1" x14ac:dyDescent="0.35">
      <c r="A6" s="7" t="s">
        <v>462</v>
      </c>
      <c r="B6" t="s">
        <v>67</v>
      </c>
      <c r="C6" t="s">
        <v>205</v>
      </c>
      <c r="D6">
        <v>6</v>
      </c>
      <c r="E6" t="s">
        <v>287</v>
      </c>
      <c r="J6" t="s">
        <v>241</v>
      </c>
      <c r="K6" t="s">
        <v>257</v>
      </c>
      <c r="L6" t="s">
        <v>368</v>
      </c>
      <c r="M6" t="s">
        <v>292</v>
      </c>
      <c r="N6" t="s">
        <v>301</v>
      </c>
      <c r="O6" t="s">
        <v>327</v>
      </c>
      <c r="P6" s="7" t="s">
        <v>530</v>
      </c>
    </row>
    <row r="7" spans="1:16" ht="261" hidden="1" x14ac:dyDescent="0.35">
      <c r="A7" s="7" t="s">
        <v>423</v>
      </c>
      <c r="B7" t="s">
        <v>54</v>
      </c>
      <c r="C7" t="s">
        <v>203</v>
      </c>
      <c r="D7">
        <v>7</v>
      </c>
      <c r="E7" t="s">
        <v>287</v>
      </c>
      <c r="F7" t="s">
        <v>369</v>
      </c>
      <c r="G7">
        <v>25000</v>
      </c>
      <c r="H7">
        <v>12000</v>
      </c>
      <c r="J7" t="s">
        <v>241</v>
      </c>
      <c r="K7" t="s">
        <v>257</v>
      </c>
      <c r="L7" t="s">
        <v>368</v>
      </c>
      <c r="M7" t="s">
        <v>292</v>
      </c>
      <c r="N7" t="s">
        <v>301</v>
      </c>
      <c r="O7" t="s">
        <v>327</v>
      </c>
      <c r="P7" s="7" t="s">
        <v>504</v>
      </c>
    </row>
    <row r="8" spans="1:16" ht="348" x14ac:dyDescent="0.35">
      <c r="A8" s="7" t="s">
        <v>424</v>
      </c>
      <c r="B8" t="s">
        <v>54</v>
      </c>
      <c r="C8" t="s">
        <v>203</v>
      </c>
      <c r="D8">
        <v>7</v>
      </c>
      <c r="E8" t="s">
        <v>8</v>
      </c>
      <c r="J8" t="s">
        <v>241</v>
      </c>
      <c r="K8" t="s">
        <v>255</v>
      </c>
      <c r="L8" t="s">
        <v>371</v>
      </c>
      <c r="M8" t="s">
        <v>292</v>
      </c>
      <c r="N8" t="s">
        <v>301</v>
      </c>
      <c r="O8" t="s">
        <v>327</v>
      </c>
      <c r="P8" s="7" t="s">
        <v>425</v>
      </c>
    </row>
    <row r="9" spans="1:16" ht="261" hidden="1" x14ac:dyDescent="0.35">
      <c r="A9" s="7" t="s">
        <v>435</v>
      </c>
      <c r="B9" t="s">
        <v>158</v>
      </c>
      <c r="C9" t="s">
        <v>203</v>
      </c>
      <c r="D9">
        <v>8</v>
      </c>
      <c r="E9" t="s">
        <v>287</v>
      </c>
      <c r="F9" t="s">
        <v>377</v>
      </c>
      <c r="J9" t="s">
        <v>241</v>
      </c>
      <c r="K9" t="s">
        <v>257</v>
      </c>
      <c r="L9" t="s">
        <v>368</v>
      </c>
      <c r="M9" t="s">
        <v>292</v>
      </c>
      <c r="N9" t="s">
        <v>301</v>
      </c>
      <c r="O9" t="s">
        <v>327</v>
      </c>
      <c r="P9" s="7" t="s">
        <v>510</v>
      </c>
    </row>
    <row r="10" spans="1:16" ht="261" hidden="1" x14ac:dyDescent="0.35">
      <c r="A10" s="7" t="s">
        <v>455</v>
      </c>
      <c r="B10" t="s">
        <v>158</v>
      </c>
      <c r="C10" t="s">
        <v>203</v>
      </c>
      <c r="D10">
        <v>8</v>
      </c>
      <c r="E10" t="s">
        <v>287</v>
      </c>
      <c r="F10" t="s">
        <v>401</v>
      </c>
      <c r="J10" t="s">
        <v>241</v>
      </c>
      <c r="K10" t="s">
        <v>257</v>
      </c>
      <c r="M10" t="s">
        <v>292</v>
      </c>
      <c r="N10" t="s">
        <v>301</v>
      </c>
      <c r="O10" t="s">
        <v>327</v>
      </c>
      <c r="P10" s="7" t="s">
        <v>524</v>
      </c>
    </row>
    <row r="11" spans="1:16" ht="333.5" x14ac:dyDescent="0.35">
      <c r="A11" s="7" t="s">
        <v>428</v>
      </c>
      <c r="B11" t="s">
        <v>135</v>
      </c>
      <c r="C11" t="s">
        <v>212</v>
      </c>
      <c r="D11">
        <v>6</v>
      </c>
      <c r="E11" t="s">
        <v>8</v>
      </c>
      <c r="F11" t="s">
        <v>372</v>
      </c>
      <c r="G11">
        <v>40000</v>
      </c>
      <c r="J11" t="s">
        <v>241</v>
      </c>
      <c r="K11" t="s">
        <v>375</v>
      </c>
      <c r="L11" t="s">
        <v>373</v>
      </c>
      <c r="M11" t="s">
        <v>292</v>
      </c>
      <c r="N11" t="s">
        <v>301</v>
      </c>
      <c r="O11" t="s">
        <v>327</v>
      </c>
      <c r="P11" s="7" t="s">
        <v>429</v>
      </c>
    </row>
    <row r="12" spans="1:16" ht="333.5" x14ac:dyDescent="0.35">
      <c r="A12" s="7" t="s">
        <v>449</v>
      </c>
      <c r="B12" t="s">
        <v>135</v>
      </c>
      <c r="C12" t="s">
        <v>212</v>
      </c>
      <c r="D12">
        <v>6</v>
      </c>
      <c r="E12" t="s">
        <v>8</v>
      </c>
      <c r="F12" t="s">
        <v>383</v>
      </c>
      <c r="G12">
        <v>35000</v>
      </c>
      <c r="J12" t="s">
        <v>241</v>
      </c>
      <c r="K12" t="s">
        <v>375</v>
      </c>
      <c r="L12" t="s">
        <v>384</v>
      </c>
      <c r="M12" t="s">
        <v>292</v>
      </c>
      <c r="N12" t="s">
        <v>301</v>
      </c>
      <c r="O12" t="s">
        <v>327</v>
      </c>
      <c r="P12" s="7" t="s">
        <v>450</v>
      </c>
    </row>
    <row r="13" spans="1:16" ht="304.5" x14ac:dyDescent="0.35">
      <c r="A13" s="7" t="s">
        <v>443</v>
      </c>
      <c r="B13" t="s">
        <v>131</v>
      </c>
      <c r="C13" t="s">
        <v>212</v>
      </c>
      <c r="D13">
        <v>7</v>
      </c>
      <c r="E13" t="s">
        <v>8</v>
      </c>
      <c r="F13" t="s">
        <v>381</v>
      </c>
      <c r="G13">
        <v>45000</v>
      </c>
      <c r="J13" t="s">
        <v>241</v>
      </c>
      <c r="K13" t="s">
        <v>375</v>
      </c>
      <c r="L13" t="s">
        <v>382</v>
      </c>
      <c r="M13" t="s">
        <v>292</v>
      </c>
      <c r="N13" t="s">
        <v>301</v>
      </c>
      <c r="O13" t="s">
        <v>327</v>
      </c>
      <c r="P13" s="7" t="s">
        <v>444</v>
      </c>
    </row>
    <row r="14" spans="1:16" ht="304.5" x14ac:dyDescent="0.35">
      <c r="A14" s="7" t="s">
        <v>501</v>
      </c>
      <c r="B14" t="s">
        <v>60</v>
      </c>
      <c r="C14" t="s">
        <v>212</v>
      </c>
      <c r="D14">
        <v>8</v>
      </c>
      <c r="E14" t="s">
        <v>8</v>
      </c>
      <c r="F14" t="s">
        <v>405</v>
      </c>
      <c r="J14" t="s">
        <v>241</v>
      </c>
      <c r="K14" t="s">
        <v>499</v>
      </c>
      <c r="M14" t="s">
        <v>292</v>
      </c>
      <c r="N14" t="s">
        <v>301</v>
      </c>
      <c r="O14" t="s">
        <v>327</v>
      </c>
      <c r="P14" s="7" t="s">
        <v>460</v>
      </c>
    </row>
    <row r="15" spans="1:16" ht="304.5" x14ac:dyDescent="0.35">
      <c r="A15" s="7" t="s">
        <v>500</v>
      </c>
      <c r="B15" t="s">
        <v>98</v>
      </c>
      <c r="C15" t="s">
        <v>212</v>
      </c>
      <c r="D15">
        <v>9</v>
      </c>
      <c r="E15" t="s">
        <v>8</v>
      </c>
      <c r="F15" t="s">
        <v>380</v>
      </c>
      <c r="J15" t="s">
        <v>241</v>
      </c>
      <c r="K15" t="s">
        <v>499</v>
      </c>
      <c r="L15" t="s">
        <v>374</v>
      </c>
      <c r="M15" t="s">
        <v>292</v>
      </c>
      <c r="N15" t="s">
        <v>301</v>
      </c>
      <c r="O15" t="s">
        <v>327</v>
      </c>
      <c r="P15" s="7" t="s">
        <v>442</v>
      </c>
    </row>
    <row r="16" spans="1:16" ht="261" hidden="1" x14ac:dyDescent="0.35">
      <c r="A16" s="7" t="s">
        <v>493</v>
      </c>
      <c r="B16" t="s">
        <v>48</v>
      </c>
      <c r="C16" t="s">
        <v>210</v>
      </c>
      <c r="D16">
        <v>5</v>
      </c>
      <c r="E16" t="s">
        <v>287</v>
      </c>
      <c r="J16" t="s">
        <v>241</v>
      </c>
      <c r="K16" t="s">
        <v>257</v>
      </c>
      <c r="L16" t="s">
        <v>368</v>
      </c>
      <c r="M16" t="s">
        <v>292</v>
      </c>
      <c r="N16" t="s">
        <v>301</v>
      </c>
      <c r="O16" t="s">
        <v>327</v>
      </c>
      <c r="P16" s="7" t="s">
        <v>545</v>
      </c>
    </row>
    <row r="17" spans="1:16" ht="261" hidden="1" x14ac:dyDescent="0.35">
      <c r="A17" s="7" t="s">
        <v>463</v>
      </c>
      <c r="B17" t="s">
        <v>49</v>
      </c>
      <c r="C17" t="s">
        <v>210</v>
      </c>
      <c r="D17">
        <v>6</v>
      </c>
      <c r="E17" t="s">
        <v>287</v>
      </c>
      <c r="J17" t="s">
        <v>241</v>
      </c>
      <c r="K17" t="s">
        <v>257</v>
      </c>
      <c r="L17" t="s">
        <v>368</v>
      </c>
      <c r="M17" t="s">
        <v>292</v>
      </c>
      <c r="N17" t="s">
        <v>301</v>
      </c>
      <c r="O17" t="s">
        <v>327</v>
      </c>
      <c r="P17" s="7" t="s">
        <v>531</v>
      </c>
    </row>
    <row r="18" spans="1:16" ht="261" hidden="1" x14ac:dyDescent="0.35">
      <c r="A18" s="7" t="s">
        <v>468</v>
      </c>
      <c r="B18" t="s">
        <v>49</v>
      </c>
      <c r="C18" t="s">
        <v>210</v>
      </c>
      <c r="D18">
        <v>6</v>
      </c>
      <c r="E18" t="s">
        <v>287</v>
      </c>
      <c r="J18" t="s">
        <v>241</v>
      </c>
      <c r="K18" t="s">
        <v>257</v>
      </c>
      <c r="L18" t="s">
        <v>368</v>
      </c>
      <c r="M18" t="s">
        <v>292</v>
      </c>
      <c r="N18" t="s">
        <v>301</v>
      </c>
      <c r="O18" t="s">
        <v>327</v>
      </c>
      <c r="P18" s="7" t="s">
        <v>534</v>
      </c>
    </row>
    <row r="19" spans="1:16" ht="261" hidden="1" x14ac:dyDescent="0.35">
      <c r="A19" s="7" t="s">
        <v>474</v>
      </c>
      <c r="B19" t="s">
        <v>49</v>
      </c>
      <c r="C19" t="s">
        <v>210</v>
      </c>
      <c r="D19">
        <v>6</v>
      </c>
      <c r="E19" t="s">
        <v>287</v>
      </c>
      <c r="J19" t="s">
        <v>241</v>
      </c>
      <c r="K19" t="s">
        <v>257</v>
      </c>
      <c r="L19" t="s">
        <v>368</v>
      </c>
      <c r="M19" t="s">
        <v>292</v>
      </c>
      <c r="N19" t="s">
        <v>301</v>
      </c>
      <c r="O19" t="s">
        <v>327</v>
      </c>
      <c r="P19" s="7" t="s">
        <v>538</v>
      </c>
    </row>
    <row r="20" spans="1:16" ht="261" hidden="1" x14ac:dyDescent="0.35">
      <c r="A20" s="7" t="s">
        <v>430</v>
      </c>
      <c r="B20" t="s">
        <v>108</v>
      </c>
      <c r="C20" t="s">
        <v>202</v>
      </c>
      <c r="D20">
        <v>6</v>
      </c>
      <c r="E20" t="s">
        <v>287</v>
      </c>
      <c r="F20" t="s">
        <v>392</v>
      </c>
      <c r="G20">
        <v>3500</v>
      </c>
      <c r="J20" t="s">
        <v>241</v>
      </c>
      <c r="K20" t="s">
        <v>257</v>
      </c>
      <c r="L20" t="s">
        <v>368</v>
      </c>
      <c r="M20" t="s">
        <v>292</v>
      </c>
      <c r="N20" t="s">
        <v>301</v>
      </c>
      <c r="O20" t="s">
        <v>327</v>
      </c>
      <c r="P20" s="7" t="s">
        <v>505</v>
      </c>
    </row>
    <row r="21" spans="1:16" ht="261" hidden="1" x14ac:dyDescent="0.35">
      <c r="A21" s="7" t="s">
        <v>431</v>
      </c>
      <c r="B21" t="s">
        <v>108</v>
      </c>
      <c r="C21" t="s">
        <v>202</v>
      </c>
      <c r="D21">
        <v>6</v>
      </c>
      <c r="E21" t="s">
        <v>287</v>
      </c>
      <c r="F21" t="s">
        <v>391</v>
      </c>
      <c r="G21">
        <v>3500</v>
      </c>
      <c r="J21" t="s">
        <v>241</v>
      </c>
      <c r="K21" t="s">
        <v>257</v>
      </c>
      <c r="L21" t="s">
        <v>368</v>
      </c>
      <c r="M21" t="s">
        <v>292</v>
      </c>
      <c r="N21" t="s">
        <v>301</v>
      </c>
      <c r="O21" t="s">
        <v>327</v>
      </c>
      <c r="P21" s="7" t="s">
        <v>506</v>
      </c>
    </row>
    <row r="22" spans="1:16" ht="261" hidden="1" x14ac:dyDescent="0.35">
      <c r="A22" s="7" t="s">
        <v>433</v>
      </c>
      <c r="B22" t="s">
        <v>108</v>
      </c>
      <c r="C22" t="s">
        <v>202</v>
      </c>
      <c r="D22">
        <v>6</v>
      </c>
      <c r="E22" t="s">
        <v>287</v>
      </c>
      <c r="F22" t="s">
        <v>390</v>
      </c>
      <c r="G22">
        <v>2800</v>
      </c>
      <c r="J22" t="s">
        <v>241</v>
      </c>
      <c r="K22" t="s">
        <v>257</v>
      </c>
      <c r="L22" t="s">
        <v>368</v>
      </c>
      <c r="M22" t="s">
        <v>292</v>
      </c>
      <c r="N22" t="s">
        <v>301</v>
      </c>
      <c r="O22" t="s">
        <v>327</v>
      </c>
      <c r="P22" s="7" t="s">
        <v>508</v>
      </c>
    </row>
    <row r="23" spans="1:16" ht="261" hidden="1" x14ac:dyDescent="0.35">
      <c r="A23" s="7" t="s">
        <v>434</v>
      </c>
      <c r="B23" t="s">
        <v>108</v>
      </c>
      <c r="C23" t="s">
        <v>202</v>
      </c>
      <c r="D23">
        <v>6</v>
      </c>
      <c r="E23" t="s">
        <v>287</v>
      </c>
      <c r="F23" t="s">
        <v>388</v>
      </c>
      <c r="G23">
        <v>2800</v>
      </c>
      <c r="J23" t="s">
        <v>241</v>
      </c>
      <c r="K23" t="s">
        <v>257</v>
      </c>
      <c r="L23" t="s">
        <v>368</v>
      </c>
      <c r="M23" t="s">
        <v>292</v>
      </c>
      <c r="N23" t="s">
        <v>301</v>
      </c>
      <c r="O23" t="s">
        <v>327</v>
      </c>
      <c r="P23" s="7" t="s">
        <v>509</v>
      </c>
    </row>
    <row r="24" spans="1:16" ht="261" hidden="1" x14ac:dyDescent="0.35">
      <c r="A24" s="7" t="s">
        <v>441</v>
      </c>
      <c r="B24" t="s">
        <v>24</v>
      </c>
      <c r="C24" t="s">
        <v>202</v>
      </c>
      <c r="D24">
        <v>7</v>
      </c>
      <c r="E24" t="s">
        <v>287</v>
      </c>
      <c r="F24" t="s">
        <v>385</v>
      </c>
      <c r="J24" t="s">
        <v>241</v>
      </c>
      <c r="K24" t="s">
        <v>257</v>
      </c>
      <c r="L24" t="s">
        <v>368</v>
      </c>
      <c r="M24" t="s">
        <v>292</v>
      </c>
      <c r="N24" t="s">
        <v>301</v>
      </c>
      <c r="O24" t="s">
        <v>327</v>
      </c>
      <c r="P24" s="7" t="s">
        <v>515</v>
      </c>
    </row>
    <row r="25" spans="1:16" ht="261" hidden="1" x14ac:dyDescent="0.35">
      <c r="A25" s="7" t="s">
        <v>446</v>
      </c>
      <c r="B25" t="s">
        <v>24</v>
      </c>
      <c r="C25" t="s">
        <v>202</v>
      </c>
      <c r="D25">
        <v>7</v>
      </c>
      <c r="E25" t="s">
        <v>287</v>
      </c>
      <c r="F25" t="s">
        <v>394</v>
      </c>
      <c r="J25" t="s">
        <v>241</v>
      </c>
      <c r="K25" t="s">
        <v>257</v>
      </c>
      <c r="L25" t="s">
        <v>368</v>
      </c>
      <c r="M25" t="s">
        <v>292</v>
      </c>
      <c r="N25" t="s">
        <v>301</v>
      </c>
      <c r="O25" t="s">
        <v>327</v>
      </c>
      <c r="P25" s="7" t="s">
        <v>517</v>
      </c>
    </row>
    <row r="26" spans="1:16" ht="261" hidden="1" x14ac:dyDescent="0.35">
      <c r="A26" s="7" t="s">
        <v>447</v>
      </c>
      <c r="B26" t="s">
        <v>24</v>
      </c>
      <c r="C26" t="s">
        <v>202</v>
      </c>
      <c r="D26">
        <v>7</v>
      </c>
      <c r="E26" t="s">
        <v>287</v>
      </c>
      <c r="F26" t="s">
        <v>395</v>
      </c>
      <c r="J26" t="s">
        <v>241</v>
      </c>
      <c r="K26" t="s">
        <v>257</v>
      </c>
      <c r="L26" t="s">
        <v>368</v>
      </c>
      <c r="M26" t="s">
        <v>292</v>
      </c>
      <c r="N26" t="s">
        <v>301</v>
      </c>
      <c r="O26" t="s">
        <v>327</v>
      </c>
      <c r="P26" s="7" t="s">
        <v>518</v>
      </c>
    </row>
    <row r="27" spans="1:16" ht="261" hidden="1" x14ac:dyDescent="0.35">
      <c r="A27" s="7" t="s">
        <v>448</v>
      </c>
      <c r="B27" t="s">
        <v>24</v>
      </c>
      <c r="C27" t="s">
        <v>202</v>
      </c>
      <c r="D27">
        <v>7</v>
      </c>
      <c r="E27" t="s">
        <v>287</v>
      </c>
      <c r="F27" t="s">
        <v>396</v>
      </c>
      <c r="J27" t="s">
        <v>241</v>
      </c>
      <c r="K27" t="s">
        <v>257</v>
      </c>
      <c r="L27" t="s">
        <v>368</v>
      </c>
      <c r="M27" t="s">
        <v>292</v>
      </c>
      <c r="N27" t="s">
        <v>301</v>
      </c>
      <c r="O27" t="s">
        <v>327</v>
      </c>
      <c r="P27" s="7" t="s">
        <v>519</v>
      </c>
    </row>
    <row r="28" spans="1:16" ht="261" hidden="1" x14ac:dyDescent="0.35">
      <c r="A28" s="7" t="s">
        <v>452</v>
      </c>
      <c r="B28" t="s">
        <v>24</v>
      </c>
      <c r="C28" t="s">
        <v>202</v>
      </c>
      <c r="D28">
        <v>7</v>
      </c>
      <c r="E28" t="s">
        <v>287</v>
      </c>
      <c r="F28" t="s">
        <v>398</v>
      </c>
      <c r="G28">
        <v>2400</v>
      </c>
      <c r="J28" t="s">
        <v>241</v>
      </c>
      <c r="K28" t="s">
        <v>257</v>
      </c>
      <c r="L28" t="s">
        <v>368</v>
      </c>
      <c r="M28" t="s">
        <v>292</v>
      </c>
      <c r="N28" t="s">
        <v>301</v>
      </c>
      <c r="O28" t="s">
        <v>327</v>
      </c>
      <c r="P28" s="7" t="s">
        <v>521</v>
      </c>
    </row>
    <row r="29" spans="1:16" ht="261" hidden="1" x14ac:dyDescent="0.35">
      <c r="A29" s="7" t="s">
        <v>453</v>
      </c>
      <c r="B29" t="s">
        <v>24</v>
      </c>
      <c r="C29" t="s">
        <v>202</v>
      </c>
      <c r="D29">
        <v>7</v>
      </c>
      <c r="E29" t="s">
        <v>287</v>
      </c>
      <c r="F29" t="s">
        <v>399</v>
      </c>
      <c r="G29">
        <v>2400</v>
      </c>
      <c r="J29" t="s">
        <v>241</v>
      </c>
      <c r="K29" t="s">
        <v>257</v>
      </c>
      <c r="L29" t="s">
        <v>368</v>
      </c>
      <c r="M29" t="s">
        <v>292</v>
      </c>
      <c r="N29" t="s">
        <v>301</v>
      </c>
      <c r="O29" t="s">
        <v>327</v>
      </c>
      <c r="P29" s="7" t="s">
        <v>522</v>
      </c>
    </row>
    <row r="30" spans="1:16" ht="304.5" x14ac:dyDescent="0.35">
      <c r="A30" s="7" t="s">
        <v>487</v>
      </c>
      <c r="B30" t="s">
        <v>177</v>
      </c>
      <c r="C30" t="s">
        <v>211</v>
      </c>
      <c r="D30">
        <v>2</v>
      </c>
      <c r="E30" t="s">
        <v>8</v>
      </c>
      <c r="F30" t="s">
        <v>413</v>
      </c>
      <c r="J30" t="s">
        <v>241</v>
      </c>
      <c r="K30" t="s">
        <v>252</v>
      </c>
      <c r="L30" t="s">
        <v>414</v>
      </c>
      <c r="M30" t="s">
        <v>292</v>
      </c>
      <c r="N30" t="s">
        <v>301</v>
      </c>
      <c r="O30" t="s">
        <v>327</v>
      </c>
      <c r="P30" s="7" t="s">
        <v>488</v>
      </c>
    </row>
    <row r="31" spans="1:16" ht="304.5" x14ac:dyDescent="0.35">
      <c r="A31" s="7" t="s">
        <v>490</v>
      </c>
      <c r="B31" t="s">
        <v>148</v>
      </c>
      <c r="C31" t="s">
        <v>211</v>
      </c>
      <c r="D31">
        <v>3</v>
      </c>
      <c r="E31" t="s">
        <v>8</v>
      </c>
      <c r="F31" t="s">
        <v>415</v>
      </c>
      <c r="J31" t="s">
        <v>241</v>
      </c>
      <c r="K31" t="s">
        <v>252</v>
      </c>
      <c r="L31" t="s">
        <v>416</v>
      </c>
      <c r="M31" t="s">
        <v>292</v>
      </c>
      <c r="N31" t="s">
        <v>301</v>
      </c>
      <c r="O31" t="s">
        <v>327</v>
      </c>
      <c r="P31" s="7" t="s">
        <v>491</v>
      </c>
    </row>
    <row r="32" spans="1:16" ht="304.5" x14ac:dyDescent="0.35">
      <c r="A32" s="7" t="s">
        <v>547</v>
      </c>
      <c r="B32" t="s">
        <v>138</v>
      </c>
      <c r="C32" t="s">
        <v>211</v>
      </c>
      <c r="D32">
        <v>4</v>
      </c>
      <c r="E32" t="s">
        <v>8</v>
      </c>
      <c r="F32" t="s">
        <v>417</v>
      </c>
      <c r="J32" t="s">
        <v>241</v>
      </c>
      <c r="K32" t="s">
        <v>252</v>
      </c>
      <c r="L32" t="s">
        <v>418</v>
      </c>
      <c r="M32" t="s">
        <v>292</v>
      </c>
      <c r="N32" t="s">
        <v>301</v>
      </c>
      <c r="O32" t="s">
        <v>327</v>
      </c>
      <c r="P32" s="7" t="s">
        <v>548</v>
      </c>
    </row>
    <row r="33" spans="1:16" ht="304.5" x14ac:dyDescent="0.35">
      <c r="A33" s="7" t="s">
        <v>471</v>
      </c>
      <c r="B33" t="s">
        <v>103</v>
      </c>
      <c r="C33" t="s">
        <v>211</v>
      </c>
      <c r="D33">
        <v>5</v>
      </c>
      <c r="E33" t="s">
        <v>8</v>
      </c>
      <c r="F33" t="s">
        <v>406</v>
      </c>
      <c r="J33" t="s">
        <v>241</v>
      </c>
      <c r="K33" t="s">
        <v>252</v>
      </c>
      <c r="L33" t="s">
        <v>411</v>
      </c>
      <c r="M33" t="s">
        <v>292</v>
      </c>
      <c r="N33" t="s">
        <v>301</v>
      </c>
      <c r="O33" t="s">
        <v>327</v>
      </c>
      <c r="P33" s="7" t="s">
        <v>472</v>
      </c>
    </row>
    <row r="34" spans="1:16" ht="304.5" x14ac:dyDescent="0.35">
      <c r="A34" s="7" t="s">
        <v>480</v>
      </c>
      <c r="B34" t="s">
        <v>103</v>
      </c>
      <c r="C34" t="s">
        <v>211</v>
      </c>
      <c r="D34">
        <v>5</v>
      </c>
      <c r="E34" t="s">
        <v>8</v>
      </c>
      <c r="F34" t="s">
        <v>409</v>
      </c>
      <c r="J34" t="s">
        <v>241</v>
      </c>
      <c r="K34" t="s">
        <v>252</v>
      </c>
      <c r="L34" t="s">
        <v>410</v>
      </c>
      <c r="M34" t="s">
        <v>292</v>
      </c>
      <c r="N34" t="s">
        <v>301</v>
      </c>
      <c r="O34" t="s">
        <v>327</v>
      </c>
      <c r="P34" s="7" t="s">
        <v>481</v>
      </c>
    </row>
    <row r="35" spans="1:16" ht="304.5" x14ac:dyDescent="0.35">
      <c r="A35" s="7" t="s">
        <v>476</v>
      </c>
      <c r="B35" t="s">
        <v>132</v>
      </c>
      <c r="C35" t="s">
        <v>211</v>
      </c>
      <c r="D35">
        <v>6</v>
      </c>
      <c r="E35" t="s">
        <v>8</v>
      </c>
      <c r="F35" t="s">
        <v>407</v>
      </c>
      <c r="J35" t="s">
        <v>241</v>
      </c>
      <c r="K35" t="s">
        <v>252</v>
      </c>
      <c r="L35" t="s">
        <v>408</v>
      </c>
      <c r="M35" t="s">
        <v>292</v>
      </c>
      <c r="N35" t="s">
        <v>301</v>
      </c>
      <c r="O35" t="s">
        <v>327</v>
      </c>
      <c r="P35" s="7" t="s">
        <v>477</v>
      </c>
    </row>
    <row r="36" spans="1:16" ht="304.5" x14ac:dyDescent="0.35">
      <c r="A36" s="7" t="s">
        <v>496</v>
      </c>
      <c r="B36" t="s">
        <v>132</v>
      </c>
      <c r="C36" t="s">
        <v>211</v>
      </c>
      <c r="D36">
        <v>6</v>
      </c>
      <c r="E36" t="s">
        <v>8</v>
      </c>
      <c r="F36" t="s">
        <v>419</v>
      </c>
      <c r="G36">
        <v>50000</v>
      </c>
      <c r="J36" t="s">
        <v>241</v>
      </c>
      <c r="K36" t="s">
        <v>252</v>
      </c>
      <c r="L36" t="s">
        <v>420</v>
      </c>
      <c r="M36" t="s">
        <v>292</v>
      </c>
      <c r="N36" t="s">
        <v>301</v>
      </c>
      <c r="O36" t="s">
        <v>327</v>
      </c>
      <c r="P36" s="7" t="s">
        <v>497</v>
      </c>
    </row>
    <row r="37" spans="1:16" ht="261" hidden="1" x14ac:dyDescent="0.35">
      <c r="A37" s="7" t="s">
        <v>486</v>
      </c>
      <c r="B37" t="s">
        <v>96</v>
      </c>
      <c r="C37" t="s">
        <v>334</v>
      </c>
      <c r="D37">
        <v>3</v>
      </c>
      <c r="E37" t="s">
        <v>287</v>
      </c>
      <c r="J37" t="s">
        <v>241</v>
      </c>
      <c r="K37" t="s">
        <v>257</v>
      </c>
      <c r="L37" t="s">
        <v>368</v>
      </c>
      <c r="M37" t="s">
        <v>292</v>
      </c>
      <c r="N37" t="s">
        <v>301</v>
      </c>
      <c r="O37" t="s">
        <v>327</v>
      </c>
      <c r="P37" s="7" t="s">
        <v>542</v>
      </c>
    </row>
    <row r="38" spans="1:16" ht="261" hidden="1" x14ac:dyDescent="0.35">
      <c r="A38" s="7" t="s">
        <v>489</v>
      </c>
      <c r="B38" t="s">
        <v>94</v>
      </c>
      <c r="C38" t="s">
        <v>334</v>
      </c>
      <c r="D38">
        <v>5</v>
      </c>
      <c r="E38" t="s">
        <v>287</v>
      </c>
      <c r="J38" t="s">
        <v>241</v>
      </c>
      <c r="K38" t="s">
        <v>257</v>
      </c>
      <c r="L38" t="s">
        <v>368</v>
      </c>
      <c r="M38" t="s">
        <v>292</v>
      </c>
      <c r="N38" t="s">
        <v>301</v>
      </c>
      <c r="O38" t="s">
        <v>327</v>
      </c>
      <c r="P38" s="7" t="s">
        <v>543</v>
      </c>
    </row>
    <row r="39" spans="1:16" ht="261" hidden="1" x14ac:dyDescent="0.35">
      <c r="A39" s="7" t="s">
        <v>494</v>
      </c>
      <c r="B39" t="s">
        <v>94</v>
      </c>
      <c r="C39" t="s">
        <v>334</v>
      </c>
      <c r="D39">
        <v>5</v>
      </c>
      <c r="E39" t="s">
        <v>287</v>
      </c>
      <c r="J39" t="s">
        <v>241</v>
      </c>
      <c r="K39" t="s">
        <v>257</v>
      </c>
      <c r="L39" t="s">
        <v>368</v>
      </c>
      <c r="M39" t="s">
        <v>292</v>
      </c>
      <c r="N39" t="s">
        <v>301</v>
      </c>
      <c r="O39" t="s">
        <v>327</v>
      </c>
      <c r="P39" s="7" t="s">
        <v>546</v>
      </c>
    </row>
    <row r="40" spans="1:16" ht="261" hidden="1" x14ac:dyDescent="0.35">
      <c r="A40" s="7" t="s">
        <v>470</v>
      </c>
      <c r="B40" t="s">
        <v>93</v>
      </c>
      <c r="C40" t="s">
        <v>334</v>
      </c>
      <c r="D40">
        <v>6</v>
      </c>
      <c r="E40" t="s">
        <v>287</v>
      </c>
      <c r="J40" t="s">
        <v>241</v>
      </c>
      <c r="K40" t="s">
        <v>257</v>
      </c>
      <c r="L40" t="s">
        <v>368</v>
      </c>
      <c r="M40" t="s">
        <v>292</v>
      </c>
      <c r="N40" t="s">
        <v>301</v>
      </c>
      <c r="O40" t="s">
        <v>327</v>
      </c>
      <c r="P40" s="7" t="s">
        <v>536</v>
      </c>
    </row>
    <row r="41" spans="1:16" ht="261" hidden="1" x14ac:dyDescent="0.35">
      <c r="A41" s="7" t="s">
        <v>445</v>
      </c>
      <c r="B41" t="s">
        <v>92</v>
      </c>
      <c r="C41" t="s">
        <v>334</v>
      </c>
      <c r="D41">
        <v>7</v>
      </c>
      <c r="E41" t="s">
        <v>287</v>
      </c>
      <c r="F41" t="s">
        <v>393</v>
      </c>
      <c r="J41" t="s">
        <v>241</v>
      </c>
      <c r="K41" t="s">
        <v>257</v>
      </c>
      <c r="L41" t="s">
        <v>368</v>
      </c>
      <c r="M41" t="s">
        <v>292</v>
      </c>
      <c r="N41" t="s">
        <v>301</v>
      </c>
      <c r="O41" t="s">
        <v>327</v>
      </c>
      <c r="P41" s="7" t="s">
        <v>516</v>
      </c>
    </row>
    <row r="42" spans="1:16" ht="261" hidden="1" x14ac:dyDescent="0.35">
      <c r="A42" s="7" t="s">
        <v>451</v>
      </c>
      <c r="B42" t="s">
        <v>92</v>
      </c>
      <c r="C42" t="s">
        <v>334</v>
      </c>
      <c r="D42">
        <v>7</v>
      </c>
      <c r="E42" t="s">
        <v>287</v>
      </c>
      <c r="F42" t="s">
        <v>397</v>
      </c>
      <c r="J42" t="s">
        <v>241</v>
      </c>
      <c r="K42" t="s">
        <v>257</v>
      </c>
      <c r="L42" t="s">
        <v>368</v>
      </c>
      <c r="M42" t="s">
        <v>292</v>
      </c>
      <c r="N42" t="s">
        <v>301</v>
      </c>
      <c r="O42" t="s">
        <v>327</v>
      </c>
      <c r="P42" s="7" t="s">
        <v>520</v>
      </c>
    </row>
    <row r="43" spans="1:16" ht="261" hidden="1" x14ac:dyDescent="0.35">
      <c r="A43" s="7" t="s">
        <v>454</v>
      </c>
      <c r="B43" t="s">
        <v>92</v>
      </c>
      <c r="C43" t="s">
        <v>334</v>
      </c>
      <c r="D43">
        <v>7</v>
      </c>
      <c r="E43" t="s">
        <v>287</v>
      </c>
      <c r="F43" t="s">
        <v>400</v>
      </c>
      <c r="J43" t="s">
        <v>241</v>
      </c>
      <c r="K43" t="s">
        <v>257</v>
      </c>
      <c r="L43" t="s">
        <v>368</v>
      </c>
      <c r="M43" t="s">
        <v>292</v>
      </c>
      <c r="N43" t="s">
        <v>301</v>
      </c>
      <c r="O43" t="s">
        <v>327</v>
      </c>
      <c r="P43" s="7" t="s">
        <v>523</v>
      </c>
    </row>
    <row r="44" spans="1:16" ht="261" hidden="1" x14ac:dyDescent="0.35">
      <c r="A44" s="7" t="s">
        <v>459</v>
      </c>
      <c r="B44" t="s">
        <v>92</v>
      </c>
      <c r="C44" t="s">
        <v>334</v>
      </c>
      <c r="D44">
        <v>7</v>
      </c>
      <c r="E44" t="s">
        <v>287</v>
      </c>
      <c r="J44" t="s">
        <v>241</v>
      </c>
      <c r="K44" t="s">
        <v>257</v>
      </c>
      <c r="L44" t="s">
        <v>368</v>
      </c>
      <c r="M44" t="s">
        <v>292</v>
      </c>
      <c r="N44" t="s">
        <v>301</v>
      </c>
      <c r="O44" t="s">
        <v>327</v>
      </c>
      <c r="P44" s="7" t="s">
        <v>528</v>
      </c>
    </row>
    <row r="45" spans="1:16" ht="261" hidden="1" x14ac:dyDescent="0.35">
      <c r="A45" s="7" t="s">
        <v>473</v>
      </c>
      <c r="B45" t="s">
        <v>92</v>
      </c>
      <c r="C45" t="s">
        <v>334</v>
      </c>
      <c r="D45">
        <v>7</v>
      </c>
      <c r="E45" t="s">
        <v>287</v>
      </c>
      <c r="J45" t="s">
        <v>241</v>
      </c>
      <c r="K45" t="s">
        <v>257</v>
      </c>
      <c r="L45" t="s">
        <v>368</v>
      </c>
      <c r="M45" t="s">
        <v>292</v>
      </c>
      <c r="N45" t="s">
        <v>301</v>
      </c>
      <c r="O45" t="s">
        <v>327</v>
      </c>
      <c r="P45" s="7" t="s">
        <v>537</v>
      </c>
    </row>
    <row r="46" spans="1:16" ht="261" hidden="1" x14ac:dyDescent="0.35">
      <c r="A46" s="7" t="s">
        <v>495</v>
      </c>
      <c r="B46" t="s">
        <v>92</v>
      </c>
      <c r="C46" t="s">
        <v>334</v>
      </c>
      <c r="D46">
        <v>7</v>
      </c>
      <c r="E46" t="s">
        <v>287</v>
      </c>
      <c r="J46" t="s">
        <v>241</v>
      </c>
      <c r="K46" t="s">
        <v>257</v>
      </c>
      <c r="L46" t="s">
        <v>368</v>
      </c>
      <c r="M46" t="s">
        <v>292</v>
      </c>
      <c r="N46" t="s">
        <v>301</v>
      </c>
      <c r="O46" t="s">
        <v>327</v>
      </c>
      <c r="P46" s="7" t="s">
        <v>549</v>
      </c>
    </row>
    <row r="47" spans="1:16" ht="261" hidden="1" x14ac:dyDescent="0.35">
      <c r="A47" s="7" t="s">
        <v>432</v>
      </c>
      <c r="B47" t="s">
        <v>91</v>
      </c>
      <c r="C47" t="s">
        <v>334</v>
      </c>
      <c r="D47">
        <v>8</v>
      </c>
      <c r="E47" t="s">
        <v>287</v>
      </c>
      <c r="F47" t="s">
        <v>389</v>
      </c>
      <c r="G47">
        <v>55000</v>
      </c>
      <c r="J47" t="s">
        <v>241</v>
      </c>
      <c r="K47" t="s">
        <v>257</v>
      </c>
      <c r="L47" t="s">
        <v>368</v>
      </c>
      <c r="M47" t="s">
        <v>292</v>
      </c>
      <c r="N47" t="s">
        <v>301</v>
      </c>
      <c r="O47" t="s">
        <v>327</v>
      </c>
      <c r="P47" s="7" t="s">
        <v>507</v>
      </c>
    </row>
    <row r="48" spans="1:16" ht="261" hidden="1" x14ac:dyDescent="0.35">
      <c r="A48" s="7" t="s">
        <v>438</v>
      </c>
      <c r="B48" t="s">
        <v>91</v>
      </c>
      <c r="C48" t="s">
        <v>334</v>
      </c>
      <c r="D48">
        <v>8</v>
      </c>
      <c r="E48" t="s">
        <v>287</v>
      </c>
      <c r="F48" t="s">
        <v>386</v>
      </c>
      <c r="J48" t="s">
        <v>241</v>
      </c>
      <c r="K48" t="s">
        <v>257</v>
      </c>
      <c r="L48" t="s">
        <v>368</v>
      </c>
      <c r="M48" t="s">
        <v>292</v>
      </c>
      <c r="N48" t="s">
        <v>301</v>
      </c>
      <c r="O48" t="s">
        <v>327</v>
      </c>
      <c r="P48" s="7" t="s">
        <v>513</v>
      </c>
    </row>
    <row r="49" spans="1:16" ht="261" hidden="1" x14ac:dyDescent="0.35">
      <c r="A49" s="7" t="s">
        <v>475</v>
      </c>
      <c r="B49" t="s">
        <v>50</v>
      </c>
      <c r="C49" t="s">
        <v>215</v>
      </c>
      <c r="D49">
        <v>6</v>
      </c>
      <c r="E49" t="s">
        <v>287</v>
      </c>
      <c r="J49" t="s">
        <v>241</v>
      </c>
      <c r="K49" t="s">
        <v>257</v>
      </c>
      <c r="L49" t="s">
        <v>368</v>
      </c>
      <c r="M49" t="s">
        <v>292</v>
      </c>
      <c r="N49" t="s">
        <v>301</v>
      </c>
      <c r="O49" t="s">
        <v>327</v>
      </c>
      <c r="P49" s="7" t="s">
        <v>539</v>
      </c>
    </row>
    <row r="50" spans="1:16" ht="261" hidden="1" x14ac:dyDescent="0.35">
      <c r="A50" s="7" t="s">
        <v>469</v>
      </c>
      <c r="B50" t="s">
        <v>121</v>
      </c>
      <c r="C50" t="s">
        <v>215</v>
      </c>
      <c r="D50">
        <v>7</v>
      </c>
      <c r="E50" t="s">
        <v>287</v>
      </c>
      <c r="J50" t="s">
        <v>241</v>
      </c>
      <c r="K50" t="s">
        <v>257</v>
      </c>
      <c r="L50" t="s">
        <v>368</v>
      </c>
      <c r="M50" t="s">
        <v>292</v>
      </c>
      <c r="N50" t="s">
        <v>301</v>
      </c>
      <c r="O50" t="s">
        <v>327</v>
      </c>
      <c r="P50" s="7" t="s">
        <v>535</v>
      </c>
    </row>
    <row r="51" spans="1:16" ht="261" hidden="1" x14ac:dyDescent="0.35">
      <c r="A51" s="7" t="s">
        <v>458</v>
      </c>
      <c r="B51" t="s">
        <v>141</v>
      </c>
      <c r="C51" t="s">
        <v>215</v>
      </c>
      <c r="D51">
        <v>8</v>
      </c>
      <c r="E51" t="s">
        <v>287</v>
      </c>
      <c r="F51" t="s">
        <v>404</v>
      </c>
      <c r="J51" t="s">
        <v>241</v>
      </c>
      <c r="K51" t="s">
        <v>257</v>
      </c>
      <c r="L51" t="s">
        <v>368</v>
      </c>
      <c r="M51" t="s">
        <v>292</v>
      </c>
      <c r="N51" t="s">
        <v>301</v>
      </c>
      <c r="O51" t="s">
        <v>327</v>
      </c>
      <c r="P51" s="7" t="s">
        <v>527</v>
      </c>
    </row>
    <row r="52" spans="1:16" ht="261" hidden="1" x14ac:dyDescent="0.35">
      <c r="A52" s="7" t="s">
        <v>439</v>
      </c>
      <c r="B52" t="s">
        <v>169</v>
      </c>
      <c r="C52" t="s">
        <v>215</v>
      </c>
      <c r="D52">
        <v>9</v>
      </c>
      <c r="E52" t="s">
        <v>287</v>
      </c>
      <c r="F52" t="s">
        <v>379</v>
      </c>
      <c r="J52" t="s">
        <v>241</v>
      </c>
      <c r="K52" t="s">
        <v>257</v>
      </c>
      <c r="L52" t="s">
        <v>368</v>
      </c>
      <c r="M52" t="s">
        <v>292</v>
      </c>
      <c r="N52" t="s">
        <v>301</v>
      </c>
      <c r="O52" t="s">
        <v>327</v>
      </c>
      <c r="P52" s="7" t="s">
        <v>514</v>
      </c>
    </row>
    <row r="53" spans="1:16" ht="58" hidden="1" x14ac:dyDescent="0.35">
      <c r="A53" s="7" t="s">
        <v>440</v>
      </c>
      <c r="B53" t="s">
        <v>152</v>
      </c>
      <c r="C53" t="s">
        <v>219</v>
      </c>
      <c r="D53">
        <v>6</v>
      </c>
      <c r="E53" t="s">
        <v>240</v>
      </c>
      <c r="J53" t="s">
        <v>241</v>
      </c>
      <c r="K53" t="s">
        <v>257</v>
      </c>
      <c r="M53" t="s">
        <v>292</v>
      </c>
      <c r="N53" t="s">
        <v>301</v>
      </c>
      <c r="O53" t="s">
        <v>327</v>
      </c>
      <c r="P53" s="7" t="s">
        <v>427</v>
      </c>
    </row>
    <row r="54" spans="1:16" ht="58" hidden="1" x14ac:dyDescent="0.35">
      <c r="A54" s="7" t="s">
        <v>482</v>
      </c>
      <c r="B54" t="s">
        <v>152</v>
      </c>
      <c r="C54" t="s">
        <v>219</v>
      </c>
      <c r="D54">
        <v>6</v>
      </c>
      <c r="E54" t="s">
        <v>240</v>
      </c>
      <c r="J54" t="s">
        <v>241</v>
      </c>
      <c r="K54" t="s">
        <v>257</v>
      </c>
      <c r="M54" t="s">
        <v>292</v>
      </c>
      <c r="N54" t="s">
        <v>301</v>
      </c>
      <c r="O54" t="s">
        <v>327</v>
      </c>
      <c r="P54" s="7" t="s">
        <v>427</v>
      </c>
    </row>
    <row r="55" spans="1:16" ht="72.5" hidden="1" x14ac:dyDescent="0.35">
      <c r="A55" s="7" t="s">
        <v>465</v>
      </c>
      <c r="B55" t="s">
        <v>58</v>
      </c>
      <c r="C55" t="s">
        <v>209</v>
      </c>
      <c r="D55">
        <v>6</v>
      </c>
      <c r="E55" t="s">
        <v>289</v>
      </c>
      <c r="J55" t="s">
        <v>241</v>
      </c>
      <c r="K55" t="s">
        <v>257</v>
      </c>
      <c r="M55" t="s">
        <v>292</v>
      </c>
      <c r="N55" t="s">
        <v>301</v>
      </c>
      <c r="O55" t="s">
        <v>327</v>
      </c>
      <c r="P55" s="7" t="s">
        <v>427</v>
      </c>
    </row>
    <row r="56" spans="1:16" ht="87" hidden="1" x14ac:dyDescent="0.35">
      <c r="A56" s="7" t="s">
        <v>483</v>
      </c>
      <c r="B56" t="s">
        <v>69</v>
      </c>
      <c r="C56" t="s">
        <v>206</v>
      </c>
      <c r="D56">
        <v>5</v>
      </c>
      <c r="E56" t="s">
        <v>240</v>
      </c>
      <c r="F56" t="s">
        <v>412</v>
      </c>
      <c r="J56" t="s">
        <v>241</v>
      </c>
      <c r="K56" t="s">
        <v>257</v>
      </c>
      <c r="M56" t="s">
        <v>292</v>
      </c>
      <c r="N56" t="s">
        <v>301</v>
      </c>
      <c r="O56" t="s">
        <v>327</v>
      </c>
      <c r="P56" s="7" t="s">
        <v>427</v>
      </c>
    </row>
    <row r="57" spans="1:16" ht="87" hidden="1" x14ac:dyDescent="0.35">
      <c r="A57" s="7" t="s">
        <v>484</v>
      </c>
      <c r="B57" t="s">
        <v>69</v>
      </c>
      <c r="C57" t="s">
        <v>206</v>
      </c>
      <c r="D57">
        <v>5</v>
      </c>
      <c r="E57" t="s">
        <v>240</v>
      </c>
      <c r="F57" t="s">
        <v>412</v>
      </c>
      <c r="J57" t="s">
        <v>241</v>
      </c>
      <c r="K57" t="s">
        <v>257</v>
      </c>
      <c r="M57" t="s">
        <v>292</v>
      </c>
      <c r="N57" t="s">
        <v>301</v>
      </c>
      <c r="O57" t="s">
        <v>327</v>
      </c>
      <c r="P57" s="7" t="s">
        <v>427</v>
      </c>
    </row>
    <row r="58" spans="1:16" ht="87" hidden="1" x14ac:dyDescent="0.35">
      <c r="A58" s="7" t="s">
        <v>485</v>
      </c>
      <c r="B58" t="s">
        <v>69</v>
      </c>
      <c r="C58" t="s">
        <v>206</v>
      </c>
      <c r="D58">
        <v>5</v>
      </c>
      <c r="E58" t="s">
        <v>240</v>
      </c>
      <c r="F58" t="s">
        <v>412</v>
      </c>
      <c r="J58" t="s">
        <v>241</v>
      </c>
      <c r="K58" t="s">
        <v>257</v>
      </c>
      <c r="M58" t="s">
        <v>292</v>
      </c>
      <c r="N58" t="s">
        <v>301</v>
      </c>
      <c r="O58" t="s">
        <v>327</v>
      </c>
      <c r="P58" s="7" t="s">
        <v>427</v>
      </c>
    </row>
    <row r="59" spans="1:16" ht="261" hidden="1" x14ac:dyDescent="0.35">
      <c r="A59" s="7" t="s">
        <v>437</v>
      </c>
      <c r="B59" t="s">
        <v>32</v>
      </c>
      <c r="C59" t="s">
        <v>222</v>
      </c>
      <c r="D59">
        <v>4</v>
      </c>
      <c r="E59" t="s">
        <v>287</v>
      </c>
      <c r="F59" t="s">
        <v>387</v>
      </c>
      <c r="J59" t="s">
        <v>241</v>
      </c>
      <c r="K59" t="s">
        <v>257</v>
      </c>
      <c r="L59" t="s">
        <v>368</v>
      </c>
      <c r="M59" t="s">
        <v>292</v>
      </c>
      <c r="N59" t="s">
        <v>301</v>
      </c>
      <c r="O59" t="s">
        <v>327</v>
      </c>
      <c r="P59" s="7" t="s">
        <v>512</v>
      </c>
    </row>
    <row r="60" spans="1:16" ht="261" hidden="1" x14ac:dyDescent="0.35">
      <c r="A60" s="7" t="s">
        <v>456</v>
      </c>
      <c r="B60" t="s">
        <v>32</v>
      </c>
      <c r="C60" t="s">
        <v>222</v>
      </c>
      <c r="D60">
        <v>4</v>
      </c>
      <c r="E60" t="s">
        <v>287</v>
      </c>
      <c r="F60" t="s">
        <v>402</v>
      </c>
      <c r="J60" t="s">
        <v>241</v>
      </c>
      <c r="K60" t="s">
        <v>257</v>
      </c>
      <c r="L60" t="s">
        <v>368</v>
      </c>
      <c r="M60" t="s">
        <v>292</v>
      </c>
      <c r="N60" t="s">
        <v>301</v>
      </c>
      <c r="O60" t="s">
        <v>327</v>
      </c>
      <c r="P60" s="7" t="s">
        <v>525</v>
      </c>
    </row>
    <row r="61" spans="1:16" ht="261" hidden="1" x14ac:dyDescent="0.35">
      <c r="A61" s="7" t="s">
        <v>457</v>
      </c>
      <c r="B61" t="s">
        <v>32</v>
      </c>
      <c r="C61" t="s">
        <v>222</v>
      </c>
      <c r="D61">
        <v>4</v>
      </c>
      <c r="E61" t="s">
        <v>287</v>
      </c>
      <c r="F61" t="s">
        <v>403</v>
      </c>
      <c r="J61" t="s">
        <v>241</v>
      </c>
      <c r="K61" t="s">
        <v>257</v>
      </c>
      <c r="L61" t="s">
        <v>368</v>
      </c>
      <c r="M61" t="s">
        <v>292</v>
      </c>
      <c r="N61" t="s">
        <v>301</v>
      </c>
      <c r="O61" t="s">
        <v>327</v>
      </c>
      <c r="P61" s="7" t="s">
        <v>526</v>
      </c>
    </row>
    <row r="62" spans="1:16" ht="261" hidden="1" x14ac:dyDescent="0.35">
      <c r="A62" s="7" t="s">
        <v>466</v>
      </c>
      <c r="B62" t="s">
        <v>34</v>
      </c>
      <c r="C62" t="s">
        <v>222</v>
      </c>
      <c r="D62">
        <v>5</v>
      </c>
      <c r="E62" t="s">
        <v>287</v>
      </c>
      <c r="J62" t="s">
        <v>241</v>
      </c>
      <c r="K62" t="s">
        <v>257</v>
      </c>
      <c r="L62" t="s">
        <v>368</v>
      </c>
      <c r="M62" t="s">
        <v>292</v>
      </c>
      <c r="N62" t="s">
        <v>301</v>
      </c>
      <c r="O62" t="s">
        <v>327</v>
      </c>
      <c r="P62" s="7" t="s">
        <v>533</v>
      </c>
    </row>
    <row r="63" spans="1:16" ht="261" hidden="1" x14ac:dyDescent="0.35">
      <c r="A63" s="7" t="s">
        <v>421</v>
      </c>
      <c r="B63" t="s">
        <v>35</v>
      </c>
      <c r="C63" t="s">
        <v>222</v>
      </c>
      <c r="D63">
        <v>6</v>
      </c>
      <c r="E63" t="s">
        <v>287</v>
      </c>
      <c r="F63" t="s">
        <v>370</v>
      </c>
      <c r="G63">
        <v>15000</v>
      </c>
      <c r="H63">
        <v>5000</v>
      </c>
      <c r="J63" t="s">
        <v>241</v>
      </c>
      <c r="K63" t="s">
        <v>257</v>
      </c>
      <c r="L63" t="s">
        <v>368</v>
      </c>
      <c r="M63" t="s">
        <v>292</v>
      </c>
      <c r="N63" t="s">
        <v>301</v>
      </c>
      <c r="O63" t="s">
        <v>327</v>
      </c>
      <c r="P63" s="7" t="s">
        <v>502</v>
      </c>
    </row>
    <row r="64" spans="1:16" ht="261" hidden="1" x14ac:dyDescent="0.35">
      <c r="A64" s="7" t="s">
        <v>422</v>
      </c>
      <c r="B64" t="s">
        <v>35</v>
      </c>
      <c r="C64" t="s">
        <v>222</v>
      </c>
      <c r="D64">
        <v>6</v>
      </c>
      <c r="E64" t="s">
        <v>287</v>
      </c>
      <c r="J64" t="s">
        <v>241</v>
      </c>
      <c r="K64" t="s">
        <v>257</v>
      </c>
      <c r="L64" t="s">
        <v>368</v>
      </c>
      <c r="M64" t="s">
        <v>292</v>
      </c>
      <c r="N64" t="s">
        <v>301</v>
      </c>
      <c r="O64" t="s">
        <v>327</v>
      </c>
      <c r="P64" s="7" t="s">
        <v>503</v>
      </c>
    </row>
    <row r="65" spans="1:16" ht="261" hidden="1" x14ac:dyDescent="0.35">
      <c r="A65" s="7" t="s">
        <v>464</v>
      </c>
      <c r="B65" t="s">
        <v>35</v>
      </c>
      <c r="C65" t="s">
        <v>222</v>
      </c>
      <c r="D65">
        <v>6</v>
      </c>
      <c r="E65" t="s">
        <v>287</v>
      </c>
      <c r="J65" t="s">
        <v>241</v>
      </c>
      <c r="K65" t="s">
        <v>257</v>
      </c>
      <c r="L65" t="s">
        <v>368</v>
      </c>
      <c r="M65" t="s">
        <v>292</v>
      </c>
      <c r="N65" t="s">
        <v>301</v>
      </c>
      <c r="O65" t="s">
        <v>327</v>
      </c>
      <c r="P65" s="7" t="s">
        <v>532</v>
      </c>
    </row>
    <row r="66" spans="1:16" ht="261" hidden="1" x14ac:dyDescent="0.35">
      <c r="A66" s="7" t="s">
        <v>436</v>
      </c>
      <c r="B66" t="s">
        <v>117</v>
      </c>
      <c r="C66" t="s">
        <v>222</v>
      </c>
      <c r="D66">
        <v>7</v>
      </c>
      <c r="E66" t="s">
        <v>287</v>
      </c>
      <c r="F66" t="s">
        <v>378</v>
      </c>
      <c r="J66" t="s">
        <v>241</v>
      </c>
      <c r="K66" t="s">
        <v>257</v>
      </c>
      <c r="L66" t="s">
        <v>368</v>
      </c>
      <c r="M66" t="s">
        <v>292</v>
      </c>
      <c r="N66" t="s">
        <v>301</v>
      </c>
      <c r="O66" t="s">
        <v>327</v>
      </c>
      <c r="P66" s="7" t="s">
        <v>511</v>
      </c>
    </row>
    <row r="67" spans="1:16" ht="58" hidden="1" x14ac:dyDescent="0.35">
      <c r="A67" s="7" t="s">
        <v>426</v>
      </c>
      <c r="B67" t="s">
        <v>112</v>
      </c>
      <c r="C67" t="s">
        <v>220</v>
      </c>
      <c r="D67">
        <v>6</v>
      </c>
      <c r="E67" t="s">
        <v>240</v>
      </c>
      <c r="J67" t="s">
        <v>241</v>
      </c>
      <c r="K67" t="s">
        <v>257</v>
      </c>
      <c r="M67" t="s">
        <v>292</v>
      </c>
      <c r="N67" t="s">
        <v>301</v>
      </c>
      <c r="O67" t="s">
        <v>327</v>
      </c>
      <c r="P67" s="7" t="s">
        <v>427</v>
      </c>
    </row>
    <row r="68" spans="1:16" ht="58" hidden="1" x14ac:dyDescent="0.35">
      <c r="A68" s="7" t="s">
        <v>467</v>
      </c>
      <c r="B68" t="s">
        <v>112</v>
      </c>
      <c r="C68" t="s">
        <v>220</v>
      </c>
      <c r="D68">
        <v>6</v>
      </c>
      <c r="E68" t="s">
        <v>240</v>
      </c>
      <c r="J68" t="s">
        <v>241</v>
      </c>
      <c r="K68" t="s">
        <v>257</v>
      </c>
      <c r="M68" t="s">
        <v>292</v>
      </c>
      <c r="N68" t="s">
        <v>301</v>
      </c>
      <c r="O68" t="s">
        <v>327</v>
      </c>
      <c r="P68" s="7" t="s">
        <v>427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2020-12-05T11:44:53Z</dcterms:modified>
</cp:coreProperties>
</file>