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092C749E-ADDD-485D-A895-D1904F6752F2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Parts!$A$1:$AT$199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" i="1"/>
  <c r="U54" i="1" l="1"/>
  <c r="U53" i="1"/>
  <c r="U51" i="1"/>
  <c r="U48" i="1"/>
  <c r="U47" i="1"/>
  <c r="M200" i="1"/>
  <c r="AM200" i="1"/>
  <c r="AP200" i="1"/>
  <c r="AR200" i="1" s="1"/>
  <c r="AO200" i="1" s="1"/>
  <c r="AQ200" i="1"/>
  <c r="AT200" i="1"/>
  <c r="M201" i="1"/>
  <c r="AM201" i="1"/>
  <c r="AO201" i="1"/>
  <c r="AP201" i="1"/>
  <c r="AR201" i="1" s="1"/>
  <c r="AQ201" i="1"/>
  <c r="AT201" i="1"/>
  <c r="M202" i="1"/>
  <c r="AM202" i="1"/>
  <c r="AP202" i="1"/>
  <c r="AQ202" i="1"/>
  <c r="AR202" i="1"/>
  <c r="AO202" i="1" s="1"/>
  <c r="AT202" i="1"/>
  <c r="M203" i="1"/>
  <c r="AM203" i="1"/>
  <c r="AO203" i="1"/>
  <c r="AP203" i="1"/>
  <c r="AR203" i="1" s="1"/>
  <c r="AQ203" i="1"/>
  <c r="AT203" i="1"/>
  <c r="M204" i="1"/>
  <c r="AM204" i="1"/>
  <c r="AP204" i="1"/>
  <c r="AQ204" i="1"/>
  <c r="AR204" i="1"/>
  <c r="AO204" i="1" s="1"/>
  <c r="AT204" i="1"/>
  <c r="M205" i="1"/>
  <c r="AM205" i="1"/>
  <c r="AO205" i="1"/>
  <c r="AP205" i="1"/>
  <c r="AR205" i="1" s="1"/>
  <c r="AQ205" i="1"/>
  <c r="AT205" i="1"/>
  <c r="M206" i="1"/>
  <c r="AM206" i="1"/>
  <c r="AP206" i="1"/>
  <c r="AQ206" i="1"/>
  <c r="AR206" i="1"/>
  <c r="AO206" i="1" s="1"/>
  <c r="AT206" i="1"/>
  <c r="M207" i="1"/>
  <c r="AM207" i="1"/>
  <c r="AO207" i="1"/>
  <c r="AP207" i="1"/>
  <c r="AQ207" i="1"/>
  <c r="AR207" i="1"/>
  <c r="AT207" i="1"/>
  <c r="M208" i="1"/>
  <c r="AM208" i="1"/>
  <c r="AP208" i="1"/>
  <c r="AR208" i="1" s="1"/>
  <c r="AO208" i="1" s="1"/>
  <c r="AQ208" i="1"/>
  <c r="AT208" i="1"/>
  <c r="M209" i="1"/>
  <c r="AM209" i="1"/>
  <c r="AO209" i="1"/>
  <c r="AP209" i="1"/>
  <c r="AR209" i="1" s="1"/>
  <c r="AQ209" i="1"/>
  <c r="AT209" i="1"/>
  <c r="M210" i="1"/>
  <c r="AM210" i="1"/>
  <c r="AP210" i="1"/>
  <c r="AR210" i="1" s="1"/>
  <c r="AO210" i="1" s="1"/>
  <c r="AQ210" i="1"/>
  <c r="AT210" i="1"/>
  <c r="M211" i="1"/>
  <c r="AM211" i="1"/>
  <c r="AO211" i="1"/>
  <c r="AP211" i="1"/>
  <c r="AR211" i="1" s="1"/>
  <c r="AQ211" i="1"/>
  <c r="AT211" i="1"/>
  <c r="M212" i="1"/>
  <c r="AM212" i="1"/>
  <c r="AP212" i="1"/>
  <c r="AR212" i="1" s="1"/>
  <c r="AO212" i="1" s="1"/>
  <c r="AQ212" i="1"/>
  <c r="AT212" i="1"/>
  <c r="M213" i="1"/>
  <c r="AM213" i="1"/>
  <c r="AO213" i="1"/>
  <c r="AP213" i="1"/>
  <c r="AR213" i="1" s="1"/>
  <c r="AQ213" i="1"/>
  <c r="AT213" i="1"/>
  <c r="M214" i="1"/>
  <c r="AM214" i="1"/>
  <c r="AP214" i="1"/>
  <c r="AR214" i="1" s="1"/>
  <c r="AO214" i="1" s="1"/>
  <c r="AQ214" i="1"/>
  <c r="AT214" i="1"/>
  <c r="M215" i="1"/>
  <c r="AM215" i="1"/>
  <c r="AO215" i="1"/>
  <c r="AP215" i="1"/>
  <c r="AQ215" i="1"/>
  <c r="AR215" i="1"/>
  <c r="AT215" i="1"/>
  <c r="M216" i="1"/>
  <c r="AM216" i="1"/>
  <c r="AP216" i="1"/>
  <c r="AR216" i="1" s="1"/>
  <c r="AO216" i="1" s="1"/>
  <c r="AQ216" i="1"/>
  <c r="AT216" i="1"/>
  <c r="M217" i="1"/>
  <c r="AM217" i="1"/>
  <c r="AO217" i="1"/>
  <c r="AP217" i="1"/>
  <c r="AR217" i="1" s="1"/>
  <c r="AQ217" i="1"/>
  <c r="AT217" i="1"/>
  <c r="M218" i="1"/>
  <c r="AM218" i="1"/>
  <c r="AP218" i="1"/>
  <c r="AR218" i="1" s="1"/>
  <c r="AO218" i="1" s="1"/>
  <c r="AQ218" i="1"/>
  <c r="AT218" i="1"/>
  <c r="M219" i="1"/>
  <c r="AM219" i="1"/>
  <c r="AO219" i="1"/>
  <c r="AP219" i="1"/>
  <c r="AR219" i="1" s="1"/>
  <c r="AQ219" i="1"/>
  <c r="AT219" i="1"/>
  <c r="M220" i="1"/>
  <c r="AM220" i="1"/>
  <c r="AP220" i="1"/>
  <c r="AR220" i="1" s="1"/>
  <c r="AO220" i="1" s="1"/>
  <c r="AQ220" i="1"/>
  <c r="AT220" i="1"/>
  <c r="M221" i="1"/>
  <c r="AM221" i="1"/>
  <c r="AO221" i="1"/>
  <c r="AP221" i="1"/>
  <c r="AR221" i="1" s="1"/>
  <c r="AQ221" i="1"/>
  <c r="AT221" i="1"/>
  <c r="M222" i="1"/>
  <c r="AM222" i="1"/>
  <c r="AP222" i="1"/>
  <c r="AR222" i="1" s="1"/>
  <c r="AO222" i="1" s="1"/>
  <c r="L222" i="1" s="1"/>
  <c r="AQ222" i="1"/>
  <c r="AT222" i="1"/>
  <c r="M223" i="1"/>
  <c r="AM223" i="1"/>
  <c r="AO223" i="1"/>
  <c r="AP223" i="1"/>
  <c r="AR223" i="1" s="1"/>
  <c r="AQ223" i="1"/>
  <c r="AT223" i="1"/>
  <c r="M224" i="1"/>
  <c r="AM224" i="1"/>
  <c r="AP224" i="1"/>
  <c r="AQ224" i="1"/>
  <c r="AR224" i="1"/>
  <c r="AO224" i="1" s="1"/>
  <c r="AT224" i="1"/>
  <c r="M225" i="1"/>
  <c r="AM225" i="1"/>
  <c r="AO225" i="1"/>
  <c r="AP225" i="1"/>
  <c r="AR225" i="1" s="1"/>
  <c r="AQ225" i="1"/>
  <c r="AT225" i="1"/>
  <c r="M226" i="1"/>
  <c r="AM226" i="1"/>
  <c r="AP226" i="1"/>
  <c r="AR226" i="1" s="1"/>
  <c r="AO226" i="1" s="1"/>
  <c r="AQ226" i="1"/>
  <c r="AT226" i="1"/>
  <c r="M227" i="1"/>
  <c r="AM227" i="1"/>
  <c r="AO227" i="1"/>
  <c r="AP227" i="1"/>
  <c r="AR227" i="1" s="1"/>
  <c r="AQ227" i="1"/>
  <c r="AT227" i="1"/>
  <c r="M228" i="1"/>
  <c r="AM228" i="1"/>
  <c r="AP228" i="1"/>
  <c r="AR228" i="1" s="1"/>
  <c r="AO228" i="1" s="1"/>
  <c r="AQ228" i="1"/>
  <c r="AT228" i="1"/>
  <c r="M229" i="1"/>
  <c r="AM229" i="1"/>
  <c r="AO229" i="1"/>
  <c r="AP229" i="1"/>
  <c r="AR229" i="1" s="1"/>
  <c r="AQ229" i="1"/>
  <c r="AT229" i="1"/>
  <c r="M230" i="1"/>
  <c r="AM230" i="1"/>
  <c r="AP230" i="1"/>
  <c r="AR230" i="1" s="1"/>
  <c r="AO230" i="1" s="1"/>
  <c r="AQ230" i="1"/>
  <c r="AT230" i="1"/>
  <c r="M231" i="1"/>
  <c r="AM231" i="1"/>
  <c r="AO231" i="1"/>
  <c r="AP231" i="1"/>
  <c r="AR231" i="1" s="1"/>
  <c r="AQ231" i="1"/>
  <c r="AT231" i="1"/>
  <c r="M232" i="1"/>
  <c r="AM232" i="1"/>
  <c r="AP232" i="1"/>
  <c r="AR232" i="1" s="1"/>
  <c r="AO232" i="1" s="1"/>
  <c r="AQ232" i="1"/>
  <c r="AT232" i="1"/>
  <c r="M233" i="1"/>
  <c r="AM233" i="1"/>
  <c r="AO233" i="1"/>
  <c r="AP233" i="1"/>
  <c r="AR233" i="1" s="1"/>
  <c r="AQ233" i="1"/>
  <c r="AT233" i="1"/>
  <c r="M234" i="1"/>
  <c r="AM234" i="1"/>
  <c r="AP234" i="1"/>
  <c r="AR234" i="1" s="1"/>
  <c r="AO234" i="1" s="1"/>
  <c r="L234" i="1" s="1"/>
  <c r="AQ234" i="1"/>
  <c r="AT234" i="1"/>
  <c r="M235" i="1"/>
  <c r="AM235" i="1"/>
  <c r="AO235" i="1"/>
  <c r="AP235" i="1"/>
  <c r="AR235" i="1" s="1"/>
  <c r="AQ235" i="1"/>
  <c r="AT235" i="1"/>
  <c r="M236" i="1"/>
  <c r="AM236" i="1"/>
  <c r="AP236" i="1"/>
  <c r="AR236" i="1" s="1"/>
  <c r="AO236" i="1" s="1"/>
  <c r="L236" i="1" s="1"/>
  <c r="AQ236" i="1"/>
  <c r="AT236" i="1"/>
  <c r="M237" i="1"/>
  <c r="AM237" i="1"/>
  <c r="AO237" i="1"/>
  <c r="AP237" i="1"/>
  <c r="AR237" i="1" s="1"/>
  <c r="AQ237" i="1"/>
  <c r="AT237" i="1"/>
  <c r="M238" i="1"/>
  <c r="AM238" i="1"/>
  <c r="AP238" i="1"/>
  <c r="AR238" i="1" s="1"/>
  <c r="AO238" i="1" s="1"/>
  <c r="L238" i="1" s="1"/>
  <c r="AQ238" i="1"/>
  <c r="AT238" i="1"/>
  <c r="M239" i="1"/>
  <c r="AM239" i="1"/>
  <c r="AO239" i="1"/>
  <c r="AP239" i="1"/>
  <c r="AR239" i="1" s="1"/>
  <c r="AQ239" i="1"/>
  <c r="AT239" i="1"/>
  <c r="M240" i="1"/>
  <c r="AM240" i="1"/>
  <c r="AP240" i="1"/>
  <c r="AR240" i="1" s="1"/>
  <c r="AO240" i="1" s="1"/>
  <c r="AQ240" i="1"/>
  <c r="AT240" i="1"/>
  <c r="M241" i="1"/>
  <c r="AM241" i="1"/>
  <c r="AO241" i="1"/>
  <c r="AP241" i="1"/>
  <c r="AR241" i="1" s="1"/>
  <c r="AQ241" i="1"/>
  <c r="AT241" i="1"/>
  <c r="M242" i="1"/>
  <c r="AM242" i="1"/>
  <c r="AP242" i="1"/>
  <c r="AR242" i="1" s="1"/>
  <c r="AO242" i="1" s="1"/>
  <c r="AQ242" i="1"/>
  <c r="AT242" i="1"/>
  <c r="M243" i="1"/>
  <c r="AM243" i="1"/>
  <c r="AO243" i="1"/>
  <c r="AP243" i="1"/>
  <c r="AR243" i="1" s="1"/>
  <c r="AQ243" i="1"/>
  <c r="AT243" i="1"/>
  <c r="M244" i="1"/>
  <c r="AM244" i="1"/>
  <c r="AP244" i="1"/>
  <c r="AR244" i="1" s="1"/>
  <c r="AO244" i="1" s="1"/>
  <c r="AQ244" i="1"/>
  <c r="AT244" i="1"/>
  <c r="M245" i="1"/>
  <c r="AM245" i="1"/>
  <c r="AO245" i="1"/>
  <c r="AP245" i="1"/>
  <c r="AR245" i="1" s="1"/>
  <c r="AQ245" i="1"/>
  <c r="AT245" i="1"/>
  <c r="M246" i="1"/>
  <c r="AM246" i="1"/>
  <c r="AP246" i="1"/>
  <c r="AR246" i="1" s="1"/>
  <c r="AO246" i="1" s="1"/>
  <c r="L246" i="1" s="1"/>
  <c r="AQ246" i="1"/>
  <c r="AT246" i="1"/>
  <c r="M247" i="1"/>
  <c r="AM247" i="1"/>
  <c r="AO247" i="1"/>
  <c r="L247" i="1" s="1"/>
  <c r="AP247" i="1"/>
  <c r="AR247" i="1" s="1"/>
  <c r="AQ247" i="1"/>
  <c r="AT247" i="1"/>
  <c r="M248" i="1"/>
  <c r="AM248" i="1"/>
  <c r="AP248" i="1"/>
  <c r="AR248" i="1" s="1"/>
  <c r="AO248" i="1" s="1"/>
  <c r="L248" i="1" s="1"/>
  <c r="AQ248" i="1"/>
  <c r="AT248" i="1"/>
  <c r="M249" i="1"/>
  <c r="AM249" i="1"/>
  <c r="AO249" i="1"/>
  <c r="AP249" i="1"/>
  <c r="AR249" i="1" s="1"/>
  <c r="AQ249" i="1"/>
  <c r="AT249" i="1"/>
  <c r="M250" i="1"/>
  <c r="AM250" i="1"/>
  <c r="AP250" i="1"/>
  <c r="AR250" i="1" s="1"/>
  <c r="AO250" i="1" s="1"/>
  <c r="AQ250" i="1"/>
  <c r="AT250" i="1"/>
  <c r="M251" i="1"/>
  <c r="AM251" i="1"/>
  <c r="AO251" i="1"/>
  <c r="AP251" i="1"/>
  <c r="AR251" i="1" s="1"/>
  <c r="AQ251" i="1"/>
  <c r="AT251" i="1"/>
  <c r="M252" i="1"/>
  <c r="AM252" i="1"/>
  <c r="AP252" i="1"/>
  <c r="AQ252" i="1"/>
  <c r="AR252" i="1"/>
  <c r="AO252" i="1" s="1"/>
  <c r="L252" i="1" s="1"/>
  <c r="AT252" i="1"/>
  <c r="M253" i="1"/>
  <c r="AM253" i="1"/>
  <c r="AO253" i="1"/>
  <c r="AP253" i="1"/>
  <c r="AR253" i="1" s="1"/>
  <c r="AQ253" i="1"/>
  <c r="AT253" i="1"/>
  <c r="M254" i="1"/>
  <c r="AM254" i="1"/>
  <c r="AP254" i="1"/>
  <c r="AQ254" i="1"/>
  <c r="AR254" i="1"/>
  <c r="AO254" i="1" s="1"/>
  <c r="L254" i="1" s="1"/>
  <c r="AT254" i="1"/>
  <c r="M255" i="1"/>
  <c r="AM255" i="1"/>
  <c r="AO255" i="1"/>
  <c r="AP255" i="1"/>
  <c r="AR255" i="1" s="1"/>
  <c r="AQ255" i="1"/>
  <c r="AT255" i="1"/>
  <c r="M256" i="1"/>
  <c r="AM256" i="1"/>
  <c r="AP256" i="1"/>
  <c r="AR256" i="1" s="1"/>
  <c r="AO256" i="1" s="1"/>
  <c r="AQ256" i="1"/>
  <c r="AT256" i="1"/>
  <c r="M257" i="1"/>
  <c r="AM257" i="1"/>
  <c r="AO257" i="1"/>
  <c r="AP257" i="1"/>
  <c r="AR257" i="1" s="1"/>
  <c r="AQ257" i="1"/>
  <c r="AT257" i="1"/>
  <c r="M258" i="1"/>
  <c r="AM258" i="1"/>
  <c r="AP258" i="1"/>
  <c r="AR258" i="1" s="1"/>
  <c r="AO258" i="1" s="1"/>
  <c r="AQ258" i="1"/>
  <c r="AT258" i="1"/>
  <c r="M259" i="1"/>
  <c r="AM259" i="1"/>
  <c r="AO259" i="1"/>
  <c r="AP259" i="1"/>
  <c r="AR259" i="1" s="1"/>
  <c r="AQ259" i="1"/>
  <c r="AT259" i="1"/>
  <c r="M260" i="1"/>
  <c r="AM260" i="1"/>
  <c r="AP260" i="1"/>
  <c r="AR260" i="1" s="1"/>
  <c r="AO260" i="1" s="1"/>
  <c r="AQ260" i="1"/>
  <c r="AT260" i="1"/>
  <c r="M261" i="1"/>
  <c r="AM261" i="1"/>
  <c r="AO261" i="1"/>
  <c r="AP261" i="1"/>
  <c r="AR261" i="1" s="1"/>
  <c r="AQ261" i="1"/>
  <c r="AT261" i="1"/>
  <c r="M262" i="1"/>
  <c r="AM262" i="1"/>
  <c r="AP262" i="1"/>
  <c r="AR262" i="1" s="1"/>
  <c r="AO262" i="1" s="1"/>
  <c r="AQ262" i="1"/>
  <c r="AT262" i="1"/>
  <c r="M263" i="1"/>
  <c r="AM263" i="1"/>
  <c r="AO263" i="1"/>
  <c r="AP263" i="1"/>
  <c r="AR263" i="1" s="1"/>
  <c r="AQ263" i="1"/>
  <c r="AT263" i="1"/>
  <c r="M264" i="1"/>
  <c r="AM264" i="1"/>
  <c r="AP264" i="1"/>
  <c r="AQ264" i="1"/>
  <c r="AR264" i="1"/>
  <c r="AO264" i="1" s="1"/>
  <c r="AT264" i="1"/>
  <c r="M265" i="1"/>
  <c r="AM265" i="1"/>
  <c r="AO265" i="1"/>
  <c r="AP265" i="1"/>
  <c r="AR265" i="1" s="1"/>
  <c r="AQ265" i="1"/>
  <c r="AT265" i="1"/>
  <c r="M266" i="1"/>
  <c r="AM266" i="1"/>
  <c r="AP266" i="1"/>
  <c r="AR266" i="1" s="1"/>
  <c r="AO266" i="1" s="1"/>
  <c r="AQ266" i="1"/>
  <c r="AT266" i="1"/>
  <c r="M267" i="1"/>
  <c r="AM267" i="1"/>
  <c r="AO267" i="1"/>
  <c r="AP267" i="1"/>
  <c r="AR267" i="1" s="1"/>
  <c r="AQ267" i="1"/>
  <c r="AT267" i="1"/>
  <c r="M268" i="1"/>
  <c r="AM268" i="1"/>
  <c r="AP268" i="1"/>
  <c r="AR268" i="1" s="1"/>
  <c r="AO268" i="1" s="1"/>
  <c r="AQ268" i="1"/>
  <c r="AT268" i="1"/>
  <c r="M269" i="1"/>
  <c r="AM269" i="1"/>
  <c r="AO269" i="1"/>
  <c r="AP269" i="1"/>
  <c r="AR269" i="1" s="1"/>
  <c r="AQ269" i="1"/>
  <c r="AT269" i="1"/>
  <c r="M270" i="1"/>
  <c r="AM270" i="1"/>
  <c r="AP270" i="1"/>
  <c r="AR270" i="1" s="1"/>
  <c r="AO270" i="1" s="1"/>
  <c r="AQ270" i="1"/>
  <c r="AT270" i="1"/>
  <c r="M271" i="1"/>
  <c r="AM271" i="1"/>
  <c r="AO271" i="1"/>
  <c r="AP271" i="1"/>
  <c r="AR271" i="1" s="1"/>
  <c r="AQ271" i="1"/>
  <c r="AT271" i="1"/>
  <c r="M272" i="1"/>
  <c r="AM272" i="1"/>
  <c r="AP272" i="1"/>
  <c r="AR272" i="1" s="1"/>
  <c r="AO272" i="1" s="1"/>
  <c r="AQ272" i="1"/>
  <c r="AT272" i="1"/>
  <c r="M273" i="1"/>
  <c r="AM273" i="1"/>
  <c r="AO273" i="1"/>
  <c r="AP273" i="1"/>
  <c r="AR273" i="1" s="1"/>
  <c r="AQ273" i="1"/>
  <c r="AT273" i="1"/>
  <c r="M274" i="1"/>
  <c r="AM274" i="1"/>
  <c r="AP274" i="1"/>
  <c r="AR274" i="1" s="1"/>
  <c r="AO274" i="1" s="1"/>
  <c r="AQ274" i="1"/>
  <c r="AT274" i="1"/>
  <c r="M275" i="1"/>
  <c r="AM275" i="1"/>
  <c r="AO275" i="1"/>
  <c r="AP275" i="1"/>
  <c r="AR275" i="1" s="1"/>
  <c r="AQ275" i="1"/>
  <c r="AT275" i="1"/>
  <c r="M276" i="1"/>
  <c r="AM276" i="1"/>
  <c r="AP276" i="1"/>
  <c r="AR276" i="1" s="1"/>
  <c r="AO276" i="1" s="1"/>
  <c r="AQ276" i="1"/>
  <c r="AT276" i="1"/>
  <c r="M277" i="1"/>
  <c r="AM277" i="1"/>
  <c r="AO277" i="1"/>
  <c r="AP277" i="1"/>
  <c r="AR277" i="1" s="1"/>
  <c r="AQ277" i="1"/>
  <c r="AT277" i="1"/>
  <c r="M278" i="1"/>
  <c r="AM278" i="1"/>
  <c r="AP278" i="1"/>
  <c r="AR278" i="1" s="1"/>
  <c r="AO278" i="1" s="1"/>
  <c r="AQ278" i="1"/>
  <c r="AT278" i="1"/>
  <c r="M279" i="1"/>
  <c r="AM279" i="1"/>
  <c r="AO279" i="1"/>
  <c r="AP279" i="1"/>
  <c r="AR279" i="1" s="1"/>
  <c r="AQ279" i="1"/>
  <c r="AT279" i="1"/>
  <c r="M280" i="1"/>
  <c r="AM280" i="1"/>
  <c r="AP280" i="1"/>
  <c r="AR280" i="1" s="1"/>
  <c r="AO280" i="1" s="1"/>
  <c r="L280" i="1" s="1"/>
  <c r="AQ280" i="1"/>
  <c r="AT280" i="1"/>
  <c r="M281" i="1"/>
  <c r="AM281" i="1"/>
  <c r="AO281" i="1"/>
  <c r="AP281" i="1"/>
  <c r="AR281" i="1" s="1"/>
  <c r="AQ281" i="1"/>
  <c r="AT281" i="1"/>
  <c r="M282" i="1"/>
  <c r="AM282" i="1"/>
  <c r="AP282" i="1"/>
  <c r="AR282" i="1" s="1"/>
  <c r="AO282" i="1" s="1"/>
  <c r="AQ282" i="1"/>
  <c r="AT282" i="1"/>
  <c r="M283" i="1"/>
  <c r="AM283" i="1"/>
  <c r="AO283" i="1"/>
  <c r="AP283" i="1"/>
  <c r="AR283" i="1" s="1"/>
  <c r="AQ283" i="1"/>
  <c r="AT283" i="1"/>
  <c r="M284" i="1"/>
  <c r="AM284" i="1"/>
  <c r="AP284" i="1"/>
  <c r="AR284" i="1" s="1"/>
  <c r="AO284" i="1" s="1"/>
  <c r="AQ284" i="1"/>
  <c r="AT284" i="1"/>
  <c r="M285" i="1"/>
  <c r="AM285" i="1"/>
  <c r="AO285" i="1"/>
  <c r="AP285" i="1"/>
  <c r="AR285" i="1" s="1"/>
  <c r="AQ285" i="1"/>
  <c r="AT285" i="1"/>
  <c r="M286" i="1"/>
  <c r="AM286" i="1"/>
  <c r="AP286" i="1"/>
  <c r="AR286" i="1" s="1"/>
  <c r="AO286" i="1" s="1"/>
  <c r="AQ286" i="1"/>
  <c r="AT286" i="1"/>
  <c r="M287" i="1"/>
  <c r="AM287" i="1"/>
  <c r="AO287" i="1"/>
  <c r="AP287" i="1"/>
  <c r="AR287" i="1" s="1"/>
  <c r="AQ287" i="1"/>
  <c r="AT287" i="1"/>
  <c r="M288" i="1"/>
  <c r="AM288" i="1"/>
  <c r="AP288" i="1"/>
  <c r="AR288" i="1" s="1"/>
  <c r="AO288" i="1" s="1"/>
  <c r="L288" i="1" s="1"/>
  <c r="AQ288" i="1"/>
  <c r="AT288" i="1"/>
  <c r="M289" i="1"/>
  <c r="AM289" i="1"/>
  <c r="AO289" i="1"/>
  <c r="AP289" i="1"/>
  <c r="AR289" i="1" s="1"/>
  <c r="AQ289" i="1"/>
  <c r="AT289" i="1"/>
  <c r="M69" i="1"/>
  <c r="AM69" i="1"/>
  <c r="AO69" i="1"/>
  <c r="AP69" i="1"/>
  <c r="AR69" i="1" s="1"/>
  <c r="AQ69" i="1"/>
  <c r="AT69" i="1"/>
  <c r="M70" i="1"/>
  <c r="AM70" i="1"/>
  <c r="AP70" i="1"/>
  <c r="AR70" i="1" s="1"/>
  <c r="AO70" i="1" s="1"/>
  <c r="AQ70" i="1"/>
  <c r="AT70" i="1"/>
  <c r="M71" i="1"/>
  <c r="AM71" i="1"/>
  <c r="AP71" i="1"/>
  <c r="AR71" i="1" s="1"/>
  <c r="AO71" i="1" s="1"/>
  <c r="AQ71" i="1"/>
  <c r="AT71" i="1"/>
  <c r="M72" i="1"/>
  <c r="AM72" i="1"/>
  <c r="AP72" i="1"/>
  <c r="AR72" i="1" s="1"/>
  <c r="AO72" i="1" s="1"/>
  <c r="AQ72" i="1"/>
  <c r="AT72" i="1"/>
  <c r="M73" i="1"/>
  <c r="AM73" i="1"/>
  <c r="AO73" i="1"/>
  <c r="AP73" i="1"/>
  <c r="AR73" i="1" s="1"/>
  <c r="AQ73" i="1"/>
  <c r="AT73" i="1"/>
  <c r="M74" i="1"/>
  <c r="AM74" i="1"/>
  <c r="AP74" i="1"/>
  <c r="AQ74" i="1"/>
  <c r="AR74" i="1"/>
  <c r="AO74" i="1" s="1"/>
  <c r="L74" i="1" s="1"/>
  <c r="AT74" i="1"/>
  <c r="M75" i="1"/>
  <c r="AM75" i="1"/>
  <c r="AO75" i="1"/>
  <c r="AP75" i="1"/>
  <c r="AR75" i="1" s="1"/>
  <c r="AQ75" i="1"/>
  <c r="AT75" i="1"/>
  <c r="M76" i="1"/>
  <c r="AM76" i="1"/>
  <c r="AP76" i="1"/>
  <c r="AQ76" i="1"/>
  <c r="AR76" i="1"/>
  <c r="AO76" i="1" s="1"/>
  <c r="L76" i="1" s="1"/>
  <c r="AT76" i="1"/>
  <c r="M77" i="1"/>
  <c r="AM77" i="1"/>
  <c r="AO77" i="1"/>
  <c r="AP77" i="1"/>
  <c r="AR77" i="1" s="1"/>
  <c r="AQ77" i="1"/>
  <c r="AT77" i="1"/>
  <c r="M78" i="1"/>
  <c r="AM78" i="1"/>
  <c r="AP78" i="1"/>
  <c r="AQ78" i="1"/>
  <c r="AR78" i="1"/>
  <c r="AO78" i="1" s="1"/>
  <c r="L78" i="1" s="1"/>
  <c r="AT78" i="1"/>
  <c r="M79" i="1"/>
  <c r="AM79" i="1"/>
  <c r="AO79" i="1"/>
  <c r="L79" i="1" s="1"/>
  <c r="AP79" i="1"/>
  <c r="AR79" i="1" s="1"/>
  <c r="AQ79" i="1"/>
  <c r="AT79" i="1"/>
  <c r="M80" i="1"/>
  <c r="AM80" i="1"/>
  <c r="AP80" i="1"/>
  <c r="AR80" i="1" s="1"/>
  <c r="AO80" i="1" s="1"/>
  <c r="AQ80" i="1"/>
  <c r="AT80" i="1"/>
  <c r="M81" i="1"/>
  <c r="AM81" i="1"/>
  <c r="AO81" i="1"/>
  <c r="AP81" i="1"/>
  <c r="AR81" i="1" s="1"/>
  <c r="AQ81" i="1"/>
  <c r="AT81" i="1"/>
  <c r="M82" i="1"/>
  <c r="AM82" i="1"/>
  <c r="AP82" i="1"/>
  <c r="AR82" i="1" s="1"/>
  <c r="AO82" i="1" s="1"/>
  <c r="AQ82" i="1"/>
  <c r="AT82" i="1"/>
  <c r="M83" i="1"/>
  <c r="AM83" i="1"/>
  <c r="AO83" i="1"/>
  <c r="AP83" i="1"/>
  <c r="AR83" i="1" s="1"/>
  <c r="AQ83" i="1"/>
  <c r="AT83" i="1"/>
  <c r="M84" i="1"/>
  <c r="AM84" i="1"/>
  <c r="AP84" i="1"/>
  <c r="AR84" i="1" s="1"/>
  <c r="AO84" i="1" s="1"/>
  <c r="AQ84" i="1"/>
  <c r="AT84" i="1"/>
  <c r="M85" i="1"/>
  <c r="AM85" i="1"/>
  <c r="AO85" i="1"/>
  <c r="AP85" i="1"/>
  <c r="AR85" i="1" s="1"/>
  <c r="AQ85" i="1"/>
  <c r="AT85" i="1"/>
  <c r="M86" i="1"/>
  <c r="AM86" i="1"/>
  <c r="AP86" i="1"/>
  <c r="AR86" i="1" s="1"/>
  <c r="AO86" i="1" s="1"/>
  <c r="AQ86" i="1"/>
  <c r="AT86" i="1"/>
  <c r="M87" i="1"/>
  <c r="AM87" i="1"/>
  <c r="AO87" i="1"/>
  <c r="AP87" i="1"/>
  <c r="AR87" i="1" s="1"/>
  <c r="AQ87" i="1"/>
  <c r="AT87" i="1"/>
  <c r="M88" i="1"/>
  <c r="AM88" i="1"/>
  <c r="AP88" i="1"/>
  <c r="AR88" i="1" s="1"/>
  <c r="AO88" i="1" s="1"/>
  <c r="AQ88" i="1"/>
  <c r="AT88" i="1"/>
  <c r="M89" i="1"/>
  <c r="AM89" i="1"/>
  <c r="AO89" i="1"/>
  <c r="AP89" i="1"/>
  <c r="AR89" i="1" s="1"/>
  <c r="AQ89" i="1"/>
  <c r="AT89" i="1"/>
  <c r="M90" i="1"/>
  <c r="AM90" i="1"/>
  <c r="AP90" i="1"/>
  <c r="AR90" i="1" s="1"/>
  <c r="AO90" i="1" s="1"/>
  <c r="AQ90" i="1"/>
  <c r="AT90" i="1"/>
  <c r="M91" i="1"/>
  <c r="AM91" i="1"/>
  <c r="AO91" i="1"/>
  <c r="AP91" i="1"/>
  <c r="AR91" i="1" s="1"/>
  <c r="AQ91" i="1"/>
  <c r="AT91" i="1"/>
  <c r="M92" i="1"/>
  <c r="AM92" i="1"/>
  <c r="AP92" i="1"/>
  <c r="AR92" i="1" s="1"/>
  <c r="AO92" i="1" s="1"/>
  <c r="L92" i="1" s="1"/>
  <c r="AQ92" i="1"/>
  <c r="AT92" i="1"/>
  <c r="M93" i="1"/>
  <c r="AM93" i="1"/>
  <c r="AO93" i="1"/>
  <c r="AP93" i="1"/>
  <c r="AR93" i="1" s="1"/>
  <c r="AQ93" i="1"/>
  <c r="AT93" i="1"/>
  <c r="M94" i="1"/>
  <c r="AM94" i="1"/>
  <c r="AP94" i="1"/>
  <c r="AR94" i="1" s="1"/>
  <c r="AO94" i="1" s="1"/>
  <c r="AQ94" i="1"/>
  <c r="AT94" i="1"/>
  <c r="M95" i="1"/>
  <c r="AM95" i="1"/>
  <c r="AO95" i="1"/>
  <c r="AP95" i="1"/>
  <c r="AR95" i="1" s="1"/>
  <c r="AQ95" i="1"/>
  <c r="AT95" i="1"/>
  <c r="M96" i="1"/>
  <c r="AM96" i="1"/>
  <c r="AP96" i="1"/>
  <c r="AR96" i="1" s="1"/>
  <c r="AO96" i="1" s="1"/>
  <c r="AQ96" i="1"/>
  <c r="AT96" i="1"/>
  <c r="M97" i="1"/>
  <c r="AM97" i="1"/>
  <c r="AO97" i="1"/>
  <c r="AP97" i="1"/>
  <c r="AR97" i="1" s="1"/>
  <c r="AQ97" i="1"/>
  <c r="AT97" i="1"/>
  <c r="M98" i="1"/>
  <c r="AM98" i="1"/>
  <c r="AP98" i="1"/>
  <c r="AR98" i="1" s="1"/>
  <c r="AO98" i="1" s="1"/>
  <c r="AQ98" i="1"/>
  <c r="AT98" i="1"/>
  <c r="M99" i="1"/>
  <c r="AM99" i="1"/>
  <c r="AO99" i="1"/>
  <c r="AP99" i="1"/>
  <c r="AR99" i="1" s="1"/>
  <c r="AQ99" i="1"/>
  <c r="AT99" i="1"/>
  <c r="M100" i="1"/>
  <c r="AM100" i="1"/>
  <c r="AP100" i="1"/>
  <c r="AR100" i="1" s="1"/>
  <c r="AO100" i="1" s="1"/>
  <c r="AQ100" i="1"/>
  <c r="AT100" i="1"/>
  <c r="M101" i="1"/>
  <c r="AM101" i="1"/>
  <c r="AO101" i="1"/>
  <c r="AP101" i="1"/>
  <c r="AR101" i="1" s="1"/>
  <c r="AQ101" i="1"/>
  <c r="AT101" i="1"/>
  <c r="M102" i="1"/>
  <c r="AM102" i="1"/>
  <c r="AP102" i="1"/>
  <c r="AR102" i="1" s="1"/>
  <c r="AO102" i="1" s="1"/>
  <c r="L102" i="1" s="1"/>
  <c r="AQ102" i="1"/>
  <c r="AT102" i="1"/>
  <c r="M103" i="1"/>
  <c r="AM103" i="1"/>
  <c r="AO103" i="1"/>
  <c r="AP103" i="1"/>
  <c r="AR103" i="1" s="1"/>
  <c r="AQ103" i="1"/>
  <c r="AT103" i="1"/>
  <c r="M104" i="1"/>
  <c r="AM104" i="1"/>
  <c r="AP104" i="1"/>
  <c r="AR104" i="1" s="1"/>
  <c r="AO104" i="1" s="1"/>
  <c r="AQ104" i="1"/>
  <c r="AT104" i="1"/>
  <c r="M105" i="1"/>
  <c r="AM105" i="1"/>
  <c r="AO105" i="1"/>
  <c r="AP105" i="1"/>
  <c r="AR105" i="1" s="1"/>
  <c r="AQ105" i="1"/>
  <c r="AT105" i="1"/>
  <c r="M106" i="1"/>
  <c r="AM106" i="1"/>
  <c r="AP106" i="1"/>
  <c r="AR106" i="1" s="1"/>
  <c r="AO106" i="1" s="1"/>
  <c r="AQ106" i="1"/>
  <c r="AT106" i="1"/>
  <c r="M107" i="1"/>
  <c r="AM107" i="1"/>
  <c r="AO107" i="1"/>
  <c r="AP107" i="1"/>
  <c r="AR107" i="1" s="1"/>
  <c r="AQ107" i="1"/>
  <c r="AT107" i="1"/>
  <c r="M108" i="1"/>
  <c r="AM108" i="1"/>
  <c r="AP108" i="1"/>
  <c r="AR108" i="1" s="1"/>
  <c r="AO108" i="1" s="1"/>
  <c r="AQ108" i="1"/>
  <c r="AT108" i="1"/>
  <c r="M109" i="1"/>
  <c r="AM109" i="1"/>
  <c r="AO109" i="1"/>
  <c r="AP109" i="1"/>
  <c r="AR109" i="1" s="1"/>
  <c r="AQ109" i="1"/>
  <c r="AT109" i="1"/>
  <c r="M110" i="1"/>
  <c r="AM110" i="1"/>
  <c r="AP110" i="1"/>
  <c r="AR110" i="1" s="1"/>
  <c r="AO110" i="1" s="1"/>
  <c r="AQ110" i="1"/>
  <c r="AT110" i="1"/>
  <c r="M111" i="1"/>
  <c r="AM111" i="1"/>
  <c r="AO111" i="1"/>
  <c r="AP111" i="1"/>
  <c r="AR111" i="1" s="1"/>
  <c r="AQ111" i="1"/>
  <c r="AT111" i="1"/>
  <c r="M112" i="1"/>
  <c r="AM112" i="1"/>
  <c r="AP112" i="1"/>
  <c r="AR112" i="1" s="1"/>
  <c r="AO112" i="1" s="1"/>
  <c r="AQ112" i="1"/>
  <c r="AT112" i="1"/>
  <c r="M113" i="1"/>
  <c r="AM113" i="1"/>
  <c r="AO113" i="1"/>
  <c r="AP113" i="1"/>
  <c r="AR113" i="1" s="1"/>
  <c r="AQ113" i="1"/>
  <c r="AT113" i="1"/>
  <c r="M114" i="1"/>
  <c r="AM114" i="1"/>
  <c r="AP114" i="1"/>
  <c r="AR114" i="1" s="1"/>
  <c r="AO114" i="1" s="1"/>
  <c r="AQ114" i="1"/>
  <c r="AT114" i="1"/>
  <c r="M115" i="1"/>
  <c r="AM115" i="1"/>
  <c r="AO115" i="1"/>
  <c r="AP115" i="1"/>
  <c r="AR115" i="1" s="1"/>
  <c r="AQ115" i="1"/>
  <c r="AT115" i="1"/>
  <c r="M116" i="1"/>
  <c r="AM116" i="1"/>
  <c r="AP116" i="1"/>
  <c r="AR116" i="1" s="1"/>
  <c r="AO116" i="1" s="1"/>
  <c r="L116" i="1" s="1"/>
  <c r="AQ116" i="1"/>
  <c r="AT116" i="1"/>
  <c r="M117" i="1"/>
  <c r="AM117" i="1"/>
  <c r="AO117" i="1"/>
  <c r="AP117" i="1"/>
  <c r="AR117" i="1" s="1"/>
  <c r="AQ117" i="1"/>
  <c r="AT117" i="1"/>
  <c r="M118" i="1"/>
  <c r="AM118" i="1"/>
  <c r="AP118" i="1"/>
  <c r="AR118" i="1" s="1"/>
  <c r="AO118" i="1" s="1"/>
  <c r="AQ118" i="1"/>
  <c r="AT118" i="1"/>
  <c r="M119" i="1"/>
  <c r="AM119" i="1"/>
  <c r="AO119" i="1"/>
  <c r="AP119" i="1"/>
  <c r="AR119" i="1" s="1"/>
  <c r="AQ119" i="1"/>
  <c r="AT119" i="1"/>
  <c r="M120" i="1"/>
  <c r="AM120" i="1"/>
  <c r="AP120" i="1"/>
  <c r="AR120" i="1" s="1"/>
  <c r="AO120" i="1" s="1"/>
  <c r="AQ120" i="1"/>
  <c r="AT120" i="1"/>
  <c r="M121" i="1"/>
  <c r="AM121" i="1"/>
  <c r="AO121" i="1"/>
  <c r="AP121" i="1"/>
  <c r="AR121" i="1" s="1"/>
  <c r="AQ121" i="1"/>
  <c r="AT121" i="1"/>
  <c r="M122" i="1"/>
  <c r="AM122" i="1"/>
  <c r="AP122" i="1"/>
  <c r="AR122" i="1" s="1"/>
  <c r="AO122" i="1" s="1"/>
  <c r="AQ122" i="1"/>
  <c r="AT122" i="1"/>
  <c r="M123" i="1"/>
  <c r="AM123" i="1"/>
  <c r="AO123" i="1"/>
  <c r="AP123" i="1"/>
  <c r="AR123" i="1" s="1"/>
  <c r="AQ123" i="1"/>
  <c r="AT123" i="1"/>
  <c r="M124" i="1"/>
  <c r="AM124" i="1"/>
  <c r="AP124" i="1"/>
  <c r="AR124" i="1" s="1"/>
  <c r="AO124" i="1" s="1"/>
  <c r="AQ124" i="1"/>
  <c r="AT124" i="1"/>
  <c r="M125" i="1"/>
  <c r="AM125" i="1"/>
  <c r="AO125" i="1"/>
  <c r="AP125" i="1"/>
  <c r="AR125" i="1" s="1"/>
  <c r="AQ125" i="1"/>
  <c r="AT125" i="1"/>
  <c r="M126" i="1"/>
  <c r="AM126" i="1"/>
  <c r="AP126" i="1"/>
  <c r="AR126" i="1" s="1"/>
  <c r="AO126" i="1" s="1"/>
  <c r="L126" i="1" s="1"/>
  <c r="AQ126" i="1"/>
  <c r="AT126" i="1"/>
  <c r="M127" i="1"/>
  <c r="AM127" i="1"/>
  <c r="AO127" i="1"/>
  <c r="AP127" i="1"/>
  <c r="AR127" i="1" s="1"/>
  <c r="AQ127" i="1"/>
  <c r="AT127" i="1"/>
  <c r="M128" i="1"/>
  <c r="AM128" i="1"/>
  <c r="AP128" i="1"/>
  <c r="AR128" i="1" s="1"/>
  <c r="AO128" i="1" s="1"/>
  <c r="AQ128" i="1"/>
  <c r="AT128" i="1"/>
  <c r="M129" i="1"/>
  <c r="AM129" i="1"/>
  <c r="AO129" i="1"/>
  <c r="AP129" i="1"/>
  <c r="AR129" i="1" s="1"/>
  <c r="AQ129" i="1"/>
  <c r="AT129" i="1"/>
  <c r="M130" i="1"/>
  <c r="AM130" i="1"/>
  <c r="AP130" i="1"/>
  <c r="AR130" i="1" s="1"/>
  <c r="AO130" i="1" s="1"/>
  <c r="AQ130" i="1"/>
  <c r="AT130" i="1"/>
  <c r="M131" i="1"/>
  <c r="AM131" i="1"/>
  <c r="AO131" i="1"/>
  <c r="AP131" i="1"/>
  <c r="AR131" i="1" s="1"/>
  <c r="AQ131" i="1"/>
  <c r="AT131" i="1"/>
  <c r="M132" i="1"/>
  <c r="AM132" i="1"/>
  <c r="AP132" i="1"/>
  <c r="AR132" i="1" s="1"/>
  <c r="AO132" i="1" s="1"/>
  <c r="AQ132" i="1"/>
  <c r="AT132" i="1"/>
  <c r="M133" i="1"/>
  <c r="AM133" i="1"/>
  <c r="AO133" i="1"/>
  <c r="AP133" i="1"/>
  <c r="AR133" i="1" s="1"/>
  <c r="AQ133" i="1"/>
  <c r="AT133" i="1"/>
  <c r="M134" i="1"/>
  <c r="AM134" i="1"/>
  <c r="AP134" i="1"/>
  <c r="AR134" i="1" s="1"/>
  <c r="AO134" i="1" s="1"/>
  <c r="L134" i="1" s="1"/>
  <c r="AQ134" i="1"/>
  <c r="AT134" i="1"/>
  <c r="M135" i="1"/>
  <c r="AM135" i="1"/>
  <c r="AO135" i="1"/>
  <c r="AP135" i="1"/>
  <c r="AR135" i="1" s="1"/>
  <c r="AQ135" i="1"/>
  <c r="AT135" i="1"/>
  <c r="M136" i="1"/>
  <c r="AM136" i="1"/>
  <c r="AP136" i="1"/>
  <c r="AR136" i="1" s="1"/>
  <c r="AO136" i="1" s="1"/>
  <c r="AQ136" i="1"/>
  <c r="AT136" i="1"/>
  <c r="M137" i="1"/>
  <c r="AM137" i="1"/>
  <c r="AO137" i="1"/>
  <c r="AP137" i="1"/>
  <c r="AR137" i="1" s="1"/>
  <c r="AQ137" i="1"/>
  <c r="AT137" i="1"/>
  <c r="M138" i="1"/>
  <c r="AM138" i="1"/>
  <c r="AP138" i="1"/>
  <c r="AR138" i="1" s="1"/>
  <c r="AO138" i="1" s="1"/>
  <c r="AQ138" i="1"/>
  <c r="AT138" i="1"/>
  <c r="M139" i="1"/>
  <c r="AM139" i="1"/>
  <c r="AO139" i="1"/>
  <c r="AP139" i="1"/>
  <c r="AR139" i="1" s="1"/>
  <c r="AQ139" i="1"/>
  <c r="AT139" i="1"/>
  <c r="M140" i="1"/>
  <c r="AM140" i="1"/>
  <c r="AP140" i="1"/>
  <c r="AR140" i="1" s="1"/>
  <c r="AO140" i="1" s="1"/>
  <c r="AQ140" i="1"/>
  <c r="AT140" i="1"/>
  <c r="M141" i="1"/>
  <c r="AM141" i="1"/>
  <c r="AO141" i="1"/>
  <c r="AP141" i="1"/>
  <c r="AR141" i="1" s="1"/>
  <c r="AQ141" i="1"/>
  <c r="AT141" i="1"/>
  <c r="M142" i="1"/>
  <c r="AM142" i="1"/>
  <c r="AP142" i="1"/>
  <c r="AR142" i="1" s="1"/>
  <c r="AO142" i="1" s="1"/>
  <c r="L142" i="1" s="1"/>
  <c r="AQ142" i="1"/>
  <c r="AT142" i="1"/>
  <c r="M143" i="1"/>
  <c r="AM143" i="1"/>
  <c r="AO143" i="1"/>
  <c r="AP143" i="1"/>
  <c r="AR143" i="1" s="1"/>
  <c r="AQ143" i="1"/>
  <c r="AT143" i="1"/>
  <c r="M144" i="1"/>
  <c r="AM144" i="1"/>
  <c r="AP144" i="1"/>
  <c r="AR144" i="1" s="1"/>
  <c r="AO144" i="1" s="1"/>
  <c r="AQ144" i="1"/>
  <c r="AT144" i="1"/>
  <c r="M145" i="1"/>
  <c r="AM145" i="1"/>
  <c r="AO145" i="1"/>
  <c r="AP145" i="1"/>
  <c r="AR145" i="1" s="1"/>
  <c r="AQ145" i="1"/>
  <c r="AT145" i="1"/>
  <c r="M146" i="1"/>
  <c r="AM146" i="1"/>
  <c r="AP146" i="1"/>
  <c r="AR146" i="1" s="1"/>
  <c r="AO146" i="1" s="1"/>
  <c r="AQ146" i="1"/>
  <c r="AT146" i="1"/>
  <c r="M147" i="1"/>
  <c r="AM147" i="1"/>
  <c r="AO147" i="1"/>
  <c r="AP147" i="1"/>
  <c r="AR147" i="1" s="1"/>
  <c r="AQ147" i="1"/>
  <c r="AT147" i="1"/>
  <c r="M148" i="1"/>
  <c r="AM148" i="1"/>
  <c r="AP148" i="1"/>
  <c r="AR148" i="1" s="1"/>
  <c r="AO148" i="1" s="1"/>
  <c r="AQ148" i="1"/>
  <c r="AT148" i="1"/>
  <c r="M149" i="1"/>
  <c r="AM149" i="1"/>
  <c r="AO149" i="1"/>
  <c r="AP149" i="1"/>
  <c r="AR149" i="1" s="1"/>
  <c r="AQ149" i="1"/>
  <c r="AT149" i="1"/>
  <c r="M150" i="1"/>
  <c r="AM150" i="1"/>
  <c r="AP150" i="1"/>
  <c r="AR150" i="1" s="1"/>
  <c r="AO150" i="1" s="1"/>
  <c r="AQ150" i="1"/>
  <c r="AT150" i="1"/>
  <c r="M151" i="1"/>
  <c r="AM151" i="1"/>
  <c r="AO151" i="1"/>
  <c r="L151" i="1" s="1"/>
  <c r="AP151" i="1"/>
  <c r="AR151" i="1" s="1"/>
  <c r="AQ151" i="1"/>
  <c r="AT151" i="1"/>
  <c r="M152" i="1"/>
  <c r="AM152" i="1"/>
  <c r="AP152" i="1"/>
  <c r="AR152" i="1" s="1"/>
  <c r="AO152" i="1" s="1"/>
  <c r="L152" i="1" s="1"/>
  <c r="AQ152" i="1"/>
  <c r="AT152" i="1"/>
  <c r="M153" i="1"/>
  <c r="AM153" i="1"/>
  <c r="AO153" i="1"/>
  <c r="AP153" i="1"/>
  <c r="AR153" i="1" s="1"/>
  <c r="AQ153" i="1"/>
  <c r="AT153" i="1"/>
  <c r="M154" i="1"/>
  <c r="AM154" i="1"/>
  <c r="AP154" i="1"/>
  <c r="AR154" i="1" s="1"/>
  <c r="AO154" i="1" s="1"/>
  <c r="AQ154" i="1"/>
  <c r="AT154" i="1"/>
  <c r="M155" i="1"/>
  <c r="AM155" i="1"/>
  <c r="AO155" i="1"/>
  <c r="AP155" i="1"/>
  <c r="AR155" i="1" s="1"/>
  <c r="AQ155" i="1"/>
  <c r="AT155" i="1"/>
  <c r="M156" i="1"/>
  <c r="AM156" i="1"/>
  <c r="AP156" i="1"/>
  <c r="AR156" i="1" s="1"/>
  <c r="AO156" i="1" s="1"/>
  <c r="AQ156" i="1"/>
  <c r="AT156" i="1"/>
  <c r="M157" i="1"/>
  <c r="AM157" i="1"/>
  <c r="AO157" i="1"/>
  <c r="AP157" i="1"/>
  <c r="AR157" i="1" s="1"/>
  <c r="AQ157" i="1"/>
  <c r="AT157" i="1"/>
  <c r="M158" i="1"/>
  <c r="AM158" i="1"/>
  <c r="AP158" i="1"/>
  <c r="AR158" i="1" s="1"/>
  <c r="AO158" i="1" s="1"/>
  <c r="L158" i="1" s="1"/>
  <c r="AQ158" i="1"/>
  <c r="AT158" i="1"/>
  <c r="M159" i="1"/>
  <c r="AM159" i="1"/>
  <c r="AO159" i="1"/>
  <c r="AP159" i="1"/>
  <c r="AR159" i="1" s="1"/>
  <c r="AQ159" i="1"/>
  <c r="AT159" i="1"/>
  <c r="M160" i="1"/>
  <c r="AM160" i="1"/>
  <c r="AP160" i="1"/>
  <c r="AR160" i="1" s="1"/>
  <c r="AO160" i="1" s="1"/>
  <c r="L160" i="1" s="1"/>
  <c r="AQ160" i="1"/>
  <c r="AT160" i="1"/>
  <c r="M161" i="1"/>
  <c r="AM161" i="1"/>
  <c r="AO161" i="1"/>
  <c r="AP161" i="1"/>
  <c r="AR161" i="1" s="1"/>
  <c r="AQ161" i="1"/>
  <c r="AT161" i="1"/>
  <c r="M162" i="1"/>
  <c r="AM162" i="1"/>
  <c r="AP162" i="1"/>
  <c r="AR162" i="1" s="1"/>
  <c r="AO162" i="1" s="1"/>
  <c r="AQ162" i="1"/>
  <c r="AT162" i="1"/>
  <c r="M163" i="1"/>
  <c r="AM163" i="1"/>
  <c r="AO163" i="1"/>
  <c r="AP163" i="1"/>
  <c r="AR163" i="1" s="1"/>
  <c r="AQ163" i="1"/>
  <c r="AT163" i="1"/>
  <c r="M164" i="1"/>
  <c r="AM164" i="1"/>
  <c r="AP164" i="1"/>
  <c r="AR164" i="1" s="1"/>
  <c r="AO164" i="1" s="1"/>
  <c r="AQ164" i="1"/>
  <c r="AT164" i="1"/>
  <c r="M165" i="1"/>
  <c r="AM165" i="1"/>
  <c r="AO165" i="1"/>
  <c r="AP165" i="1"/>
  <c r="AR165" i="1" s="1"/>
  <c r="AQ165" i="1"/>
  <c r="AT165" i="1"/>
  <c r="M166" i="1"/>
  <c r="AM166" i="1"/>
  <c r="AP166" i="1"/>
  <c r="AQ166" i="1"/>
  <c r="AR166" i="1"/>
  <c r="AO166" i="1" s="1"/>
  <c r="AT166" i="1"/>
  <c r="M167" i="1"/>
  <c r="AM167" i="1"/>
  <c r="AO167" i="1"/>
  <c r="AP167" i="1"/>
  <c r="AR167" i="1" s="1"/>
  <c r="AQ167" i="1"/>
  <c r="AT167" i="1"/>
  <c r="M168" i="1"/>
  <c r="AM168" i="1"/>
  <c r="AP168" i="1"/>
  <c r="AQ168" i="1"/>
  <c r="AR168" i="1"/>
  <c r="AO168" i="1" s="1"/>
  <c r="AT168" i="1"/>
  <c r="M169" i="1"/>
  <c r="AM169" i="1"/>
  <c r="AO169" i="1"/>
  <c r="AP169" i="1"/>
  <c r="AR169" i="1" s="1"/>
  <c r="AQ169" i="1"/>
  <c r="AT169" i="1"/>
  <c r="M170" i="1"/>
  <c r="AM170" i="1"/>
  <c r="AP170" i="1"/>
  <c r="AQ170" i="1"/>
  <c r="AR170" i="1"/>
  <c r="AO170" i="1" s="1"/>
  <c r="AT170" i="1"/>
  <c r="M171" i="1"/>
  <c r="AM171" i="1"/>
  <c r="AO171" i="1"/>
  <c r="AP171" i="1"/>
  <c r="AR171" i="1" s="1"/>
  <c r="AQ171" i="1"/>
  <c r="AT171" i="1"/>
  <c r="M172" i="1"/>
  <c r="AM172" i="1"/>
  <c r="AP172" i="1"/>
  <c r="AQ172" i="1"/>
  <c r="AR172" i="1"/>
  <c r="AO172" i="1" s="1"/>
  <c r="AT172" i="1"/>
  <c r="M173" i="1"/>
  <c r="AM173" i="1"/>
  <c r="AO173" i="1"/>
  <c r="AP173" i="1"/>
  <c r="AR173" i="1" s="1"/>
  <c r="AQ173" i="1"/>
  <c r="AT173" i="1"/>
  <c r="M174" i="1"/>
  <c r="AM174" i="1"/>
  <c r="AP174" i="1"/>
  <c r="AR174" i="1" s="1"/>
  <c r="AO174" i="1" s="1"/>
  <c r="AQ174" i="1"/>
  <c r="AT174" i="1"/>
  <c r="M175" i="1"/>
  <c r="AM175" i="1"/>
  <c r="AO175" i="1"/>
  <c r="AP175" i="1"/>
  <c r="AR175" i="1" s="1"/>
  <c r="AQ175" i="1"/>
  <c r="AT175" i="1"/>
  <c r="M176" i="1"/>
  <c r="AM176" i="1"/>
  <c r="AP176" i="1"/>
  <c r="AR176" i="1" s="1"/>
  <c r="AO176" i="1" s="1"/>
  <c r="AQ176" i="1"/>
  <c r="AT176" i="1"/>
  <c r="M177" i="1"/>
  <c r="AM177" i="1"/>
  <c r="AO177" i="1"/>
  <c r="L177" i="1" s="1"/>
  <c r="AP177" i="1"/>
  <c r="AR177" i="1" s="1"/>
  <c r="AQ177" i="1"/>
  <c r="AT177" i="1"/>
  <c r="M178" i="1"/>
  <c r="AM178" i="1"/>
  <c r="AP178" i="1"/>
  <c r="AR178" i="1" s="1"/>
  <c r="AO178" i="1" s="1"/>
  <c r="L178" i="1" s="1"/>
  <c r="AQ178" i="1"/>
  <c r="AT178" i="1"/>
  <c r="M179" i="1"/>
  <c r="AM179" i="1"/>
  <c r="AO179" i="1"/>
  <c r="AP179" i="1"/>
  <c r="AR179" i="1" s="1"/>
  <c r="AQ179" i="1"/>
  <c r="AT179" i="1"/>
  <c r="M180" i="1"/>
  <c r="AM180" i="1"/>
  <c r="AP180" i="1"/>
  <c r="AR180" i="1" s="1"/>
  <c r="AO180" i="1" s="1"/>
  <c r="AQ180" i="1"/>
  <c r="AT180" i="1"/>
  <c r="M181" i="1"/>
  <c r="AM181" i="1"/>
  <c r="AO181" i="1"/>
  <c r="AP181" i="1"/>
  <c r="AR181" i="1" s="1"/>
  <c r="AQ181" i="1"/>
  <c r="AT181" i="1"/>
  <c r="M182" i="1"/>
  <c r="AM182" i="1"/>
  <c r="AP182" i="1"/>
  <c r="AR182" i="1" s="1"/>
  <c r="AO182" i="1" s="1"/>
  <c r="L182" i="1" s="1"/>
  <c r="AQ182" i="1"/>
  <c r="AT182" i="1"/>
  <c r="M183" i="1"/>
  <c r="AM183" i="1"/>
  <c r="AO183" i="1"/>
  <c r="AP183" i="1"/>
  <c r="AR183" i="1" s="1"/>
  <c r="AQ183" i="1"/>
  <c r="AT183" i="1"/>
  <c r="M184" i="1"/>
  <c r="AM184" i="1"/>
  <c r="AP184" i="1"/>
  <c r="AR184" i="1" s="1"/>
  <c r="AO184" i="1" s="1"/>
  <c r="AQ184" i="1"/>
  <c r="AT184" i="1"/>
  <c r="M185" i="1"/>
  <c r="AM185" i="1"/>
  <c r="AO185" i="1"/>
  <c r="AP185" i="1"/>
  <c r="AR185" i="1" s="1"/>
  <c r="AQ185" i="1"/>
  <c r="AT185" i="1"/>
  <c r="M186" i="1"/>
  <c r="AM186" i="1"/>
  <c r="AP186" i="1"/>
  <c r="AQ186" i="1"/>
  <c r="AR186" i="1"/>
  <c r="AO186" i="1" s="1"/>
  <c r="AT186" i="1"/>
  <c r="M187" i="1"/>
  <c r="AM187" i="1"/>
  <c r="AO187" i="1"/>
  <c r="AP187" i="1"/>
  <c r="AR187" i="1" s="1"/>
  <c r="AQ187" i="1"/>
  <c r="AT187" i="1"/>
  <c r="M188" i="1"/>
  <c r="AM188" i="1"/>
  <c r="AP188" i="1"/>
  <c r="AQ188" i="1"/>
  <c r="AR188" i="1"/>
  <c r="AO188" i="1" s="1"/>
  <c r="AT188" i="1"/>
  <c r="M189" i="1"/>
  <c r="AM189" i="1"/>
  <c r="AO189" i="1"/>
  <c r="AP189" i="1"/>
  <c r="AR189" i="1" s="1"/>
  <c r="AQ189" i="1"/>
  <c r="AT189" i="1"/>
  <c r="M190" i="1"/>
  <c r="AM190" i="1"/>
  <c r="AP190" i="1"/>
  <c r="AQ190" i="1"/>
  <c r="AR190" i="1"/>
  <c r="AO190" i="1" s="1"/>
  <c r="AT190" i="1"/>
  <c r="M191" i="1"/>
  <c r="AM191" i="1"/>
  <c r="AO191" i="1"/>
  <c r="AP191" i="1"/>
  <c r="AR191" i="1" s="1"/>
  <c r="AQ191" i="1"/>
  <c r="AT191" i="1"/>
  <c r="M192" i="1"/>
  <c r="AM192" i="1"/>
  <c r="AP192" i="1"/>
  <c r="AQ192" i="1"/>
  <c r="AR192" i="1"/>
  <c r="AO192" i="1" s="1"/>
  <c r="AT192" i="1"/>
  <c r="M193" i="1"/>
  <c r="AM193" i="1"/>
  <c r="AO193" i="1"/>
  <c r="AP193" i="1"/>
  <c r="AR193" i="1" s="1"/>
  <c r="AQ193" i="1"/>
  <c r="AT193" i="1"/>
  <c r="M194" i="1"/>
  <c r="AM194" i="1"/>
  <c r="AP194" i="1"/>
  <c r="AR194" i="1" s="1"/>
  <c r="AO194" i="1" s="1"/>
  <c r="AQ194" i="1"/>
  <c r="AT194" i="1"/>
  <c r="M195" i="1"/>
  <c r="AM195" i="1"/>
  <c r="AO195" i="1"/>
  <c r="AP195" i="1"/>
  <c r="AR195" i="1" s="1"/>
  <c r="AQ195" i="1"/>
  <c r="AT195" i="1"/>
  <c r="M196" i="1"/>
  <c r="AM196" i="1"/>
  <c r="AP196" i="1"/>
  <c r="AR196" i="1" s="1"/>
  <c r="AO196" i="1" s="1"/>
  <c r="AQ196" i="1"/>
  <c r="AT196" i="1"/>
  <c r="M197" i="1"/>
  <c r="AM197" i="1"/>
  <c r="AO197" i="1"/>
  <c r="AP197" i="1"/>
  <c r="AR197" i="1" s="1"/>
  <c r="AQ197" i="1"/>
  <c r="AT197" i="1"/>
  <c r="M198" i="1"/>
  <c r="AM198" i="1"/>
  <c r="AP198" i="1"/>
  <c r="AR198" i="1" s="1"/>
  <c r="AO198" i="1" s="1"/>
  <c r="L198" i="1" s="1"/>
  <c r="AQ198" i="1"/>
  <c r="AT198" i="1"/>
  <c r="M199" i="1"/>
  <c r="AM199" i="1"/>
  <c r="AO199" i="1"/>
  <c r="L199" i="1" s="1"/>
  <c r="AP199" i="1"/>
  <c r="AR199" i="1" s="1"/>
  <c r="AQ199" i="1"/>
  <c r="AT1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L232" i="1" l="1"/>
  <c r="L204" i="1"/>
  <c r="L80" i="1"/>
  <c r="L72" i="1"/>
  <c r="L282" i="1"/>
  <c r="L255" i="1"/>
  <c r="L240" i="1"/>
  <c r="L153" i="1"/>
  <c r="L257" i="1"/>
  <c r="L242" i="1"/>
  <c r="L176" i="1"/>
  <c r="L155" i="1"/>
  <c r="L132" i="1"/>
  <c r="L108" i="1"/>
  <c r="L84" i="1"/>
  <c r="L286" i="1"/>
  <c r="L244" i="1"/>
  <c r="L157" i="1"/>
  <c r="L180" i="1"/>
  <c r="L237" i="1"/>
  <c r="L239" i="1"/>
  <c r="L154" i="1"/>
  <c r="L118" i="1"/>
  <c r="L94" i="1"/>
  <c r="L81" i="1"/>
  <c r="L258" i="1"/>
  <c r="L230" i="1"/>
  <c r="L196" i="1"/>
  <c r="L175" i="1"/>
  <c r="L150" i="1"/>
  <c r="L114" i="1"/>
  <c r="L90" i="1"/>
  <c r="L284" i="1"/>
  <c r="L235" i="1"/>
  <c r="L229" i="1"/>
  <c r="L224" i="1"/>
  <c r="L214" i="1"/>
  <c r="L206" i="1"/>
  <c r="L172" i="1"/>
  <c r="L170" i="1"/>
  <c r="L168" i="1"/>
  <c r="L166" i="1"/>
  <c r="L162" i="1"/>
  <c r="L120" i="1"/>
  <c r="L96" i="1"/>
  <c r="L216" i="1"/>
  <c r="L208" i="1"/>
  <c r="L202" i="1"/>
  <c r="L164" i="1"/>
  <c r="L137" i="1"/>
  <c r="L135" i="1"/>
  <c r="L122" i="1"/>
  <c r="L98" i="1"/>
  <c r="L275" i="1"/>
  <c r="L259" i="1"/>
  <c r="L226" i="1"/>
  <c r="L218" i="1"/>
  <c r="L210" i="1"/>
  <c r="L174" i="1"/>
  <c r="L124" i="1"/>
  <c r="L100" i="1"/>
  <c r="L277" i="1"/>
  <c r="L269" i="1"/>
  <c r="L267" i="1"/>
  <c r="L228" i="1"/>
  <c r="L128" i="1"/>
  <c r="L104" i="1"/>
  <c r="L285" i="1"/>
  <c r="L144" i="1"/>
  <c r="L130" i="1"/>
  <c r="L106" i="1"/>
  <c r="L82" i="1"/>
  <c r="L264" i="1"/>
  <c r="L256" i="1"/>
  <c r="L250" i="1"/>
  <c r="L272" i="1"/>
  <c r="L262" i="1"/>
  <c r="L190" i="1"/>
  <c r="L186" i="1"/>
  <c r="L146" i="1"/>
  <c r="L110" i="1"/>
  <c r="L86" i="1"/>
  <c r="L276" i="1"/>
  <c r="L268" i="1"/>
  <c r="L266" i="1"/>
  <c r="L260" i="1"/>
  <c r="L217" i="1"/>
  <c r="L209" i="1"/>
  <c r="L192" i="1"/>
  <c r="L184" i="1"/>
  <c r="L194" i="1"/>
  <c r="L173" i="1"/>
  <c r="L171" i="1"/>
  <c r="L148" i="1"/>
  <c r="L112" i="1"/>
  <c r="L88" i="1"/>
  <c r="L278" i="1"/>
  <c r="L270" i="1"/>
  <c r="L227" i="1"/>
  <c r="L219" i="1"/>
  <c r="L211" i="1"/>
  <c r="L161" i="1"/>
  <c r="L159" i="1"/>
  <c r="L149" i="1"/>
  <c r="L147" i="1"/>
  <c r="L70" i="1"/>
  <c r="L289" i="1"/>
  <c r="L273" i="1"/>
  <c r="L253" i="1"/>
  <c r="L233" i="1"/>
  <c r="L220" i="1"/>
  <c r="L215" i="1"/>
  <c r="L197" i="1"/>
  <c r="L195" i="1"/>
  <c r="L193" i="1"/>
  <c r="L191" i="1"/>
  <c r="L145" i="1"/>
  <c r="L143" i="1"/>
  <c r="L251" i="1"/>
  <c r="L213" i="1"/>
  <c r="L200" i="1"/>
  <c r="L189" i="1"/>
  <c r="L187" i="1"/>
  <c r="L156" i="1"/>
  <c r="L141" i="1"/>
  <c r="L139" i="1"/>
  <c r="L287" i="1"/>
  <c r="L271" i="1"/>
  <c r="L249" i="1"/>
  <c r="L231" i="1"/>
  <c r="L185" i="1"/>
  <c r="L183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181" i="1"/>
  <c r="L179" i="1"/>
  <c r="L283" i="1"/>
  <c r="L265" i="1"/>
  <c r="L245" i="1"/>
  <c r="L225" i="1"/>
  <c r="L212" i="1"/>
  <c r="L207" i="1"/>
  <c r="L188" i="1"/>
  <c r="L77" i="1"/>
  <c r="L69" i="1"/>
  <c r="L281" i="1"/>
  <c r="L274" i="1"/>
  <c r="L243" i="1"/>
  <c r="L205" i="1"/>
  <c r="L140" i="1"/>
  <c r="L169" i="1"/>
  <c r="L167" i="1"/>
  <c r="L75" i="1"/>
  <c r="L71" i="1"/>
  <c r="L263" i="1"/>
  <c r="L241" i="1"/>
  <c r="L223" i="1"/>
  <c r="L203" i="1"/>
  <c r="L138" i="1"/>
  <c r="L136" i="1"/>
  <c r="L165" i="1"/>
  <c r="L163" i="1"/>
  <c r="L73" i="1"/>
  <c r="L279" i="1"/>
  <c r="L261" i="1"/>
  <c r="L221" i="1"/>
  <c r="L201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M16" i="1"/>
  <c r="AO16" i="1"/>
  <c r="AP16" i="1"/>
  <c r="AR16" i="1" s="1"/>
  <c r="AQ16" i="1"/>
  <c r="AT16" i="1"/>
  <c r="AM17" i="1"/>
  <c r="AO17" i="1"/>
  <c r="AP17" i="1"/>
  <c r="AR17" i="1" s="1"/>
  <c r="AQ17" i="1"/>
  <c r="AT17" i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M64" i="1"/>
  <c r="AO64" i="1"/>
  <c r="AP64" i="1"/>
  <c r="AR64" i="1" s="1"/>
  <c r="AQ64" i="1"/>
  <c r="AT64" i="1"/>
  <c r="AM65" i="1"/>
  <c r="AO65" i="1"/>
  <c r="AP65" i="1"/>
  <c r="AR65" i="1" s="1"/>
  <c r="AQ65" i="1"/>
  <c r="AT65" i="1"/>
  <c r="AM66" i="1"/>
  <c r="AP66" i="1"/>
  <c r="AQ66" i="1"/>
  <c r="AM67" i="1"/>
  <c r="AO67" i="1"/>
  <c r="AP67" i="1"/>
  <c r="AR67" i="1" s="1"/>
  <c r="AQ67" i="1"/>
  <c r="AT67" i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" i="1" l="1"/>
  <c r="L13" i="1" s="1"/>
  <c r="M15" i="1"/>
  <c r="L15" i="1" s="1"/>
  <c r="M17" i="1"/>
  <c r="L17" i="1" s="1"/>
  <c r="M19" i="1"/>
  <c r="L19" i="1" s="1"/>
  <c r="AT47" i="1"/>
  <c r="M52" i="1"/>
  <c r="L52" i="1" s="1"/>
  <c r="M54" i="1"/>
  <c r="L54" i="1" s="1"/>
  <c r="AT68" i="1"/>
  <c r="M42" i="1"/>
  <c r="L42" i="1" s="1"/>
  <c r="AT62" i="1"/>
  <c r="M68" i="1"/>
  <c r="L68" i="1" s="1"/>
  <c r="M29" i="1"/>
  <c r="L29" i="1" s="1"/>
  <c r="M48" i="1"/>
  <c r="L48" i="1" s="1"/>
  <c r="M50" i="1"/>
  <c r="L50" i="1" s="1"/>
  <c r="AT66" i="1"/>
  <c r="AT5" i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T21" i="1"/>
  <c r="M28" i="1"/>
  <c r="L28" i="1" s="1"/>
  <c r="M30" i="1"/>
  <c r="L30" i="1" s="1"/>
  <c r="M32" i="1"/>
  <c r="L32" i="1" s="1"/>
  <c r="M34" i="1"/>
  <c r="L34" i="1" s="1"/>
  <c r="M36" i="1"/>
  <c r="L36" i="1" s="1"/>
  <c r="AT60" i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T54" i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T20" i="1"/>
  <c r="AT51" i="1"/>
  <c r="AT36" i="1"/>
  <c r="M51" i="1"/>
  <c r="L51" i="1" s="1"/>
  <c r="M56" i="1"/>
  <c r="L56" i="1" s="1"/>
  <c r="AT26" i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T7" i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<sst xmlns="http://schemas.openxmlformats.org/spreadsheetml/2006/main" count="6279" uniqueCount="1481">
  <si>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</si>
  <si>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</si>
  <si>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</si>
  <si>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</si>
  <si>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</si>
  <si>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</si>
  <si>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</si>
  <si>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</si>
  <si>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</si>
  <si>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</si>
  <si>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</si>
  <si>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</si>
  <si>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</si>
  <si>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</si>
  <si>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</si>
  <si>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</si>
  <si>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</si>
  <si>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</si>
  <si>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</si>
  <si>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</si>
  <si>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</si>
  <si>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</si>
  <si>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</si>
  <si>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</si>
  <si>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</si>
  <si>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</si>
  <si>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</si>
  <si>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</si>
  <si>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</si>
  <si>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</si>
  <si>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</si>
  <si>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</si>
  <si>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</si>
  <si>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</si>
  <si>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</si>
  <si>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</si>
  <si>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</si>
  <si>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</si>
  <si>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</si>
  <si>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</si>
  <si>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</si>
  <si>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</si>
  <si>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</si>
  <si>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</si>
  <si>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</si>
  <si>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</si>
  <si>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</si>
  <si>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</si>
  <si>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</si>
  <si>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</si>
  <si>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</si>
  <si>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</si>
  <si>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</si>
  <si>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</si>
  <si>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</si>
  <si>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</si>
  <si>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</si>
  <si>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</si>
  <si>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</si>
  <si>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</si>
  <si>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</si>
  <si>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</si>
  <si>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</si>
  <si>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</si>
  <si>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</si>
  <si>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</si>
  <si>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</si>
  <si>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</si>
  <si>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</si>
  <si>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</si>
  <si>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</si>
  <si>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</si>
  <si>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</si>
  <si>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</si>
  <si>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</si>
  <si>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</si>
  <si>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</si>
  <si>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</si>
  <si>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</si>
  <si>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</si>
  <si>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</si>
  <si>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</si>
  <si>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</si>
  <si>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</si>
  <si>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</si>
  <si>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</si>
  <si>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</si>
  <si>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</si>
  <si>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</si>
  <si>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</si>
  <si>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</si>
  <si>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</si>
  <si>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</si>
  <si>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</si>
  <si>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</si>
  <si>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</si>
  <si>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</si>
  <si>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</si>
  <si>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</si>
  <si>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</si>
  <si>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</si>
  <si>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</si>
  <si>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</si>
  <si>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</si>
  <si>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</si>
  <si>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</si>
  <si>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</si>
  <si>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</si>
  <si>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</si>
  <si>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</si>
  <si>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</si>
  <si>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</si>
  <si>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</si>
  <si>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</si>
  <si>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</si>
  <si>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</si>
  <si>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</si>
  <si>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</si>
  <si>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</si>
  <si>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</si>
  <si>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</si>
  <si>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</si>
  <si>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</si>
  <si>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</si>
  <si>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</si>
  <si>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</si>
  <si>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</si>
  <si>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</si>
  <si>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</si>
  <si>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</si>
  <si>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</si>
  <si>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</si>
  <si>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</si>
  <si>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</si>
  <si>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</si>
  <si>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</si>
  <si>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</si>
  <si>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</si>
  <si>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</si>
  <si>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</si>
  <si>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</si>
  <si>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</si>
  <si>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</si>
  <si>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</si>
  <si>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</si>
  <si>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</si>
  <si>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</si>
  <si>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</si>
  <si>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</si>
  <si>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</si>
  <si>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</si>
  <si>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</si>
  <si>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</si>
  <si>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</si>
  <si>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</si>
  <si>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</si>
  <si>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</si>
  <si>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</si>
  <si>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</si>
  <si>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</si>
  <si>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</si>
  <si>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</si>
  <si>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</si>
  <si>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</si>
  <si>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</si>
  <si>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</si>
  <si>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</si>
  <si>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</si>
  <si>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</si>
  <si>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</si>
  <si>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</si>
  <si>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</si>
  <si>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</si>
  <si>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</si>
  <si>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</si>
  <si>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</si>
  <si>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</si>
  <si>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</si>
  <si>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</si>
  <si>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</si>
  <si>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</si>
  <si>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</si>
  <si>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</si>
  <si>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</si>
  <si>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</si>
  <si>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</si>
  <si>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</si>
  <si>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</si>
  <si>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</si>
  <si>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</si>
  <si>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</si>
  <si>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</si>
  <si>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</si>
  <si>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</si>
  <si>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</si>
  <si>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</si>
  <si>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</si>
  <si>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</si>
  <si>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</si>
  <si>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</si>
  <si>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</si>
  <si>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</si>
  <si>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</si>
  <si>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</si>
  <si>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</si>
  <si>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</si>
  <si>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</si>
  <si>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</si>
  <si>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</si>
  <si>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</si>
  <si>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</si>
  <si>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</si>
  <si>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</si>
  <si>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</si>
  <si>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</si>
  <si>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</si>
  <si>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</si>
  <si>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</si>
  <si>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</si>
  <si>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</si>
  <si>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</si>
  <si>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</si>
  <si>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</si>
  <si>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</si>
  <si>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</si>
  <si>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</si>
  <si>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</si>
  <si>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</si>
  <si>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</si>
  <si>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</si>
  <si>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</si>
  <si>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</si>
  <si>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</si>
  <si>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</si>
  <si>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</si>
  <si>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</si>
  <si>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</si>
  <si>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</si>
  <si>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</si>
  <si>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</si>
  <si>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</si>
  <si>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</si>
  <si>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</si>
  <si>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</si>
  <si>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</si>
  <si>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</si>
  <si>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</si>
  <si>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</si>
  <si>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</si>
  <si>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</si>
  <si>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</si>
  <si>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</si>
  <si>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</si>
  <si>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</si>
  <si>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</si>
  <si>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</si>
  <si>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</si>
  <si>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</si>
  <si>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</si>
  <si>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</si>
  <si>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</si>
  <si>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</si>
  <si>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</si>
  <si>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</si>
  <si>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</si>
  <si>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</si>
  <si>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</si>
  <si>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</si>
  <si>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</si>
  <si>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</si>
  <si>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</si>
  <si>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</si>
  <si>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</si>
  <si>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</si>
  <si>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</si>
  <si>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</si>
  <si>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</si>
  <si>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</si>
  <si>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</si>
  <si>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</si>
  <si>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</si>
  <si>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</si>
  <si>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</si>
  <si>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</si>
  <si>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</si>
  <si>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</si>
  <si>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</si>
  <si>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</si>
  <si>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</si>
  <si>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</si>
  <si>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</si>
  <si>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</si>
  <si>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</si>
  <si>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</si>
  <si>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</si>
  <si>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</si>
  <si>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</si>
  <si>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</si>
  <si>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</si>
  <si>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</si>
  <si>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</si>
  <si>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</si>
  <si>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</si>
  <si>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</si>
  <si>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</si>
  <si>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</si>
  <si>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</si>
  <si>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</si>
  <si>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</si>
  <si>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</si>
  <si>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</si>
  <si>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</si>
  <si>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</si>
  <si>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</si>
  <si>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</si>
  <si>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</si>
  <si>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</si>
  <si>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</si>
  <si>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</si>
  <si>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</si>
  <si>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</si>
  <si>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</si>
  <si>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</si>
  <si>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</si>
  <si>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</si>
  <si>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</si>
  <si>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</si>
  <si>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</si>
  <si>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</si>
  <si>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</si>
  <si>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</si>
  <si>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</si>
  <si>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</si>
  <si>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</si>
  <si>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</si>
  <si>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</si>
  <si>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</si>
  <si>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</si>
  <si>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</si>
  <si>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</si>
  <si>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</si>
  <si>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</si>
  <si>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</si>
  <si>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</si>
  <si>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</si>
  <si>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</si>
  <si>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</si>
  <si>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</si>
  <si>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</si>
  <si>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</si>
  <si>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</si>
  <si>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</si>
  <si>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</si>
  <si>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</si>
  <si>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</si>
  <si>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</si>
  <si>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</si>
  <si>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</si>
  <si>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</si>
  <si>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</si>
  <si>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</si>
  <si>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</si>
  <si>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</si>
  <si>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</si>
  <si>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</si>
  <si>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</si>
  <si>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</si>
  <si>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</si>
  <si>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</si>
  <si>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</si>
  <si>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</si>
  <si>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</si>
  <si>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</si>
  <si>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</si>
  <si>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</si>
  <si>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</si>
  <si>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</si>
  <si>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</si>
  <si>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</si>
  <si>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</si>
  <si>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</si>
  <si>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</si>
  <si>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</si>
  <si>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</si>
  <si>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</si>
  <si>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</si>
  <si>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</si>
  <si>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</si>
  <si>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</si>
  <si>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</si>
  <si>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</si>
  <si>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</si>
  <si>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</si>
  <si>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</si>
  <si>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</si>
  <si>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</si>
  <si>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</si>
  <si>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</si>
  <si>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</si>
  <si>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</si>
  <si>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</si>
  <si>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</si>
  <si>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</si>
  <si>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</si>
  <si>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</si>
  <si>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</si>
  <si>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</si>
  <si>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</si>
  <si>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</si>
  <si>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</si>
  <si>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</si>
  <si>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</si>
  <si>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</si>
  <si>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</si>
  <si>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</si>
  <si>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</si>
  <si>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</si>
  <si>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</si>
  <si>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</si>
  <si>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</si>
  <si>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</si>
  <si>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</si>
  <si>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</si>
  <si>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</si>
  <si>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</si>
  <si>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</si>
  <si>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</si>
  <si>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</si>
  <si>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</si>
  <si>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</si>
  <si>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</si>
  <si>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</si>
  <si>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</si>
  <si>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</si>
  <si>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</si>
  <si>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</si>
  <si>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</si>
  <si>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</si>
  <si>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</si>
  <si>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</si>
  <si>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</si>
  <si>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</si>
  <si>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</si>
  <si>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</si>
  <si>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</si>
  <si>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</si>
  <si>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</si>
  <si>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</si>
  <si>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</si>
  <si>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</si>
  <si>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</si>
  <si>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</si>
  <si>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</si>
  <si>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</si>
  <si>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</si>
  <si>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</si>
  <si>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</si>
  <si>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</si>
  <si>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</si>
  <si>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</si>
  <si>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</si>
  <si>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</si>
  <si>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</si>
  <si>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</si>
  <si>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</si>
  <si>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</si>
  <si>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</si>
  <si>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</si>
  <si>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</si>
  <si>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</si>
  <si>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</si>
  <si>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</si>
  <si>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</si>
  <si>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</si>
  <si>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</si>
  <si>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</si>
  <si>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</si>
  <si>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</si>
  <si>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</si>
  <si>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</si>
  <si>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</si>
  <si>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</si>
  <si>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</si>
  <si>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</si>
  <si>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</si>
  <si>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</si>
  <si>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</si>
  <si>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</si>
  <si>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</si>
  <si>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</si>
  <si>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</si>
  <si>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</si>
  <si>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</si>
  <si>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</si>
  <si>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</si>
  <si>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</si>
  <si>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</si>
  <si>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</si>
  <si>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</si>
  <si>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</si>
  <si>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</si>
  <si>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</si>
  <si>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</si>
  <si>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</si>
  <si>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</si>
  <si>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</si>
  <si>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</si>
  <si>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</si>
  <si>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</si>
  <si>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</si>
  <si>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</si>
  <si>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</si>
  <si>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</si>
  <si>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</si>
  <si>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</si>
  <si>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</si>
  <si>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</si>
  <si>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</si>
  <si>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</si>
  <si>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</si>
  <si>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</si>
  <si>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</si>
  <si>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</si>
  <si>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</si>
  <si>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</si>
  <si>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</si>
  <si>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</si>
  <si>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</si>
  <si>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</si>
  <si>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</si>
  <si>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</si>
  <si>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</si>
  <si>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</si>
  <si>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</si>
  <si>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</si>
  <si>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</si>
  <si>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</si>
  <si>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</si>
  <si>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</si>
  <si>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</si>
  <si>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</si>
  <si>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</si>
  <si>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</si>
  <si>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</si>
  <si>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</si>
  <si>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</si>
  <si>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</si>
  <si>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</si>
  <si>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</si>
  <si>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</si>
  <si>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</si>
  <si>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</si>
  <si>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</si>
  <si>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</si>
  <si>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</si>
  <si>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</si>
  <si>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</si>
  <si>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</si>
  <si>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</si>
  <si>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</si>
  <si>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</si>
  <si>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</si>
  <si>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</si>
  <si>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</si>
  <si>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</si>
  <si>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</si>
  <si>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</si>
  <si>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</si>
  <si>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</si>
  <si>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</si>
  <si>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</si>
  <si>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</si>
  <si>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</si>
  <si>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</si>
  <si>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</si>
  <si>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</si>
  <si>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</si>
  <si>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</si>
  <si>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</si>
  <si>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</si>
  <si>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</si>
  <si>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</si>
  <si>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</si>
  <si>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</si>
  <si>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</si>
  <si>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</si>
  <si>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</si>
  <si>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</si>
  <si>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</si>
  <si>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</si>
  <si>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</si>
  <si>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</si>
  <si>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</si>
  <si>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</si>
  <si>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</si>
  <si>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</si>
  <si>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</si>
  <si>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</si>
  <si>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</si>
  <si>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</si>
  <si>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</si>
  <si>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</si>
  <si>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</si>
  <si>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</si>
  <si>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</si>
  <si>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</si>
  <si>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</si>
  <si>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</si>
  <si>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</si>
  <si>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</si>
  <si>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</si>
  <si>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</si>
  <si>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</si>
  <si>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</si>
  <si>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</si>
  <si>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</si>
  <si>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</si>
  <si>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</si>
  <si>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</si>
  <si>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</si>
  <si>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</si>
  <si>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</si>
  <si>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</si>
  <si>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</si>
  <si>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</si>
  <si>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</si>
  <si>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</si>
  <si>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</si>
  <si>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</si>
  <si>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</si>
  <si>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</si>
  <si>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</si>
  <si>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</si>
  <si>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</si>
  <si>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</si>
  <si>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</si>
  <si>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</si>
  <si>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</si>
  <si>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</si>
  <si>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</si>
  <si>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</si>
  <si>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</si>
  <si>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</si>
  <si>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</si>
  <si>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</si>
  <si>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</si>
  <si>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</si>
  <si>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</si>
  <si>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</si>
  <si>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</si>
  <si>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</si>
  <si>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</si>
  <si>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</si>
  <si>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</si>
  <si>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</si>
  <si>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</si>
  <si>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</si>
  <si>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</si>
  <si>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</si>
  <si>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</si>
  <si>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</si>
  <si>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</si>
  <si>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</si>
  <si>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</si>
  <si>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</si>
  <si>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</si>
  <si>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</si>
  <si>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</si>
  <si>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</si>
  <si>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</si>
  <si>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</si>
  <si>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</si>
  <si>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</si>
  <si>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</si>
  <si>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</si>
  <si>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</si>
  <si>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</si>
  <si>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</si>
  <si>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</si>
  <si>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</si>
  <si>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</si>
  <si>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</si>
  <si>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</si>
  <si>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</si>
  <si>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</si>
  <si>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</si>
  <si>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</si>
  <si>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</si>
  <si>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</si>
  <si>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</si>
  <si>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</si>
  <si>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</si>
  <si>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</si>
  <si>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</si>
  <si>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</si>
  <si>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</si>
  <si>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</si>
  <si>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</si>
  <si>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</si>
  <si>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</si>
  <si>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</si>
  <si>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</si>
  <si>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</si>
  <si>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</si>
  <si>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</si>
  <si>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</si>
  <si>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</si>
  <si>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</si>
  <si>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</si>
  <si>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</si>
  <si>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</si>
  <si>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</si>
  <si>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</si>
  <si>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</si>
  <si>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</si>
  <si>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</si>
  <si>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</si>
  <si>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</si>
  <si>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</si>
  <si>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</si>
  <si>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</si>
  <si>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</si>
  <si>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</si>
  <si>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</si>
  <si>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</si>
  <si>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</si>
  <si>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</si>
  <si>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</si>
  <si>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</si>
  <si>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</si>
  <si>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</si>
  <si>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</si>
  <si>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</si>
  <si>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</si>
  <si>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</si>
  <si>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</si>
  <si>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</si>
  <si>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</si>
  <si>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</si>
  <si>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</si>
  <si>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</si>
  <si>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</si>
  <si>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</si>
  <si>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</si>
  <si>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</si>
  <si>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</si>
  <si>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</si>
  <si>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</si>
  <si>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</si>
  <si>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</si>
  <si>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</si>
  <si>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</si>
  <si>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</si>
  <si>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</si>
  <si>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</si>
  <si>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</si>
  <si>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</si>
  <si>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</si>
  <si>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</si>
  <si>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</si>
  <si>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</si>
  <si>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</si>
  <si>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</si>
  <si>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</si>
  <si>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</si>
  <si>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</si>
  <si>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</si>
  <si>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</si>
  <si>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</si>
  <si>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</si>
  <si>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</si>
  <si>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</si>
  <si>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</si>
  <si>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</si>
  <si>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</si>
  <si>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</si>
  <si>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</si>
  <si>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</si>
  <si>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</si>
  <si>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</si>
  <si>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</si>
  <si>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</si>
  <si>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</si>
  <si>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</si>
  <si>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</si>
  <si>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</si>
  <si>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</si>
  <si>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</si>
  <si>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</si>
  <si>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</si>
  <si>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</si>
  <si>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</si>
  <si>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</si>
  <si>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</si>
  <si>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</si>
  <si>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</si>
  <si>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</si>
  <si>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</si>
  <si>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</si>
  <si>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</si>
  <si>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</si>
  <si>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</si>
  <si>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</si>
  <si>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</si>
  <si>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</si>
  <si>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</si>
  <si>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</si>
  <si>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</si>
  <si>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</si>
  <si>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</si>
  <si>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</si>
  <si>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</si>
  <si>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</si>
  <si>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</si>
  <si>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</si>
  <si>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</si>
  <si>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</si>
  <si>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</si>
  <si>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</si>
  <si>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</si>
  <si>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</si>
  <si>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</si>
  <si>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</si>
  <si>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</si>
  <si>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</si>
  <si>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</si>
  <si>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</si>
  <si>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</si>
  <si>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</si>
  <si>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</si>
  <si>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</si>
  <si>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</si>
  <si>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</si>
  <si>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</si>
  <si>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</si>
  <si>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</si>
  <si>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</si>
  <si>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</si>
  <si>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</si>
  <si>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</si>
  <si>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</si>
  <si>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</si>
  <si>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</si>
  <si>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</si>
  <si>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</si>
  <si>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</si>
  <si>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</si>
  <si>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</si>
  <si>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</si>
  <si>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</si>
  <si>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</si>
  <si>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</si>
  <si>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</si>
  <si>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</si>
  <si>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</si>
  <si>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</si>
  <si>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</si>
  <si>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</si>
  <si>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</si>
  <si>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</si>
  <si>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</si>
  <si>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</si>
  <si>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</si>
  <si>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</si>
  <si>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</si>
  <si>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</si>
  <si>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</si>
  <si>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</si>
  <si>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</si>
  <si>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</si>
  <si>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</si>
  <si>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</si>
  <si>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</si>
  <si>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</si>
  <si>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</si>
  <si>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</si>
  <si>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</si>
  <si>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</si>
  <si>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</si>
  <si>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</si>
  <si>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</si>
  <si>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</si>
  <si>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</si>
  <si>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</si>
  <si>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</si>
  <si>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</si>
  <si>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</si>
  <si>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</si>
  <si>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</si>
  <si>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</si>
  <si>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</si>
  <si>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</si>
  <si>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</si>
  <si>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</si>
  <si>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</si>
  <si>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</si>
  <si>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</si>
  <si>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</si>
  <si>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</si>
  <si>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</si>
  <si>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</si>
  <si>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</si>
  <si>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</si>
  <si>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</si>
  <si>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</si>
  <si>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</si>
  <si>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</si>
  <si>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</si>
  <si>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</si>
  <si>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</si>
  <si>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</si>
  <si>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</si>
  <si>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</si>
  <si>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</si>
  <si>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</si>
  <si>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</si>
  <si>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</si>
  <si>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</si>
  <si>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</si>
  <si>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</si>
  <si>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</si>
  <si>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</si>
  <si>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</si>
  <si>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</si>
  <si>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</si>
  <si>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</si>
  <si>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</si>
  <si>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</si>
  <si>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</si>
  <si>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</si>
  <si>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</si>
  <si>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</si>
  <si>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</si>
  <si>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</si>
  <si>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</si>
  <si>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</si>
  <si>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</si>
  <si>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</si>
  <si>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</si>
  <si>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</si>
  <si>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</si>
  <si>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</si>
  <si>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</si>
  <si>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</si>
  <si>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</si>
  <si>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</si>
  <si>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</si>
  <si>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</si>
  <si>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</si>
  <si>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</si>
  <si>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</si>
  <si>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</si>
  <si>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</si>
  <si>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</si>
  <si>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</si>
  <si>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</si>
  <si>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</si>
  <si>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</si>
  <si>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</si>
  <si>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</si>
  <si>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</si>
  <si>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</si>
  <si>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</si>
  <si>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</si>
  <si>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</si>
  <si>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</si>
  <si>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</si>
  <si>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</si>
  <si>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</si>
  <si>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</si>
  <si>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</si>
  <si>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</si>
  <si>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</si>
  <si>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</si>
  <si>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</si>
  <si>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</si>
  <si>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</si>
  <si>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</si>
  <si>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</si>
  <si>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</si>
  <si>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</si>
  <si>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</si>
  <si>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</si>
  <si>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</si>
  <si>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</si>
  <si>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</si>
  <si>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</si>
  <si>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</si>
  <si>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</si>
  <si>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</si>
  <si>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</si>
  <si>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</si>
  <si>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</si>
  <si>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</si>
  <si>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</si>
  <si>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</si>
  <si>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</si>
  <si>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</si>
  <si>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</si>
  <si>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</si>
  <si>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</si>
  <si>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</si>
  <si>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</si>
  <si>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</si>
  <si>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</si>
  <si>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</si>
  <si>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</si>
  <si>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</si>
  <si>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</si>
  <si>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</si>
  <si>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</si>
  <si>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</si>
  <si>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</si>
  <si>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</si>
  <si>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</si>
  <si>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</si>
  <si>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</si>
  <si>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</si>
  <si>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</si>
  <si>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</si>
  <si>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</si>
  <si>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</si>
  <si>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</si>
  <si>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</si>
  <si>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</si>
  <si>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</si>
  <si>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</si>
  <si>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</si>
  <si>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</si>
  <si>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</si>
  <si>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</si>
  <si>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</si>
  <si>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</si>
  <si>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</si>
  <si>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</si>
  <si>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</si>
  <si>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</si>
  <si>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</si>
  <si>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</si>
  <si>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</si>
  <si>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</si>
  <si>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</si>
  <si>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</si>
  <si>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</si>
  <si>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</si>
  <si>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</si>
  <si>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</si>
  <si>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</si>
  <si>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</si>
  <si>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</si>
  <si>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</si>
  <si>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</si>
  <si>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</si>
  <si>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</si>
  <si>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</si>
  <si>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</si>
  <si>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</si>
  <si>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</si>
  <si>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</si>
  <si>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</si>
  <si>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</si>
  <si>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</si>
  <si>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</si>
  <si>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</si>
  <si>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</si>
  <si>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</si>
  <si>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</si>
  <si>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</si>
  <si>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</si>
  <si>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</si>
  <si>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</si>
  <si>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</si>
  <si>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</si>
  <si>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</si>
  <si>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</si>
  <si>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</si>
  <si>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</si>
  <si>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</si>
  <si>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</si>
  <si>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</si>
  <si>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</si>
  <si>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</si>
  <si>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</si>
  <si>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</si>
  <si>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</si>
  <si>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</si>
  <si>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</si>
  <si>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</si>
  <si>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</si>
  <si>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</si>
  <si>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</si>
  <si>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</si>
  <si>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</si>
  <si>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</si>
  <si>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</si>
  <si>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</si>
  <si>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</si>
  <si>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</si>
  <si>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</si>
  <si>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</si>
  <si>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</si>
  <si>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</si>
  <si>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</si>
  <si>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</si>
  <si>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</si>
  <si>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</si>
  <si>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</si>
  <si>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</si>
  <si>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</si>
  <si>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</si>
  <si>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</si>
  <si>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</si>
  <si>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</si>
  <si>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</si>
  <si>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</si>
  <si>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</si>
  <si>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</si>
  <si>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</si>
  <si>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</si>
  <si>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</si>
  <si>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</si>
  <si>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</si>
  <si>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</si>
  <si>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</si>
  <si>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</si>
  <si>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</si>
  <si>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</si>
  <si>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</si>
  <si>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</si>
  <si>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</si>
  <si>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</si>
  <si>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</si>
  <si>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</si>
  <si>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</si>
  <si>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</si>
  <si>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</si>
  <si>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</si>
  <si>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</si>
  <si>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</si>
  <si>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</si>
  <si>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</si>
  <si>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</si>
  <si>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</si>
  <si>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</si>
  <si>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</si>
  <si>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</si>
  <si>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</si>
  <si>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</si>
  <si>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</si>
  <si>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</si>
  <si>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</si>
  <si>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</si>
  <si>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</si>
  <si>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</si>
  <si>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</si>
  <si>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</si>
  <si>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</si>
  <si>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</si>
  <si>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</si>
  <si>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</si>
  <si>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</si>
  <si>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</si>
  <si>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</si>
  <si>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</si>
  <si>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</si>
  <si>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</si>
  <si>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</si>
  <si>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</si>
  <si>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</si>
  <si>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</si>
  <si>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</si>
  <si>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</si>
  <si>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</si>
  <si>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</si>
  <si>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</si>
  <si>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</si>
  <si>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</si>
  <si>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</si>
  <si>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</si>
  <si>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</si>
  <si>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</si>
  <si>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</si>
  <si>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</si>
  <si>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</si>
  <si>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</si>
  <si>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</si>
  <si>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</si>
  <si>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</si>
  <si>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</si>
  <si>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</si>
  <si>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</si>
  <si>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</si>
  <si>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</si>
  <si>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</si>
  <si>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</si>
  <si>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</si>
  <si>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</si>
  <si>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</si>
  <si>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</si>
  <si>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</si>
  <si>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</si>
  <si>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</si>
  <si>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</si>
  <si>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</si>
  <si>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</si>
  <si>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</si>
  <si>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</si>
  <si>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</si>
  <si>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</si>
  <si>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</si>
  <si>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</si>
  <si>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</si>
  <si>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</si>
  <si>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</si>
  <si>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</si>
  <si>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</si>
  <si>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</si>
  <si>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</si>
  <si>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</si>
  <si>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</si>
  <si>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</si>
  <si>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</si>
  <si>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</si>
  <si>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</si>
  <si>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</si>
  <si>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</si>
  <si>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</si>
  <si>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</si>
  <si>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</si>
  <si>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</si>
  <si>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</si>
  <si>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</si>
  <si>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</si>
  <si>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</si>
  <si>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</si>
  <si>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</si>
  <si>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</si>
  <si>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</si>
  <si>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</si>
  <si>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</si>
  <si>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</si>
  <si>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</si>
  <si>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</si>
  <si>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</si>
  <si>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</si>
  <si>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</si>
  <si>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</si>
  <si>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</si>
  <si>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</si>
  <si>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</si>
  <si>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</si>
  <si>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</si>
  <si>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</si>
  <si>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</si>
  <si>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</si>
  <si>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</si>
  <si>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</si>
  <si>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</si>
  <si>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</si>
  <si>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</si>
  <si>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</si>
  <si>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</si>
  <si>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</si>
  <si>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</si>
  <si>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</si>
  <si>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</si>
  <si>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</si>
  <si>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</si>
  <si>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</si>
  <si>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</si>
  <si>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</si>
  <si>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</si>
  <si>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</si>
  <si>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</si>
  <si>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</si>
  <si>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</si>
  <si>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</si>
  <si>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</si>
  <si>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</si>
  <si>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</si>
  <si>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</si>
  <si>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</si>
  <si>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</si>
  <si>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</si>
  <si>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</si>
  <si>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</si>
  <si>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</si>
  <si>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</si>
  <si>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</si>
  <si>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</si>
  <si>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</si>
  <si>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</si>
  <si>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</si>
  <si>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</si>
  <si>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</si>
  <si>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</si>
  <si>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</si>
  <si>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</si>
  <si>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</si>
  <si>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</si>
  <si>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</si>
  <si>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</si>
  <si>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</si>
  <si>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</si>
  <si>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</si>
  <si>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</si>
  <si>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</si>
  <si>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</si>
  <si>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</si>
  <si>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</si>
  <si>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</si>
  <si>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</si>
  <si>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</si>
  <si>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</si>
  <si>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</si>
  <si>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</si>
  <si>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</si>
  <si>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</si>
  <si>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</si>
  <si>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</si>
  <si>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</si>
  <si>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</si>
  <si>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</si>
  <si>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</si>
  <si>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</si>
  <si>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</si>
  <si>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</si>
  <si>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</si>
  <si>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</si>
  <si>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</si>
  <si>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</si>
  <si>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</si>
  <si>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</si>
  <si>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</si>
  <si>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</si>
  <si>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</si>
  <si>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</si>
  <si>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</si>
  <si>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</si>
  <si>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</si>
  <si>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</si>
  <si>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</si>
  <si>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</si>
  <si>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</si>
  <si>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</si>
  <si>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</si>
  <si>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</si>
  <si>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</si>
  <si>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</si>
  <si>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</si>
  <si>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</si>
  <si>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</si>
  <si>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</si>
  <si>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</si>
  <si>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</si>
  <si>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</si>
  <si>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</si>
  <si>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</si>
  <si>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</si>
  <si>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</si>
  <si>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</si>
  <si>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</si>
  <si>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</si>
  <si>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</si>
  <si>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</si>
  <si>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</si>
  <si>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</si>
  <si>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</si>
  <si>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</si>
  <si>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</si>
  <si>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</si>
  <si>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</si>
  <si>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</si>
  <si>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</si>
  <si>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</si>
  <si>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</si>
  <si>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</si>
  <si>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</si>
  <si>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</si>
  <si>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</si>
  <si>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</si>
  <si>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</si>
  <si>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</si>
  <si>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</si>
  <si>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</si>
  <si>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</si>
  <si>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</si>
  <si>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</si>
  <si>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</si>
  <si>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</si>
  <si>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</si>
  <si>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</si>
  <si>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</si>
  <si>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</si>
  <si>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</si>
  <si>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</si>
  <si>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</si>
  <si>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</si>
  <si>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</si>
  <si>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</si>
  <si>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</si>
  <si>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</si>
  <si>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</si>
  <si>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</si>
  <si>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</si>
  <si>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</si>
  <si>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</si>
  <si>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</si>
  <si>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</si>
  <si>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</si>
  <si>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</si>
  <si>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</si>
  <si>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</si>
  <si>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</si>
  <si>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</si>
  <si>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</si>
  <si>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</si>
  <si>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</si>
  <si>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</si>
  <si>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</si>
  <si>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</si>
  <si>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</si>
  <si>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</si>
  <si>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</si>
  <si>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</si>
  <si>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</si>
  <si>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</si>
  <si>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</si>
  <si>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</si>
  <si>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</si>
  <si>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</si>
  <si>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</si>
  <si>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</si>
  <si>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</si>
  <si>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</si>
  <si>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</si>
  <si>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</si>
  <si>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</si>
  <si>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</si>
  <si>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</si>
  <si>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</si>
  <si>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</si>
  <si>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</si>
  <si>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</si>
  <si>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</si>
  <si>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</si>
  <si>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</si>
  <si>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</si>
  <si>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</si>
  <si>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</si>
  <si>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</si>
  <si>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</si>
  <si>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</si>
  <si>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</si>
  <si>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</si>
  <si>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</si>
  <si>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</si>
  <si>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</si>
  <si>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</si>
  <si>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</si>
  <si>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</si>
  <si>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</si>
  <si>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</si>
  <si>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</si>
  <si>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</si>
  <si>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</si>
  <si>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</si>
  <si>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</si>
  <si>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</si>
  <si>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</si>
  <si>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</si>
  <si>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</si>
  <si>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</si>
  <si>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</si>
  <si>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</si>
  <si>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</si>
  <si>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</si>
  <si>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Castor CR-A "Bronse" Control Probe</t>
  </si>
  <si>
    <t>BL-2 Toroidal Aerospike "Sprengningsnal" Liquid Fuel Engine</t>
  </si>
  <si>
    <t>System Long Name</t>
  </si>
  <si>
    <t>Soyuz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</si>
</sst>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89"/>
  <sheetViews>
    <sheetView tabSelected="1" zoomScale="120" zoomScaleNormal="120" workbookViewId="0">
      <pane xSplit="3" ySplit="1" topLeftCell="X2" activePane="bottomRight" state="frozen"/>
      <selection pane="topRight" activeCell="C1" sqref="C1"/>
      <selection pane="bottomLeft" activeCell="A2" sqref="A2"/>
      <selection pane="bottomRight" activeCell="AD2" sqref="AD2"/>
    </sheetView>
  </sheetViews>
  <sheetFormatPr defaultRowHeight="14.5" x14ac:dyDescent="0.35"/>
  <cols>
    <col min="1" max="1" width="10.81640625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101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565</v>
      </c>
      <c r="V1" s="10" t="s">
        <v>289</v>
      </c>
      <c r="W1" s="10" t="s">
        <v>245</v>
      </c>
      <c r="X1" s="10" t="s">
        <v>288</v>
      </c>
      <c r="Y1" s="10" t="s">
        <v>1479</v>
      </c>
      <c r="Z1" s="10" t="s">
        <v>310</v>
      </c>
      <c r="AA1" s="10" t="s">
        <v>309</v>
      </c>
      <c r="AB1" s="10" t="s">
        <v>353</v>
      </c>
      <c r="AD1" s="11" t="s">
        <v>322</v>
      </c>
      <c r="AF1" s="17" t="s">
        <v>328</v>
      </c>
      <c r="AG1" s="17" t="s">
        <v>329</v>
      </c>
      <c r="AH1" s="17" t="s">
        <v>323</v>
      </c>
      <c r="AI1" s="17" t="s">
        <v>324</v>
      </c>
      <c r="AJ1" s="17" t="s">
        <v>325</v>
      </c>
      <c r="AK1" s="17" t="s">
        <v>326</v>
      </c>
      <c r="AL1" s="17" t="s">
        <v>327</v>
      </c>
      <c r="AM1" s="15" t="s">
        <v>331</v>
      </c>
      <c r="AO1" s="15" t="s">
        <v>240</v>
      </c>
      <c r="AP1" s="16" t="s">
        <v>319</v>
      </c>
      <c r="AQ1" s="16" t="s">
        <v>312</v>
      </c>
      <c r="AR1" s="16" t="s">
        <v>320</v>
      </c>
      <c r="AS1" s="10" t="s">
        <v>359</v>
      </c>
      <c r="AT1" s="16" t="s">
        <v>313</v>
      </c>
    </row>
    <row r="2" spans="1:46" ht="348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6</v>
      </c>
      <c r="G2">
        <v>3000</v>
      </c>
      <c r="H2">
        <v>830</v>
      </c>
      <c r="I2">
        <v>0.05</v>
      </c>
      <c r="J2" t="s">
        <v>23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@TechRequired = ",M2,IF($R2&lt;&gt;"",_xlfn.CONCAT(CHAR(10),"    @",$R$1," = ",$R2),""),IF($S2&lt;&gt;"",_xlfn.CONCAT(CHAR(10),"    @",$S$1," = ",$S2),""),IF($T2&lt;&gt;"",_xlfn.CONCAT(CHAR(10),"    @",$T$1," = ",$T2)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 xml:space="preserve"> #LOC_KTT_Tantares_castor_control_s0_1_Title = Castor CR-A "Bronse" Control Probe
@PART[castor_control_s0_1]:NEEDS[!002_CommunityPartsTitles]:AFTER[Tantares] // Castor CR-A "Bronse" Control Probe (Castor CR-A "Bronse" Control Black)
{
    @title = #LOC_KTT_Tantares_castor_control_s0_1_Title // Castor CR-A "Bronse" Control Probe
}
@PART[castor_control_s0_1]:AFTER[Tantares] // Castor CR-A "Bronse" Control Probe (Castor CR-A "Bronse" Control Black)
{
    @TechRequired = communicationSatellites
    spacePlaneSystemUpgradeType = soyuz
    spaceplaneUpgradeType = spaceCapable
    baseSkinTemp = 
    upgradeSkinTemp = 
}</v>
      </c>
      <c r="M2" s="9" t="str">
        <f>_xlfn.XLOOKUP(_xlfn.CONCAT(N2,O2),TechTree!$C$2:$C$500,TechTree!$D$2:$D$500,"Not Valid Combination",0,1)</f>
        <v>communicationSatellites</v>
      </c>
      <c r="N2" s="8" t="s">
        <v>218</v>
      </c>
      <c r="O2" s="8">
        <v>5</v>
      </c>
      <c r="P2" s="8" t="s">
        <v>314</v>
      </c>
      <c r="Q2" s="10" t="s">
        <v>1477</v>
      </c>
      <c r="T2" s="17"/>
      <c r="U2" s="17"/>
      <c r="V2" s="10" t="s">
        <v>244</v>
      </c>
      <c r="W2" s="10" t="s">
        <v>255</v>
      </c>
      <c r="X2" s="10" t="s">
        <v>1464</v>
      </c>
      <c r="Y2" s="10" t="s">
        <v>1480</v>
      </c>
      <c r="Z2" s="10" t="s">
        <v>295</v>
      </c>
      <c r="AA2" s="10" t="s">
        <v>304</v>
      </c>
      <c r="AB2" s="10" t="s">
        <v>330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castor_control_s0_1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2" s="14"/>
      <c r="AF2" s="18" t="s">
        <v>330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
    spaceplaneUpgradeType = spaceCapable
    baseSkinTemp = 
    upgradeSkinTemp = 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IF(P2="Engine",_xlfn.XLOOKUP(_xlfn.CONCAT(N2,O2+AS2),TechTree!$C$2:$C$500,TechTree!$D$2:$D$500,"Not Valid Combination",0,1),"")</f>
        <v/>
      </c>
    </row>
    <row r="3" spans="1:46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6</v>
      </c>
      <c r="G3">
        <v>3000</v>
      </c>
      <c r="H3">
        <v>830</v>
      </c>
      <c r="I3">
        <v>7.4999999999999997E-2</v>
      </c>
      <c r="J3" t="s">
        <v>23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@TechRequired = ",M3,IF($R3&lt;&gt;"",_xlfn.CONCAT(CHAR(10),"    @",$R$1," = ",$R3),""),IF($S3&lt;&gt;"",_xlfn.CONCAT(CHAR(10),"    @",$S$1," = ",$S3),""),IF($T3&lt;&gt;"",_xlfn.CONCAT(CHAR(10),"    @",$T$1," = ",$T3)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@TechRequired = unmannedTech
}</v>
      </c>
      <c r="M3" s="9" t="str">
        <f>_xlfn.XLOOKUP(_xlfn.CONCAT(N3,O3),TechTree!$C$2:$C$500,TechTree!$D$2:$D$500,"Not Valid Combination",0,1)</f>
        <v>unmannedTech</v>
      </c>
      <c r="N3" s="8" t="s">
        <v>218</v>
      </c>
      <c r="O3" s="8">
        <v>6</v>
      </c>
      <c r="P3" s="8" t="s">
        <v>243</v>
      </c>
      <c r="U3" s="17"/>
      <c r="V3" s="10" t="s">
        <v>244</v>
      </c>
      <c r="W3" s="10" t="s">
        <v>260</v>
      </c>
      <c r="Z3" s="10" t="s">
        <v>295</v>
      </c>
      <c r="AA3" s="10" t="s">
        <v>304</v>
      </c>
      <c r="AB3" s="10" t="s">
        <v>330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330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IF(P3="Engine",_xlfn.XLOOKUP(_xlfn.CONCAT(N3,O3+AS3),TechTree!$C$2:$C$500,TechTree!$D$2:$D$500,"Not Valid Combination",0,1),"")</f>
        <v/>
      </c>
    </row>
    <row r="4" spans="1:46" ht="348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6</v>
      </c>
      <c r="G4">
        <v>3000</v>
      </c>
      <c r="H4">
        <v>830</v>
      </c>
      <c r="I4">
        <v>0.1</v>
      </c>
      <c r="J4" t="s">
        <v>23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@TechRequired = ",M4,IF($R4&lt;&gt;"",_xlfn.CONCAT(CHAR(10),"    @",$R$1," = ",$R4),""),IF($S4&lt;&gt;"",_xlfn.CONCAT(CHAR(10),"    @",$S$1," = ",$S4),""),IF($T4&lt;&gt;"",_xlfn.CONCAT(CHAR(10),"    @",$T$1," = ",$T4)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@TechRequired = unmannedTech
}</v>
      </c>
      <c r="M4" s="9" t="str">
        <f>_xlfn.XLOOKUP(_xlfn.CONCAT(N4,O4),TechTree!$C$2:$C$500,TechTree!$D$2:$D$500,"Not Valid Combination",0,1)</f>
        <v>unmannedTech</v>
      </c>
      <c r="N4" s="8" t="s">
        <v>218</v>
      </c>
      <c r="O4" s="8">
        <v>6</v>
      </c>
      <c r="P4" s="8" t="s">
        <v>243</v>
      </c>
      <c r="U4" s="17"/>
      <c r="V4" s="10" t="s">
        <v>244</v>
      </c>
      <c r="W4" s="10" t="s">
        <v>260</v>
      </c>
      <c r="Z4" s="10" t="s">
        <v>295</v>
      </c>
      <c r="AA4" s="10" t="s">
        <v>304</v>
      </c>
      <c r="AB4" s="10" t="s">
        <v>330</v>
      </c>
      <c r="AD4" s="12" t="str">
        <f t="shared" si="1"/>
        <v/>
      </c>
      <c r="AE4" s="14"/>
      <c r="AF4" s="18" t="s">
        <v>330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IF(P4="Engine",_xlfn.XLOOKUP(_xlfn.CONCAT(N4,O4+AS4),TechTree!$C$2:$C$500,TechTree!$D$2:$D$500,"Not Valid Combination",0,1),"")</f>
        <v/>
      </c>
    </row>
    <row r="5" spans="1:46" ht="348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16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@TechRequired = ",M5,IF($R5&lt;&gt;"",_xlfn.CONCAT(CHAR(10),"    @",$R$1," = ",$R5),""),IF($S5&lt;&gt;"",_xlfn.CONCAT(CHAR(10),"    @",$S$1," = ",$S5),""),IF($T5&lt;&gt;"",_xlfn.CONCAT(CHAR(10),"    @",$T$1," = ",$T5)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224</v>
      </c>
      <c r="O5" s="8">
        <v>4</v>
      </c>
      <c r="P5" s="8" t="s">
        <v>7</v>
      </c>
      <c r="V5" s="10" t="s">
        <v>244</v>
      </c>
      <c r="W5" s="10" t="s">
        <v>258</v>
      </c>
      <c r="Z5" s="10" t="s">
        <v>295</v>
      </c>
      <c r="AA5" s="10" t="s">
        <v>304</v>
      </c>
      <c r="AB5" s="10" t="s">
        <v>330</v>
      </c>
      <c r="AD5" s="12" t="str">
        <f t="shared" si="1"/>
        <v/>
      </c>
      <c r="AE5" s="14"/>
      <c r="AF5" s="18" t="s">
        <v>330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IF(P5="Engine",_xlfn.XLOOKUP(_xlfn.CONCAT(N5,O5+AS5),TechTree!$C$2:$C$500,TechTree!$D$2:$D$500,"Not Valid Combination",0,1),"")</f>
        <v/>
      </c>
    </row>
    <row r="6" spans="1:46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16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@TechRequired = ",M6,IF($R6&lt;&gt;"",_xlfn.CONCAT(CHAR(10),"    @",$R$1," = ",$R6),""),IF($S6&lt;&gt;"",_xlfn.CONCAT(CHAR(10),"    @",$S$1," = ",$S6),""),IF($T6&lt;&gt;"",_xlfn.CONCAT(CHAR(10),"    @",$T$1," = ",$T6)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224</v>
      </c>
      <c r="O6" s="8">
        <v>4</v>
      </c>
      <c r="P6" s="8" t="s">
        <v>7</v>
      </c>
      <c r="V6" s="10" t="s">
        <v>244</v>
      </c>
      <c r="W6" s="10" t="s">
        <v>260</v>
      </c>
      <c r="Z6" s="10" t="s">
        <v>295</v>
      </c>
      <c r="AA6" s="10" t="s">
        <v>304</v>
      </c>
      <c r="AB6" s="10" t="s">
        <v>330</v>
      </c>
      <c r="AD6" s="12" t="str">
        <f t="shared" si="1"/>
        <v/>
      </c>
      <c r="AE6" s="14"/>
      <c r="AF6" s="18" t="s">
        <v>330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IF(P6="Engine",_xlfn.XLOOKUP(_xlfn.CONCAT(N6,O6+AS6),TechTree!$C$2:$C$500,TechTree!$D$2:$D$500,"Not Valid Combination",0,1),"")</f>
        <v/>
      </c>
    </row>
    <row r="7" spans="1:46" ht="348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16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@TechRequired = ",M7,IF($R7&lt;&gt;"",_xlfn.CONCAT(CHAR(10),"    @",$R$1," = ",$R7),""),IF($S7&lt;&gt;"",_xlfn.CONCAT(CHAR(10),"    @",$S$1," = ",$S7),""),IF($T7&lt;&gt;"",_xlfn.CONCAT(CHAR(10),"    @",$T$1," = ",$T7)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221</v>
      </c>
      <c r="O7" s="8">
        <v>5</v>
      </c>
      <c r="P7" s="8" t="s">
        <v>7</v>
      </c>
      <c r="V7" s="10" t="s">
        <v>244</v>
      </c>
      <c r="W7" s="10" t="s">
        <v>385</v>
      </c>
      <c r="Z7" s="10" t="s">
        <v>295</v>
      </c>
      <c r="AA7" s="10" t="s">
        <v>304</v>
      </c>
      <c r="AB7" s="10" t="s">
        <v>330</v>
      </c>
      <c r="AD7" s="12" t="str">
        <f t="shared" si="1"/>
        <v/>
      </c>
      <c r="AE7" s="14"/>
      <c r="AF7" s="18" t="s">
        <v>330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IF(P7="Engine",_xlfn.XLOOKUP(_xlfn.CONCAT(N7,O7+AS7),TechTree!$C$2:$C$500,TechTree!$D$2:$D$500,"Not Valid Combination",0,1),"")</f>
        <v/>
      </c>
    </row>
    <row r="8" spans="1:46" ht="348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11</v>
      </c>
      <c r="G8">
        <v>250</v>
      </c>
      <c r="H8">
        <v>50</v>
      </c>
      <c r="I8">
        <v>0.01</v>
      </c>
      <c r="J8" t="s">
        <v>16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@TechRequired = ",M8,IF($R8&lt;&gt;"",_xlfn.CONCAT(CHAR(10),"    @",$R$1," = ",$R8),""),IF($S8&lt;&gt;"",_xlfn.CONCAT(CHAR(10),"    @",$S$1," = ",$S8),""),IF($T8&lt;&gt;"",_xlfn.CONCAT(CHAR(10),"    @",$T$1," = ",$T8)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216</v>
      </c>
      <c r="O8" s="8">
        <v>5</v>
      </c>
      <c r="P8" s="8" t="s">
        <v>243</v>
      </c>
      <c r="V8" s="10" t="s">
        <v>244</v>
      </c>
      <c r="W8" s="10" t="s">
        <v>260</v>
      </c>
      <c r="Z8" s="10" t="s">
        <v>295</v>
      </c>
      <c r="AA8" s="10" t="s">
        <v>304</v>
      </c>
      <c r="AB8" s="10" t="s">
        <v>330</v>
      </c>
      <c r="AD8" s="12" t="str">
        <f t="shared" si="1"/>
        <v/>
      </c>
      <c r="AE8" s="14"/>
      <c r="AF8" s="18" t="s">
        <v>330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IF(P8="Engine",_xlfn.XLOOKUP(_xlfn.CONCAT(N8,O8+AS8),TechTree!$C$2:$C$500,TechTree!$D$2:$D$500,"Not Valid Combination",0,1),"")</f>
        <v/>
      </c>
    </row>
    <row r="9" spans="1:46" ht="348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11</v>
      </c>
      <c r="G9">
        <v>250</v>
      </c>
      <c r="H9">
        <v>50</v>
      </c>
      <c r="I9">
        <v>0.02</v>
      </c>
      <c r="J9" t="s">
        <v>16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@TechRequired = ",M9,IF($R9&lt;&gt;"",_xlfn.CONCAT(CHAR(10),"    @",$R$1," = ",$R9),""),IF($S9&lt;&gt;"",_xlfn.CONCAT(CHAR(10),"    @",$S$1," = ",$S9),""),IF($T9&lt;&gt;"",_xlfn.CONCAT(CHAR(10),"    @",$T$1," = ",$T9)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216</v>
      </c>
      <c r="O9" s="8">
        <v>5</v>
      </c>
      <c r="P9" s="8" t="s">
        <v>243</v>
      </c>
      <c r="V9" s="10" t="s">
        <v>244</v>
      </c>
      <c r="W9" s="10" t="s">
        <v>260</v>
      </c>
      <c r="Z9" s="10" t="s">
        <v>295</v>
      </c>
      <c r="AA9" s="10" t="s">
        <v>304</v>
      </c>
      <c r="AB9" s="10" t="s">
        <v>330</v>
      </c>
      <c r="AD9" s="12" t="str">
        <f t="shared" si="1"/>
        <v/>
      </c>
      <c r="AE9" s="14"/>
      <c r="AF9" s="18" t="s">
        <v>330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IF(P9="Engine",_xlfn.XLOOKUP(_xlfn.CONCAT(N9,O9+AS9),TechTree!$C$2:$C$500,TechTree!$D$2:$D$500,"Not Valid Combination",0,1),"")</f>
        <v/>
      </c>
    </row>
    <row r="10" spans="1:46" ht="348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58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@TechRequired = ",M10,IF($R10&lt;&gt;"",_xlfn.CONCAT(CHAR(10),"    @",$R$1," = ",$R10),""),IF($S10&lt;&gt;"",_xlfn.CONCAT(CHAR(10),"    @",$S$1," = ",$S10),""),IF($T10&lt;&gt;"",_xlfn.CONCAT(CHAR(10),"    @",$T$1," = ",$T10)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221</v>
      </c>
      <c r="O10" s="8">
        <v>5</v>
      </c>
      <c r="P10" s="8" t="s">
        <v>7</v>
      </c>
      <c r="V10" s="10" t="s">
        <v>244</v>
      </c>
      <c r="W10" s="10" t="s">
        <v>260</v>
      </c>
      <c r="Z10" s="10" t="s">
        <v>295</v>
      </c>
      <c r="AA10" s="10" t="s">
        <v>304</v>
      </c>
      <c r="AB10" s="10" t="s">
        <v>330</v>
      </c>
      <c r="AD10" s="12" t="str">
        <f t="shared" si="1"/>
        <v/>
      </c>
      <c r="AE10" s="14"/>
      <c r="AF10" s="18" t="s">
        <v>330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IF(P10="Engine",_xlfn.XLOOKUP(_xlfn.CONCAT(N10,O10+AS10),TechTree!$C$2:$C$500,TechTree!$D$2:$D$500,"Not Valid Combination",0,1),"")</f>
        <v/>
      </c>
    </row>
    <row r="11" spans="1:46" ht="348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58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@TechRequired = ",M11,IF($R11&lt;&gt;"",_xlfn.CONCAT(CHAR(10),"    @",$R$1," = ",$R11),""),IF($S11&lt;&gt;"",_xlfn.CONCAT(CHAR(10),"    @",$S$1," = ",$S11),""),IF($T11&lt;&gt;"",_xlfn.CONCAT(CHAR(10),"    @",$T$1," = ",$T11)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221</v>
      </c>
      <c r="O11" s="8">
        <v>5</v>
      </c>
      <c r="P11" s="8" t="s">
        <v>7</v>
      </c>
      <c r="V11" s="10" t="s">
        <v>244</v>
      </c>
      <c r="W11" s="10" t="s">
        <v>260</v>
      </c>
      <c r="Z11" s="10" t="s">
        <v>295</v>
      </c>
      <c r="AA11" s="10" t="s">
        <v>304</v>
      </c>
      <c r="AB11" s="10" t="s">
        <v>330</v>
      </c>
      <c r="AD11" s="12" t="str">
        <f t="shared" si="1"/>
        <v/>
      </c>
      <c r="AE11" s="14"/>
      <c r="AF11" s="18" t="s">
        <v>330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IF(P11="Engine",_xlfn.XLOOKUP(_xlfn.CONCAT(N11,O11+AS11),TechTree!$C$2:$C$500,TechTree!$D$2:$D$500,"Not Valid Combination",0,1),"")</f>
        <v/>
      </c>
    </row>
    <row r="12" spans="1:46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8</v>
      </c>
      <c r="G12">
        <v>1000</v>
      </c>
      <c r="H12">
        <v>200</v>
      </c>
      <c r="I12">
        <v>2.5000000000000001E-2</v>
      </c>
      <c r="J12" t="s">
        <v>45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@TechRequired = ",M12,IF($R12&lt;&gt;"",_xlfn.CONCAT(CHAR(10),"    @",$R$1," = ",$R12),""),IF($S12&lt;&gt;"",_xlfn.CONCAT(CHAR(10),"    @",$S$1," = ",$S12),""),IF($T12&lt;&gt;"",_xlfn.CONCAT(CHAR(10),"    @",$T$1," = ",$T12)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222</v>
      </c>
      <c r="O12" s="8">
        <v>2</v>
      </c>
      <c r="P12" s="8" t="s">
        <v>243</v>
      </c>
      <c r="V12" s="10" t="s">
        <v>244</v>
      </c>
      <c r="W12" s="10" t="s">
        <v>260</v>
      </c>
      <c r="Z12" s="10" t="s">
        <v>295</v>
      </c>
      <c r="AA12" s="10" t="s">
        <v>304</v>
      </c>
      <c r="AB12" s="10" t="s">
        <v>330</v>
      </c>
      <c r="AD12" s="12" t="str">
        <f t="shared" si="1"/>
        <v/>
      </c>
      <c r="AE12" s="14"/>
      <c r="AF12" s="18" t="s">
        <v>330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IF(P12="Engine",_xlfn.XLOOKUP(_xlfn.CONCAT(N12,O12+AS12),TechTree!$C$2:$C$500,TechTree!$D$2:$D$500,"Not Valid Combination",0,1),"")</f>
        <v/>
      </c>
    </row>
    <row r="13" spans="1:46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8</v>
      </c>
      <c r="G13">
        <v>225</v>
      </c>
      <c r="H13">
        <v>45</v>
      </c>
      <c r="I13">
        <v>0.02</v>
      </c>
      <c r="J13" t="s">
        <v>81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@TechRequired = ",M13,IF($R13&lt;&gt;"",_xlfn.CONCAT(CHAR(10),"    @",$R$1," = ",$R13),""),IF($S13&lt;&gt;"",_xlfn.CONCAT(CHAR(10),"    @",$S$1," = ",$S13),""),IF($T13&lt;&gt;"",_xlfn.CONCAT(CHAR(10),"    @",$T$1," = ",$T13)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222</v>
      </c>
      <c r="O13" s="8">
        <v>4</v>
      </c>
      <c r="P13" s="8" t="s">
        <v>243</v>
      </c>
      <c r="V13" s="10" t="s">
        <v>244</v>
      </c>
      <c r="W13" s="10" t="s">
        <v>260</v>
      </c>
      <c r="X13" s="10" t="s">
        <v>1465</v>
      </c>
      <c r="Z13" s="10" t="s">
        <v>295</v>
      </c>
      <c r="AA13" s="10" t="s">
        <v>304</v>
      </c>
      <c r="AB13" s="10" t="s">
        <v>330</v>
      </c>
      <c r="AD13" s="12" t="str">
        <f t="shared" si="1"/>
        <v/>
      </c>
      <c r="AE13" s="14"/>
      <c r="AF13" s="18" t="s">
        <v>330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IF(P13="Engine",_xlfn.XLOOKUP(_xlfn.CONCAT(N13,O13+AS13),TechTree!$C$2:$C$500,TechTree!$D$2:$D$500,"Not Valid Combination",0,1),"")</f>
        <v/>
      </c>
    </row>
    <row r="14" spans="1:46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8</v>
      </c>
      <c r="G14">
        <v>225</v>
      </c>
      <c r="H14">
        <v>45</v>
      </c>
      <c r="I14">
        <v>0.02</v>
      </c>
      <c r="J14" t="s">
        <v>81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@TechRequired = ",M14,IF($R14&lt;&gt;"",_xlfn.CONCAT(CHAR(10),"    @",$R$1," = ",$R14),""),IF($S14&lt;&gt;"",_xlfn.CONCAT(CHAR(10),"    @",$S$1," = ",$S14),""),IF($T14&lt;&gt;"",_xlfn.CONCAT(CHAR(10),"    @",$T$1," = ",$T14)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222</v>
      </c>
      <c r="O14" s="8">
        <v>4</v>
      </c>
      <c r="P14" s="8" t="s">
        <v>243</v>
      </c>
      <c r="V14" s="10" t="s">
        <v>244</v>
      </c>
      <c r="W14" s="10" t="s">
        <v>260</v>
      </c>
      <c r="X14" s="10" t="s">
        <v>1465</v>
      </c>
      <c r="Z14" s="10" t="s">
        <v>295</v>
      </c>
      <c r="AA14" s="10" t="s">
        <v>304</v>
      </c>
      <c r="AB14" s="10" t="s">
        <v>330</v>
      </c>
      <c r="AD14" s="12" t="str">
        <f t="shared" si="1"/>
        <v/>
      </c>
      <c r="AE14" s="14"/>
      <c r="AF14" s="18" t="s">
        <v>330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IF(P14="Engine",_xlfn.XLOOKUP(_xlfn.CONCAT(N14,O14+AS14),TechTree!$C$2:$C$500,TechTree!$D$2:$D$500,"Not Valid Combination",0,1),"")</f>
        <v/>
      </c>
    </row>
    <row r="15" spans="1:46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39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@TechRequired = ",M15,IF($R15&lt;&gt;"",_xlfn.CONCAT(CHAR(10),"    @",$R$1," = ",$R15),""),IF($S15&lt;&gt;"",_xlfn.CONCAT(CHAR(10),"    @",$S$1," = ",$S15),""),IF($T15&lt;&gt;"",_xlfn.CONCAT(CHAR(10),"    @",$T$1," = ",$T15)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224</v>
      </c>
      <c r="O15" s="8">
        <v>4</v>
      </c>
      <c r="P15" s="8" t="s">
        <v>290</v>
      </c>
      <c r="V15" s="10" t="s">
        <v>244</v>
      </c>
      <c r="W15" s="10" t="s">
        <v>260</v>
      </c>
      <c r="X15" s="10" t="s">
        <v>1464</v>
      </c>
      <c r="Z15" s="10" t="s">
        <v>295</v>
      </c>
      <c r="AA15" s="10" t="s">
        <v>304</v>
      </c>
      <c r="AB15" s="10" t="s">
        <v>330</v>
      </c>
      <c r="AD15" s="12" t="str">
        <f t="shared" si="1"/>
        <v>// Choose the one with the part that you want to represent the system
#LOC_KTT_Tantares_soyuz_SYSTEM_UPGRADE_TITLE = 
PARTUPGRADE:NEEDS[Tantares]
{
    name = soyuzUpgrade
    type = system
    systemUpgradeName = #LOC_KTT_Tantares_soyuz_SYSTEM_UPGRADE_TITLE // 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5" s="14"/>
      <c r="AF15" s="18" t="s">
        <v>330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IF(P15="Engine",_xlfn.XLOOKUP(_xlfn.CONCAT(N15,O15+AS15),TechTree!$C$2:$C$500,TechTree!$D$2:$D$500,"Not Valid Combination",0,1),"")</f>
        <v/>
      </c>
    </row>
    <row r="16" spans="1:46" ht="348.5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39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@TechRequired = ",M16,IF($R16&lt;&gt;"",_xlfn.CONCAT(CHAR(10),"    @",$R$1," = ",$R16),""),IF($S16&lt;&gt;"",_xlfn.CONCAT(CHAR(10),"    @",$S$1," = ",$S16),""),IF($T16&lt;&gt;"",_xlfn.CONCAT(CHAR(10),"    @",$T$1," = ",$T16)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224</v>
      </c>
      <c r="O16" s="8">
        <v>4</v>
      </c>
      <c r="P16" s="8" t="s">
        <v>290</v>
      </c>
      <c r="V16" s="10" t="s">
        <v>244</v>
      </c>
      <c r="W16" s="10" t="s">
        <v>260</v>
      </c>
      <c r="X16" s="10" t="s">
        <v>1464</v>
      </c>
      <c r="Z16" s="10" t="s">
        <v>295</v>
      </c>
      <c r="AA16" s="10" t="s">
        <v>304</v>
      </c>
      <c r="AB16" s="10" t="s">
        <v>330</v>
      </c>
      <c r="AD16" s="12" t="str">
        <f t="shared" si="1"/>
        <v>// Choose the one with the part that you want to represent the system
#LOC_KTT_Tantares_soyuz_SYSTEM_UPGRADE_TITLE = 
PARTUPGRADE:NEEDS[Tantares]
{
    name = soyuzUpgrade
    type = system
    systemUpgradeName = #LOC_KTT_Tantares_soyuz_SYSTEM_UPGRADE_TITLE // 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6" s="14"/>
      <c r="AF16" s="18" t="s">
        <v>330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IF(P16="Engine",_xlfn.XLOOKUP(_xlfn.CONCAT(N16,O16+AS16),TechTree!$C$2:$C$500,TechTree!$D$2:$D$500,"Not Valid Combination",0,1),"")</f>
        <v/>
      </c>
    </row>
    <row r="17" spans="1:46" ht="348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39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@TechRequired = ",M17,IF($R17&lt;&gt;"",_xlfn.CONCAT(CHAR(10),"    @",$R$1," = ",$R17),""),IF($S17&lt;&gt;"",_xlfn.CONCAT(CHAR(10),"    @",$S$1," = ",$S17),""),IF($T17&lt;&gt;"",_xlfn.CONCAT(CHAR(10),"    @",$T$1," = ",$T17)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224</v>
      </c>
      <c r="O17" s="8">
        <v>4</v>
      </c>
      <c r="P17" s="8" t="s">
        <v>290</v>
      </c>
      <c r="V17" s="10" t="s">
        <v>244</v>
      </c>
      <c r="W17" s="10" t="s">
        <v>260</v>
      </c>
      <c r="X17" s="10" t="s">
        <v>1464</v>
      </c>
      <c r="Z17" s="10" t="s">
        <v>295</v>
      </c>
      <c r="AA17" s="10" t="s">
        <v>304</v>
      </c>
      <c r="AB17" s="10" t="s">
        <v>330</v>
      </c>
      <c r="AD17" s="12" t="str">
        <f t="shared" si="1"/>
        <v>// Choose the one with the part that you want to represent the system
#LOC_KTT_Tantares_soyuz_SYSTEM_UPGRADE_TITLE = 
PARTUPGRADE:NEEDS[Tantares]
{
    name = soyuzUpgrade
    type = system
    systemUpgradeName = #LOC_KTT_Tantares_soyuz_SYSTEM_UPGRADE_TITLE // 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7" s="14"/>
      <c r="AF17" s="18" t="s">
        <v>330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IF(P17="Engine",_xlfn.XLOOKUP(_xlfn.CONCAT(N17,O17+AS17),TechTree!$C$2:$C$500,TechTree!$D$2:$D$500,"Not Valid Combination",0,1),"")</f>
        <v/>
      </c>
    </row>
    <row r="18" spans="1:46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8</v>
      </c>
      <c r="G18">
        <v>225</v>
      </c>
      <c r="H18">
        <v>45</v>
      </c>
      <c r="I18">
        <v>5.0000000000000001E-3</v>
      </c>
      <c r="J18" t="s">
        <v>81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@TechRequired = ",M18,IF($R18&lt;&gt;"",_xlfn.CONCAT(CHAR(10),"    @",$R$1," = ",$R18),""),IF($S18&lt;&gt;"",_xlfn.CONCAT(CHAR(10),"    @",$S$1," = ",$S18),""),IF($T18&lt;&gt;"",_xlfn.CONCAT(CHAR(10),"    @",$T$1," = ",$T18)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V18" s="10" t="s">
        <v>244</v>
      </c>
      <c r="W18" s="10" t="s">
        <v>260</v>
      </c>
      <c r="Z18" s="10" t="s">
        <v>295</v>
      </c>
      <c r="AA18" s="10" t="s">
        <v>304</v>
      </c>
      <c r="AB18" s="10" t="s">
        <v>330</v>
      </c>
      <c r="AD18" s="12" t="str">
        <f t="shared" si="1"/>
        <v/>
      </c>
      <c r="AE18" s="14"/>
      <c r="AF18" s="18" t="s">
        <v>330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IF(P18="Engine",_xlfn.XLOOKUP(_xlfn.CONCAT(N18,O18+AS18),TechTree!$C$2:$C$500,TechTree!$D$2:$D$500,"Not Valid Combination",0,1),"")</f>
        <v/>
      </c>
    </row>
    <row r="19" spans="1:46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8</v>
      </c>
      <c r="G19">
        <v>225</v>
      </c>
      <c r="H19">
        <v>45</v>
      </c>
      <c r="I19">
        <v>0.01</v>
      </c>
      <c r="J19" t="s">
        <v>81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@TechRequired = ",M19,IF($R19&lt;&gt;"",_xlfn.CONCAT(CHAR(10),"    @",$R$1," = ",$R19),""),IF($S19&lt;&gt;"",_xlfn.CONCAT(CHAR(10),"    @",$S$1," = ",$S19),""),IF($T19&lt;&gt;"",_xlfn.CONCAT(CHAR(10),"    @",$T$1," = ",$T19)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222</v>
      </c>
      <c r="O19" s="8">
        <v>6</v>
      </c>
      <c r="P19" s="8" t="s">
        <v>243</v>
      </c>
      <c r="V19" s="10" t="s">
        <v>244</v>
      </c>
      <c r="W19" s="10" t="s">
        <v>260</v>
      </c>
      <c r="Z19" s="10" t="s">
        <v>295</v>
      </c>
      <c r="AA19" s="10" t="s">
        <v>304</v>
      </c>
      <c r="AB19" s="10" t="s">
        <v>330</v>
      </c>
      <c r="AD19" s="12" t="str">
        <f t="shared" si="1"/>
        <v/>
      </c>
      <c r="AE19" s="14"/>
      <c r="AF19" s="18" t="s">
        <v>330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IF(P19="Engine",_xlfn.XLOOKUP(_xlfn.CONCAT(N19,O19+AS19),TechTree!$C$2:$C$500,TechTree!$D$2:$D$500,"Not Valid Combination",0,1),"")</f>
        <v/>
      </c>
    </row>
    <row r="20" spans="1:46" ht="348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8</v>
      </c>
      <c r="G20">
        <v>225</v>
      </c>
      <c r="H20">
        <v>45</v>
      </c>
      <c r="I20">
        <v>0.01</v>
      </c>
      <c r="J20" t="s">
        <v>81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@TechRequired = ",M20,IF($R20&lt;&gt;"",_xlfn.CONCAT(CHAR(10),"    @",$R$1," = ",$R20),""),IF($S20&lt;&gt;"",_xlfn.CONCAT(CHAR(10),"    @",$S$1," = ",$S20),""),IF($T20&lt;&gt;"",_xlfn.CONCAT(CHAR(10),"    @",$T$1," = ",$T20)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222</v>
      </c>
      <c r="O20" s="8">
        <v>6</v>
      </c>
      <c r="P20" s="8" t="s">
        <v>243</v>
      </c>
      <c r="V20" s="10" t="s">
        <v>244</v>
      </c>
      <c r="W20" s="10" t="s">
        <v>509</v>
      </c>
      <c r="Z20" s="10" t="s">
        <v>295</v>
      </c>
      <c r="AA20" s="10" t="s">
        <v>304</v>
      </c>
      <c r="AB20" s="10" t="s">
        <v>330</v>
      </c>
      <c r="AD20" s="12" t="str">
        <f t="shared" si="1"/>
        <v/>
      </c>
      <c r="AE20" s="14"/>
      <c r="AF20" s="18" t="s">
        <v>330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IF(P20="Engine",_xlfn.XLOOKUP(_xlfn.CONCAT(N20,O20+AS20),TechTree!$C$2:$C$500,TechTree!$D$2:$D$500,"Not Valid Combination",0,1),"")</f>
        <v/>
      </c>
    </row>
    <row r="21" spans="1:46" ht="348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8</v>
      </c>
      <c r="G21">
        <v>225</v>
      </c>
      <c r="H21">
        <v>45</v>
      </c>
      <c r="I21">
        <v>0.02</v>
      </c>
      <c r="J21" t="s">
        <v>81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@TechRequired = ",M21,IF($R21&lt;&gt;"",_xlfn.CONCAT(CHAR(10),"    @",$R$1," = ",$R21),""),IF($S21&lt;&gt;"",_xlfn.CONCAT(CHAR(10),"    @",$S$1," = ",$S21),""),IF($T21&lt;&gt;"",_xlfn.CONCAT(CHAR(10),"    @",$T$1," = ",$T21)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222</v>
      </c>
      <c r="O21" s="8">
        <v>6</v>
      </c>
      <c r="P21" s="8" t="s">
        <v>243</v>
      </c>
      <c r="V21" s="10" t="s">
        <v>244</v>
      </c>
      <c r="W21" s="10" t="s">
        <v>385</v>
      </c>
      <c r="Z21" s="10" t="s">
        <v>295</v>
      </c>
      <c r="AA21" s="10" t="s">
        <v>304</v>
      </c>
      <c r="AB21" s="10" t="s">
        <v>330</v>
      </c>
      <c r="AD21" s="12" t="str">
        <f t="shared" si="1"/>
        <v/>
      </c>
      <c r="AE21" s="14"/>
      <c r="AF21" s="18" t="s">
        <v>330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IF(P21="Engine",_xlfn.XLOOKUP(_xlfn.CONCAT(N21,O21+AS21),TechTree!$C$2:$C$500,TechTree!$D$2:$D$500,"Not Valid Combination",0,1),"")</f>
        <v/>
      </c>
    </row>
    <row r="22" spans="1:46" ht="348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8</v>
      </c>
      <c r="G22">
        <v>225</v>
      </c>
      <c r="H22">
        <v>45</v>
      </c>
      <c r="I22">
        <v>0.02</v>
      </c>
      <c r="J22" t="s">
        <v>81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@TechRequired = ",M22,IF($R22&lt;&gt;"",_xlfn.CONCAT(CHAR(10),"    @",$R$1," = ",$R22),""),IF($S22&lt;&gt;"",_xlfn.CONCAT(CHAR(10),"    @",$S$1," = ",$S22),""),IF($T22&lt;&gt;"",_xlfn.CONCAT(CHAR(10),"    @",$T$1," = ",$T22)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222</v>
      </c>
      <c r="O22" s="8">
        <v>6</v>
      </c>
      <c r="P22" s="8" t="s">
        <v>243</v>
      </c>
      <c r="V22" s="10" t="s">
        <v>244</v>
      </c>
      <c r="W22" s="10" t="s">
        <v>260</v>
      </c>
      <c r="Z22" s="10" t="s">
        <v>295</v>
      </c>
      <c r="AA22" s="10" t="s">
        <v>304</v>
      </c>
      <c r="AB22" s="10" t="s">
        <v>330</v>
      </c>
      <c r="AD22" s="12" t="str">
        <f t="shared" si="1"/>
        <v/>
      </c>
      <c r="AE22" s="14"/>
      <c r="AF22" s="18" t="s">
        <v>330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IF(P22="Engine",_xlfn.XLOOKUP(_xlfn.CONCAT(N22,O22+AS22),TechTree!$C$2:$C$500,TechTree!$D$2:$D$500,"Not Valid Combination",0,1),"")</f>
        <v/>
      </c>
    </row>
    <row r="23" spans="1:46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8</v>
      </c>
      <c r="G23">
        <v>225</v>
      </c>
      <c r="H23">
        <v>45</v>
      </c>
      <c r="I23">
        <v>0.02</v>
      </c>
      <c r="J23" t="s">
        <v>81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@TechRequired = ",M23,IF($R23&lt;&gt;"",_xlfn.CONCAT(CHAR(10),"    @",$R$1," = ",$R23),""),IF($S23&lt;&gt;"",_xlfn.CONCAT(CHAR(10),"    @",$S$1," = ",$S23),""),IF($T23&lt;&gt;"",_xlfn.CONCAT(CHAR(10),"    @",$T$1," = ",$T23)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222</v>
      </c>
      <c r="O23" s="8">
        <v>6</v>
      </c>
      <c r="P23" s="8" t="s">
        <v>243</v>
      </c>
      <c r="V23" s="10" t="s">
        <v>244</v>
      </c>
      <c r="W23" s="10" t="s">
        <v>260</v>
      </c>
      <c r="Z23" s="10" t="s">
        <v>295</v>
      </c>
      <c r="AA23" s="10" t="s">
        <v>304</v>
      </c>
      <c r="AB23" s="10" t="s">
        <v>330</v>
      </c>
      <c r="AD23" s="12" t="str">
        <f t="shared" si="1"/>
        <v/>
      </c>
      <c r="AE23" s="14"/>
      <c r="AF23" s="18" t="s">
        <v>330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IF(P23="Engine",_xlfn.XLOOKUP(_xlfn.CONCAT(N23,O23+AS23),TechTree!$C$2:$C$500,TechTree!$D$2:$D$500,"Not Valid Combination",0,1),"")</f>
        <v/>
      </c>
    </row>
    <row r="24" spans="1:46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8</v>
      </c>
      <c r="G24">
        <v>225</v>
      </c>
      <c r="H24">
        <v>45</v>
      </c>
      <c r="I24">
        <v>0.02</v>
      </c>
      <c r="J24" t="s">
        <v>81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@TechRequired = ",M24,IF($R24&lt;&gt;"",_xlfn.CONCAT(CHAR(10),"    @",$R$1," = ",$R24),""),IF($S24&lt;&gt;"",_xlfn.CONCAT(CHAR(10),"    @",$S$1," = ",$S24),""),IF($T24&lt;&gt;"",_xlfn.CONCAT(CHAR(10),"    @",$T$1," = ",$T24)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222</v>
      </c>
      <c r="O24" s="8">
        <v>6</v>
      </c>
      <c r="P24" s="8" t="s">
        <v>243</v>
      </c>
      <c r="V24" s="10" t="s">
        <v>244</v>
      </c>
      <c r="W24" s="10" t="s">
        <v>260</v>
      </c>
      <c r="Z24" s="10" t="s">
        <v>295</v>
      </c>
      <c r="AA24" s="10" t="s">
        <v>304</v>
      </c>
      <c r="AB24" s="10" t="s">
        <v>330</v>
      </c>
      <c r="AD24" s="12" t="str">
        <f t="shared" si="1"/>
        <v/>
      </c>
      <c r="AE24" s="14"/>
      <c r="AF24" s="18" t="s">
        <v>330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IF(P24="Engine",_xlfn.XLOOKUP(_xlfn.CONCAT(N24,O24+AS24),TechTree!$C$2:$C$500,TechTree!$D$2:$D$500,"Not Valid Combination",0,1),"")</f>
        <v/>
      </c>
    </row>
    <row r="25" spans="1:46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8</v>
      </c>
      <c r="G25">
        <v>225</v>
      </c>
      <c r="H25">
        <v>45</v>
      </c>
      <c r="I25">
        <v>0.02</v>
      </c>
      <c r="J25" t="s">
        <v>81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@TechRequired = ",M25,IF($R25&lt;&gt;"",_xlfn.CONCAT(CHAR(10),"    @",$R$1," = ",$R25),""),IF($S25&lt;&gt;"",_xlfn.CONCAT(CHAR(10),"    @",$S$1," = ",$S25),""),IF($T25&lt;&gt;"",_xlfn.CONCAT(CHAR(10),"    @",$T$1," = ",$T25)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222</v>
      </c>
      <c r="O25" s="8">
        <v>6</v>
      </c>
      <c r="P25" s="8" t="s">
        <v>243</v>
      </c>
      <c r="V25" s="10" t="s">
        <v>244</v>
      </c>
      <c r="W25" s="10" t="s">
        <v>260</v>
      </c>
      <c r="Z25" s="10" t="s">
        <v>295</v>
      </c>
      <c r="AA25" s="10" t="s">
        <v>304</v>
      </c>
      <c r="AB25" s="10" t="s">
        <v>330</v>
      </c>
      <c r="AD25" s="12" t="str">
        <f t="shared" si="1"/>
        <v/>
      </c>
      <c r="AE25" s="14"/>
      <c r="AF25" s="18" t="s">
        <v>330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IF(P25="Engine",_xlfn.XLOOKUP(_xlfn.CONCAT(N25,O25+AS25),TechTree!$C$2:$C$500,TechTree!$D$2:$D$500,"Not Valid Combination",0,1),"")</f>
        <v/>
      </c>
    </row>
    <row r="26" spans="1:46" ht="348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8</v>
      </c>
      <c r="G26">
        <v>225</v>
      </c>
      <c r="H26">
        <v>45</v>
      </c>
      <c r="I26">
        <v>0.02</v>
      </c>
      <c r="J26" t="s">
        <v>81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@TechRequired = ",M26,IF($R26&lt;&gt;"",_xlfn.CONCAT(CHAR(10),"    @",$R$1," = ",$R26),""),IF($S26&lt;&gt;"",_xlfn.CONCAT(CHAR(10),"    @",$S$1," = ",$S26),""),IF($T26&lt;&gt;"",_xlfn.CONCAT(CHAR(10),"    @",$T$1," = ",$T26)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222</v>
      </c>
      <c r="O26" s="8">
        <v>6</v>
      </c>
      <c r="P26" s="8" t="s">
        <v>243</v>
      </c>
      <c r="V26" s="10" t="s">
        <v>244</v>
      </c>
      <c r="W26" s="10" t="s">
        <v>385</v>
      </c>
      <c r="Z26" s="10" t="s">
        <v>295</v>
      </c>
      <c r="AA26" s="10" t="s">
        <v>304</v>
      </c>
      <c r="AB26" s="10" t="s">
        <v>330</v>
      </c>
      <c r="AD26" s="12" t="str">
        <f t="shared" si="1"/>
        <v/>
      </c>
      <c r="AE26" s="14"/>
      <c r="AF26" s="18" t="s">
        <v>330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IF(P26="Engine",_xlfn.XLOOKUP(_xlfn.CONCAT(N26,O26+AS26),TechTree!$C$2:$C$500,TechTree!$D$2:$D$500,"Not Valid Combination",0,1),"")</f>
        <v/>
      </c>
    </row>
    <row r="27" spans="1:46" ht="348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8</v>
      </c>
      <c r="G27">
        <v>225</v>
      </c>
      <c r="H27">
        <v>45</v>
      </c>
      <c r="I27">
        <v>0.02</v>
      </c>
      <c r="J27" t="s">
        <v>81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@TechRequired = ",M27,IF($R27&lt;&gt;"",_xlfn.CONCAT(CHAR(10),"    @",$R$1," = ",$R27),""),IF($S27&lt;&gt;"",_xlfn.CONCAT(CHAR(10),"    @",$S$1," = ",$S27),""),IF($T27&lt;&gt;"",_xlfn.CONCAT(CHAR(10),"    @",$T$1," = ",$T27)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222</v>
      </c>
      <c r="O27" s="8">
        <v>6</v>
      </c>
      <c r="P27" s="8" t="s">
        <v>243</v>
      </c>
      <c r="V27" s="10" t="s">
        <v>244</v>
      </c>
      <c r="W27" s="10" t="s">
        <v>260</v>
      </c>
      <c r="Z27" s="10" t="s">
        <v>295</v>
      </c>
      <c r="AA27" s="10" t="s">
        <v>304</v>
      </c>
      <c r="AB27" s="10" t="s">
        <v>330</v>
      </c>
      <c r="AD27" s="12" t="str">
        <f t="shared" si="1"/>
        <v/>
      </c>
      <c r="AE27" s="14"/>
      <c r="AF27" s="18" t="s">
        <v>330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IF(P27="Engine",_xlfn.XLOOKUP(_xlfn.CONCAT(N27,O27+AS27),TechTree!$C$2:$C$500,TechTree!$D$2:$D$500,"Not Valid Combination",0,1),"")</f>
        <v/>
      </c>
    </row>
    <row r="28" spans="1:46" ht="348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8</v>
      </c>
      <c r="G28">
        <v>225</v>
      </c>
      <c r="H28">
        <v>45</v>
      </c>
      <c r="I28">
        <v>0.02</v>
      </c>
      <c r="J28" t="s">
        <v>81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@TechRequired = ",M28,IF($R28&lt;&gt;"",_xlfn.CONCAT(CHAR(10),"    @",$R$1," = ",$R28),""),IF($S28&lt;&gt;"",_xlfn.CONCAT(CHAR(10),"    @",$S$1," = ",$S28),""),IF($T28&lt;&gt;"",_xlfn.CONCAT(CHAR(10),"    @",$T$1," = ",$T28)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222</v>
      </c>
      <c r="O28" s="8">
        <v>6</v>
      </c>
      <c r="P28" s="8" t="s">
        <v>243</v>
      </c>
      <c r="V28" s="10" t="s">
        <v>244</v>
      </c>
      <c r="W28" s="10" t="s">
        <v>260</v>
      </c>
      <c r="Z28" s="10" t="s">
        <v>295</v>
      </c>
      <c r="AA28" s="10" t="s">
        <v>304</v>
      </c>
      <c r="AB28" s="10" t="s">
        <v>330</v>
      </c>
      <c r="AD28" s="12" t="str">
        <f t="shared" si="1"/>
        <v/>
      </c>
      <c r="AE28" s="14"/>
      <c r="AF28" s="18" t="s">
        <v>330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IF(P28="Engine",_xlfn.XLOOKUP(_xlfn.CONCAT(N28,O28+AS28),TechTree!$C$2:$C$500,TechTree!$D$2:$D$500,"Not Valid Combination",0,1),"")</f>
        <v/>
      </c>
    </row>
    <row r="29" spans="1:46" ht="348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8</v>
      </c>
      <c r="G29">
        <v>225</v>
      </c>
      <c r="H29">
        <v>45</v>
      </c>
      <c r="I29">
        <v>0.02</v>
      </c>
      <c r="J29" t="s">
        <v>81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@TechRequired = ",M29,IF($R29&lt;&gt;"",_xlfn.CONCAT(CHAR(10),"    @",$R$1," = ",$R29),""),IF($S29&lt;&gt;"",_xlfn.CONCAT(CHAR(10),"    @",$S$1," = ",$S29),""),IF($T29&lt;&gt;"",_xlfn.CONCAT(CHAR(10),"    @",$T$1," = ",$T29)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222</v>
      </c>
      <c r="O29" s="8">
        <v>6</v>
      </c>
      <c r="P29" s="8" t="s">
        <v>243</v>
      </c>
      <c r="V29" s="10" t="s">
        <v>244</v>
      </c>
      <c r="W29" s="10" t="s">
        <v>260</v>
      </c>
      <c r="Z29" s="10" t="s">
        <v>295</v>
      </c>
      <c r="AA29" s="10" t="s">
        <v>304</v>
      </c>
      <c r="AB29" s="10" t="s">
        <v>330</v>
      </c>
      <c r="AD29" s="12" t="str">
        <f t="shared" si="1"/>
        <v/>
      </c>
      <c r="AE29" s="14"/>
      <c r="AF29" s="18" t="s">
        <v>330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IF(P29="Engine",_xlfn.XLOOKUP(_xlfn.CONCAT(N29,O29+AS29),TechTree!$C$2:$C$500,TechTree!$D$2:$D$500,"Not Valid Combination",0,1),"")</f>
        <v/>
      </c>
    </row>
    <row r="30" spans="1:46" ht="348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8</v>
      </c>
      <c r="G30">
        <v>225</v>
      </c>
      <c r="H30">
        <v>45</v>
      </c>
      <c r="I30">
        <v>0.02</v>
      </c>
      <c r="J30" t="s">
        <v>81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@TechRequired = ",M30,IF($R30&lt;&gt;"",_xlfn.CONCAT(CHAR(10),"    @",$R$1," = ",$R30),""),IF($S30&lt;&gt;"",_xlfn.CONCAT(CHAR(10),"    @",$S$1," = ",$S30),""),IF($T30&lt;&gt;"",_xlfn.CONCAT(CHAR(10),"    @",$T$1," = ",$T30)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222</v>
      </c>
      <c r="O30" s="8">
        <v>6</v>
      </c>
      <c r="P30" s="8" t="s">
        <v>243</v>
      </c>
      <c r="V30" s="10" t="s">
        <v>244</v>
      </c>
      <c r="W30" s="10" t="s">
        <v>260</v>
      </c>
      <c r="Z30" s="10" t="s">
        <v>295</v>
      </c>
      <c r="AA30" s="10" t="s">
        <v>304</v>
      </c>
      <c r="AB30" s="10" t="s">
        <v>330</v>
      </c>
      <c r="AD30" s="12" t="str">
        <f t="shared" si="1"/>
        <v/>
      </c>
      <c r="AE30" s="14"/>
      <c r="AF30" s="18" t="s">
        <v>330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IF(P30="Engine",_xlfn.XLOOKUP(_xlfn.CONCAT(N30,O30+AS30),TechTree!$C$2:$C$500,TechTree!$D$2:$D$500,"Not Valid Combination",0,1),"")</f>
        <v/>
      </c>
    </row>
    <row r="31" spans="1:46" ht="348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8</v>
      </c>
      <c r="G31">
        <v>225</v>
      </c>
      <c r="H31">
        <v>45</v>
      </c>
      <c r="I31">
        <v>0.02</v>
      </c>
      <c r="J31" t="s">
        <v>81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@TechRequired = ",M31,IF($R31&lt;&gt;"",_xlfn.CONCAT(CHAR(10),"    @",$R$1," = ",$R31),""),IF($S31&lt;&gt;"",_xlfn.CONCAT(CHAR(10),"    @",$S$1," = ",$S31),""),IF($T31&lt;&gt;"",_xlfn.CONCAT(CHAR(10),"    @",$T$1," = ",$T31)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222</v>
      </c>
      <c r="O31" s="8">
        <v>6</v>
      </c>
      <c r="P31" s="8" t="s">
        <v>243</v>
      </c>
      <c r="V31" s="10" t="s">
        <v>244</v>
      </c>
      <c r="W31" s="10" t="s">
        <v>260</v>
      </c>
      <c r="Z31" s="10" t="s">
        <v>295</v>
      </c>
      <c r="AA31" s="10" t="s">
        <v>304</v>
      </c>
      <c r="AB31" s="10" t="s">
        <v>330</v>
      </c>
      <c r="AD31" s="12" t="str">
        <f t="shared" si="1"/>
        <v/>
      </c>
      <c r="AE31" s="14"/>
      <c r="AF31" s="18" t="s">
        <v>330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IF(P31="Engine",_xlfn.XLOOKUP(_xlfn.CONCAT(N31,O31+AS31),TechTree!$C$2:$C$500,TechTree!$D$2:$D$500,"Not Valid Combination",0,1),"")</f>
        <v/>
      </c>
    </row>
    <row r="32" spans="1:46" ht="348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8</v>
      </c>
      <c r="G32">
        <v>225</v>
      </c>
      <c r="H32">
        <v>45</v>
      </c>
      <c r="I32">
        <v>0.02</v>
      </c>
      <c r="J32" t="s">
        <v>81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@TechRequired = ",M32,IF($R32&lt;&gt;"",_xlfn.CONCAT(CHAR(10),"    @",$R$1," = ",$R32),""),IF($S32&lt;&gt;"",_xlfn.CONCAT(CHAR(10),"    @",$S$1," = ",$S32),""),IF($T32&lt;&gt;"",_xlfn.CONCAT(CHAR(10),"    @",$T$1," = ",$T32)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222</v>
      </c>
      <c r="O32" s="8">
        <v>6</v>
      </c>
      <c r="P32" s="8" t="s">
        <v>243</v>
      </c>
      <c r="V32" s="10" t="s">
        <v>244</v>
      </c>
      <c r="W32" s="10" t="s">
        <v>260</v>
      </c>
      <c r="Z32" s="10" t="s">
        <v>295</v>
      </c>
      <c r="AA32" s="10" t="s">
        <v>304</v>
      </c>
      <c r="AB32" s="10" t="s">
        <v>330</v>
      </c>
      <c r="AD32" s="12" t="str">
        <f t="shared" si="1"/>
        <v/>
      </c>
      <c r="AE32" s="14"/>
      <c r="AF32" s="18" t="s">
        <v>330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IF(P32="Engine",_xlfn.XLOOKUP(_xlfn.CONCAT(N32,O32+AS32),TechTree!$C$2:$C$500,TechTree!$D$2:$D$500,"Not Valid Combination",0,1),"")</f>
        <v/>
      </c>
    </row>
    <row r="33" spans="1:46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8</v>
      </c>
      <c r="G33">
        <v>225</v>
      </c>
      <c r="H33">
        <v>45</v>
      </c>
      <c r="I33">
        <v>0.02</v>
      </c>
      <c r="J33" t="s">
        <v>81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@TechRequired = ",M33,IF($R33&lt;&gt;"",_xlfn.CONCAT(CHAR(10),"    @",$R$1," = ",$R33),""),IF($S33&lt;&gt;"",_xlfn.CONCAT(CHAR(10),"    @",$S$1," = ",$S33),""),IF($T33&lt;&gt;"",_xlfn.CONCAT(CHAR(10),"    @",$T$1," = ",$T33)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222</v>
      </c>
      <c r="O33" s="8">
        <v>6</v>
      </c>
      <c r="P33" s="8" t="s">
        <v>243</v>
      </c>
      <c r="V33" s="10" t="s">
        <v>244</v>
      </c>
      <c r="W33" s="10" t="s">
        <v>260</v>
      </c>
      <c r="Z33" s="10" t="s">
        <v>295</v>
      </c>
      <c r="AA33" s="10" t="s">
        <v>304</v>
      </c>
      <c r="AB33" s="10" t="s">
        <v>330</v>
      </c>
      <c r="AD33" s="12" t="str">
        <f t="shared" si="1"/>
        <v/>
      </c>
      <c r="AE33" s="14"/>
      <c r="AF33" s="18" t="s">
        <v>330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IF(P33="Engine",_xlfn.XLOOKUP(_xlfn.CONCAT(N33,O33+AS33),TechTree!$C$2:$C$500,TechTree!$D$2:$D$500,"Not Valid Combination",0,1),"")</f>
        <v/>
      </c>
    </row>
    <row r="34" spans="1:46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8</v>
      </c>
      <c r="G34">
        <v>225</v>
      </c>
      <c r="H34">
        <v>45</v>
      </c>
      <c r="I34">
        <v>0.02</v>
      </c>
      <c r="J34" t="s">
        <v>81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@TechRequired = ",M34,IF($R34&lt;&gt;"",_xlfn.CONCAT(CHAR(10),"    @",$R$1," = ",$R34),""),IF($S34&lt;&gt;"",_xlfn.CONCAT(CHAR(10),"    @",$S$1," = ",$S34),""),IF($T34&lt;&gt;"",_xlfn.CONCAT(CHAR(10),"    @",$T$1," = ",$T34)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222</v>
      </c>
      <c r="O34" s="8">
        <v>6</v>
      </c>
      <c r="P34" s="8" t="s">
        <v>243</v>
      </c>
      <c r="V34" s="10" t="s">
        <v>244</v>
      </c>
      <c r="W34" s="10" t="s">
        <v>260</v>
      </c>
      <c r="Z34" s="10" t="s">
        <v>295</v>
      </c>
      <c r="AA34" s="10" t="s">
        <v>304</v>
      </c>
      <c r="AB34" s="10" t="s">
        <v>330</v>
      </c>
      <c r="AD34" s="12" t="str">
        <f t="shared" si="1"/>
        <v/>
      </c>
      <c r="AE34" s="14"/>
      <c r="AF34" s="18" t="s">
        <v>330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IF(P34="Engine",_xlfn.XLOOKUP(_xlfn.CONCAT(N34,O34+AS34),TechTree!$C$2:$C$500,TechTree!$D$2:$D$500,"Not Valid Combination",0,1),"")</f>
        <v/>
      </c>
    </row>
    <row r="35" spans="1:46" ht="348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8</v>
      </c>
      <c r="G35">
        <v>225</v>
      </c>
      <c r="H35">
        <v>45</v>
      </c>
      <c r="I35">
        <v>0.02</v>
      </c>
      <c r="J35" t="s">
        <v>81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@TechRequired = ",M35,IF($R35&lt;&gt;"",_xlfn.CONCAT(CHAR(10),"    @",$R$1," = ",$R35),""),IF($S35&lt;&gt;"",_xlfn.CONCAT(CHAR(10),"    @",$S$1," = ",$S35),""),IF($T35&lt;&gt;"",_xlfn.CONCAT(CHAR(10),"    @",$T$1," = ",$T35)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222</v>
      </c>
      <c r="O35" s="8">
        <v>6</v>
      </c>
      <c r="P35" s="8" t="s">
        <v>243</v>
      </c>
      <c r="V35" s="10" t="s">
        <v>244</v>
      </c>
      <c r="W35" s="10" t="s">
        <v>260</v>
      </c>
      <c r="Z35" s="10" t="s">
        <v>295</v>
      </c>
      <c r="AA35" s="10" t="s">
        <v>304</v>
      </c>
      <c r="AB35" s="10" t="s">
        <v>330</v>
      </c>
      <c r="AD35" s="12" t="str">
        <f t="shared" si="1"/>
        <v/>
      </c>
      <c r="AE35" s="14"/>
      <c r="AF35" s="18" t="s">
        <v>330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IF(P35="Engine",_xlfn.XLOOKUP(_xlfn.CONCAT(N35,O35+AS35),TechTree!$C$2:$C$500,TechTree!$D$2:$D$500,"Not Valid Combination",0,1),"")</f>
        <v/>
      </c>
    </row>
    <row r="36" spans="1:46" ht="348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8</v>
      </c>
      <c r="G36">
        <v>225</v>
      </c>
      <c r="H36">
        <v>45</v>
      </c>
      <c r="I36">
        <v>0.02</v>
      </c>
      <c r="J36" t="s">
        <v>81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@TechRequired = ",M36,IF($R36&lt;&gt;"",_xlfn.CONCAT(CHAR(10),"    @",$R$1," = ",$R36),""),IF($S36&lt;&gt;"",_xlfn.CONCAT(CHAR(10),"    @",$S$1," = ",$S36),""),IF($T36&lt;&gt;"",_xlfn.CONCAT(CHAR(10),"    @",$T$1," = ",$T36)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222</v>
      </c>
      <c r="O36" s="8">
        <v>6</v>
      </c>
      <c r="P36" s="8" t="s">
        <v>243</v>
      </c>
      <c r="V36" s="10" t="s">
        <v>244</v>
      </c>
      <c r="W36" s="10" t="s">
        <v>509</v>
      </c>
      <c r="Z36" s="10" t="s">
        <v>295</v>
      </c>
      <c r="AA36" s="10" t="s">
        <v>304</v>
      </c>
      <c r="AB36" s="10" t="s">
        <v>330</v>
      </c>
      <c r="AD36" s="12" t="str">
        <f t="shared" si="1"/>
        <v/>
      </c>
      <c r="AE36" s="14"/>
      <c r="AF36" s="18" t="s">
        <v>330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IF(P36="Engine",_xlfn.XLOOKUP(_xlfn.CONCAT(N36,O36+AS36),TechTree!$C$2:$C$500,TechTree!$D$2:$D$500,"Not Valid Combination",0,1),"")</f>
        <v/>
      </c>
    </row>
    <row r="37" spans="1:46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8</v>
      </c>
      <c r="G37">
        <v>225</v>
      </c>
      <c r="H37">
        <v>45</v>
      </c>
      <c r="I37">
        <v>0.02</v>
      </c>
      <c r="J37" t="s">
        <v>81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@TechRequired = ",M37,IF($R37&lt;&gt;"",_xlfn.CONCAT(CHAR(10),"    @",$R$1," = ",$R37),""),IF($S37&lt;&gt;"",_xlfn.CONCAT(CHAR(10),"    @",$S$1," = ",$S37),""),IF($T37&lt;&gt;"",_xlfn.CONCAT(CHAR(10),"    @",$T$1," = ",$T37)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222</v>
      </c>
      <c r="O37" s="8">
        <v>6</v>
      </c>
      <c r="P37" s="8" t="s">
        <v>243</v>
      </c>
      <c r="V37" s="10" t="s">
        <v>244</v>
      </c>
      <c r="W37" s="10" t="s">
        <v>260</v>
      </c>
      <c r="Z37" s="10" t="s">
        <v>295</v>
      </c>
      <c r="AA37" s="10" t="s">
        <v>304</v>
      </c>
      <c r="AB37" s="10" t="s">
        <v>330</v>
      </c>
      <c r="AD37" s="12" t="str">
        <f t="shared" si="1"/>
        <v/>
      </c>
      <c r="AE37" s="14"/>
      <c r="AF37" s="18" t="s">
        <v>330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IF(P37="Engine",_xlfn.XLOOKUP(_xlfn.CONCAT(N37,O37+AS37),TechTree!$C$2:$C$500,TechTree!$D$2:$D$500,"Not Valid Combination",0,1),"")</f>
        <v/>
      </c>
    </row>
    <row r="38" spans="1:46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8</v>
      </c>
      <c r="G38">
        <v>225</v>
      </c>
      <c r="H38">
        <v>45</v>
      </c>
      <c r="I38">
        <v>0.02</v>
      </c>
      <c r="J38" t="s">
        <v>81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@TechRequired = ",M38,IF($R38&lt;&gt;"",_xlfn.CONCAT(CHAR(10),"    @",$R$1," = ",$R38),""),IF($S38&lt;&gt;"",_xlfn.CONCAT(CHAR(10),"    @",$S$1," = ",$S38),""),IF($T38&lt;&gt;"",_xlfn.CONCAT(CHAR(10),"    @",$T$1," = ",$T38)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222</v>
      </c>
      <c r="O38" s="8">
        <v>6</v>
      </c>
      <c r="P38" s="8" t="s">
        <v>243</v>
      </c>
      <c r="V38" s="10" t="s">
        <v>244</v>
      </c>
      <c r="W38" s="10" t="s">
        <v>260</v>
      </c>
      <c r="Z38" s="10" t="s">
        <v>295</v>
      </c>
      <c r="AA38" s="10" t="s">
        <v>304</v>
      </c>
      <c r="AB38" s="10" t="s">
        <v>330</v>
      </c>
      <c r="AD38" s="12" t="str">
        <f t="shared" si="1"/>
        <v/>
      </c>
      <c r="AE38" s="14"/>
      <c r="AF38" s="18" t="s">
        <v>330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IF(P38="Engine",_xlfn.XLOOKUP(_xlfn.CONCAT(N38,O38+AS38),TechTree!$C$2:$C$500,TechTree!$D$2:$D$500,"Not Valid Combination",0,1),"")</f>
        <v/>
      </c>
    </row>
    <row r="39" spans="1:46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8</v>
      </c>
      <c r="G39">
        <v>225</v>
      </c>
      <c r="H39">
        <v>45</v>
      </c>
      <c r="I39">
        <v>0.02</v>
      </c>
      <c r="J39" t="s">
        <v>81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@TechRequired = ",M39,IF($R39&lt;&gt;"",_xlfn.CONCAT(CHAR(10),"    @",$R$1," = ",$R39),""),IF($S39&lt;&gt;"",_xlfn.CONCAT(CHAR(10),"    @",$S$1," = ",$S39),""),IF($T39&lt;&gt;"",_xlfn.CONCAT(CHAR(10),"    @",$T$1," = ",$T39)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222</v>
      </c>
      <c r="O39" s="8">
        <v>6</v>
      </c>
      <c r="P39" s="8" t="s">
        <v>243</v>
      </c>
      <c r="V39" s="10" t="s">
        <v>244</v>
      </c>
      <c r="W39" s="10" t="s">
        <v>260</v>
      </c>
      <c r="Z39" s="10" t="s">
        <v>295</v>
      </c>
      <c r="AA39" s="10" t="s">
        <v>304</v>
      </c>
      <c r="AB39" s="10" t="s">
        <v>330</v>
      </c>
      <c r="AD39" s="12" t="str">
        <f t="shared" si="1"/>
        <v/>
      </c>
      <c r="AE39" s="14"/>
      <c r="AF39" s="18" t="s">
        <v>330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IF(P39="Engine",_xlfn.XLOOKUP(_xlfn.CONCAT(N39,O39+AS39),TechTree!$C$2:$C$500,TechTree!$D$2:$D$500,"Not Valid Combination",0,1),"")</f>
        <v/>
      </c>
    </row>
    <row r="40" spans="1:46" ht="348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39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@TechRequired = ",M40,IF($R40&lt;&gt;"",_xlfn.CONCAT(CHAR(10),"    @",$R$1," = ",$R40),""),IF($S40&lt;&gt;"",_xlfn.CONCAT(CHAR(10),"    @",$S$1," = ",$S40),""),IF($T40&lt;&gt;"",_xlfn.CONCAT(CHAR(10),"    @",$T$1," = ",$T40)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222</v>
      </c>
      <c r="O40" s="8">
        <v>1</v>
      </c>
      <c r="P40" s="8" t="s">
        <v>243</v>
      </c>
      <c r="U40" s="22" t="s">
        <v>1466</v>
      </c>
      <c r="V40" s="10" t="s">
        <v>244</v>
      </c>
      <c r="W40" s="10" t="s">
        <v>260</v>
      </c>
      <c r="Z40" s="10" t="s">
        <v>295</v>
      </c>
      <c r="AA40" s="10" t="s">
        <v>304</v>
      </c>
      <c r="AB40" s="10" t="s">
        <v>330</v>
      </c>
      <c r="AD40" s="12" t="str">
        <f t="shared" si="1"/>
        <v/>
      </c>
      <c r="AE40" s="14"/>
      <c r="AF40" s="18" t="s">
        <v>330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IF(P40="Engine",_xlfn.XLOOKUP(_xlfn.CONCAT(N40,O40+AS40),TechTree!$C$2:$C$500,TechTree!$D$2:$D$500,"Not Valid Combination",0,1),"")</f>
        <v/>
      </c>
    </row>
    <row r="41" spans="1:46" ht="348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39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@TechRequired = ",M41,IF($R41&lt;&gt;"",_xlfn.CONCAT(CHAR(10),"    @",$R$1," = ",$R41),""),IF($S41&lt;&gt;"",_xlfn.CONCAT(CHAR(10),"    @",$S$1," = ",$S41),""),IF($T41&lt;&gt;"",_xlfn.CONCAT(CHAR(10),"    @",$T$1," = ",$T41)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219</v>
      </c>
      <c r="O41" s="8">
        <v>4</v>
      </c>
      <c r="P41" s="8" t="s">
        <v>243</v>
      </c>
      <c r="V41" s="10" t="s">
        <v>244</v>
      </c>
      <c r="W41" s="10" t="s">
        <v>260</v>
      </c>
      <c r="Z41" s="10" t="s">
        <v>295</v>
      </c>
      <c r="AA41" s="10" t="s">
        <v>304</v>
      </c>
      <c r="AB41" s="10" t="s">
        <v>330</v>
      </c>
      <c r="AD41" s="12" t="str">
        <f t="shared" si="1"/>
        <v/>
      </c>
      <c r="AE41" s="14"/>
      <c r="AF41" s="18" t="s">
        <v>330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IF(P41="Engine",_xlfn.XLOOKUP(_xlfn.CONCAT(N41,O41+AS41),TechTree!$C$2:$C$500,TechTree!$D$2:$D$500,"Not Valid Combination",0,1),"")</f>
        <v/>
      </c>
    </row>
    <row r="42" spans="1:46" ht="348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39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@TechRequired = ",M42,IF($R42&lt;&gt;"",_xlfn.CONCAT(CHAR(10),"    @",$R$1," = ",$R42),""),IF($S42&lt;&gt;"",_xlfn.CONCAT(CHAR(10),"    @",$S$1," = ",$S42),""),IF($T42&lt;&gt;"",_xlfn.CONCAT(CHAR(10),"    @",$T$1," = ",$T42)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219</v>
      </c>
      <c r="O42" s="8">
        <v>4</v>
      </c>
      <c r="P42" s="8" t="s">
        <v>243</v>
      </c>
      <c r="V42" s="10" t="s">
        <v>244</v>
      </c>
      <c r="W42" s="10" t="s">
        <v>260</v>
      </c>
      <c r="Z42" s="10" t="s">
        <v>295</v>
      </c>
      <c r="AA42" s="10" t="s">
        <v>304</v>
      </c>
      <c r="AB42" s="10" t="s">
        <v>330</v>
      </c>
      <c r="AD42" s="12" t="str">
        <f t="shared" si="1"/>
        <v/>
      </c>
      <c r="AE42" s="14"/>
      <c r="AF42" s="18" t="s">
        <v>330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IF(P42="Engine",_xlfn.XLOOKUP(_xlfn.CONCAT(N42,O42+AS42),TechTree!$C$2:$C$500,TechTree!$D$2:$D$500,"Not Valid Combination",0,1),"")</f>
        <v/>
      </c>
    </row>
    <row r="43" spans="1:46" ht="348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39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@TechRequired = ",M43,IF($R43&lt;&gt;"",_xlfn.CONCAT(CHAR(10),"    @",$R$1," = ",$R43),""),IF($S43&lt;&gt;"",_xlfn.CONCAT(CHAR(10),"    @",$S$1," = ",$S43),""),IF($T43&lt;&gt;"",_xlfn.CONCAT(CHAR(10),"    @",$T$1," = ",$T43)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219</v>
      </c>
      <c r="O43" s="8">
        <v>4</v>
      </c>
      <c r="P43" s="8" t="s">
        <v>243</v>
      </c>
      <c r="V43" s="10" t="s">
        <v>244</v>
      </c>
      <c r="W43" s="10" t="s">
        <v>260</v>
      </c>
      <c r="Z43" s="10" t="s">
        <v>295</v>
      </c>
      <c r="AA43" s="10" t="s">
        <v>304</v>
      </c>
      <c r="AB43" s="10" t="s">
        <v>330</v>
      </c>
      <c r="AD43" s="12" t="str">
        <f t="shared" si="1"/>
        <v/>
      </c>
      <c r="AE43" s="14"/>
      <c r="AF43" s="18" t="s">
        <v>330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IF(P43="Engine",_xlfn.XLOOKUP(_xlfn.CONCAT(N43,O43+AS43),TechTree!$C$2:$C$500,TechTree!$D$2:$D$500,"Not Valid Combination",0,1),"")</f>
        <v/>
      </c>
    </row>
    <row r="44" spans="1:46" ht="348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39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@TechRequired = ",M44,IF($R44&lt;&gt;"",_xlfn.CONCAT(CHAR(10),"    @",$R$1," = ",$R44),""),IF($S44&lt;&gt;"",_xlfn.CONCAT(CHAR(10),"    @",$S$1," = ",$S44),""),IF($T44&lt;&gt;"",_xlfn.CONCAT(CHAR(10),"    @",$T$1," = ",$T44)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219</v>
      </c>
      <c r="O44" s="8">
        <v>4</v>
      </c>
      <c r="P44" s="8" t="s">
        <v>243</v>
      </c>
      <c r="V44" s="10" t="s">
        <v>244</v>
      </c>
      <c r="W44" s="10" t="s">
        <v>260</v>
      </c>
      <c r="Z44" s="10" t="s">
        <v>295</v>
      </c>
      <c r="AA44" s="10" t="s">
        <v>304</v>
      </c>
      <c r="AB44" s="10" t="s">
        <v>330</v>
      </c>
      <c r="AD44" s="12" t="str">
        <f t="shared" si="1"/>
        <v/>
      </c>
      <c r="AE44" s="14"/>
      <c r="AF44" s="18" t="s">
        <v>330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IF(P44="Engine",_xlfn.XLOOKUP(_xlfn.CONCAT(N44,O44+AS44),TechTree!$C$2:$C$500,TechTree!$D$2:$D$500,"Not Valid Combination",0,1),"")</f>
        <v/>
      </c>
    </row>
    <row r="45" spans="1:46" ht="348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39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@TechRequired = ",M45,IF($R45&lt;&gt;"",_xlfn.CONCAT(CHAR(10),"    @",$R$1," = ",$R45),""),IF($S45&lt;&gt;"",_xlfn.CONCAT(CHAR(10),"    @",$S$1," = ",$S45),""),IF($T45&lt;&gt;"",_xlfn.CONCAT(CHAR(10),"    @",$T$1," = ",$T45)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219</v>
      </c>
      <c r="O45" s="8">
        <v>4</v>
      </c>
      <c r="P45" s="8" t="s">
        <v>243</v>
      </c>
      <c r="V45" s="10" t="s">
        <v>244</v>
      </c>
      <c r="W45" s="10" t="s">
        <v>260</v>
      </c>
      <c r="Z45" s="10" t="s">
        <v>295</v>
      </c>
      <c r="AA45" s="10" t="s">
        <v>304</v>
      </c>
      <c r="AB45" s="10" t="s">
        <v>330</v>
      </c>
      <c r="AD45" s="12" t="str">
        <f t="shared" si="1"/>
        <v/>
      </c>
      <c r="AE45" s="14"/>
      <c r="AF45" s="18" t="s">
        <v>330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IF(P45="Engine",_xlfn.XLOOKUP(_xlfn.CONCAT(N45,O45+AS45),TechTree!$C$2:$C$500,TechTree!$D$2:$D$500,"Not Valid Combination",0,1),"")</f>
        <v/>
      </c>
    </row>
    <row r="46" spans="1:46" ht="348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39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@TechRequired = ",M46,IF($R46&lt;&gt;"",_xlfn.CONCAT(CHAR(10),"    @",$R$1," = ",$R46),""),IF($S46&lt;&gt;"",_xlfn.CONCAT(CHAR(10),"    @",$S$1," = ",$S46),""),IF($T46&lt;&gt;"",_xlfn.CONCAT(CHAR(10),"    @",$T$1," = ",$T46)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219</v>
      </c>
      <c r="O46" s="8">
        <v>4</v>
      </c>
      <c r="P46" s="8" t="s">
        <v>243</v>
      </c>
      <c r="V46" s="10" t="s">
        <v>244</v>
      </c>
      <c r="W46" s="10" t="s">
        <v>260</v>
      </c>
      <c r="Z46" s="10" t="s">
        <v>295</v>
      </c>
      <c r="AA46" s="10" t="s">
        <v>304</v>
      </c>
      <c r="AB46" s="10" t="s">
        <v>330</v>
      </c>
      <c r="AD46" s="12" t="str">
        <f t="shared" si="1"/>
        <v/>
      </c>
      <c r="AE46" s="14"/>
      <c r="AF46" s="18" t="s">
        <v>330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IF(P46="Engine",_xlfn.XLOOKUP(_xlfn.CONCAT(N46,O46+AS46),TechTree!$C$2:$C$500,TechTree!$D$2:$D$500,"Not Valid Combination",0,1),"")</f>
        <v/>
      </c>
    </row>
    <row r="47" spans="1:46" ht="348.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16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@TechRequired = ",M47,IF($R47&lt;&gt;"",_xlfn.CONCAT(CHAR(10),"    @",$R$1," = ",$R47),""),IF($S47&lt;&gt;"",_xlfn.CONCAT(CHAR(10),"    @",$S$1," = ",$S47),""),IF($T47&lt;&gt;"",_xlfn.CONCAT(CHAR(10),"    @",$T$1," = ",$T47)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219</v>
      </c>
      <c r="O47" s="8">
        <v>5</v>
      </c>
      <c r="P47" s="8" t="s">
        <v>243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244</v>
      </c>
      <c r="W47" s="10" t="s">
        <v>255</v>
      </c>
      <c r="Z47" s="10" t="s">
        <v>295</v>
      </c>
      <c r="AA47" s="10" t="s">
        <v>304</v>
      </c>
      <c r="AB47" s="10" t="s">
        <v>330</v>
      </c>
      <c r="AD47" s="12" t="str">
        <f t="shared" si="1"/>
        <v/>
      </c>
      <c r="AE47" s="14"/>
      <c r="AF47" s="18" t="s">
        <v>330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IF(P47="Engine",_xlfn.XLOOKUP(_xlfn.CONCAT(N47,O47+AS47),TechTree!$C$2:$C$500,TechTree!$D$2:$D$500,"Not Valid Combination",0,1),"")</f>
        <v/>
      </c>
    </row>
    <row r="48" spans="1:46" ht="348.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16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@TechRequired = ",M48,IF($R48&lt;&gt;"",_xlfn.CONCAT(CHAR(10),"    @",$R$1," = ",$R48),""),IF($S48&lt;&gt;"",_xlfn.CONCAT(CHAR(10),"    @",$S$1," = ",$S48),""),IF($T48&lt;&gt;"",_xlfn.CONCAT(CHAR(10),"    @",$T$1," = ",$T48)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219</v>
      </c>
      <c r="O48" s="8">
        <v>5</v>
      </c>
      <c r="P48" s="8" t="s">
        <v>243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244</v>
      </c>
      <c r="W48" s="10" t="s">
        <v>260</v>
      </c>
      <c r="Z48" s="10" t="s">
        <v>295</v>
      </c>
      <c r="AA48" s="10" t="s">
        <v>304</v>
      </c>
      <c r="AB48" s="10" t="s">
        <v>330</v>
      </c>
      <c r="AD48" s="12" t="str">
        <f t="shared" si="1"/>
        <v/>
      </c>
      <c r="AE48" s="14"/>
      <c r="AF48" s="18" t="s">
        <v>330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IF(P48="Engine",_xlfn.XLOOKUP(_xlfn.CONCAT(N48,O48+AS48),TechTree!$C$2:$C$500,TechTree!$D$2:$D$500,"Not Valid Combination",0,1),"")</f>
        <v/>
      </c>
    </row>
    <row r="49" spans="1:46" ht="348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16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@TechRequired = ",M49,IF($R49&lt;&gt;"",_xlfn.CONCAT(CHAR(10),"    @",$R$1," = ",$R49),""),IF($S49&lt;&gt;"",_xlfn.CONCAT(CHAR(10),"    @",$S$1," = ",$S49),""),IF($T49&lt;&gt;"",_xlfn.CONCAT(CHAR(10),"    @",$T$1," = ",$T49)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219</v>
      </c>
      <c r="O49" s="8">
        <v>4</v>
      </c>
      <c r="P49" s="8" t="s">
        <v>243</v>
      </c>
      <c r="V49" s="10" t="s">
        <v>244</v>
      </c>
      <c r="W49" s="10" t="s">
        <v>260</v>
      </c>
      <c r="Z49" s="10" t="s">
        <v>295</v>
      </c>
      <c r="AA49" s="10" t="s">
        <v>304</v>
      </c>
      <c r="AB49" s="10" t="s">
        <v>330</v>
      </c>
      <c r="AD49" s="12" t="str">
        <f t="shared" si="1"/>
        <v/>
      </c>
      <c r="AE49" s="14"/>
      <c r="AF49" s="18" t="s">
        <v>330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IF(P49="Engine",_xlfn.XLOOKUP(_xlfn.CONCAT(N49,O49+AS49),TechTree!$C$2:$C$500,TechTree!$D$2:$D$500,"Not Valid Combination",0,1),"")</f>
        <v/>
      </c>
    </row>
    <row r="50" spans="1:46" ht="348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16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@TechRequired = ",M50,IF($R50&lt;&gt;"",_xlfn.CONCAT(CHAR(10),"    @",$R$1," = ",$R50),""),IF($S50&lt;&gt;"",_xlfn.CONCAT(CHAR(10),"    @",$S$1," = ",$S50),""),IF($T50&lt;&gt;"",_xlfn.CONCAT(CHAR(10),"    @",$T$1," = ",$T50)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219</v>
      </c>
      <c r="O50" s="8">
        <v>4</v>
      </c>
      <c r="P50" s="8" t="s">
        <v>243</v>
      </c>
      <c r="V50" s="10" t="s">
        <v>244</v>
      </c>
      <c r="W50" s="10" t="s">
        <v>260</v>
      </c>
      <c r="Z50" s="10" t="s">
        <v>295</v>
      </c>
      <c r="AA50" s="10" t="s">
        <v>304</v>
      </c>
      <c r="AB50" s="10" t="s">
        <v>330</v>
      </c>
      <c r="AD50" s="12" t="str">
        <f t="shared" si="1"/>
        <v/>
      </c>
      <c r="AE50" s="14"/>
      <c r="AF50" s="18" t="s">
        <v>330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IF(P50="Engine",_xlfn.XLOOKUP(_xlfn.CONCAT(N50,O50+AS50),TechTree!$C$2:$C$500,TechTree!$D$2:$D$500,"Not Valid Combination",0,1),"")</f>
        <v/>
      </c>
    </row>
    <row r="51" spans="1:46" ht="348.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58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@TechRequired = ",M51,IF($R51&lt;&gt;"",_xlfn.CONCAT(CHAR(10),"    @",$R$1," = ",$R51),""),IF($S51&lt;&gt;"",_xlfn.CONCAT(CHAR(10),"    @",$S$1," = ",$S51),""),IF($T51&lt;&gt;"",_xlfn.CONCAT(CHAR(10),"    @",$T$1," = ",$T51)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219</v>
      </c>
      <c r="O51" s="8">
        <v>6</v>
      </c>
      <c r="P51" s="8" t="s">
        <v>243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244</v>
      </c>
      <c r="W51" s="10" t="s">
        <v>564</v>
      </c>
      <c r="Z51" s="10" t="s">
        <v>295</v>
      </c>
      <c r="AA51" s="10" t="s">
        <v>304</v>
      </c>
      <c r="AB51" s="10" t="s">
        <v>330</v>
      </c>
      <c r="AD51" s="12" t="str">
        <f t="shared" si="1"/>
        <v/>
      </c>
      <c r="AE51" s="14"/>
      <c r="AF51" s="18" t="s">
        <v>330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IF(P51="Engine",_xlfn.XLOOKUP(_xlfn.CONCAT(N51,O51+AS51),TechTree!$C$2:$C$500,TechTree!$D$2:$D$500,"Not Valid Combination",0,1),"")</f>
        <v/>
      </c>
    </row>
    <row r="52" spans="1:46" ht="348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60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@TechRequired = ",M52,IF($R52&lt;&gt;"",_xlfn.CONCAT(CHAR(10),"    @",$R$1," = ",$R52),""),IF($S52&lt;&gt;"",_xlfn.CONCAT(CHAR(10),"    @",$S$1," = ",$S52),""),IF($T52&lt;&gt;"",_xlfn.CONCAT(CHAR(10),"    @",$T$1," = ",$T52)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219</v>
      </c>
      <c r="O52" s="8">
        <v>5</v>
      </c>
      <c r="P52" s="8" t="s">
        <v>243</v>
      </c>
      <c r="V52" s="10" t="s">
        <v>244</v>
      </c>
      <c r="W52" s="10" t="s">
        <v>260</v>
      </c>
      <c r="Z52" s="10" t="s">
        <v>295</v>
      </c>
      <c r="AA52" s="10" t="s">
        <v>304</v>
      </c>
      <c r="AB52" s="10" t="s">
        <v>330</v>
      </c>
      <c r="AD52" s="12" t="str">
        <f t="shared" si="1"/>
        <v/>
      </c>
      <c r="AE52" s="14"/>
      <c r="AF52" s="18" t="s">
        <v>330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IF(P52="Engine",_xlfn.XLOOKUP(_xlfn.CONCAT(N52,O52+AS52),TechTree!$C$2:$C$500,TechTree!$D$2:$D$500,"Not Valid Combination",0,1),"")</f>
        <v/>
      </c>
    </row>
    <row r="53" spans="1:46" ht="348.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60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@TechRequired = ",M53,IF($R53&lt;&gt;"",_xlfn.CONCAT(CHAR(10),"    @",$R$1," = ",$R53),""),IF($S53&lt;&gt;"",_xlfn.CONCAT(CHAR(10),"    @",$S$1," = ",$S53),""),IF($T53&lt;&gt;"",_xlfn.CONCAT(CHAR(10),"    @",$T$1," = ",$T53)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219</v>
      </c>
      <c r="O53" s="8">
        <v>3</v>
      </c>
      <c r="P53" s="8" t="s">
        <v>243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244</v>
      </c>
      <c r="W53" s="10" t="s">
        <v>260</v>
      </c>
      <c r="Z53" s="10" t="s">
        <v>295</v>
      </c>
      <c r="AA53" s="10" t="s">
        <v>304</v>
      </c>
      <c r="AB53" s="10" t="s">
        <v>330</v>
      </c>
      <c r="AD53" s="12" t="str">
        <f t="shared" si="1"/>
        <v/>
      </c>
      <c r="AE53" s="14"/>
      <c r="AF53" s="18" t="s">
        <v>330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IF(P53="Engine",_xlfn.XLOOKUP(_xlfn.CONCAT(N53,O53+AS53),TechTree!$C$2:$C$500,TechTree!$D$2:$D$500,"Not Valid Combination",0,1),"")</f>
        <v/>
      </c>
    </row>
    <row r="54" spans="1:46" ht="348.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60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@TechRequired = ",M54,IF($R54&lt;&gt;"",_xlfn.CONCAT(CHAR(10),"    @",$R$1," = ",$R54),""),IF($S54&lt;&gt;"",_xlfn.CONCAT(CHAR(10),"    @",$S$1," = ",$S54),""),IF($T54&lt;&gt;"",_xlfn.CONCAT(CHAR(10),"    @",$T$1," = ",$T54)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219</v>
      </c>
      <c r="O54" s="8">
        <v>3</v>
      </c>
      <c r="P54" s="8" t="s">
        <v>243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244</v>
      </c>
      <c r="W54" s="10" t="s">
        <v>255</v>
      </c>
      <c r="Z54" s="10" t="s">
        <v>295</v>
      </c>
      <c r="AA54" s="10" t="s">
        <v>304</v>
      </c>
      <c r="AB54" s="10" t="s">
        <v>330</v>
      </c>
      <c r="AD54" s="12" t="str">
        <f t="shared" si="1"/>
        <v/>
      </c>
      <c r="AE54" s="14"/>
      <c r="AF54" s="18" t="s">
        <v>330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IF(P54="Engine",_xlfn.XLOOKUP(_xlfn.CONCAT(N54,O54+AS54),TechTree!$C$2:$C$500,TechTree!$D$2:$D$500,"Not Valid Combination",0,1),"")</f>
        <v/>
      </c>
    </row>
    <row r="55" spans="1:46" ht="348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39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@TechRequired = ",M55,IF($R55&lt;&gt;"",_xlfn.CONCAT(CHAR(10),"    @",$R$1," = ",$R55),""),IF($S55&lt;&gt;"",_xlfn.CONCAT(CHAR(10),"    @",$S$1," = ",$S55),""),IF($T55&lt;&gt;"",_xlfn.CONCAT(CHAR(10),"    @",$T$1," = ",$T55)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219</v>
      </c>
      <c r="O55" s="8">
        <v>4</v>
      </c>
      <c r="P55" s="8" t="s">
        <v>243</v>
      </c>
      <c r="V55" s="10" t="s">
        <v>244</v>
      </c>
      <c r="W55" s="10" t="s">
        <v>260</v>
      </c>
      <c r="Z55" s="10" t="s">
        <v>295</v>
      </c>
      <c r="AA55" s="10" t="s">
        <v>304</v>
      </c>
      <c r="AB55" s="10" t="s">
        <v>330</v>
      </c>
      <c r="AD55" s="12" t="str">
        <f t="shared" si="1"/>
        <v/>
      </c>
      <c r="AE55" s="14"/>
      <c r="AF55" s="18" t="s">
        <v>330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IF(P55="Engine",_xlfn.XLOOKUP(_xlfn.CONCAT(N55,O55+AS55),TechTree!$C$2:$C$500,TechTree!$D$2:$D$500,"Not Valid Combination",0,1),"")</f>
        <v/>
      </c>
    </row>
    <row r="56" spans="1:46" ht="348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@TechRequired = ",M56,IF($R56&lt;&gt;"",_xlfn.CONCAT(CHAR(10),"    @",$R$1," = ",$R56),""),IF($S56&lt;&gt;"",_xlfn.CONCAT(CHAR(10),"    @",$S$1," = ",$S56),""),IF($T56&lt;&gt;"",_xlfn.CONCAT(CHAR(10),"    @",$T$1," = ",$T56)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219</v>
      </c>
      <c r="O56" s="8">
        <v>5</v>
      </c>
      <c r="P56" s="8" t="s">
        <v>243</v>
      </c>
      <c r="Q56" s="22"/>
      <c r="V56" s="10" t="s">
        <v>244</v>
      </c>
      <c r="W56" s="10" t="s">
        <v>260</v>
      </c>
      <c r="Z56" s="10" t="s">
        <v>295</v>
      </c>
      <c r="AA56" s="10" t="s">
        <v>304</v>
      </c>
      <c r="AB56" s="10" t="s">
        <v>330</v>
      </c>
      <c r="AD56" s="12" t="str">
        <f t="shared" si="1"/>
        <v/>
      </c>
      <c r="AE56" s="14"/>
      <c r="AF56" s="18" t="s">
        <v>330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IF(P56="Engine",_xlfn.XLOOKUP(_xlfn.CONCAT(N56,O56+AS56),TechTree!$C$2:$C$500,TechTree!$D$2:$D$500,"Not Valid Combination",0,1),"")</f>
        <v/>
      </c>
    </row>
    <row r="57" spans="1:46" ht="348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@TechRequired = ",M57,IF($R57&lt;&gt;"",_xlfn.CONCAT(CHAR(10),"    @",$R$1," = ",$R57),""),IF($S57&lt;&gt;"",_xlfn.CONCAT(CHAR(10),"    @",$S$1," = ",$S57),""),IF($T57&lt;&gt;"",_xlfn.CONCAT(CHAR(10),"    @",$T$1," = ",$T57)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219</v>
      </c>
      <c r="O57" s="8">
        <v>5</v>
      </c>
      <c r="P57" s="8" t="s">
        <v>243</v>
      </c>
      <c r="V57" s="10" t="s">
        <v>244</v>
      </c>
      <c r="W57" s="10" t="s">
        <v>260</v>
      </c>
      <c r="Z57" s="10" t="s">
        <v>295</v>
      </c>
      <c r="AA57" s="10" t="s">
        <v>304</v>
      </c>
      <c r="AB57" s="10" t="s">
        <v>330</v>
      </c>
      <c r="AD57" s="12" t="str">
        <f t="shared" si="1"/>
        <v/>
      </c>
      <c r="AE57" s="14"/>
      <c r="AF57" s="18" t="s">
        <v>330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IF(P57="Engine",_xlfn.XLOOKUP(_xlfn.CONCAT(N57,O57+AS57),TechTree!$C$2:$C$500,TechTree!$D$2:$D$500,"Not Valid Combination",0,1),"")</f>
        <v/>
      </c>
    </row>
    <row r="58" spans="1:46" ht="348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39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@TechRequired = ",M58,IF($R58&lt;&gt;"",_xlfn.CONCAT(CHAR(10),"    @",$R$1," = ",$R58),""),IF($S58&lt;&gt;"",_xlfn.CONCAT(CHAR(10),"    @",$S$1," = ",$S58),""),IF($T58&lt;&gt;"",_xlfn.CONCAT(CHAR(10),"    @",$T$1," = ",$T58)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219</v>
      </c>
      <c r="O58" s="8">
        <v>4</v>
      </c>
      <c r="P58" s="8" t="s">
        <v>243</v>
      </c>
      <c r="V58" s="10" t="s">
        <v>244</v>
      </c>
      <c r="W58" s="10" t="s">
        <v>260</v>
      </c>
      <c r="Z58" s="10" t="s">
        <v>295</v>
      </c>
      <c r="AA58" s="10" t="s">
        <v>304</v>
      </c>
      <c r="AB58" s="10" t="s">
        <v>330</v>
      </c>
      <c r="AD58" s="12" t="str">
        <f t="shared" si="1"/>
        <v/>
      </c>
      <c r="AE58" s="14"/>
      <c r="AF58" s="18" t="s">
        <v>330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IF(P58="Engine",_xlfn.XLOOKUP(_xlfn.CONCAT(N58,O58+AS58),TechTree!$C$2:$C$500,TechTree!$D$2:$D$500,"Not Valid Combination",0,1),"")</f>
        <v/>
      </c>
    </row>
    <row r="59" spans="1:46" ht="348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39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@TechRequired = ",M59,IF($R59&lt;&gt;"",_xlfn.CONCAT(CHAR(10),"    @",$R$1," = ",$R59),""),IF($S59&lt;&gt;"",_xlfn.CONCAT(CHAR(10),"    @",$S$1," = ",$S59),""),IF($T59&lt;&gt;"",_xlfn.CONCAT(CHAR(10),"    @",$T$1," = ",$T59)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219</v>
      </c>
      <c r="O59" s="8">
        <v>4</v>
      </c>
      <c r="P59" s="8" t="s">
        <v>243</v>
      </c>
      <c r="V59" s="10" t="s">
        <v>244</v>
      </c>
      <c r="W59" s="10" t="s">
        <v>260</v>
      </c>
      <c r="Z59" s="10" t="s">
        <v>295</v>
      </c>
      <c r="AA59" s="10" t="s">
        <v>304</v>
      </c>
      <c r="AB59" s="10" t="s">
        <v>330</v>
      </c>
      <c r="AD59" s="12" t="str">
        <f t="shared" si="1"/>
        <v/>
      </c>
      <c r="AE59" s="14"/>
      <c r="AF59" s="18" t="s">
        <v>330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IF(P59="Engine",_xlfn.XLOOKUP(_xlfn.CONCAT(N59,O59+AS59),TechTree!$C$2:$C$500,TechTree!$D$2:$D$500,"Not Valid Combination",0,1),"")</f>
        <v/>
      </c>
    </row>
    <row r="60" spans="1:46" ht="348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374</v>
      </c>
      <c r="G60">
        <v>0</v>
      </c>
      <c r="H60">
        <v>0</v>
      </c>
      <c r="I60">
        <v>2.5000000000000001E-2</v>
      </c>
      <c r="J60" t="s">
        <v>78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@TechRequired = ",M60,IF($R60&lt;&gt;"",_xlfn.CONCAT(CHAR(10),"    @",$R$1," = ",$R60),""),IF($S60&lt;&gt;"",_xlfn.CONCAT(CHAR(10),"    @",$S$1," = ",$S60),""),IF($T60&lt;&gt;"",_xlfn.CONCAT(CHAR(10),"    @",$T$1," = ",$T60)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213</v>
      </c>
      <c r="O60" s="8">
        <v>4</v>
      </c>
      <c r="P60" s="8" t="s">
        <v>7</v>
      </c>
      <c r="V60" s="10" t="s">
        <v>244</v>
      </c>
      <c r="W60" s="10" t="s">
        <v>255</v>
      </c>
      <c r="Z60" s="10" t="s">
        <v>295</v>
      </c>
      <c r="AA60" s="10" t="s">
        <v>304</v>
      </c>
      <c r="AB60" s="10" t="s">
        <v>330</v>
      </c>
      <c r="AD60" s="12" t="str">
        <f t="shared" si="1"/>
        <v/>
      </c>
      <c r="AE60" s="14"/>
      <c r="AF60" s="18" t="s">
        <v>330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IF(P60="Engine",_xlfn.XLOOKUP(_xlfn.CONCAT(N60,O60+AS60),TechTree!$C$2:$C$500,TechTree!$D$2:$D$500,"Not Valid Combination",0,1),"")</f>
        <v/>
      </c>
    </row>
    <row r="61" spans="1:46" ht="348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374</v>
      </c>
      <c r="G61">
        <v>0</v>
      </c>
      <c r="H61">
        <v>0</v>
      </c>
      <c r="I61">
        <v>0.25</v>
      </c>
      <c r="J61" t="s">
        <v>78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@TechRequired = ",M61,IF($R61&lt;&gt;"",_xlfn.CONCAT(CHAR(10),"    @",$R$1," = ",$R61),""),IF($S61&lt;&gt;"",_xlfn.CONCAT(CHAR(10),"    @",$S$1," = ",$S61),""),IF($T61&lt;&gt;"",_xlfn.CONCAT(CHAR(10),"    @",$T$1," = ",$T61)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213</v>
      </c>
      <c r="O61" s="8">
        <v>4</v>
      </c>
      <c r="P61" s="8" t="s">
        <v>7</v>
      </c>
      <c r="V61" s="10" t="s">
        <v>244</v>
      </c>
      <c r="W61" s="10" t="s">
        <v>260</v>
      </c>
      <c r="Z61" s="10" t="s">
        <v>295</v>
      </c>
      <c r="AA61" s="10" t="s">
        <v>304</v>
      </c>
      <c r="AB61" s="10" t="s">
        <v>330</v>
      </c>
      <c r="AD61" s="12" t="str">
        <f t="shared" si="1"/>
        <v/>
      </c>
      <c r="AE61" s="14"/>
      <c r="AF61" s="18" t="s">
        <v>330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IF(P61="Engine",_xlfn.XLOOKUP(_xlfn.CONCAT(N61,O61+AS61),TechTree!$C$2:$C$500,TechTree!$D$2:$D$500,"Not Valid Combination",0,1),"")</f>
        <v/>
      </c>
    </row>
    <row r="62" spans="1:46" ht="348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374</v>
      </c>
      <c r="G62">
        <v>1400</v>
      </c>
      <c r="H62">
        <v>280</v>
      </c>
      <c r="I62">
        <v>0.05</v>
      </c>
      <c r="J62" t="s">
        <v>23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@TechRequired = ",M62,IF($R62&lt;&gt;"",_xlfn.CONCAT(CHAR(10),"    @",$R$1," = ",$R62),""),IF($S62&lt;&gt;"",_xlfn.CONCAT(CHAR(10),"    @",$S$1," = ",$S62),""),IF($T62&lt;&gt;"",_xlfn.CONCAT(CHAR(10),"    @",$T$1," = ",$T62)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213</v>
      </c>
      <c r="O62" s="8">
        <v>5</v>
      </c>
      <c r="P62" s="8" t="s">
        <v>7</v>
      </c>
      <c r="V62" s="10" t="s">
        <v>244</v>
      </c>
      <c r="W62" s="10" t="s">
        <v>255</v>
      </c>
      <c r="Z62" s="10" t="s">
        <v>295</v>
      </c>
      <c r="AA62" s="10" t="s">
        <v>304</v>
      </c>
      <c r="AB62" s="10" t="s">
        <v>330</v>
      </c>
      <c r="AD62" s="12" t="str">
        <f t="shared" si="1"/>
        <v/>
      </c>
      <c r="AE62" s="14"/>
      <c r="AF62" s="18" t="s">
        <v>330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IF(P62="Engine",_xlfn.XLOOKUP(_xlfn.CONCAT(N62,O62+AS62),TechTree!$C$2:$C$500,TechTree!$D$2:$D$500,"Not Valid Combination",0,1),"")</f>
        <v/>
      </c>
    </row>
    <row r="63" spans="1:46" ht="348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374</v>
      </c>
      <c r="G63">
        <v>1400</v>
      </c>
      <c r="H63">
        <v>280</v>
      </c>
      <c r="I63">
        <v>0.05</v>
      </c>
      <c r="J63" t="s">
        <v>23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@TechRequired = ",M63,IF($R63&lt;&gt;"",_xlfn.CONCAT(CHAR(10),"    @",$R$1," = ",$R63),""),IF($S63&lt;&gt;"",_xlfn.CONCAT(CHAR(10),"    @",$S$1," = ",$S63),""),IF($T63&lt;&gt;"",_xlfn.CONCAT(CHAR(10),"    @",$T$1," = ",$T63)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213</v>
      </c>
      <c r="O63" s="8">
        <v>5</v>
      </c>
      <c r="P63" s="8" t="s">
        <v>7</v>
      </c>
      <c r="V63" s="10" t="s">
        <v>244</v>
      </c>
      <c r="W63" s="10" t="s">
        <v>260</v>
      </c>
      <c r="Z63" s="10" t="s">
        <v>295</v>
      </c>
      <c r="AA63" s="10" t="s">
        <v>304</v>
      </c>
      <c r="AB63" s="10" t="s">
        <v>330</v>
      </c>
      <c r="AD63" s="12" t="str">
        <f t="shared" si="1"/>
        <v/>
      </c>
      <c r="AE63" s="14"/>
      <c r="AF63" s="18" t="s">
        <v>330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IF(P63="Engine",_xlfn.XLOOKUP(_xlfn.CONCAT(N63,O63+AS63),TechTree!$C$2:$C$500,TechTree!$D$2:$D$500,"Not Valid Combination",0,1),"")</f>
        <v/>
      </c>
    </row>
    <row r="64" spans="1:46" ht="88" customHeight="1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374</v>
      </c>
      <c r="G64">
        <v>1400</v>
      </c>
      <c r="H64">
        <v>280</v>
      </c>
      <c r="I64">
        <v>0.1</v>
      </c>
      <c r="J64" t="s">
        <v>45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@TechRequired = ",M64,IF($R64&lt;&gt;"",_xlfn.CONCAT(CHAR(10),"    @",$R$1," = ",$R64),""),IF($S64&lt;&gt;"",_xlfn.CONCAT(CHAR(10),"    @",$S$1," = ",$S64),""),IF($T64&lt;&gt;"",_xlfn.CONCAT(CHAR(10),"    @",$T$1," = ",$T64)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213</v>
      </c>
      <c r="O64" s="8">
        <v>4</v>
      </c>
      <c r="P64" s="8" t="s">
        <v>7</v>
      </c>
      <c r="V64" s="10" t="s">
        <v>244</v>
      </c>
      <c r="W64" s="10" t="s">
        <v>260</v>
      </c>
      <c r="Z64" s="10" t="s">
        <v>295</v>
      </c>
      <c r="AA64" s="10" t="s">
        <v>304</v>
      </c>
      <c r="AB64" s="10" t="s">
        <v>330</v>
      </c>
      <c r="AD64" s="12" t="str">
        <f t="shared" si="1"/>
        <v/>
      </c>
      <c r="AE64" s="14"/>
      <c r="AF64" s="18" t="s">
        <v>330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IF(P64="Engine",_xlfn.XLOOKUP(_xlfn.CONCAT(N64,O64+AS64),TechTree!$C$2:$C$500,TechTree!$D$2:$D$500,"Not Valid Combination",0,1),"")</f>
        <v/>
      </c>
    </row>
    <row r="65" spans="1:46" ht="348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374</v>
      </c>
      <c r="G65">
        <v>1400</v>
      </c>
      <c r="H65">
        <v>280</v>
      </c>
      <c r="I65">
        <v>0.1</v>
      </c>
      <c r="J65" t="s">
        <v>45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@TechRequired = ",M65,IF($R65&lt;&gt;"",_xlfn.CONCAT(CHAR(10),"    @",$R$1," = ",$R65),""),IF($S65&lt;&gt;"",_xlfn.CONCAT(CHAR(10),"    @",$S$1," = ",$S65),""),IF($T65&lt;&gt;"",_xlfn.CONCAT(CHAR(10),"    @",$T$1," = ",$T65)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213</v>
      </c>
      <c r="O65" s="8">
        <v>4</v>
      </c>
      <c r="P65" s="8" t="s">
        <v>7</v>
      </c>
      <c r="V65" s="10" t="s">
        <v>244</v>
      </c>
      <c r="W65" s="10" t="s">
        <v>260</v>
      </c>
      <c r="Z65" s="10" t="s">
        <v>295</v>
      </c>
      <c r="AA65" s="10" t="s">
        <v>304</v>
      </c>
      <c r="AB65" s="10" t="s">
        <v>330</v>
      </c>
      <c r="AD65" s="12" t="str">
        <f t="shared" si="1"/>
        <v/>
      </c>
      <c r="AE65" s="14"/>
      <c r="AF65" s="18" t="s">
        <v>330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IF(P65="Engine",_xlfn.XLOOKUP(_xlfn.CONCAT(N65,O65+AS65),TechTree!$C$2:$C$500,TechTree!$D$2:$D$500,"Not Valid Combination",0,1),"")</f>
        <v/>
      </c>
    </row>
    <row r="66" spans="1:46" ht="348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374</v>
      </c>
      <c r="G66">
        <v>1400</v>
      </c>
      <c r="H66">
        <v>280</v>
      </c>
      <c r="I66">
        <v>0.05</v>
      </c>
      <c r="J66" t="s">
        <v>23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@TechRequired = ",M66,IF($R66&lt;&gt;"",_xlfn.CONCAT(CHAR(10),"    @",$R$1," = ",$R66),""),IF($S66&lt;&gt;"",_xlfn.CONCAT(CHAR(10),"    @",$S$1," = ",$S66),""),IF($T66&lt;&gt;"",_xlfn.CONCAT(CHAR(10),"    @",$T$1," = ",$T66)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213</v>
      </c>
      <c r="O66" s="8">
        <v>5</v>
      </c>
      <c r="P66" s="8" t="s">
        <v>7</v>
      </c>
      <c r="V66" s="10" t="s">
        <v>244</v>
      </c>
      <c r="W66" s="10" t="s">
        <v>255</v>
      </c>
      <c r="Z66" s="10" t="s">
        <v>295</v>
      </c>
      <c r="AA66" s="10" t="s">
        <v>304</v>
      </c>
      <c r="AB66" s="10" t="s">
        <v>330</v>
      </c>
      <c r="AD66" s="12" t="str">
        <f t="shared" si="1"/>
        <v/>
      </c>
      <c r="AE66" s="14"/>
      <c r="AF66" s="18" t="s">
        <v>330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IF(P66="Engine",_xlfn.XLOOKUP(_xlfn.CONCAT(N66,O66+AS66),TechTree!$C$2:$C$500,TechTree!$D$2:$D$500,"Not Valid Combination",0,1),"")</f>
        <v/>
      </c>
    </row>
    <row r="67" spans="1:46" ht="348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374</v>
      </c>
      <c r="G67">
        <v>1400</v>
      </c>
      <c r="H67">
        <v>280</v>
      </c>
      <c r="I67">
        <v>0.05</v>
      </c>
      <c r="J67" t="s">
        <v>23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@TechRequired = ",M67,IF($R67&lt;&gt;"",_xlfn.CONCAT(CHAR(10),"    @",$R$1," = ",$R67),""),IF($S67&lt;&gt;"",_xlfn.CONCAT(CHAR(10),"    @",$S$1," = ",$S67),""),IF($T67&lt;&gt;"",_xlfn.CONCAT(CHAR(10),"    @",$T$1," = ",$T67)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213</v>
      </c>
      <c r="O67" s="8">
        <v>5</v>
      </c>
      <c r="P67" s="8" t="s">
        <v>7</v>
      </c>
      <c r="V67" s="10" t="s">
        <v>244</v>
      </c>
      <c r="W67" s="10" t="s">
        <v>260</v>
      </c>
      <c r="Z67" s="10" t="s">
        <v>295</v>
      </c>
      <c r="AA67" s="10" t="s">
        <v>304</v>
      </c>
      <c r="AB67" s="10" t="s">
        <v>330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/>
      </c>
      <c r="AE67" s="14"/>
      <c r="AF67" s="18" t="s">
        <v>330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IF(P67="Engine",_xlfn.XLOOKUP(_xlfn.CONCAT(N67,O67+AS67),TechTree!$C$2:$C$500,TechTree!$D$2:$D$500,"Not Valid Combination",0,1),"")</f>
        <v/>
      </c>
    </row>
    <row r="68" spans="1:46" ht="348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374</v>
      </c>
      <c r="G68">
        <v>1400</v>
      </c>
      <c r="H68">
        <v>280</v>
      </c>
      <c r="I68">
        <v>0.05</v>
      </c>
      <c r="J68" t="s">
        <v>23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@TechRequired = ",M68,IF($R68&lt;&gt;"",_xlfn.CONCAT(CHAR(10),"    @",$R$1," = ",$R68),""),IF($S68&lt;&gt;"",_xlfn.CONCAT(CHAR(10),"    @",$S$1," = ",$S68),""),IF($T68&lt;&gt;"",_xlfn.CONCAT(CHAR(10),"    @",$T$1," = ",$T68)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213</v>
      </c>
      <c r="O68" s="8">
        <v>5</v>
      </c>
      <c r="P68" s="8" t="s">
        <v>7</v>
      </c>
      <c r="V68" s="10" t="s">
        <v>244</v>
      </c>
      <c r="W68" s="10" t="s">
        <v>255</v>
      </c>
      <c r="Z68" s="10" t="s">
        <v>295</v>
      </c>
      <c r="AA68" s="10" t="s">
        <v>304</v>
      </c>
      <c r="AB68" s="10" t="s">
        <v>330</v>
      </c>
      <c r="AD68" s="12" t="str">
        <f t="shared" si="4"/>
        <v/>
      </c>
      <c r="AE68" s="14"/>
      <c r="AF68" s="18" t="s">
        <v>330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IF(P68="Engine",_xlfn.XLOOKUP(_xlfn.CONCAT(N68,O68+AS68),TechTree!$C$2:$C$500,TechTree!$D$2:$D$500,"Not Valid Combination",0,1),"")</f>
        <v/>
      </c>
    </row>
    <row r="69" spans="1:46" ht="348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374</v>
      </c>
      <c r="G69">
        <v>1400</v>
      </c>
      <c r="H69">
        <v>280</v>
      </c>
      <c r="I69">
        <v>0.05</v>
      </c>
      <c r="J69" t="s">
        <v>23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@TechRequired = ",M69,IF($R69&lt;&gt;"",_xlfn.CONCAT(CHAR(10),"    @",$R$1," = ",$R69),""),IF($S69&lt;&gt;"",_xlfn.CONCAT(CHAR(10),"    @",$S$1," = ",$S69),""),IF($T69&lt;&gt;"",_xlfn.CONCAT(CHAR(10),"    @",$T$1," = ",$T69)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213</v>
      </c>
      <c r="O69" s="8">
        <v>5</v>
      </c>
      <c r="P69" s="8" t="s">
        <v>7</v>
      </c>
      <c r="V69" s="10" t="s">
        <v>244</v>
      </c>
      <c r="W69" s="10" t="s">
        <v>260</v>
      </c>
      <c r="Z69" s="10" t="s">
        <v>295</v>
      </c>
      <c r="AA69" s="10" t="s">
        <v>304</v>
      </c>
      <c r="AB69" s="10" t="s">
        <v>330</v>
      </c>
      <c r="AD69" s="12" t="str">
        <f t="shared" si="4"/>
        <v/>
      </c>
      <c r="AE69" s="14"/>
      <c r="AF69" s="18" t="s">
        <v>330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IF(P69="Engine",_xlfn.XLOOKUP(_xlfn.CONCAT(N69,O69+AS69),TechTree!$C$2:$C$500,TechTree!$D$2:$D$500,"Not Valid Combination",0,1),"")</f>
        <v/>
      </c>
    </row>
    <row r="70" spans="1:46" ht="409.5" customHeight="1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373</v>
      </c>
      <c r="G70">
        <v>1200</v>
      </c>
      <c r="H70">
        <v>240</v>
      </c>
      <c r="I70">
        <v>0.6</v>
      </c>
      <c r="J70" t="s">
        <v>16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@TechRequired = ",M70,IF($R70&lt;&gt;"",_xlfn.CONCAT(CHAR(10),"    @",$R$1," = ",$R70),""),IF($S70&lt;&gt;"",_xlfn.CONCAT(CHAR(10),"    @",$S$1," = ",$S70),""),IF($T70&lt;&gt;"",_xlfn.CONCAT(CHAR(10),"    @",$T$1," = ",$T70)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216</v>
      </c>
      <c r="O70" s="8">
        <v>5</v>
      </c>
      <c r="P70" s="8" t="s">
        <v>11</v>
      </c>
      <c r="Q70" s="10" t="s">
        <v>1478</v>
      </c>
      <c r="R70" s="10">
        <v>18000</v>
      </c>
      <c r="S70" s="10">
        <v>2400</v>
      </c>
      <c r="V70" s="10" t="s">
        <v>244</v>
      </c>
      <c r="W70" s="10" t="s">
        <v>247</v>
      </c>
      <c r="X70" s="10" t="s">
        <v>1472</v>
      </c>
      <c r="Z70" s="10" t="s">
        <v>295</v>
      </c>
      <c r="AA70" s="10" t="s">
        <v>304</v>
      </c>
      <c r="AB70" s="10" t="s">
        <v>330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379</v>
      </c>
      <c r="AG70" s="18">
        <v>90</v>
      </c>
      <c r="AH70" s="18" t="s">
        <v>1467</v>
      </c>
      <c r="AI70" s="18" t="s">
        <v>1468</v>
      </c>
      <c r="AJ70" s="18" t="s">
        <v>1469</v>
      </c>
      <c r="AK70" s="18" t="s">
        <v>1470</v>
      </c>
      <c r="AL70" s="18" t="s">
        <v>1471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IF(P70="Engine",_xlfn.XLOOKUP(_xlfn.CONCAT(N70,O70+AS70),TechTree!$C$2:$C$500,TechTree!$D$2:$D$500,"Not Valid Combination",0,1),"")</f>
        <v>experimentalPropulsion</v>
      </c>
    </row>
    <row r="71" spans="1:46" ht="348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11</v>
      </c>
      <c r="G71">
        <v>20000</v>
      </c>
      <c r="H71">
        <v>6000</v>
      </c>
      <c r="I71">
        <v>0.25</v>
      </c>
      <c r="J71" t="s">
        <v>125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@TechRequired = ",M71,IF($R71&lt;&gt;"",_xlfn.CONCAT(CHAR(10),"    @",$R$1," = ",$R71),""),IF($S71&lt;&gt;"",_xlfn.CONCAT(CHAR(10),"    @",$S$1," = ",$S71),""),IF($T71&lt;&gt;"",_xlfn.CONCAT(CHAR(10),"    @",$T$1," = ",$T71)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>@PART[castor_ion_engine_s0_1]:AFTER[Tantares] // Castor "Gnist" Hall Effect Thruster
{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232</v>
      </c>
      <c r="O71" s="8">
        <v>8</v>
      </c>
      <c r="P71" s="8" t="s">
        <v>11</v>
      </c>
      <c r="V71" s="10" t="s">
        <v>244</v>
      </c>
      <c r="W71" s="10" t="s">
        <v>253</v>
      </c>
      <c r="X71" s="10" t="s">
        <v>1475</v>
      </c>
      <c r="Z71" s="10" t="s">
        <v>295</v>
      </c>
      <c r="AA71" s="10" t="s">
        <v>304</v>
      </c>
      <c r="AB71" s="10" t="s">
        <v>330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330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IF(P71="Engine",_xlfn.XLOOKUP(_xlfn.CONCAT(N71,O71+AS71),TechTree!$C$2:$C$500,TechTree!$D$2:$D$500,"Not Valid Combination",0,1),"")</f>
        <v>advGriddedThrusters</v>
      </c>
    </row>
    <row r="72" spans="1:46" ht="348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373</v>
      </c>
      <c r="G72">
        <v>750</v>
      </c>
      <c r="H72">
        <v>150</v>
      </c>
      <c r="I72">
        <v>0.01</v>
      </c>
      <c r="J72" t="s">
        <v>60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@TechRequired = ",M72,IF($R72&lt;&gt;"",_xlfn.CONCAT(CHAR(10),"    @",$R$1," = ",$R72),""),IF($S72&lt;&gt;"",_xlfn.CONCAT(CHAR(10),"    @",$S$1," = ",$S72),""),IF($T72&lt;&gt;"",_xlfn.CONCAT(CHAR(10),"    @",$T$1," = ",$T72)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>@PART[eridani_engine_s0_1]:AFTER[Tantares] // Eridani S5.79 "Skogstjerne" Rocket Engine
{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214</v>
      </c>
      <c r="O72" s="8">
        <v>2</v>
      </c>
      <c r="P72" s="8" t="s">
        <v>11</v>
      </c>
      <c r="V72" s="10" t="s">
        <v>244</v>
      </c>
      <c r="W72" s="10" t="s">
        <v>255</v>
      </c>
      <c r="X72" s="10" t="s">
        <v>1473</v>
      </c>
      <c r="Z72" s="10" t="s">
        <v>295</v>
      </c>
      <c r="AA72" s="10" t="s">
        <v>304</v>
      </c>
      <c r="AB72" s="10" t="s">
        <v>330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379</v>
      </c>
      <c r="AG72" s="18"/>
      <c r="AH72" s="18" t="s">
        <v>1474</v>
      </c>
      <c r="AI72" s="18" t="s">
        <v>380</v>
      </c>
      <c r="AJ72" s="18" t="s">
        <v>381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IF(P72="Engine",_xlfn.XLOOKUP(_xlfn.CONCAT(N72,O72+AS72),TechTree!$C$2:$C$500,TechTree!$D$2:$D$500,"Not Valid Combination",0,1),"")</f>
        <v>heavyRocketry</v>
      </c>
    </row>
    <row r="73" spans="1:46" ht="348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16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@TechRequired = ",M73,IF($R73&lt;&gt;"",_xlfn.CONCAT(CHAR(10),"    @",$R$1," = ",$R73),""),IF($S73&lt;&gt;"",_xlfn.CONCAT(CHAR(10),"    @",$S$1," = ",$S73),""),IF($T73&lt;&gt;"",_xlfn.CONCAT(CHAR(10),"    @",$T$1," = ",$T73)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@TechRequired = basicRocketry
    spacePlaneSystemUpgradeType = 
}</v>
      </c>
      <c r="M73" s="9" t="str">
        <f>_xlfn.XLOOKUP(_xlfn.CONCAT(N73,O73),TechTree!$C$2:$C$500,TechTree!$D$2:$D$500,"Not Valid Combination",0,1)</f>
        <v>basicRocketry</v>
      </c>
      <c r="N73" s="8" t="s">
        <v>337</v>
      </c>
      <c r="O73" s="8">
        <v>1</v>
      </c>
      <c r="P73" s="8" t="s">
        <v>290</v>
      </c>
      <c r="V73" s="10" t="s">
        <v>244</v>
      </c>
      <c r="W73" s="10" t="s">
        <v>260</v>
      </c>
      <c r="Z73" s="10" t="s">
        <v>295</v>
      </c>
      <c r="AA73" s="10" t="s">
        <v>304</v>
      </c>
      <c r="AB73" s="10" t="s">
        <v>330</v>
      </c>
      <c r="AD7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octans_les_s0_1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73" s="14"/>
      <c r="AF73" s="18" t="s">
        <v>330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IF(P73="Engine",_xlfn.XLOOKUP(_xlfn.CONCAT(N73,O73+AS73),TechTree!$C$2:$C$500,TechTree!$D$2:$D$500,"Not Valid Combination",0,1),"")</f>
        <v/>
      </c>
    </row>
    <row r="74" spans="1:46" ht="348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16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@TechRequired = ",M74,IF($R74&lt;&gt;"",_xlfn.CONCAT(CHAR(10),"    @",$R$1," = ",$R74),""),IF($S74&lt;&gt;"",_xlfn.CONCAT(CHAR(10),"    @",$S$1," = ",$S74),""),IF($T74&lt;&gt;"",_xlfn.CONCAT(CHAR(10),"    @",$T$1," = ",$T74)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@TechRequired = start
    engineUpgradeType = standardLFO
    engineNumber = 
    engineNumberUpgrade = 
    engineName = 
    engineNameUpgrade = 
    enginePartUpgradeName = 
}</v>
      </c>
      <c r="M74" s="9" t="str">
        <f>_xlfn.XLOOKUP(_xlfn.CONCAT(N74,O74),TechTree!$C$2:$C$500,TechTree!$D$2:$D$500,"Not Valid Combination",0,1)</f>
        <v>start</v>
      </c>
      <c r="N74" s="8" t="s">
        <v>214</v>
      </c>
      <c r="O74" s="8">
        <v>0</v>
      </c>
      <c r="P74" s="8" t="s">
        <v>11</v>
      </c>
      <c r="V74" s="10" t="s">
        <v>244</v>
      </c>
      <c r="W74" s="10" t="s">
        <v>255</v>
      </c>
      <c r="Z74" s="10" t="s">
        <v>295</v>
      </c>
      <c r="AA74" s="10" t="s">
        <v>304</v>
      </c>
      <c r="AB74" s="10" t="s">
        <v>330</v>
      </c>
      <c r="AD74" s="12" t="str">
        <f t="shared" si="4"/>
        <v>PARTUPGRADE:NEEDS[Tantares]
{
    name = 
    type = engine
    partIcon = alnair_les_s0_1
    techRequired = generalRocketry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#$@PART[alnair_les_s0_1]/entryCost$
    @entryCost *= #$@KIWI_ENGINE_MULTIPLIERS/KEROLOX/UPGRADE_ENTRYCOST_MULTIPLIER$
    @title ^= #:INSERTPARTTITLE:$@PART[alnair_les_s0_1]/title$:
    @description ^= #:INSERTPART:$@PART[alnair_les_s0_1]/engineName$:
}
@PART[alnair_les_s0_1]:NEEDS[Tantares]:HAS[~engineUpgrade[off]]:AFTER[zzKiwiTechTree]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74" s="14"/>
      <c r="AF74" s="18" t="s">
        <v>330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74" s="16" t="str">
        <f>IF(P74="Engine",VLOOKUP(W74,EngineUpgrades!$A$2:$C$19,2,FALSE),"")</f>
        <v>singleFuel</v>
      </c>
      <c r="AQ74" s="16" t="str">
        <f>IF(P74="Engine",VLOOKUP(W74,EngineUpgrades!$A$2:$C$19,3,FALSE),"")</f>
        <v>KEROLOX</v>
      </c>
      <c r="AR74" s="15" t="str">
        <f>_xlfn.XLOOKUP(AP74,EngineUpgrades!$D$1:$J$1,EngineUpgrades!$D$17:$J$17,"",0,1)</f>
        <v xml:space="preserve">    engineNumber = 
    engineNumberUpgrade = 
    engineName = 
    engineNameUpgrade = 
</v>
      </c>
      <c r="AS74" s="17">
        <v>2</v>
      </c>
      <c r="AT74" s="16" t="str">
        <f>IF(P74="Engine",_xlfn.XLOOKUP(_xlfn.CONCAT(N74,O74+AS74),TechTree!$C$2:$C$500,TechTree!$D$2:$D$500,"Not Valid Combination",0,1),"")</f>
        <v>generalRocketry</v>
      </c>
    </row>
    <row r="75" spans="1:46" ht="348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16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@TechRequired = ",M75,IF($R75&lt;&gt;"",_xlfn.CONCAT(CHAR(10),"    @",$R$1," = ",$R75),""),IF($S75&lt;&gt;"",_xlfn.CONCAT(CHAR(10),"    @",$S$1," = ",$S75),""),IF($T75&lt;&gt;"",_xlfn.CONCAT(CHAR(10),"    @",$T$1," = ",$T75)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@TechRequired = Not Valid Combination
    spacePlaneSystemUpgradeType = 
}</v>
      </c>
      <c r="M75" s="9" t="str">
        <f>_xlfn.XLOOKUP(_xlfn.CONCAT(N75,O75),TechTree!$C$2:$C$500,TechTree!$D$2:$D$500,"Not Valid Combination",0,1)</f>
        <v>Not Valid Combination</v>
      </c>
      <c r="N75" s="8" t="s">
        <v>337</v>
      </c>
      <c r="O75" s="8">
        <v>-1</v>
      </c>
      <c r="P75" s="8" t="s">
        <v>290</v>
      </c>
      <c r="V75" s="10" t="s">
        <v>244</v>
      </c>
      <c r="W75" s="10" t="s">
        <v>260</v>
      </c>
      <c r="Z75" s="10" t="s">
        <v>295</v>
      </c>
      <c r="AA75" s="10" t="s">
        <v>304</v>
      </c>
      <c r="AB75" s="10" t="s">
        <v>330</v>
      </c>
      <c r="AD7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alnair_les_s0_2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75" s="14"/>
      <c r="AF75" s="18" t="s">
        <v>330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IF(P75="Engine",_xlfn.XLOOKUP(_xlfn.CONCAT(N75,O75+AS75),TechTree!$C$2:$C$500,TechTree!$D$2:$D$500,"Not Valid Combination",0,1),"")</f>
        <v/>
      </c>
    </row>
    <row r="76" spans="1:46" ht="348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10</v>
      </c>
      <c r="G76">
        <v>8800</v>
      </c>
      <c r="H76">
        <v>1760</v>
      </c>
      <c r="I76">
        <v>0.1</v>
      </c>
      <c r="J76" t="s">
        <v>47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@TechRequired = ",M76,IF($R76&lt;&gt;"",_xlfn.CONCAT(CHAR(10),"    @",$R$1," = ",$R76),""),IF($S76&lt;&gt;"",_xlfn.CONCAT(CHAR(10),"    @",$S$1," = ",$S76),""),IF($T76&lt;&gt;"",_xlfn.CONCAT(CHAR(10),"    @",$T$1," = ",$T76)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@TechRequired = Not Valid Combination
    engineUpgradeType = standardLFO
    engineNumber = 
    engineNumberUpgrade = 
    engineName = 
    engineNameUpgrade = 
    enginePartUpgradeName = 
}</v>
      </c>
      <c r="M76" s="9" t="str">
        <f>_xlfn.XLOOKUP(_xlfn.CONCAT(N76,O76),TechTree!$C$2:$C$500,TechTree!$D$2:$D$500,"Not Valid Combination",0,1)</f>
        <v>Not Valid Combination</v>
      </c>
      <c r="N76" s="8" t="s">
        <v>214</v>
      </c>
      <c r="O76" s="8">
        <v>-2</v>
      </c>
      <c r="P76" s="8" t="s">
        <v>11</v>
      </c>
      <c r="V76" s="10" t="s">
        <v>244</v>
      </c>
      <c r="W76" s="10" t="s">
        <v>255</v>
      </c>
      <c r="Z76" s="10" t="s">
        <v>295</v>
      </c>
      <c r="AA76" s="10" t="s">
        <v>304</v>
      </c>
      <c r="AB76" s="10" t="s">
        <v>330</v>
      </c>
      <c r="AD76" s="12" t="str">
        <f t="shared" si="4"/>
        <v>PARTUPGRADE:NEEDS[Tantares]
{
    name = 
    type = engine
    partIcon = cursa_solar_srf_1_1
    techRequired = start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#$@PART[cursa_solar_srf_1_1]/entryCost$
    @entryCost *= #$@KIWI_ENGINE_MULTIPLIERS/KEROLOX/UPGRADE_ENTRYCOST_MULTIPLIER$
    @title ^= #:INSERTPARTTITLE:$@PART[cursa_solar_srf_1_1]/title$:
    @description ^= #:INSERTPART:$@PART[cursa_solar_srf_1_1]/engineName$:
}
@PART[cursa_solar_srf_1_1]:NEEDS[Tantares]:HAS[~engineUpgrade[off]]:AFTER[zzKiwiTechTree]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76" s="14"/>
      <c r="AF76" s="18" t="s">
        <v>330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76" s="16" t="str">
        <f>IF(P76="Engine",VLOOKUP(W76,EngineUpgrades!$A$2:$C$19,2,FALSE),"")</f>
        <v>singleFuel</v>
      </c>
      <c r="AQ76" s="16" t="str">
        <f>IF(P76="Engine",VLOOKUP(W76,EngineUpgrades!$A$2:$C$19,3,FALSE),"")</f>
        <v>KEROLOX</v>
      </c>
      <c r="AR76" s="15" t="str">
        <f>_xlfn.XLOOKUP(AP76,EngineUpgrades!$D$1:$J$1,EngineUpgrades!$D$17:$J$17,"",0,1)</f>
        <v xml:space="preserve">    engineNumber = 
    engineNumberUpgrade = 
    engineName = 
    engineNameUpgrade = 
</v>
      </c>
      <c r="AS76" s="17">
        <v>2</v>
      </c>
      <c r="AT76" s="16" t="str">
        <f>IF(P76="Engine",_xlfn.XLOOKUP(_xlfn.CONCAT(N76,O76+AS76),TechTree!$C$2:$C$500,TechTree!$D$2:$D$500,"Not Valid Combination",0,1),"")</f>
        <v>start</v>
      </c>
    </row>
    <row r="77" spans="1:46" ht="348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10</v>
      </c>
      <c r="G77">
        <v>8800</v>
      </c>
      <c r="H77">
        <v>1760</v>
      </c>
      <c r="I77">
        <v>0.1</v>
      </c>
      <c r="J77" t="s">
        <v>47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@TechRequired = ",M77,IF($R77&lt;&gt;"",_xlfn.CONCAT(CHAR(10),"    @",$R$1," = ",$R77),""),IF($S77&lt;&gt;"",_xlfn.CONCAT(CHAR(10),"    @",$S$1," = ",$S77),""),IF($T77&lt;&gt;"",_xlfn.CONCAT(CHAR(10),"    @",$T$1," = ",$T77)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@TechRequired = Not Valid Combination
    spacePlaneSystemUpgradeType = 
}</v>
      </c>
      <c r="M77" s="9" t="str">
        <f>_xlfn.XLOOKUP(_xlfn.CONCAT(N77,O77),TechTree!$C$2:$C$500,TechTree!$D$2:$D$500,"Not Valid Combination",0,1)</f>
        <v>Not Valid Combination</v>
      </c>
      <c r="N77" s="8" t="s">
        <v>337</v>
      </c>
      <c r="O77" s="8">
        <v>-3</v>
      </c>
      <c r="P77" s="8" t="s">
        <v>290</v>
      </c>
      <c r="V77" s="10" t="s">
        <v>244</v>
      </c>
      <c r="W77" s="10" t="s">
        <v>260</v>
      </c>
      <c r="Z77" s="10" t="s">
        <v>295</v>
      </c>
      <c r="AA77" s="10" t="s">
        <v>304</v>
      </c>
      <c r="AB77" s="10" t="s">
        <v>330</v>
      </c>
      <c r="AD7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cursa_solar_srf_1_2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77" s="14"/>
      <c r="AF77" s="18" t="s">
        <v>330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IF(P77="Engine",_xlfn.XLOOKUP(_xlfn.CONCAT(N77,O77+AS77),TechTree!$C$2:$C$500,TechTree!$D$2:$D$500,"Not Valid Combination",0,1),"")</f>
        <v/>
      </c>
    </row>
    <row r="78" spans="1:46" ht="348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10</v>
      </c>
      <c r="G78">
        <v>6250</v>
      </c>
      <c r="H78">
        <v>1250</v>
      </c>
      <c r="I78">
        <v>0.2</v>
      </c>
      <c r="J78" t="s">
        <v>143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@TechRequired = ",M78,IF($R78&lt;&gt;"",_xlfn.CONCAT(CHAR(10),"    @",$R$1," = ",$R78),""),IF($S78&lt;&gt;"",_xlfn.CONCAT(CHAR(10),"    @",$S$1," = ",$S78),""),IF($T78&lt;&gt;"",_xlfn.CONCAT(CHAR(10),"    @",$T$1," = ",$T78)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@TechRequired = Not Valid Combination
    engineUpgradeType = standardLFO
    engineNumber = 
    engineNumberUpgrade = 
    engineName = 
    engineNameUpgrade = 
    enginePartUpgradeName = 
}</v>
      </c>
      <c r="M78" s="9" t="str">
        <f>_xlfn.XLOOKUP(_xlfn.CONCAT(N78,O78),TechTree!$C$2:$C$500,TechTree!$D$2:$D$500,"Not Valid Combination",0,1)</f>
        <v>Not Valid Combination</v>
      </c>
      <c r="N78" s="8" t="s">
        <v>214</v>
      </c>
      <c r="O78" s="8">
        <v>-4</v>
      </c>
      <c r="P78" s="8" t="s">
        <v>11</v>
      </c>
      <c r="V78" s="10" t="s">
        <v>244</v>
      </c>
      <c r="W78" s="10" t="s">
        <v>255</v>
      </c>
      <c r="Z78" s="10" t="s">
        <v>295</v>
      </c>
      <c r="AA78" s="10" t="s">
        <v>304</v>
      </c>
      <c r="AB78" s="10" t="s">
        <v>330</v>
      </c>
      <c r="AD78" s="12" t="str">
        <f t="shared" si="4"/>
        <v>PARTUPGRADE:NEEDS[Tantares]
{
    name = 
    type = engine
    partIcon = acamar_solar_srf_1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#$@PART[acamar_solar_srf_1]/entryCost$
    @entryCost *= #$@KIWI_ENGINE_MULTIPLIERS/KEROLOX/UPGRADE_ENTRYCOST_MULTIPLIER$
    @title ^= #:INSERTPARTTITLE:$@PART[acamar_solar_srf_1]/title$:
    @description ^= #:INSERTPART:$@PART[acamar_solar_srf_1]/engineName$:
}
@PART[acamar_solar_srf_1]:NEEDS[Tantares]:HAS[~engineUpgrade[off]]:AFTER[zzKiwiTechTree]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78" s="14"/>
      <c r="AF78" s="18" t="s">
        <v>330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78" s="16" t="str">
        <f>IF(P78="Engine",VLOOKUP(W78,EngineUpgrades!$A$2:$C$19,2,FALSE),"")</f>
        <v>singleFuel</v>
      </c>
      <c r="AQ78" s="16" t="str">
        <f>IF(P78="Engine",VLOOKUP(W78,EngineUpgrades!$A$2:$C$19,3,FALSE),"")</f>
        <v>KEROLOX</v>
      </c>
      <c r="AR78" s="15" t="str">
        <f>_xlfn.XLOOKUP(AP78,EngineUpgrades!$D$1:$J$1,EngineUpgrades!$D$17:$J$17,"",0,1)</f>
        <v xml:space="preserve">    engineNumber = 
    engineNumberUpgrade = 
    engineName = 
    engineNameUpgrade = 
</v>
      </c>
      <c r="AS78" s="17">
        <v>2</v>
      </c>
      <c r="AT78" s="16" t="str">
        <f>IF(P78="Engine",_xlfn.XLOOKUP(_xlfn.CONCAT(N78,O78+AS78),TechTree!$C$2:$C$500,TechTree!$D$2:$D$500,"Not Valid Combination",0,1),"")</f>
        <v>Not Valid Combination</v>
      </c>
    </row>
    <row r="79" spans="1:46" ht="348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10</v>
      </c>
      <c r="G79">
        <v>12500</v>
      </c>
      <c r="H79">
        <v>2500</v>
      </c>
      <c r="I79">
        <v>0.2</v>
      </c>
      <c r="J79" t="s">
        <v>143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@TechRequired = ",M79,IF($R79&lt;&gt;"",_xlfn.CONCAT(CHAR(10),"    @",$R$1," = ",$R79),""),IF($S79&lt;&gt;"",_xlfn.CONCAT(CHAR(10),"    @",$S$1," = ",$S79),""),IF($T79&lt;&gt;"",_xlfn.CONCAT(CHAR(10),"    @",$T$1," = ",$T79)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@TechRequired = Not Valid Combination
    spacePlaneSystemUpgradeType = 
}</v>
      </c>
      <c r="M79" s="9" t="str">
        <f>_xlfn.XLOOKUP(_xlfn.CONCAT(N79,O79),TechTree!$C$2:$C$500,TechTree!$D$2:$D$500,"Not Valid Combination",0,1)</f>
        <v>Not Valid Combination</v>
      </c>
      <c r="N79" s="8" t="s">
        <v>337</v>
      </c>
      <c r="O79" s="8">
        <v>-5</v>
      </c>
      <c r="P79" s="8" t="s">
        <v>290</v>
      </c>
      <c r="V79" s="10" t="s">
        <v>244</v>
      </c>
      <c r="W79" s="10" t="s">
        <v>260</v>
      </c>
      <c r="Z79" s="10" t="s">
        <v>295</v>
      </c>
      <c r="AA79" s="10" t="s">
        <v>304</v>
      </c>
      <c r="AB79" s="10" t="s">
        <v>330</v>
      </c>
      <c r="AD7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acamar_solar_srf_2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79" s="14"/>
      <c r="AF79" s="18" t="s">
        <v>330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IF(P79="Engine",_xlfn.XLOOKUP(_xlfn.CONCAT(N79,O79+AS79),TechTree!$C$2:$C$500,TechTree!$D$2:$D$500,"Not Valid Combination",0,1),"")</f>
        <v/>
      </c>
    </row>
    <row r="80" spans="1:46" ht="348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10</v>
      </c>
      <c r="G80">
        <v>8750</v>
      </c>
      <c r="H80">
        <v>1750</v>
      </c>
      <c r="I80">
        <v>0.125</v>
      </c>
      <c r="J80" t="s">
        <v>61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@TechRequired = ",M80,IF($R80&lt;&gt;"",_xlfn.CONCAT(CHAR(10),"    @",$R$1," = ",$R80),""),IF($S80&lt;&gt;"",_xlfn.CONCAT(CHAR(10),"    @",$S$1," = ",$S80),""),IF($T80&lt;&gt;"",_xlfn.CONCAT(CHAR(10),"    @",$T$1," = ",$T80)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@TechRequired = Not Valid Combination
    engineUpgradeType = standardLFO
    engineNumber = 
    engineNumberUpgrade = 
    engineName = 
    engineNameUpgrade = 
    enginePartUpgradeName = 
}</v>
      </c>
      <c r="M80" s="9" t="str">
        <f>_xlfn.XLOOKUP(_xlfn.CONCAT(N80,O80),TechTree!$C$2:$C$500,TechTree!$D$2:$D$500,"Not Valid Combination",0,1)</f>
        <v>Not Valid Combination</v>
      </c>
      <c r="N80" s="8" t="s">
        <v>214</v>
      </c>
      <c r="O80" s="8">
        <v>-6</v>
      </c>
      <c r="P80" s="8" t="s">
        <v>11</v>
      </c>
      <c r="V80" s="10" t="s">
        <v>244</v>
      </c>
      <c r="W80" s="10" t="s">
        <v>255</v>
      </c>
      <c r="Z80" s="10" t="s">
        <v>295</v>
      </c>
      <c r="AA80" s="10" t="s">
        <v>304</v>
      </c>
      <c r="AB80" s="10" t="s">
        <v>330</v>
      </c>
      <c r="AD80" s="12" t="str">
        <f t="shared" si="4"/>
        <v>PARTUPGRADE:NEEDS[Tantares]
{
    name = 
    type = engine
    partIcon = eridani_dorsal_solar_srf_1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#$@PART[eridani_dorsal_solar_srf_1]/entryCost$
    @entryCost *= #$@KIWI_ENGINE_MULTIPLIERS/KEROLOX/UPGRADE_ENTRYCOST_MULTIPLIER$
    @title ^= #:INSERTPARTTITLE:$@PART[eridani_dorsal_solar_srf_1]/title$:
    @description ^= #:INSERTPART:$@PART[eridani_dorsal_solar_srf_1]/engineName$:
}
@PART[eridani_dorsal_solar_srf_1]:NEEDS[Tantares]:HAS[~engineUpgrade[off]]:AFTER[zzKiwiTechTree]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80" s="14"/>
      <c r="AF80" s="18" t="s">
        <v>330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80" s="16" t="str">
        <f>IF(P80="Engine",VLOOKUP(W80,EngineUpgrades!$A$2:$C$19,2,FALSE),"")</f>
        <v>singleFuel</v>
      </c>
      <c r="AQ80" s="16" t="str">
        <f>IF(P80="Engine",VLOOKUP(W80,EngineUpgrades!$A$2:$C$19,3,FALSE),"")</f>
        <v>KEROLOX</v>
      </c>
      <c r="AR80" s="15" t="str">
        <f>_xlfn.XLOOKUP(AP80,EngineUpgrades!$D$1:$J$1,EngineUpgrades!$D$17:$J$17,"",0,1)</f>
        <v xml:space="preserve">    engineNumber = 
    engineNumberUpgrade = 
    engineName = 
    engineNameUpgrade = 
</v>
      </c>
      <c r="AS80" s="17">
        <v>2</v>
      </c>
      <c r="AT80" s="16" t="str">
        <f>IF(P80="Engine",_xlfn.XLOOKUP(_xlfn.CONCAT(N80,O80+AS80),TechTree!$C$2:$C$500,TechTree!$D$2:$D$500,"Not Valid Combination",0,1),"")</f>
        <v>Not Valid Combination</v>
      </c>
    </row>
    <row r="81" spans="1:46" ht="348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10</v>
      </c>
      <c r="G81">
        <v>17500</v>
      </c>
      <c r="H81">
        <v>3500</v>
      </c>
      <c r="I81">
        <v>0.25</v>
      </c>
      <c r="J81" t="s">
        <v>61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@TechRequired = ",M81,IF($R81&lt;&gt;"",_xlfn.CONCAT(CHAR(10),"    @",$R$1," = ",$R81),""),IF($S81&lt;&gt;"",_xlfn.CONCAT(CHAR(10),"    @",$S$1," = ",$S81),""),IF($T81&lt;&gt;"",_xlfn.CONCAT(CHAR(10),"    @",$T$1," = ",$T81)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@TechRequired = Not Valid Combination
    spacePlaneSystemUpgradeType = 
}</v>
      </c>
      <c r="M81" s="9" t="str">
        <f>_xlfn.XLOOKUP(_xlfn.CONCAT(N81,O81),TechTree!$C$2:$C$500,TechTree!$D$2:$D$500,"Not Valid Combination",0,1)</f>
        <v>Not Valid Combination</v>
      </c>
      <c r="N81" s="8" t="s">
        <v>337</v>
      </c>
      <c r="O81" s="8">
        <v>-7</v>
      </c>
      <c r="P81" s="8" t="s">
        <v>290</v>
      </c>
      <c r="V81" s="10" t="s">
        <v>244</v>
      </c>
      <c r="W81" s="10" t="s">
        <v>260</v>
      </c>
      <c r="Z81" s="10" t="s">
        <v>295</v>
      </c>
      <c r="AA81" s="10" t="s">
        <v>304</v>
      </c>
      <c r="AB81" s="10" t="s">
        <v>330</v>
      </c>
      <c r="AD81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eridani_dorsal_solar_srf_2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81" s="14"/>
      <c r="AF81" s="18" t="s">
        <v>330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IF(P81="Engine",_xlfn.XLOOKUP(_xlfn.CONCAT(N81,O81+AS81),TechTree!$C$2:$C$500,TechTree!$D$2:$D$500,"Not Valid Combination",0,1),"")</f>
        <v/>
      </c>
    </row>
    <row r="82" spans="1:46" ht="348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10</v>
      </c>
      <c r="G82">
        <v>7500</v>
      </c>
      <c r="H82">
        <v>1500</v>
      </c>
      <c r="I82">
        <v>0.2</v>
      </c>
      <c r="J82" t="s">
        <v>61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@TechRequired = ",M82,IF($R82&lt;&gt;"",_xlfn.CONCAT(CHAR(10),"    @",$R$1," = ",$R82),""),IF($S82&lt;&gt;"",_xlfn.CONCAT(CHAR(10),"    @",$S$1," = ",$S82),""),IF($T82&lt;&gt;"",_xlfn.CONCAT(CHAR(10),"    @",$T$1," = ",$T82)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@TechRequired = Not Valid Combination
    engineUpgradeType = standardLFO
    engineNumber = 
    engineNumberUpgrade = 
    engineName = 
    engineNameUpgrade = 
    enginePartUpgradeName = 
}</v>
      </c>
      <c r="M82" s="9" t="str">
        <f>_xlfn.XLOOKUP(_xlfn.CONCAT(N82,O82),TechTree!$C$2:$C$500,TechTree!$D$2:$D$500,"Not Valid Combination",0,1)</f>
        <v>Not Valid Combination</v>
      </c>
      <c r="N82" s="8" t="s">
        <v>214</v>
      </c>
      <c r="O82" s="8">
        <v>-8</v>
      </c>
      <c r="P82" s="8" t="s">
        <v>11</v>
      </c>
      <c r="V82" s="10" t="s">
        <v>244</v>
      </c>
      <c r="W82" s="10" t="s">
        <v>255</v>
      </c>
      <c r="Z82" s="10" t="s">
        <v>295</v>
      </c>
      <c r="AA82" s="10" t="s">
        <v>304</v>
      </c>
      <c r="AB82" s="10" t="s">
        <v>330</v>
      </c>
      <c r="AD82" s="12" t="str">
        <f t="shared" si="4"/>
        <v>PARTUPGRADE:NEEDS[Tantares]
{
    name = 
    type = engine
    partIcon = eridani_solar_srf_1_1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#$@PART[eridani_solar_srf_1_1]/entryCost$
    @entryCost *= #$@KIWI_ENGINE_MULTIPLIERS/KEROLOX/UPGRADE_ENTRYCOST_MULTIPLIER$
    @title ^= #:INSERTPARTTITLE:$@PART[eridani_solar_srf_1_1]/title$:
    @description ^= #:INSERTPART:$@PART[eridani_solar_srf_1_1]/engineName$:
}
@PART[eridani_solar_srf_1_1]:NEEDS[Tantares]:HAS[~engineUpgrade[off]]:AFTER[zzKiwiTechTree]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82" s="14"/>
      <c r="AF82" s="18" t="s">
        <v>330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82" s="16" t="str">
        <f>IF(P82="Engine",VLOOKUP(W82,EngineUpgrades!$A$2:$C$19,2,FALSE),"")</f>
        <v>singleFuel</v>
      </c>
      <c r="AQ82" s="16" t="str">
        <f>IF(P82="Engine",VLOOKUP(W82,EngineUpgrades!$A$2:$C$19,3,FALSE),"")</f>
        <v>KEROLOX</v>
      </c>
      <c r="AR82" s="15" t="str">
        <f>_xlfn.XLOOKUP(AP82,EngineUpgrades!$D$1:$J$1,EngineUpgrades!$D$17:$J$17,"",0,1)</f>
        <v xml:space="preserve">    engineNumber = 
    engineNumberUpgrade = 
    engineName = 
    engineNameUpgrade = 
</v>
      </c>
      <c r="AS82" s="17">
        <v>2</v>
      </c>
      <c r="AT82" s="16" t="str">
        <f>IF(P82="Engine",_xlfn.XLOOKUP(_xlfn.CONCAT(N82,O82+AS82),TechTree!$C$2:$C$500,TechTree!$D$2:$D$500,"Not Valid Combination",0,1),"")</f>
        <v>Not Valid Combination</v>
      </c>
    </row>
    <row r="83" spans="1:46" ht="348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10</v>
      </c>
      <c r="G83">
        <v>7500</v>
      </c>
      <c r="H83">
        <v>1500</v>
      </c>
      <c r="I83">
        <v>0.2</v>
      </c>
      <c r="J83" t="s">
        <v>61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@TechRequired = ",M83,IF($R83&lt;&gt;"",_xlfn.CONCAT(CHAR(10),"    @",$R$1," = ",$R83),""),IF($S83&lt;&gt;"",_xlfn.CONCAT(CHAR(10),"    @",$S$1," = ",$S83),""),IF($T83&lt;&gt;"",_xlfn.CONCAT(CHAR(10),"    @",$T$1," = ",$T83)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@TechRequired = Not Valid Combination
    spacePlaneSystemUpgradeType = 
}</v>
      </c>
      <c r="M83" s="9" t="str">
        <f>_xlfn.XLOOKUP(_xlfn.CONCAT(N83,O83),TechTree!$C$2:$C$500,TechTree!$D$2:$D$500,"Not Valid Combination",0,1)</f>
        <v>Not Valid Combination</v>
      </c>
      <c r="N83" s="8" t="s">
        <v>337</v>
      </c>
      <c r="O83" s="8">
        <v>-9</v>
      </c>
      <c r="P83" s="8" t="s">
        <v>290</v>
      </c>
      <c r="V83" s="10" t="s">
        <v>244</v>
      </c>
      <c r="W83" s="10" t="s">
        <v>260</v>
      </c>
      <c r="Z83" s="10" t="s">
        <v>295</v>
      </c>
      <c r="AA83" s="10" t="s">
        <v>304</v>
      </c>
      <c r="AB83" s="10" t="s">
        <v>330</v>
      </c>
      <c r="AD8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83" s="14"/>
      <c r="AF83" s="18" t="s">
        <v>330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IF(P83="Engine",_xlfn.XLOOKUP(_xlfn.CONCAT(N83,O83+AS83),TechTree!$C$2:$C$500,TechTree!$D$2:$D$500,"Not Valid Combination",0,1),"")</f>
        <v/>
      </c>
    </row>
    <row r="84" spans="1:46" ht="348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10</v>
      </c>
      <c r="G84">
        <v>10000</v>
      </c>
      <c r="H84">
        <v>2000</v>
      </c>
      <c r="I84">
        <v>0.3</v>
      </c>
      <c r="J84" t="s">
        <v>61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@TechRequired = ",M84,IF($R84&lt;&gt;"",_xlfn.CONCAT(CHAR(10),"    @",$R$1," = ",$R84),""),IF($S84&lt;&gt;"",_xlfn.CONCAT(CHAR(10),"    @",$S$1," = ",$S84),""),IF($T84&lt;&gt;"",_xlfn.CONCAT(CHAR(10),"    @",$T$1," = ",$T84)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@TechRequired = Not Valid Combination
    engineUpgradeType = standardLFO
    engineNumber = 
    engineNumberUpgrade = 
    engineName = 
    engineNameUpgrade = 
    enginePartUpgradeName = 
}</v>
      </c>
      <c r="M84" s="9" t="str">
        <f>_xlfn.XLOOKUP(_xlfn.CONCAT(N84,O84),TechTree!$C$2:$C$500,TechTree!$D$2:$D$500,"Not Valid Combination",0,1)</f>
        <v>Not Valid Combination</v>
      </c>
      <c r="N84" s="8" t="s">
        <v>214</v>
      </c>
      <c r="O84" s="8">
        <v>-10</v>
      </c>
      <c r="P84" s="8" t="s">
        <v>11</v>
      </c>
      <c r="V84" s="10" t="s">
        <v>244</v>
      </c>
      <c r="W84" s="10" t="s">
        <v>255</v>
      </c>
      <c r="Z84" s="10" t="s">
        <v>295</v>
      </c>
      <c r="AA84" s="10" t="s">
        <v>304</v>
      </c>
      <c r="AB84" s="10" t="s">
        <v>330</v>
      </c>
      <c r="AD84" s="12" t="str">
        <f t="shared" si="4"/>
        <v>PARTUPGRADE:NEEDS[Tantares]
{
    name = 
    type = engine
    partIcon = eridani_solar_srf_2_1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#$@PART[eridani_solar_srf_2_1]/entryCost$
    @entryCost *= #$@KIWI_ENGINE_MULTIPLIERS/KEROLOX/UPGRADE_ENTRYCOST_MULTIPLIER$
    @title ^= #:INSERTPARTTITLE:$@PART[eridani_solar_srf_2_1]/title$:
    @description ^= #:INSERTPART:$@PART[eridani_solar_srf_2_1]/engineName$:
}
@PART[eridani_solar_srf_2_1]:NEEDS[Tantares]:HAS[~engineUpgrade[off]]:AFTER[zzKiwiTechTree]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84" s="14"/>
      <c r="AF84" s="18" t="s">
        <v>330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84" s="16" t="str">
        <f>IF(P84="Engine",VLOOKUP(W84,EngineUpgrades!$A$2:$C$19,2,FALSE),"")</f>
        <v>singleFuel</v>
      </c>
      <c r="AQ84" s="16" t="str">
        <f>IF(P84="Engine",VLOOKUP(W84,EngineUpgrades!$A$2:$C$19,3,FALSE),"")</f>
        <v>KEROLOX</v>
      </c>
      <c r="AR84" s="15" t="str">
        <f>_xlfn.XLOOKUP(AP84,EngineUpgrades!$D$1:$J$1,EngineUpgrades!$D$17:$J$17,"",0,1)</f>
        <v xml:space="preserve">    engineNumber = 
    engineNumberUpgrade = 
    engineName = 
    engineNameUpgrade = 
</v>
      </c>
      <c r="AS84" s="17">
        <v>2</v>
      </c>
      <c r="AT84" s="16" t="str">
        <f>IF(P84="Engine",_xlfn.XLOOKUP(_xlfn.CONCAT(N84,O84+AS84),TechTree!$C$2:$C$500,TechTree!$D$2:$D$500,"Not Valid Combination",0,1),"")</f>
        <v>Not Valid Combination</v>
      </c>
    </row>
    <row r="85" spans="1:46" ht="348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10</v>
      </c>
      <c r="G85">
        <v>10000</v>
      </c>
      <c r="H85">
        <v>2000</v>
      </c>
      <c r="I85">
        <v>0.3</v>
      </c>
      <c r="J85" t="s">
        <v>61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@TechRequired = ",M85,IF($R85&lt;&gt;"",_xlfn.CONCAT(CHAR(10),"    @",$R$1," = ",$R85),""),IF($S85&lt;&gt;"",_xlfn.CONCAT(CHAR(10),"    @",$S$1," = ",$S85),""),IF($T85&lt;&gt;"",_xlfn.CONCAT(CHAR(10),"    @",$T$1," = ",$T85)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@TechRequired = Not Valid Combination
    spacePlaneSystemUpgradeType = 
}</v>
      </c>
      <c r="M85" s="9" t="str">
        <f>_xlfn.XLOOKUP(_xlfn.CONCAT(N85,O85),TechTree!$C$2:$C$500,TechTree!$D$2:$D$500,"Not Valid Combination",0,1)</f>
        <v>Not Valid Combination</v>
      </c>
      <c r="N85" s="8" t="s">
        <v>337</v>
      </c>
      <c r="O85" s="8">
        <v>-11</v>
      </c>
      <c r="P85" s="8" t="s">
        <v>290</v>
      </c>
      <c r="V85" s="10" t="s">
        <v>244</v>
      </c>
      <c r="W85" s="10" t="s">
        <v>260</v>
      </c>
      <c r="Z85" s="10" t="s">
        <v>295</v>
      </c>
      <c r="AA85" s="10" t="s">
        <v>304</v>
      </c>
      <c r="AB85" s="10" t="s">
        <v>330</v>
      </c>
      <c r="AD8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eridani_solar_srf_2_2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85" s="14"/>
      <c r="AF85" s="18" t="s">
        <v>330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IF(P85="Engine",_xlfn.XLOOKUP(_xlfn.CONCAT(N85,O85+AS85),TechTree!$C$2:$C$500,TechTree!$D$2:$D$500,"Not Valid Combination",0,1),"")</f>
        <v/>
      </c>
    </row>
    <row r="86" spans="1:46" ht="348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10</v>
      </c>
      <c r="G86">
        <v>10000</v>
      </c>
      <c r="H86">
        <v>2000</v>
      </c>
      <c r="I86">
        <v>0.2</v>
      </c>
      <c r="J86" t="s">
        <v>61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@TechRequired = ",M86,IF($R86&lt;&gt;"",_xlfn.CONCAT(CHAR(10),"    @",$R$1," = ",$R86),""),IF($S86&lt;&gt;"",_xlfn.CONCAT(CHAR(10),"    @",$S$1," = ",$S86),""),IF($T86&lt;&gt;"",_xlfn.CONCAT(CHAR(10),"    @",$T$1," = ",$T86)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@TechRequired = Not Valid Combination
    engineUpgradeType = standardLFO
    engineNumber = 
    engineNumberUpgrade = 
    engineName = 
    engineNameUpgrade = 
    enginePartUpgradeName = 
}</v>
      </c>
      <c r="M86" s="9" t="str">
        <f>_xlfn.XLOOKUP(_xlfn.CONCAT(N86,O86),TechTree!$C$2:$C$500,TechTree!$D$2:$D$500,"Not Valid Combination",0,1)</f>
        <v>Not Valid Combination</v>
      </c>
      <c r="N86" s="8" t="s">
        <v>214</v>
      </c>
      <c r="O86" s="8">
        <v>-12</v>
      </c>
      <c r="P86" s="8" t="s">
        <v>11</v>
      </c>
      <c r="V86" s="10" t="s">
        <v>244</v>
      </c>
      <c r="W86" s="10" t="s">
        <v>255</v>
      </c>
      <c r="Z86" s="10" t="s">
        <v>295</v>
      </c>
      <c r="AA86" s="10" t="s">
        <v>304</v>
      </c>
      <c r="AB86" s="10" t="s">
        <v>330</v>
      </c>
      <c r="AD86" s="12" t="str">
        <f t="shared" si="4"/>
        <v>PARTUPGRADE:NEEDS[Tantares]
{
    name = 
    type = engine
    partIcon = eridani_solar_srf_3_1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#$@PART[eridani_solar_srf_3_1]/entryCost$
    @entryCost *= #$@KIWI_ENGINE_MULTIPLIERS/KEROLOX/UPGRADE_ENTRYCOST_MULTIPLIER$
    @title ^= #:INSERTPARTTITLE:$@PART[eridani_solar_srf_3_1]/title$:
    @description ^= #:INSERTPART:$@PART[eridani_solar_srf_3_1]/engineName$:
}
@PART[eridani_solar_srf_3_1]:NEEDS[Tantares]:HAS[~engineUpgrade[off]]:AFTER[zzKiwiTechTree]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86" s="14"/>
      <c r="AF86" s="18" t="s">
        <v>330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86" s="16" t="str">
        <f>IF(P86="Engine",VLOOKUP(W86,EngineUpgrades!$A$2:$C$19,2,FALSE),"")</f>
        <v>singleFuel</v>
      </c>
      <c r="AQ86" s="16" t="str">
        <f>IF(P86="Engine",VLOOKUP(W86,EngineUpgrades!$A$2:$C$19,3,FALSE),"")</f>
        <v>KEROLOX</v>
      </c>
      <c r="AR86" s="15" t="str">
        <f>_xlfn.XLOOKUP(AP86,EngineUpgrades!$D$1:$J$1,EngineUpgrades!$D$17:$J$17,"",0,1)</f>
        <v xml:space="preserve">    engineNumber = 
    engineNumberUpgrade = 
    engineName = 
    engineNameUpgrade = 
</v>
      </c>
      <c r="AS86" s="17">
        <v>2</v>
      </c>
      <c r="AT86" s="16" t="str">
        <f>IF(P86="Engine",_xlfn.XLOOKUP(_xlfn.CONCAT(N86,O86+AS86),TechTree!$C$2:$C$500,TechTree!$D$2:$D$500,"Not Valid Combination",0,1),"")</f>
        <v>Not Valid Combination</v>
      </c>
    </row>
    <row r="87" spans="1:46" ht="348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10</v>
      </c>
      <c r="G87">
        <v>10000</v>
      </c>
      <c r="H87">
        <v>2000</v>
      </c>
      <c r="I87">
        <v>0.2</v>
      </c>
      <c r="J87" t="s">
        <v>61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@TechRequired = ",M87,IF($R87&lt;&gt;"",_xlfn.CONCAT(CHAR(10),"    @",$R$1," = ",$R87),""),IF($S87&lt;&gt;"",_xlfn.CONCAT(CHAR(10),"    @",$S$1," = ",$S87),""),IF($T87&lt;&gt;"",_xlfn.CONCAT(CHAR(10),"    @",$T$1," = ",$T87)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@TechRequired = Not Valid Combination
    spacePlaneSystemUpgradeType = 
}</v>
      </c>
      <c r="M87" s="9" t="str">
        <f>_xlfn.XLOOKUP(_xlfn.CONCAT(N87,O87),TechTree!$C$2:$C$500,TechTree!$D$2:$D$500,"Not Valid Combination",0,1)</f>
        <v>Not Valid Combination</v>
      </c>
      <c r="N87" s="8" t="s">
        <v>337</v>
      </c>
      <c r="O87" s="8">
        <v>-13</v>
      </c>
      <c r="P87" s="8" t="s">
        <v>290</v>
      </c>
      <c r="V87" s="10" t="s">
        <v>244</v>
      </c>
      <c r="W87" s="10" t="s">
        <v>260</v>
      </c>
      <c r="Z87" s="10" t="s">
        <v>295</v>
      </c>
      <c r="AA87" s="10" t="s">
        <v>304</v>
      </c>
      <c r="AB87" s="10" t="s">
        <v>330</v>
      </c>
      <c r="AD8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eridani_solar_srf_3_2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87" s="14"/>
      <c r="AF87" s="18" t="s">
        <v>330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IF(P87="Engine",_xlfn.XLOOKUP(_xlfn.CONCAT(N87,O87+AS87),TechTree!$C$2:$C$500,TechTree!$D$2:$D$500,"Not Valid Combination",0,1),"")</f>
        <v/>
      </c>
    </row>
    <row r="88" spans="1:46" ht="348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10</v>
      </c>
      <c r="G88">
        <v>2200</v>
      </c>
      <c r="H88">
        <v>440</v>
      </c>
      <c r="I88">
        <v>7.4999999999999997E-2</v>
      </c>
      <c r="J88" t="s">
        <v>48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@TechRequired = ",M88,IF($R88&lt;&gt;"",_xlfn.CONCAT(CHAR(10),"    @",$R$1," = ",$R88),""),IF($S88&lt;&gt;"",_xlfn.CONCAT(CHAR(10),"    @",$S$1," = ",$S88),""),IF($T88&lt;&gt;"",_xlfn.CONCAT(CHAR(10),"    @",$T$1," = ",$T88)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@TechRequired = Not Valid Combination
    engineUpgradeType = standardLFO
    engineNumber = 
    engineNumberUpgrade = 
    engineName = 
    engineNameUpgrade = 
    enginePartUpgradeName = 
}</v>
      </c>
      <c r="M88" s="9" t="str">
        <f>_xlfn.XLOOKUP(_xlfn.CONCAT(N88,O88),TechTree!$C$2:$C$500,TechTree!$D$2:$D$500,"Not Valid Combination",0,1)</f>
        <v>Not Valid Combination</v>
      </c>
      <c r="N88" s="8" t="s">
        <v>214</v>
      </c>
      <c r="O88" s="8">
        <v>-14</v>
      </c>
      <c r="P88" s="8" t="s">
        <v>11</v>
      </c>
      <c r="V88" s="10" t="s">
        <v>244</v>
      </c>
      <c r="W88" s="10" t="s">
        <v>255</v>
      </c>
      <c r="Z88" s="10" t="s">
        <v>295</v>
      </c>
      <c r="AA88" s="10" t="s">
        <v>304</v>
      </c>
      <c r="AB88" s="10" t="s">
        <v>330</v>
      </c>
      <c r="AD88" s="12" t="str">
        <f t="shared" si="4"/>
        <v>PARTUPGRADE:NEEDS[Tantares]
{
    name = 
    type = engine
    partIcon = octans_basic_solar_srf_1_1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#$@PART[octans_basic_solar_srf_1_1]/entryCost$
    @entryCost *= #$@KIWI_ENGINE_MULTIPLIERS/KEROLOX/UPGRADE_ENTRYCOST_MULTIPLIER$
    @title ^= #:INSERTPARTTITLE:$@PART[octans_basic_solar_srf_1_1]/title$:
    @description ^= #:INSERTPART:$@PART[octans_basic_solar_srf_1_1]/engineName$:
}
@PART[octans_basic_solar_srf_1_1]:NEEDS[Tantares]:HAS[~engineUpgrade[off]]:AFTER[zzKiwiTechTree]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88" s="14"/>
      <c r="AF88" s="18" t="s">
        <v>330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88" s="16" t="str">
        <f>IF(P88="Engine",VLOOKUP(W88,EngineUpgrades!$A$2:$C$19,2,FALSE),"")</f>
        <v>singleFuel</v>
      </c>
      <c r="AQ88" s="16" t="str">
        <f>IF(P88="Engine",VLOOKUP(W88,EngineUpgrades!$A$2:$C$19,3,FALSE),"")</f>
        <v>KEROLOX</v>
      </c>
      <c r="AR88" s="15" t="str">
        <f>_xlfn.XLOOKUP(AP88,EngineUpgrades!$D$1:$J$1,EngineUpgrades!$D$17:$J$17,"",0,1)</f>
        <v xml:space="preserve">    engineNumber = 
    engineNumberUpgrade = 
    engineName = 
    engineNameUpgrade = 
</v>
      </c>
      <c r="AS88" s="17">
        <v>2</v>
      </c>
      <c r="AT88" s="16" t="str">
        <f>IF(P88="Engine",_xlfn.XLOOKUP(_xlfn.CONCAT(N88,O88+AS88),TechTree!$C$2:$C$500,TechTree!$D$2:$D$500,"Not Valid Combination",0,1),"")</f>
        <v>Not Valid Combination</v>
      </c>
    </row>
    <row r="89" spans="1:46" ht="348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10</v>
      </c>
      <c r="G89">
        <v>2200</v>
      </c>
      <c r="H89">
        <v>440</v>
      </c>
      <c r="I89">
        <v>7.4999999999999997E-2</v>
      </c>
      <c r="J89" t="s">
        <v>48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@TechRequired = ",M89,IF($R89&lt;&gt;"",_xlfn.CONCAT(CHAR(10),"    @",$R$1," = ",$R89),""),IF($S89&lt;&gt;"",_xlfn.CONCAT(CHAR(10),"    @",$S$1," = ",$S89),""),IF($T89&lt;&gt;"",_xlfn.CONCAT(CHAR(10),"    @",$T$1," = ",$T89)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@TechRequired = Not Valid Combination
    spacePlaneSystemUpgradeType = 
}</v>
      </c>
      <c r="M89" s="9" t="str">
        <f>_xlfn.XLOOKUP(_xlfn.CONCAT(N89,O89),TechTree!$C$2:$C$500,TechTree!$D$2:$D$500,"Not Valid Combination",0,1)</f>
        <v>Not Valid Combination</v>
      </c>
      <c r="N89" s="8" t="s">
        <v>337</v>
      </c>
      <c r="O89" s="8">
        <v>-15</v>
      </c>
      <c r="P89" s="8" t="s">
        <v>290</v>
      </c>
      <c r="V89" s="10" t="s">
        <v>244</v>
      </c>
      <c r="W89" s="10" t="s">
        <v>260</v>
      </c>
      <c r="Z89" s="10" t="s">
        <v>295</v>
      </c>
      <c r="AA89" s="10" t="s">
        <v>304</v>
      </c>
      <c r="AB89" s="10" t="s">
        <v>330</v>
      </c>
      <c r="AD8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octans_basic_solar_srf_1_2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89" s="14"/>
      <c r="AF89" s="18" t="s">
        <v>330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IF(P89="Engine",_xlfn.XLOOKUP(_xlfn.CONCAT(N89,O89+AS89),TechTree!$C$2:$C$500,TechTree!$D$2:$D$500,"Not Valid Combination",0,1),"")</f>
        <v/>
      </c>
    </row>
    <row r="90" spans="1:46" ht="348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10</v>
      </c>
      <c r="G90">
        <v>2500</v>
      </c>
      <c r="H90">
        <v>500</v>
      </c>
      <c r="I90">
        <v>0.05</v>
      </c>
      <c r="J90" t="s">
        <v>47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@TechRequired = ",M90,IF($R90&lt;&gt;"",_xlfn.CONCAT(CHAR(10),"    @",$R$1," = ",$R90),""),IF($S90&lt;&gt;"",_xlfn.CONCAT(CHAR(10),"    @",$S$1," = ",$S90),""),IF($T90&lt;&gt;"",_xlfn.CONCAT(CHAR(10),"    @",$T$1," = ",$T90)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@TechRequired = Not Valid Combination
    engineUpgradeType = standardLFO
    engineNumber = 
    engineNumberUpgrade = 
    engineName = 
    engineNameUpgrade = 
    enginePartUpgradeName = 
}</v>
      </c>
      <c r="M90" s="9" t="str">
        <f>_xlfn.XLOOKUP(_xlfn.CONCAT(N90,O90),TechTree!$C$2:$C$500,TechTree!$D$2:$D$500,"Not Valid Combination",0,1)</f>
        <v>Not Valid Combination</v>
      </c>
      <c r="N90" s="8" t="s">
        <v>214</v>
      </c>
      <c r="O90" s="8">
        <v>-16</v>
      </c>
      <c r="P90" s="8" t="s">
        <v>11</v>
      </c>
      <c r="V90" s="10" t="s">
        <v>244</v>
      </c>
      <c r="W90" s="10" t="s">
        <v>255</v>
      </c>
      <c r="Z90" s="10" t="s">
        <v>295</v>
      </c>
      <c r="AA90" s="10" t="s">
        <v>304</v>
      </c>
      <c r="AB90" s="10" t="s">
        <v>330</v>
      </c>
      <c r="AD90" s="12" t="str">
        <f t="shared" si="4"/>
        <v>PARTUPGRADE:NEEDS[Tantares]
{
    name = 
    type = engine
    partIcon = octans_solar_srf_1_1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#$@PART[octans_solar_srf_1_1]/entryCost$
    @entryCost *= #$@KIWI_ENGINE_MULTIPLIERS/KEROLOX/UPGRADE_ENTRYCOST_MULTIPLIER$
    @title ^= #:INSERTPARTTITLE:$@PART[octans_solar_srf_1_1]/title$:
    @description ^= #:INSERTPART:$@PART[octans_solar_srf_1_1]/engineName$:
}
@PART[octans_solar_srf_1_1]:NEEDS[Tantares]:HAS[~engineUpgrade[off]]:AFTER[zzKiwiTechTree]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90" s="14"/>
      <c r="AF90" s="18" t="s">
        <v>330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90" s="16" t="str">
        <f>IF(P90="Engine",VLOOKUP(W90,EngineUpgrades!$A$2:$C$19,2,FALSE),"")</f>
        <v>singleFuel</v>
      </c>
      <c r="AQ90" s="16" t="str">
        <f>IF(P90="Engine",VLOOKUP(W90,EngineUpgrades!$A$2:$C$19,3,FALSE),"")</f>
        <v>KEROLOX</v>
      </c>
      <c r="AR90" s="15" t="str">
        <f>_xlfn.XLOOKUP(AP90,EngineUpgrades!$D$1:$J$1,EngineUpgrades!$D$17:$J$17,"",0,1)</f>
        <v xml:space="preserve">    engineNumber = 
    engineNumberUpgrade = 
    engineName = 
    engineNameUpgrade = 
</v>
      </c>
      <c r="AS90" s="17">
        <v>2</v>
      </c>
      <c r="AT90" s="16" t="str">
        <f>IF(P90="Engine",_xlfn.XLOOKUP(_xlfn.CONCAT(N90,O90+AS90),TechTree!$C$2:$C$500,TechTree!$D$2:$D$500,"Not Valid Combination",0,1),"")</f>
        <v>Not Valid Combination</v>
      </c>
    </row>
    <row r="91" spans="1:46" ht="348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10</v>
      </c>
      <c r="G91">
        <v>2500</v>
      </c>
      <c r="H91">
        <v>500</v>
      </c>
      <c r="I91">
        <v>0.05</v>
      </c>
      <c r="J91" t="s">
        <v>47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@TechRequired = ",M91,IF($R91&lt;&gt;"",_xlfn.CONCAT(CHAR(10),"    @",$R$1," = ",$R91),""),IF($S91&lt;&gt;"",_xlfn.CONCAT(CHAR(10),"    @",$S$1," = ",$S91),""),IF($T91&lt;&gt;"",_xlfn.CONCAT(CHAR(10),"    @",$T$1," = ",$T91)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@TechRequired = Not Valid Combination
    spacePlaneSystemUpgradeType = 
}</v>
      </c>
      <c r="M91" s="9" t="str">
        <f>_xlfn.XLOOKUP(_xlfn.CONCAT(N91,O91),TechTree!$C$2:$C$500,TechTree!$D$2:$D$500,"Not Valid Combination",0,1)</f>
        <v>Not Valid Combination</v>
      </c>
      <c r="N91" s="8" t="s">
        <v>337</v>
      </c>
      <c r="O91" s="8">
        <v>-17</v>
      </c>
      <c r="P91" s="8" t="s">
        <v>290</v>
      </c>
      <c r="V91" s="10" t="s">
        <v>244</v>
      </c>
      <c r="W91" s="10" t="s">
        <v>260</v>
      </c>
      <c r="Z91" s="10" t="s">
        <v>295</v>
      </c>
      <c r="AA91" s="10" t="s">
        <v>304</v>
      </c>
      <c r="AB91" s="10" t="s">
        <v>330</v>
      </c>
      <c r="AD91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octans_solar_srf_1_2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91" s="14"/>
      <c r="AF91" s="18" t="s">
        <v>330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IF(P91="Engine",_xlfn.XLOOKUP(_xlfn.CONCAT(N91,O91+AS91),TechTree!$C$2:$C$500,TechTree!$D$2:$D$500,"Not Valid Combination",0,1),"")</f>
        <v/>
      </c>
    </row>
    <row r="92" spans="1:46" ht="348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10</v>
      </c>
      <c r="G92">
        <v>2150</v>
      </c>
      <c r="H92">
        <v>430</v>
      </c>
      <c r="I92">
        <v>7.4999999999999997E-2</v>
      </c>
      <c r="J92" t="s">
        <v>48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@TechRequired = ",M92,IF($R92&lt;&gt;"",_xlfn.CONCAT(CHAR(10),"    @",$R$1," = ",$R92),""),IF($S92&lt;&gt;"",_xlfn.CONCAT(CHAR(10),"    @",$S$1," = ",$S92),""),IF($T92&lt;&gt;"",_xlfn.CONCAT(CHAR(10),"    @",$T$1," = ",$T92)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@TechRequired = Not Valid Combination
    engineUpgradeType = standardLFO
    engineNumber = 
    engineNumberUpgrade = 
    engineName = 
    engineNameUpgrade = 
    enginePartUpgradeName = 
}</v>
      </c>
      <c r="M92" s="9" t="str">
        <f>_xlfn.XLOOKUP(_xlfn.CONCAT(N92,O92),TechTree!$C$2:$C$500,TechTree!$D$2:$D$500,"Not Valid Combination",0,1)</f>
        <v>Not Valid Combination</v>
      </c>
      <c r="N92" s="8" t="s">
        <v>214</v>
      </c>
      <c r="O92" s="8">
        <v>-18</v>
      </c>
      <c r="P92" s="8" t="s">
        <v>11</v>
      </c>
      <c r="V92" s="10" t="s">
        <v>244</v>
      </c>
      <c r="W92" s="10" t="s">
        <v>255</v>
      </c>
      <c r="Z92" s="10" t="s">
        <v>295</v>
      </c>
      <c r="AA92" s="10" t="s">
        <v>304</v>
      </c>
      <c r="AB92" s="10" t="s">
        <v>330</v>
      </c>
      <c r="AD92" s="12" t="str">
        <f t="shared" si="4"/>
        <v>PARTUPGRADE:NEEDS[Tantares]
{
    name = 
    type = engine
    partIcon = pavonis_solar_srf_1_1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#$@PART[pavonis_solar_srf_1_1]/entryCost$
    @entryCost *= #$@KIWI_ENGINE_MULTIPLIERS/KEROLOX/UPGRADE_ENTRYCOST_MULTIPLIER$
    @title ^= #:INSERTPARTTITLE:$@PART[pavonis_solar_srf_1_1]/title$:
    @description ^= #:INSERTPART:$@PART[pavonis_solar_srf_1_1]/engineName$:
}
@PART[pavonis_solar_srf_1_1]:NEEDS[Tantares]:HAS[~engineUpgrade[off]]:AFTER[zzKiwiTechTree]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92" s="14"/>
      <c r="AF92" s="18" t="s">
        <v>330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92" s="16" t="str">
        <f>IF(P92="Engine",VLOOKUP(W92,EngineUpgrades!$A$2:$C$19,2,FALSE),"")</f>
        <v>singleFuel</v>
      </c>
      <c r="AQ92" s="16" t="str">
        <f>IF(P92="Engine",VLOOKUP(W92,EngineUpgrades!$A$2:$C$19,3,FALSE),"")</f>
        <v>KEROLOX</v>
      </c>
      <c r="AR92" s="15" t="str">
        <f>_xlfn.XLOOKUP(AP92,EngineUpgrades!$D$1:$J$1,EngineUpgrades!$D$17:$J$17,"",0,1)</f>
        <v xml:space="preserve">    engineNumber = 
    engineNumberUpgrade = 
    engineName = 
    engineNameUpgrade = 
</v>
      </c>
      <c r="AS92" s="17">
        <v>2</v>
      </c>
      <c r="AT92" s="16" t="str">
        <f>IF(P92="Engine",_xlfn.XLOOKUP(_xlfn.CONCAT(N92,O92+AS92),TechTree!$C$2:$C$500,TechTree!$D$2:$D$500,"Not Valid Combination",0,1),"")</f>
        <v>Not Valid Combination</v>
      </c>
    </row>
    <row r="93" spans="1:46" ht="348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10</v>
      </c>
      <c r="G93">
        <v>2150</v>
      </c>
      <c r="H93">
        <v>430</v>
      </c>
      <c r="I93">
        <v>7.4999999999999997E-2</v>
      </c>
      <c r="J93" t="s">
        <v>48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@TechRequired = ",M93,IF($R93&lt;&gt;"",_xlfn.CONCAT(CHAR(10),"    @",$R$1," = ",$R93),""),IF($S93&lt;&gt;"",_xlfn.CONCAT(CHAR(10),"    @",$S$1," = ",$S93),""),IF($T93&lt;&gt;"",_xlfn.CONCAT(CHAR(10),"    @",$T$1," = ",$T93)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@TechRequired = Not Valid Combination
    spacePlaneSystemUpgradeType = 
}</v>
      </c>
      <c r="M93" s="9" t="str">
        <f>_xlfn.XLOOKUP(_xlfn.CONCAT(N93,O93),TechTree!$C$2:$C$500,TechTree!$D$2:$D$500,"Not Valid Combination",0,1)</f>
        <v>Not Valid Combination</v>
      </c>
      <c r="N93" s="8" t="s">
        <v>337</v>
      </c>
      <c r="O93" s="8">
        <v>-19</v>
      </c>
      <c r="P93" s="8" t="s">
        <v>290</v>
      </c>
      <c r="V93" s="10" t="s">
        <v>244</v>
      </c>
      <c r="W93" s="10" t="s">
        <v>260</v>
      </c>
      <c r="Z93" s="10" t="s">
        <v>295</v>
      </c>
      <c r="AA93" s="10" t="s">
        <v>304</v>
      </c>
      <c r="AB93" s="10" t="s">
        <v>330</v>
      </c>
      <c r="AD9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pavonis_solar_srf_1_2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93" s="14"/>
      <c r="AF93" s="18" t="s">
        <v>330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IF(P93="Engine",_xlfn.XLOOKUP(_xlfn.CONCAT(N93,O93+AS93),TechTree!$C$2:$C$500,TechTree!$D$2:$D$500,"Not Valid Combination",0,1),"")</f>
        <v/>
      </c>
    </row>
    <row r="94" spans="1:46" ht="348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370</v>
      </c>
      <c r="G94">
        <v>750</v>
      </c>
      <c r="H94">
        <v>150</v>
      </c>
      <c r="I94">
        <v>2.5000000000000001E-2</v>
      </c>
      <c r="J94" t="s">
        <v>68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@TechRequired = ",M94,IF($R94&lt;&gt;"",_xlfn.CONCAT(CHAR(10),"    @",$R$1," = ",$R94),""),IF($S94&lt;&gt;"",_xlfn.CONCAT(CHAR(10),"    @",$S$1," = ",$S94),""),IF($T94&lt;&gt;"",_xlfn.CONCAT(CHAR(10),"    @",$T$1," = ",$T94)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@TechRequired = Not Valid Combination
    engineUpgradeType = standardLFO
    engineNumber = 
    engineNumberUpgrade = 
    engineName = 
    engineNameUpgrade = 
    enginePartUpgradeName = 
}</v>
      </c>
      <c r="M94" s="9" t="str">
        <f>_xlfn.XLOOKUP(_xlfn.CONCAT(N94,O94),TechTree!$C$2:$C$500,TechTree!$D$2:$D$500,"Not Valid Combination",0,1)</f>
        <v>Not Valid Combination</v>
      </c>
      <c r="N94" s="8" t="s">
        <v>214</v>
      </c>
      <c r="O94" s="8">
        <v>-20</v>
      </c>
      <c r="P94" s="8" t="s">
        <v>11</v>
      </c>
      <c r="V94" s="10" t="s">
        <v>244</v>
      </c>
      <c r="W94" s="10" t="s">
        <v>255</v>
      </c>
      <c r="Z94" s="10" t="s">
        <v>295</v>
      </c>
      <c r="AA94" s="10" t="s">
        <v>304</v>
      </c>
      <c r="AB94" s="10" t="s">
        <v>330</v>
      </c>
      <c r="AD94" s="12" t="str">
        <f t="shared" si="4"/>
        <v>PARTUPGRADE:NEEDS[Tantares]
{
    name = 
    type = engine
    partIcon = aquila_active_radiator_srf_1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#$@PART[aquila_active_radiator_srf_1]/entryCost$
    @entryCost *= #$@KIWI_ENGINE_MULTIPLIERS/KEROLOX/UPGRADE_ENTRYCOST_MULTIPLIER$
    @title ^= #:INSERTPARTTITLE:$@PART[aquila_active_radiator_srf_1]/title$:
    @description ^= #:INSERTPART:$@PART[aquila_active_radiator_srf_1]/engineName$:
}
@PART[aquila_active_radiator_srf_1]:NEEDS[Tantares]:HAS[~engineUpgrade[off]]:AFTER[zzKiwiTechTree]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94" s="14"/>
      <c r="AF94" s="18" t="s">
        <v>330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94" s="16" t="str">
        <f>IF(P94="Engine",VLOOKUP(W94,EngineUpgrades!$A$2:$C$19,2,FALSE),"")</f>
        <v>singleFuel</v>
      </c>
      <c r="AQ94" s="16" t="str">
        <f>IF(P94="Engine",VLOOKUP(W94,EngineUpgrades!$A$2:$C$19,3,FALSE),"")</f>
        <v>KEROLOX</v>
      </c>
      <c r="AR94" s="15" t="str">
        <f>_xlfn.XLOOKUP(AP94,EngineUpgrades!$D$1:$J$1,EngineUpgrades!$D$17:$J$17,"",0,1)</f>
        <v xml:space="preserve">    engineNumber = 
    engineNumberUpgrade = 
    engineName = 
    engineNameUpgrade = 
</v>
      </c>
      <c r="AS94" s="17">
        <v>2</v>
      </c>
      <c r="AT94" s="16" t="str">
        <f>IF(P94="Engine",_xlfn.XLOOKUP(_xlfn.CONCAT(N94,O94+AS94),TechTree!$C$2:$C$500,TechTree!$D$2:$D$500,"Not Valid Combination",0,1),"")</f>
        <v>Not Valid Combination</v>
      </c>
    </row>
    <row r="95" spans="1:46" ht="348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370</v>
      </c>
      <c r="G95">
        <v>1500</v>
      </c>
      <c r="H95">
        <v>300</v>
      </c>
      <c r="I95">
        <v>0.05</v>
      </c>
      <c r="J95" t="s">
        <v>68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@TechRequired = ",M95,IF($R95&lt;&gt;"",_xlfn.CONCAT(CHAR(10),"    @",$R$1," = ",$R95),""),IF($S95&lt;&gt;"",_xlfn.CONCAT(CHAR(10),"    @",$S$1," = ",$S95),""),IF($T95&lt;&gt;"",_xlfn.CONCAT(CHAR(10),"    @",$T$1," = ",$T95)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@TechRequired = Not Valid Combination
    spacePlaneSystemUpgradeType = 
}</v>
      </c>
      <c r="M95" s="9" t="str">
        <f>_xlfn.XLOOKUP(_xlfn.CONCAT(N95,O95),TechTree!$C$2:$C$500,TechTree!$D$2:$D$500,"Not Valid Combination",0,1)</f>
        <v>Not Valid Combination</v>
      </c>
      <c r="N95" s="8" t="s">
        <v>337</v>
      </c>
      <c r="O95" s="8">
        <v>-21</v>
      </c>
      <c r="P95" s="8" t="s">
        <v>290</v>
      </c>
      <c r="V95" s="10" t="s">
        <v>244</v>
      </c>
      <c r="W95" s="10" t="s">
        <v>260</v>
      </c>
      <c r="Z95" s="10" t="s">
        <v>295</v>
      </c>
      <c r="AA95" s="10" t="s">
        <v>304</v>
      </c>
      <c r="AB95" s="10" t="s">
        <v>330</v>
      </c>
      <c r="AD9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95" s="14"/>
      <c r="AF95" s="18" t="s">
        <v>330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IF(P95="Engine",_xlfn.XLOOKUP(_xlfn.CONCAT(N95,O95+AS95),TechTree!$C$2:$C$500,TechTree!$D$2:$D$500,"Not Valid Combination",0,1),"")</f>
        <v/>
      </c>
    </row>
    <row r="96" spans="1:46" ht="348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7</v>
      </c>
      <c r="G96">
        <v>750</v>
      </c>
      <c r="H96">
        <v>150</v>
      </c>
      <c r="I96">
        <v>0.05</v>
      </c>
      <c r="J96" t="s">
        <v>68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@TechRequired = ",M96,IF($R96&lt;&gt;"",_xlfn.CONCAT(CHAR(10),"    @",$R$1," = ",$R96),""),IF($S96&lt;&gt;"",_xlfn.CONCAT(CHAR(10),"    @",$S$1," = ",$S96),""),IF($T96&lt;&gt;"",_xlfn.CONCAT(CHAR(10),"    @",$T$1," = ",$T96)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@TechRequired = Not Valid Combination
    engineUpgradeType = standardLFO
    engineNumber = 
    engineNumberUpgrade = 
    engineName = 
    engineNameUpgrade = 
    enginePartUpgradeName = 
}</v>
      </c>
      <c r="M96" s="9" t="str">
        <f>_xlfn.XLOOKUP(_xlfn.CONCAT(N96,O96),TechTree!$C$2:$C$500,TechTree!$D$2:$D$500,"Not Valid Combination",0,1)</f>
        <v>Not Valid Combination</v>
      </c>
      <c r="N96" s="8" t="s">
        <v>214</v>
      </c>
      <c r="O96" s="8">
        <v>-22</v>
      </c>
      <c r="P96" s="8" t="s">
        <v>11</v>
      </c>
      <c r="V96" s="10" t="s">
        <v>244</v>
      </c>
      <c r="W96" s="10" t="s">
        <v>255</v>
      </c>
      <c r="Z96" s="10" t="s">
        <v>295</v>
      </c>
      <c r="AA96" s="10" t="s">
        <v>304</v>
      </c>
      <c r="AB96" s="10" t="s">
        <v>330</v>
      </c>
      <c r="AD96" s="12" t="str">
        <f t="shared" si="4"/>
        <v>PARTUPGRADE:NEEDS[Tantares]
{
    name = 
    type = engine
    partIcon = aquila_adapter_s1p5_s0_1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#$@PART[aquila_adapter_s1p5_s0_1]/entryCost$
    @entryCost *= #$@KIWI_ENGINE_MULTIPLIERS/KEROLOX/UPGRADE_ENTRYCOST_MULTIPLIER$
    @title ^= #:INSERTPARTTITLE:$@PART[aquila_adapter_s1p5_s0_1]/title$:
    @description ^= #:INSERTPART:$@PART[aquila_adapter_s1p5_s0_1]/engineName$:
}
@PART[aquila_adapter_s1p5_s0_1]:NEEDS[Tantares]:HAS[~engineUpgrade[off]]:AFTER[zzKiwiTechTree]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96" s="14"/>
      <c r="AF96" s="18" t="s">
        <v>330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96" s="16" t="str">
        <f>IF(P96="Engine",VLOOKUP(W96,EngineUpgrades!$A$2:$C$19,2,FALSE),"")</f>
        <v>singleFuel</v>
      </c>
      <c r="AQ96" s="16" t="str">
        <f>IF(P96="Engine",VLOOKUP(W96,EngineUpgrades!$A$2:$C$19,3,FALSE),"")</f>
        <v>KEROLOX</v>
      </c>
      <c r="AR96" s="15" t="str">
        <f>_xlfn.XLOOKUP(AP96,EngineUpgrades!$D$1:$J$1,EngineUpgrades!$D$17:$J$17,"",0,1)</f>
        <v xml:space="preserve">    engineNumber = 
    engineNumberUpgrade = 
    engineName = 
    engineNameUpgrade = 
</v>
      </c>
      <c r="AS96" s="17">
        <v>2</v>
      </c>
      <c r="AT96" s="16" t="str">
        <f>IF(P96="Engine",_xlfn.XLOOKUP(_xlfn.CONCAT(N96,O96+AS96),TechTree!$C$2:$C$500,TechTree!$D$2:$D$500,"Not Valid Combination",0,1),"")</f>
        <v>Not Valid Combination</v>
      </c>
    </row>
    <row r="97" spans="1:46" ht="348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7</v>
      </c>
      <c r="G97">
        <v>750</v>
      </c>
      <c r="H97">
        <v>150</v>
      </c>
      <c r="I97">
        <v>0.05</v>
      </c>
      <c r="J97" t="s">
        <v>68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@TechRequired = ",M97,IF($R97&lt;&gt;"",_xlfn.CONCAT(CHAR(10),"    @",$R$1," = ",$R97),""),IF($S97&lt;&gt;"",_xlfn.CONCAT(CHAR(10),"    @",$S$1," = ",$S97),""),IF($T97&lt;&gt;"",_xlfn.CONCAT(CHAR(10),"    @",$T$1," = ",$T97)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@TechRequired = Not Valid Combination
    spacePlaneSystemUpgradeType = 
}</v>
      </c>
      <c r="M97" s="9" t="str">
        <f>_xlfn.XLOOKUP(_xlfn.CONCAT(N97,O97),TechTree!$C$2:$C$500,TechTree!$D$2:$D$500,"Not Valid Combination",0,1)</f>
        <v>Not Valid Combination</v>
      </c>
      <c r="N97" s="8" t="s">
        <v>337</v>
      </c>
      <c r="O97" s="8">
        <v>-23</v>
      </c>
      <c r="P97" s="8" t="s">
        <v>290</v>
      </c>
      <c r="V97" s="10" t="s">
        <v>244</v>
      </c>
      <c r="W97" s="10" t="s">
        <v>260</v>
      </c>
      <c r="Z97" s="10" t="s">
        <v>295</v>
      </c>
      <c r="AA97" s="10" t="s">
        <v>304</v>
      </c>
      <c r="AB97" s="10" t="s">
        <v>330</v>
      </c>
      <c r="AD9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97" s="14"/>
      <c r="AF97" s="18" t="s">
        <v>330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IF(P97="Engine",_xlfn.XLOOKUP(_xlfn.CONCAT(N97,O97+AS97),TechTree!$C$2:$C$500,TechTree!$D$2:$D$500,"Not Valid Combination",0,1),"")</f>
        <v/>
      </c>
    </row>
    <row r="98" spans="1:46" ht="348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7</v>
      </c>
      <c r="G98">
        <v>750</v>
      </c>
      <c r="H98">
        <v>150</v>
      </c>
      <c r="I98">
        <v>0.05</v>
      </c>
      <c r="J98" t="s">
        <v>68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@TechRequired = ",M98,IF($R98&lt;&gt;"",_xlfn.CONCAT(CHAR(10),"    @",$R$1," = ",$R98),""),IF($S98&lt;&gt;"",_xlfn.CONCAT(CHAR(10),"    @",$S$1," = ",$S98),""),IF($T98&lt;&gt;"",_xlfn.CONCAT(CHAR(10),"    @",$T$1," = ",$T98)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@TechRequired = Not Valid Combination
    engineUpgradeType = standardLFO
    engineNumber = 
    engineNumberUpgrade = 
    engineName = 
    engineNameUpgrade = 
    enginePartUpgradeName = 
}</v>
      </c>
      <c r="M98" s="9" t="str">
        <f>_xlfn.XLOOKUP(_xlfn.CONCAT(N98,O98),TechTree!$C$2:$C$500,TechTree!$D$2:$D$500,"Not Valid Combination",0,1)</f>
        <v>Not Valid Combination</v>
      </c>
      <c r="N98" s="8" t="s">
        <v>214</v>
      </c>
      <c r="O98" s="8">
        <v>-24</v>
      </c>
      <c r="P98" s="8" t="s">
        <v>11</v>
      </c>
      <c r="V98" s="10" t="s">
        <v>244</v>
      </c>
      <c r="W98" s="10" t="s">
        <v>255</v>
      </c>
      <c r="Z98" s="10" t="s">
        <v>295</v>
      </c>
      <c r="AA98" s="10" t="s">
        <v>304</v>
      </c>
      <c r="AB98" s="10" t="s">
        <v>330</v>
      </c>
      <c r="AD98" s="12" t="str">
        <f t="shared" si="4"/>
        <v>PARTUPGRADE:NEEDS[Tantares]
{
    name = 
    type = engine
    partIcon = aquila_adapter_s1p5_s1_1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#$@PART[aquila_adapter_s1p5_s1_1]/entryCost$
    @entryCost *= #$@KIWI_ENGINE_MULTIPLIERS/KEROLOX/UPGRADE_ENTRYCOST_MULTIPLIER$
    @title ^= #:INSERTPARTTITLE:$@PART[aquila_adapter_s1p5_s1_1]/title$:
    @description ^= #:INSERTPART:$@PART[aquila_adapter_s1p5_s1_1]/engineName$:
}
@PART[aquila_adapter_s1p5_s1_1]:NEEDS[Tantares]:HAS[~engineUpgrade[off]]:AFTER[zzKiwiTechTree]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98" s="14"/>
      <c r="AF98" s="18" t="s">
        <v>330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98" s="16" t="str">
        <f>IF(P98="Engine",VLOOKUP(W98,EngineUpgrades!$A$2:$C$19,2,FALSE),"")</f>
        <v>singleFuel</v>
      </c>
      <c r="AQ98" s="16" t="str">
        <f>IF(P98="Engine",VLOOKUP(W98,EngineUpgrades!$A$2:$C$19,3,FALSE),"")</f>
        <v>KEROLOX</v>
      </c>
      <c r="AR98" s="15" t="str">
        <f>_xlfn.XLOOKUP(AP98,EngineUpgrades!$D$1:$J$1,EngineUpgrades!$D$17:$J$17,"",0,1)</f>
        <v xml:space="preserve">    engineNumber = 
    engineNumberUpgrade = 
    engineName = 
    engineNameUpgrade = 
</v>
      </c>
      <c r="AS98" s="17">
        <v>2</v>
      </c>
      <c r="AT98" s="16" t="str">
        <f>IF(P98="Engine",_xlfn.XLOOKUP(_xlfn.CONCAT(N98,O98+AS98),TechTree!$C$2:$C$500,TechTree!$D$2:$D$500,"Not Valid Combination",0,1),"")</f>
        <v>Not Valid Combination</v>
      </c>
    </row>
    <row r="99" spans="1:46" ht="348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7</v>
      </c>
      <c r="G99">
        <v>7500</v>
      </c>
      <c r="H99">
        <v>1500</v>
      </c>
      <c r="I99">
        <v>0.75</v>
      </c>
      <c r="J99" t="s">
        <v>68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@TechRequired = ",M99,IF($R99&lt;&gt;"",_xlfn.CONCAT(CHAR(10),"    @",$R$1," = ",$R99),""),IF($S99&lt;&gt;"",_xlfn.CONCAT(CHAR(10),"    @",$S$1," = ",$S99),""),IF($T99&lt;&gt;"",_xlfn.CONCAT(CHAR(10),"    @",$T$1," = ",$T99)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@TechRequired = Not Valid Combination
    spacePlaneSystemUpgradeType = 
}</v>
      </c>
      <c r="M99" s="9" t="str">
        <f>_xlfn.XLOOKUP(_xlfn.CONCAT(N99,O99),TechTree!$C$2:$C$500,TechTree!$D$2:$D$500,"Not Valid Combination",0,1)</f>
        <v>Not Valid Combination</v>
      </c>
      <c r="N99" s="8" t="s">
        <v>337</v>
      </c>
      <c r="O99" s="8">
        <v>-25</v>
      </c>
      <c r="P99" s="8" t="s">
        <v>290</v>
      </c>
      <c r="V99" s="10" t="s">
        <v>244</v>
      </c>
      <c r="W99" s="10" t="s">
        <v>260</v>
      </c>
      <c r="Z99" s="10" t="s">
        <v>295</v>
      </c>
      <c r="AA99" s="10" t="s">
        <v>304</v>
      </c>
      <c r="AB99" s="10" t="s">
        <v>330</v>
      </c>
      <c r="AD9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99" s="14"/>
      <c r="AF99" s="18" t="s">
        <v>330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IF(P99="Engine",_xlfn.XLOOKUP(_xlfn.CONCAT(N99,O99+AS99),TechTree!$C$2:$C$500,TechTree!$D$2:$D$500,"Not Valid Combination",0,1),"")</f>
        <v/>
      </c>
    </row>
    <row r="100" spans="1:46" ht="348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7</v>
      </c>
      <c r="G100">
        <v>7500</v>
      </c>
      <c r="H100">
        <v>1500</v>
      </c>
      <c r="I100">
        <v>0.75</v>
      </c>
      <c r="J100" t="s">
        <v>68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@TechRequired = ",M100,IF($R100&lt;&gt;"",_xlfn.CONCAT(CHAR(10),"    @",$R$1," = ",$R100),""),IF($S100&lt;&gt;"",_xlfn.CONCAT(CHAR(10),"    @",$S$1," = ",$S100),""),IF($T100&lt;&gt;"",_xlfn.CONCAT(CHAR(10),"    @",$T$1," = ",$T100)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@TechRequired = Not Valid Combination
    engineUpgradeType = standardLFO
    engineNumber = 
    engineNumberUpgrade = 
    engineName = 
    engineNameUpgrade = 
    enginePartUpgradeName = 
}</v>
      </c>
      <c r="M100" s="9" t="str">
        <f>_xlfn.XLOOKUP(_xlfn.CONCAT(N100,O100),TechTree!$C$2:$C$500,TechTree!$D$2:$D$500,"Not Valid Combination",0,1)</f>
        <v>Not Valid Combination</v>
      </c>
      <c r="N100" s="8" t="s">
        <v>214</v>
      </c>
      <c r="O100" s="8">
        <v>-26</v>
      </c>
      <c r="P100" s="8" t="s">
        <v>11</v>
      </c>
      <c r="V100" s="10" t="s">
        <v>244</v>
      </c>
      <c r="W100" s="10" t="s">
        <v>255</v>
      </c>
      <c r="Z100" s="10" t="s">
        <v>295</v>
      </c>
      <c r="AA100" s="10" t="s">
        <v>304</v>
      </c>
      <c r="AB100" s="10" t="s">
        <v>330</v>
      </c>
      <c r="AD100" s="12" t="str">
        <f t="shared" si="4"/>
        <v>PARTUPGRADE:NEEDS[Tantares]
{
    name = 
    type = engine
    partIcon = aquila_adapter_s2_s1p5_1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#$@PART[aquila_adapter_s2_s1p5_1]/entryCost$
    @entryCost *= #$@KIWI_ENGINE_MULTIPLIERS/KEROLOX/UPGRADE_ENTRYCOST_MULTIPLIER$
    @title ^= #:INSERTPARTTITLE:$@PART[aquila_adapter_s2_s1p5_1]/title$:
    @description ^= #:INSERTPART:$@PART[aquila_adapter_s2_s1p5_1]/engineName$:
}
@PART[aquila_adapter_s2_s1p5_1]:NEEDS[Tantares]:HAS[~engineUpgrade[off]]:AFTER[zzKiwiTechTree]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00" s="14"/>
      <c r="AF100" s="18" t="s">
        <v>330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00" s="16" t="str">
        <f>IF(P100="Engine",VLOOKUP(W100,EngineUpgrades!$A$2:$C$19,2,FALSE),"")</f>
        <v>singleFuel</v>
      </c>
      <c r="AQ100" s="16" t="str">
        <f>IF(P100="Engine",VLOOKUP(W100,EngineUpgrades!$A$2:$C$19,3,FALSE),"")</f>
        <v>KEROLOX</v>
      </c>
      <c r="AR100" s="15" t="str">
        <f>_xlfn.XLOOKUP(AP100,EngineUpgrades!$D$1:$J$1,EngineUpgrades!$D$17:$J$17,"",0,1)</f>
        <v xml:space="preserve">    engineNumber = 
    engineNumberUpgrade = 
    engineName = 
    engineNameUpgrade = 
</v>
      </c>
      <c r="AS100" s="17">
        <v>2</v>
      </c>
      <c r="AT100" s="16" t="str">
        <f>IF(P100="Engine",_xlfn.XLOOKUP(_xlfn.CONCAT(N100,O100+AS100),TechTree!$C$2:$C$500,TechTree!$D$2:$D$500,"Not Valid Combination",0,1),"")</f>
        <v>Not Valid Combination</v>
      </c>
    </row>
    <row r="101" spans="1:46" ht="348.5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369</v>
      </c>
      <c r="G101">
        <v>3750</v>
      </c>
      <c r="H101">
        <v>750</v>
      </c>
      <c r="I101">
        <v>0.75</v>
      </c>
      <c r="J101" t="s">
        <v>88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@TechRequired = ",M101,IF($R101&lt;&gt;"",_xlfn.CONCAT(CHAR(10),"    @",$R$1," = ",$R101),""),IF($S101&lt;&gt;"",_xlfn.CONCAT(CHAR(10),"    @",$S$1," = ",$S101),""),IF($T101&lt;&gt;"",_xlfn.CONCAT(CHAR(10),"    @",$T$1," = ",$T101)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@TechRequired = Not Valid Combination
    spacePlaneSystemUpgradeType = 
}</v>
      </c>
      <c r="M101" s="9" t="str">
        <f>_xlfn.XLOOKUP(_xlfn.CONCAT(N101,O101),TechTree!$C$2:$C$500,TechTree!$D$2:$D$500,"Not Valid Combination",0,1)</f>
        <v>Not Valid Combination</v>
      </c>
      <c r="N101" s="8" t="s">
        <v>337</v>
      </c>
      <c r="O101" s="8">
        <v>-27</v>
      </c>
      <c r="P101" s="8" t="s">
        <v>290</v>
      </c>
      <c r="V101" s="10" t="s">
        <v>244</v>
      </c>
      <c r="W101" s="10" t="s">
        <v>260</v>
      </c>
      <c r="Z101" s="10" t="s">
        <v>295</v>
      </c>
      <c r="AA101" s="10" t="s">
        <v>304</v>
      </c>
      <c r="AB101" s="10" t="s">
        <v>330</v>
      </c>
      <c r="AD101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01" s="14"/>
      <c r="AF101" s="18" t="s">
        <v>330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IF(P101="Engine",_xlfn.XLOOKUP(_xlfn.CONCAT(N101,O101+AS101),TechTree!$C$2:$C$500,TechTree!$D$2:$D$500,"Not Valid Combination",0,1),"")</f>
        <v/>
      </c>
    </row>
    <row r="102" spans="1:46" ht="348.5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6</v>
      </c>
      <c r="G102">
        <v>17000</v>
      </c>
      <c r="H102">
        <v>3400</v>
      </c>
      <c r="I102">
        <v>0.5</v>
      </c>
      <c r="J102" t="s">
        <v>68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@TechRequired = ",M102,IF($R102&lt;&gt;"",_xlfn.CONCAT(CHAR(10),"    @",$R$1," = ",$R102),""),IF($S102&lt;&gt;"",_xlfn.CONCAT(CHAR(10),"    @",$S$1," = ",$S102),""),IF($T102&lt;&gt;"",_xlfn.CONCAT(CHAR(10),"    @",$T$1," = ",$T102)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@TechRequired = Not Valid Combination
    engineUpgradeType = standardLFO
    engineNumber = 
    engineNumberUpgrade = 
    engineName = 
    engineNameUpgrade = 
    enginePartUpgradeName = 
}</v>
      </c>
      <c r="M102" s="9" t="str">
        <f>_xlfn.XLOOKUP(_xlfn.CONCAT(N102,O102),TechTree!$C$2:$C$500,TechTree!$D$2:$D$500,"Not Valid Combination",0,1)</f>
        <v>Not Valid Combination</v>
      </c>
      <c r="N102" s="8" t="s">
        <v>214</v>
      </c>
      <c r="O102" s="8">
        <v>-28</v>
      </c>
      <c r="P102" s="8" t="s">
        <v>11</v>
      </c>
      <c r="V102" s="10" t="s">
        <v>244</v>
      </c>
      <c r="W102" s="10" t="s">
        <v>255</v>
      </c>
      <c r="Z102" s="10" t="s">
        <v>295</v>
      </c>
      <c r="AA102" s="10" t="s">
        <v>304</v>
      </c>
      <c r="AB102" s="10" t="s">
        <v>330</v>
      </c>
      <c r="AD102" s="12" t="str">
        <f t="shared" si="4"/>
        <v>PARTUPGRADE:NEEDS[Tantares]
{
    name = 
    type = engine
    partIcon = aquila_control_s2_1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#$@PART[aquila_control_s2_1]/entryCost$
    @entryCost *= #$@KIWI_ENGINE_MULTIPLIERS/KEROLOX/UPGRADE_ENTRYCOST_MULTIPLIER$
    @title ^= #:INSERTPARTTITLE:$@PART[aquila_control_s2_1]/title$:
    @description ^= #:INSERTPART:$@PART[aquila_control_s2_1]/engineName$:
}
@PART[aquila_control_s2_1]:NEEDS[Tantares]:HAS[~engineUpgrade[off]]:AFTER[zzKiwiTechTree]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02" s="14"/>
      <c r="AF102" s="18" t="s">
        <v>330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02" s="16" t="str">
        <f>IF(P102="Engine",VLOOKUP(W102,EngineUpgrades!$A$2:$C$19,2,FALSE),"")</f>
        <v>singleFuel</v>
      </c>
      <c r="AQ102" s="16" t="str">
        <f>IF(P102="Engine",VLOOKUP(W102,EngineUpgrades!$A$2:$C$19,3,FALSE),"")</f>
        <v>KEROLOX</v>
      </c>
      <c r="AR102" s="15" t="str">
        <f>_xlfn.XLOOKUP(AP102,EngineUpgrades!$D$1:$J$1,EngineUpgrades!$D$17:$J$17,"",0,1)</f>
        <v xml:space="preserve">    engineNumber = 
    engineNumberUpgrade = 
    engineName = 
    engineNameUpgrade = 
</v>
      </c>
      <c r="AS102" s="17">
        <v>2</v>
      </c>
      <c r="AT102" s="16" t="str">
        <f>IF(P102="Engine",_xlfn.XLOOKUP(_xlfn.CONCAT(N102,O102+AS102),TechTree!$C$2:$C$500,TechTree!$D$2:$D$500,"Not Valid Combination",0,1),"")</f>
        <v>Not Valid Combination</v>
      </c>
    </row>
    <row r="103" spans="1:46" ht="348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68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@TechRequired = ",M103,IF($R103&lt;&gt;"",_xlfn.CONCAT(CHAR(10),"    @",$R$1," = ",$R103),""),IF($S103&lt;&gt;"",_xlfn.CONCAT(CHAR(10),"    @",$S$1," = ",$S103),""),IF($T103&lt;&gt;"",_xlfn.CONCAT(CHAR(10),"    @",$T$1," = ",$T103)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@TechRequired = Not Valid Combination
    spacePlaneSystemUpgradeType = 
}</v>
      </c>
      <c r="M103" s="9" t="str">
        <f>_xlfn.XLOOKUP(_xlfn.CONCAT(N103,O103),TechTree!$C$2:$C$500,TechTree!$D$2:$D$500,"Not Valid Combination",0,1)</f>
        <v>Not Valid Combination</v>
      </c>
      <c r="N103" s="8" t="s">
        <v>337</v>
      </c>
      <c r="O103" s="8">
        <v>-29</v>
      </c>
      <c r="P103" s="8" t="s">
        <v>290</v>
      </c>
      <c r="V103" s="10" t="s">
        <v>244</v>
      </c>
      <c r="W103" s="10" t="s">
        <v>260</v>
      </c>
      <c r="Z103" s="10" t="s">
        <v>295</v>
      </c>
      <c r="AA103" s="10" t="s">
        <v>304</v>
      </c>
      <c r="AB103" s="10" t="s">
        <v>330</v>
      </c>
      <c r="AD10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03" s="14"/>
      <c r="AF103" s="18" t="s">
        <v>330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IF(P103="Engine",_xlfn.XLOOKUP(_xlfn.CONCAT(N103,O103+AS103),TechTree!$C$2:$C$500,TechTree!$D$2:$D$500,"Not Valid Combination",0,1),"")</f>
        <v/>
      </c>
    </row>
    <row r="104" spans="1:46" ht="348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68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@TechRequired = ",M104,IF($R104&lt;&gt;"",_xlfn.CONCAT(CHAR(10),"    @",$R$1," = ",$R104),""),IF($S104&lt;&gt;"",_xlfn.CONCAT(CHAR(10),"    @",$S$1," = ",$S104),""),IF($T104&lt;&gt;"",_xlfn.CONCAT(CHAR(10),"    @",$T$1," = ",$T104)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@TechRequired = Not Valid Combination
    engineUpgradeType = standardLFO
    engineNumber = 
    engineNumberUpgrade = 
    engineName = 
    engineNameUpgrade = 
    enginePartUpgradeName = 
}</v>
      </c>
      <c r="M104" s="9" t="str">
        <f>_xlfn.XLOOKUP(_xlfn.CONCAT(N104,O104),TechTree!$C$2:$C$500,TechTree!$D$2:$D$500,"Not Valid Combination",0,1)</f>
        <v>Not Valid Combination</v>
      </c>
      <c r="N104" s="8" t="s">
        <v>214</v>
      </c>
      <c r="O104" s="8">
        <v>-30</v>
      </c>
      <c r="P104" s="8" t="s">
        <v>11</v>
      </c>
      <c r="V104" s="10" t="s">
        <v>244</v>
      </c>
      <c r="W104" s="10" t="s">
        <v>255</v>
      </c>
      <c r="Z104" s="10" t="s">
        <v>295</v>
      </c>
      <c r="AA104" s="10" t="s">
        <v>304</v>
      </c>
      <c r="AB104" s="10" t="s">
        <v>330</v>
      </c>
      <c r="AD104" s="12" t="str">
        <f t="shared" si="4"/>
        <v>PARTUPGRADE:NEEDS[Tantares]
{
    name = 
    type = engine
    partIcon = aquila_crew_s1_1_2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#$@PART[aquila_crew_s1_1_2]/entryCost$
    @entryCost *= #$@KIWI_ENGINE_MULTIPLIERS/KEROLOX/UPGRADE_ENTRYCOST_MULTIPLIER$
    @title ^= #:INSERTPARTTITLE:$@PART[aquila_crew_s1_1_2]/title$:
    @description ^= #:INSERTPART:$@PART[aquila_crew_s1_1_2]/engineName$:
}
@PART[aquila_crew_s1_1_2]:NEEDS[Tantares]:HAS[~engineUpgrade[off]]:AFTER[zzKiwiTechTree]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04" s="14"/>
      <c r="AF104" s="18" t="s">
        <v>330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04" s="16" t="str">
        <f>IF(P104="Engine",VLOOKUP(W104,EngineUpgrades!$A$2:$C$19,2,FALSE),"")</f>
        <v>singleFuel</v>
      </c>
      <c r="AQ104" s="16" t="str">
        <f>IF(P104="Engine",VLOOKUP(W104,EngineUpgrades!$A$2:$C$19,3,FALSE),"")</f>
        <v>KEROLOX</v>
      </c>
      <c r="AR104" s="15" t="str">
        <f>_xlfn.XLOOKUP(AP104,EngineUpgrades!$D$1:$J$1,EngineUpgrades!$D$17:$J$17,"",0,1)</f>
        <v xml:space="preserve">    engineNumber = 
    engineNumberUpgrade = 
    engineName = 
    engineNameUpgrade = 
</v>
      </c>
      <c r="AS104" s="17">
        <v>2</v>
      </c>
      <c r="AT104" s="16" t="str">
        <f>IF(P104="Engine",_xlfn.XLOOKUP(_xlfn.CONCAT(N104,O104+AS104),TechTree!$C$2:$C$500,TechTree!$D$2:$D$500,"Not Valid Combination",0,1),"")</f>
        <v>Not Valid Combination</v>
      </c>
    </row>
    <row r="105" spans="1:46" ht="348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6</v>
      </c>
      <c r="G105">
        <v>1375</v>
      </c>
      <c r="H105">
        <v>275</v>
      </c>
      <c r="I105">
        <v>0.5</v>
      </c>
      <c r="J105" t="s">
        <v>68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@TechRequired = ",M105,IF($R105&lt;&gt;"",_xlfn.CONCAT(CHAR(10),"    @",$R$1," = ",$R105),""),IF($S105&lt;&gt;"",_xlfn.CONCAT(CHAR(10),"    @",$S$1," = ",$S105),""),IF($T105&lt;&gt;"",_xlfn.CONCAT(CHAR(10),"    @",$T$1," = ",$T105)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@TechRequired = Not Valid Combination
    spacePlaneSystemUpgradeType = 
}</v>
      </c>
      <c r="M105" s="9" t="str">
        <f>_xlfn.XLOOKUP(_xlfn.CONCAT(N105,O105),TechTree!$C$2:$C$500,TechTree!$D$2:$D$500,"Not Valid Combination",0,1)</f>
        <v>Not Valid Combination</v>
      </c>
      <c r="N105" s="8" t="s">
        <v>337</v>
      </c>
      <c r="O105" s="8">
        <v>-31</v>
      </c>
      <c r="P105" s="8" t="s">
        <v>290</v>
      </c>
      <c r="V105" s="10" t="s">
        <v>244</v>
      </c>
      <c r="W105" s="10" t="s">
        <v>260</v>
      </c>
      <c r="Z105" s="10" t="s">
        <v>295</v>
      </c>
      <c r="AA105" s="10" t="s">
        <v>304</v>
      </c>
      <c r="AB105" s="10" t="s">
        <v>330</v>
      </c>
      <c r="AD10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05" s="14"/>
      <c r="AF105" s="18" t="s">
        <v>330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IF(P105="Engine",_xlfn.XLOOKUP(_xlfn.CONCAT(N105,O105+AS105),TechTree!$C$2:$C$500,TechTree!$D$2:$D$500,"Not Valid Combination",0,1),"")</f>
        <v/>
      </c>
    </row>
    <row r="106" spans="1:46" ht="348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6</v>
      </c>
      <c r="G106">
        <v>1375</v>
      </c>
      <c r="H106">
        <v>275</v>
      </c>
      <c r="I106">
        <v>0.5</v>
      </c>
      <c r="J106" t="s">
        <v>68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@TechRequired = ",M106,IF($R106&lt;&gt;"",_xlfn.CONCAT(CHAR(10),"    @",$R$1," = ",$R106),""),IF($S106&lt;&gt;"",_xlfn.CONCAT(CHAR(10),"    @",$S$1," = ",$S106),""),IF($T106&lt;&gt;"",_xlfn.CONCAT(CHAR(10),"    @",$T$1," = ",$T106)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@TechRequired = Not Valid Combination
    engineUpgradeType = standardLFO
    engineNumber = 
    engineNumberUpgrade = 
    engineName = 
    engineNameUpgrade = 
    enginePartUpgradeName = 
}</v>
      </c>
      <c r="M106" s="9" t="str">
        <f>_xlfn.XLOOKUP(_xlfn.CONCAT(N106,O106),TechTree!$C$2:$C$500,TechTree!$D$2:$D$500,"Not Valid Combination",0,1)</f>
        <v>Not Valid Combination</v>
      </c>
      <c r="N106" s="8" t="s">
        <v>214</v>
      </c>
      <c r="O106" s="8">
        <v>-32</v>
      </c>
      <c r="P106" s="8" t="s">
        <v>11</v>
      </c>
      <c r="V106" s="10" t="s">
        <v>244</v>
      </c>
      <c r="W106" s="10" t="s">
        <v>255</v>
      </c>
      <c r="Z106" s="10" t="s">
        <v>295</v>
      </c>
      <c r="AA106" s="10" t="s">
        <v>304</v>
      </c>
      <c r="AB106" s="10" t="s">
        <v>330</v>
      </c>
      <c r="AD106" s="12" t="str">
        <f t="shared" si="4"/>
        <v>PARTUPGRADE:NEEDS[Tantares]
{
    name = 
    type = engine
    partIcon = aquila_crew_s1_3_2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#$@PART[aquila_crew_s1_3_2]/entryCost$
    @entryCost *= #$@KIWI_ENGINE_MULTIPLIERS/KEROLOX/UPGRADE_ENTRYCOST_MULTIPLIER$
    @title ^= #:INSERTPARTTITLE:$@PART[aquila_crew_s1_3_2]/title$:
    @description ^= #:INSERTPART:$@PART[aquila_crew_s1_3_2]/engineName$:
}
@PART[aquila_crew_s1_3_2]:NEEDS[Tantares]:HAS[~engineUpgrade[off]]:AFTER[zzKiwiTechTree]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06" s="14"/>
      <c r="AF106" s="18" t="s">
        <v>330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06" s="16" t="str">
        <f>IF(P106="Engine",VLOOKUP(W106,EngineUpgrades!$A$2:$C$19,2,FALSE),"")</f>
        <v>singleFuel</v>
      </c>
      <c r="AQ106" s="16" t="str">
        <f>IF(P106="Engine",VLOOKUP(W106,EngineUpgrades!$A$2:$C$19,3,FALSE),"")</f>
        <v>KEROLOX</v>
      </c>
      <c r="AR106" s="15" t="str">
        <f>_xlfn.XLOOKUP(AP106,EngineUpgrades!$D$1:$J$1,EngineUpgrades!$D$17:$J$17,"",0,1)</f>
        <v xml:space="preserve">    engineNumber = 
    engineNumberUpgrade = 
    engineName = 
    engineNameUpgrade = 
</v>
      </c>
      <c r="AS106" s="17">
        <v>2</v>
      </c>
      <c r="AT106" s="16" t="str">
        <f>IF(P106="Engine",_xlfn.XLOOKUP(_xlfn.CONCAT(N106,O106+AS106),TechTree!$C$2:$C$500,TechTree!$D$2:$D$500,"Not Valid Combination",0,1),"")</f>
        <v>Not Valid Combination</v>
      </c>
    </row>
    <row r="107" spans="1:46" ht="348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68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@TechRequired = ",M107,IF($R107&lt;&gt;"",_xlfn.CONCAT(CHAR(10),"    @",$R$1," = ",$R107),""),IF($S107&lt;&gt;"",_xlfn.CONCAT(CHAR(10),"    @",$S$1," = ",$S107),""),IF($T107&lt;&gt;"",_xlfn.CONCAT(CHAR(10),"    @",$T$1," = ",$T107)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@TechRequired = Not Valid Combination
    spacePlaneSystemUpgradeType = 
}</v>
      </c>
      <c r="M107" s="9" t="str">
        <f>_xlfn.XLOOKUP(_xlfn.CONCAT(N107,O107),TechTree!$C$2:$C$500,TechTree!$D$2:$D$500,"Not Valid Combination",0,1)</f>
        <v>Not Valid Combination</v>
      </c>
      <c r="N107" s="8" t="s">
        <v>337</v>
      </c>
      <c r="O107" s="8">
        <v>-33</v>
      </c>
      <c r="P107" s="8" t="s">
        <v>290</v>
      </c>
      <c r="V107" s="10" t="s">
        <v>244</v>
      </c>
      <c r="W107" s="10" t="s">
        <v>260</v>
      </c>
      <c r="Z107" s="10" t="s">
        <v>295</v>
      </c>
      <c r="AA107" s="10" t="s">
        <v>304</v>
      </c>
      <c r="AB107" s="10" t="s">
        <v>330</v>
      </c>
      <c r="AD10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07" s="14"/>
      <c r="AF107" s="18" t="s">
        <v>330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IF(P107="Engine",_xlfn.XLOOKUP(_xlfn.CONCAT(N107,O107+AS107),TechTree!$C$2:$C$500,TechTree!$D$2:$D$500,"Not Valid Combination",0,1),"")</f>
        <v/>
      </c>
    </row>
    <row r="108" spans="1:46" ht="348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68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@TechRequired = ",M108,IF($R108&lt;&gt;"",_xlfn.CONCAT(CHAR(10),"    @",$R$1," = ",$R108),""),IF($S108&lt;&gt;"",_xlfn.CONCAT(CHAR(10),"    @",$S$1," = ",$S108),""),IF($T108&lt;&gt;"",_xlfn.CONCAT(CHAR(10),"    @",$T$1," = ",$T108)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@TechRequired = Not Valid Combination
    engineUpgradeType = standardLFO
    engineNumber = 
    engineNumberUpgrade = 
    engineName = 
    engineNameUpgrade = 
    enginePartUpgradeName = 
}</v>
      </c>
      <c r="M108" s="9" t="str">
        <f>_xlfn.XLOOKUP(_xlfn.CONCAT(N108,O108),TechTree!$C$2:$C$500,TechTree!$D$2:$D$500,"Not Valid Combination",0,1)</f>
        <v>Not Valid Combination</v>
      </c>
      <c r="N108" s="8" t="s">
        <v>214</v>
      </c>
      <c r="O108" s="8">
        <v>-34</v>
      </c>
      <c r="P108" s="8" t="s">
        <v>11</v>
      </c>
      <c r="V108" s="10" t="s">
        <v>244</v>
      </c>
      <c r="W108" s="10" t="s">
        <v>255</v>
      </c>
      <c r="Z108" s="10" t="s">
        <v>295</v>
      </c>
      <c r="AA108" s="10" t="s">
        <v>304</v>
      </c>
      <c r="AB108" s="10" t="s">
        <v>330</v>
      </c>
      <c r="AD108" s="12" t="str">
        <f t="shared" si="4"/>
        <v>PARTUPGRADE:NEEDS[Tantares]
{
    name = 
    type = engine
    partIcon = aquila_crew_s1p5_1_2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#$@PART[aquila_crew_s1p5_1_2]/entryCost$
    @entryCost *= #$@KIWI_ENGINE_MULTIPLIERS/KEROLOX/UPGRADE_ENTRYCOST_MULTIPLIER$
    @title ^= #:INSERTPARTTITLE:$@PART[aquila_crew_s1p5_1_2]/title$:
    @description ^= #:INSERTPART:$@PART[aquila_crew_s1p5_1_2]/engineName$:
}
@PART[aquila_crew_s1p5_1_2]:NEEDS[Tantares]:HAS[~engineUpgrade[off]]:AFTER[zzKiwiTechTree]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08" s="14"/>
      <c r="AF108" s="18" t="s">
        <v>330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08" s="16" t="str">
        <f>IF(P108="Engine",VLOOKUP(W108,EngineUpgrades!$A$2:$C$19,2,FALSE),"")</f>
        <v>singleFuel</v>
      </c>
      <c r="AQ108" s="16" t="str">
        <f>IF(P108="Engine",VLOOKUP(W108,EngineUpgrades!$A$2:$C$19,3,FALSE),"")</f>
        <v>KEROLOX</v>
      </c>
      <c r="AR108" s="15" t="str">
        <f>_xlfn.XLOOKUP(AP108,EngineUpgrades!$D$1:$J$1,EngineUpgrades!$D$17:$J$17,"",0,1)</f>
        <v xml:space="preserve">    engineNumber = 
    engineNumberUpgrade = 
    engineName = 
    engineNameUpgrade = 
</v>
      </c>
      <c r="AS108" s="17">
        <v>2</v>
      </c>
      <c r="AT108" s="16" t="str">
        <f>IF(P108="Engine",_xlfn.XLOOKUP(_xlfn.CONCAT(N108,O108+AS108),TechTree!$C$2:$C$500,TechTree!$D$2:$D$500,"Not Valid Combination",0,1),"")</f>
        <v>Not Valid Combination</v>
      </c>
    </row>
    <row r="109" spans="1:46" ht="348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68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@TechRequired = ",M109,IF($R109&lt;&gt;"",_xlfn.CONCAT(CHAR(10),"    @",$R$1," = ",$R109),""),IF($S109&lt;&gt;"",_xlfn.CONCAT(CHAR(10),"    @",$S$1," = ",$S109),""),IF($T109&lt;&gt;"",_xlfn.CONCAT(CHAR(10),"    @",$T$1," = ",$T109)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@TechRequired = Not Valid Combination
    spacePlaneSystemUpgradeType = 
}</v>
      </c>
      <c r="M109" s="9" t="str">
        <f>_xlfn.XLOOKUP(_xlfn.CONCAT(N109,O109),TechTree!$C$2:$C$500,TechTree!$D$2:$D$500,"Not Valid Combination",0,1)</f>
        <v>Not Valid Combination</v>
      </c>
      <c r="N109" s="8" t="s">
        <v>337</v>
      </c>
      <c r="O109" s="8">
        <v>-35</v>
      </c>
      <c r="P109" s="8" t="s">
        <v>290</v>
      </c>
      <c r="V109" s="10" t="s">
        <v>244</v>
      </c>
      <c r="W109" s="10" t="s">
        <v>260</v>
      </c>
      <c r="Z109" s="10" t="s">
        <v>295</v>
      </c>
      <c r="AA109" s="10" t="s">
        <v>304</v>
      </c>
      <c r="AB109" s="10" t="s">
        <v>330</v>
      </c>
      <c r="AD10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09" s="14"/>
      <c r="AF109" s="18" t="s">
        <v>330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IF(P109="Engine",_xlfn.XLOOKUP(_xlfn.CONCAT(N109,O109+AS109),TechTree!$C$2:$C$500,TechTree!$D$2:$D$500,"Not Valid Combination",0,1),"")</f>
        <v/>
      </c>
    </row>
    <row r="110" spans="1:46" ht="348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68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@TechRequired = ",M110,IF($R110&lt;&gt;"",_xlfn.CONCAT(CHAR(10),"    @",$R$1," = ",$R110),""),IF($S110&lt;&gt;"",_xlfn.CONCAT(CHAR(10),"    @",$S$1," = ",$S110),""),IF($T110&lt;&gt;"",_xlfn.CONCAT(CHAR(10),"    @",$T$1," = ",$T110)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@TechRequired = Not Valid Combination
    engineUpgradeType = standardLFO
    engineNumber = 
    engineNumberUpgrade = 
    engineName = 
    engineNameUpgrade = 
    enginePartUpgradeName = 
}</v>
      </c>
      <c r="M110" s="9" t="str">
        <f>_xlfn.XLOOKUP(_xlfn.CONCAT(N110,O110),TechTree!$C$2:$C$500,TechTree!$D$2:$D$500,"Not Valid Combination",0,1)</f>
        <v>Not Valid Combination</v>
      </c>
      <c r="N110" s="8" t="s">
        <v>214</v>
      </c>
      <c r="O110" s="8">
        <v>-36</v>
      </c>
      <c r="P110" s="8" t="s">
        <v>11</v>
      </c>
      <c r="V110" s="10" t="s">
        <v>244</v>
      </c>
      <c r="W110" s="10" t="s">
        <v>255</v>
      </c>
      <c r="Z110" s="10" t="s">
        <v>295</v>
      </c>
      <c r="AA110" s="10" t="s">
        <v>304</v>
      </c>
      <c r="AB110" s="10" t="s">
        <v>330</v>
      </c>
      <c r="AD110" s="12" t="str">
        <f t="shared" si="4"/>
        <v>PARTUPGRADE:NEEDS[Tantares]
{
    name = 
    type = engine
    partIcon = aquila_crew_s1p5_2_2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#$@PART[aquila_crew_s1p5_2_2]/entryCost$
    @entryCost *= #$@KIWI_ENGINE_MULTIPLIERS/KEROLOX/UPGRADE_ENTRYCOST_MULTIPLIER$
    @title ^= #:INSERTPARTTITLE:$@PART[aquila_crew_s1p5_2_2]/title$:
    @description ^= #:INSERTPART:$@PART[aquila_crew_s1p5_2_2]/engineName$:
}
@PART[aquila_crew_s1p5_2_2]:NEEDS[Tantares]:HAS[~engineUpgrade[off]]:AFTER[zzKiwiTechTree]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10" s="14"/>
      <c r="AF110" s="18" t="s">
        <v>330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10" s="16" t="str">
        <f>IF(P110="Engine",VLOOKUP(W110,EngineUpgrades!$A$2:$C$19,2,FALSE),"")</f>
        <v>singleFuel</v>
      </c>
      <c r="AQ110" s="16" t="str">
        <f>IF(P110="Engine",VLOOKUP(W110,EngineUpgrades!$A$2:$C$19,3,FALSE),"")</f>
        <v>KEROLOX</v>
      </c>
      <c r="AR110" s="15" t="str">
        <f>_xlfn.XLOOKUP(AP110,EngineUpgrades!$D$1:$J$1,EngineUpgrades!$D$17:$J$17,"",0,1)</f>
        <v xml:space="preserve">    engineNumber = 
    engineNumberUpgrade = 
    engineName = 
    engineNameUpgrade = 
</v>
      </c>
      <c r="AS110" s="17">
        <v>2</v>
      </c>
      <c r="AT110" s="16" t="str">
        <f>IF(P110="Engine",_xlfn.XLOOKUP(_xlfn.CONCAT(N110,O110+AS110),TechTree!$C$2:$C$500,TechTree!$D$2:$D$500,"Not Valid Combination",0,1),"")</f>
        <v>Not Valid Combination</v>
      </c>
    </row>
    <row r="111" spans="1:46" ht="348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68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@TechRequired = ",M111,IF($R111&lt;&gt;"",_xlfn.CONCAT(CHAR(10),"    @",$R$1," = ",$R111),""),IF($S111&lt;&gt;"",_xlfn.CONCAT(CHAR(10),"    @",$S$1," = ",$S111),""),IF($T111&lt;&gt;"",_xlfn.CONCAT(CHAR(10),"    @",$T$1," = ",$T111)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@TechRequired = Not Valid Combination
    spacePlaneSystemUpgradeType = 
}</v>
      </c>
      <c r="M111" s="9" t="str">
        <f>_xlfn.XLOOKUP(_xlfn.CONCAT(N111,O111),TechTree!$C$2:$C$500,TechTree!$D$2:$D$500,"Not Valid Combination",0,1)</f>
        <v>Not Valid Combination</v>
      </c>
      <c r="N111" s="8" t="s">
        <v>337</v>
      </c>
      <c r="O111" s="8">
        <v>-37</v>
      </c>
      <c r="P111" s="8" t="s">
        <v>290</v>
      </c>
      <c r="V111" s="10" t="s">
        <v>244</v>
      </c>
      <c r="W111" s="10" t="s">
        <v>260</v>
      </c>
      <c r="Z111" s="10" t="s">
        <v>295</v>
      </c>
      <c r="AA111" s="10" t="s">
        <v>304</v>
      </c>
      <c r="AB111" s="10" t="s">
        <v>330</v>
      </c>
      <c r="AD111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11" s="14"/>
      <c r="AF111" s="18" t="s">
        <v>330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IF(P111="Engine",_xlfn.XLOOKUP(_xlfn.CONCAT(N111,O111+AS111),TechTree!$C$2:$C$500,TechTree!$D$2:$D$500,"Not Valid Combination",0,1),"")</f>
        <v/>
      </c>
    </row>
    <row r="112" spans="1:46" ht="348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68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@TechRequired = ",M112,IF($R112&lt;&gt;"",_xlfn.CONCAT(CHAR(10),"    @",$R$1," = ",$R112),""),IF($S112&lt;&gt;"",_xlfn.CONCAT(CHAR(10),"    @",$S$1," = ",$S112),""),IF($T112&lt;&gt;"",_xlfn.CONCAT(CHAR(10),"    @",$T$1," = ",$T112)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@TechRequired = Not Valid Combination
    engineUpgradeType = standardLFO
    engineNumber = 
    engineNumberUpgrade = 
    engineName = 
    engineNameUpgrade = 
    enginePartUpgradeName = 
}</v>
      </c>
      <c r="M112" s="9" t="str">
        <f>_xlfn.XLOOKUP(_xlfn.CONCAT(N112,O112),TechTree!$C$2:$C$500,TechTree!$D$2:$D$500,"Not Valid Combination",0,1)</f>
        <v>Not Valid Combination</v>
      </c>
      <c r="N112" s="8" t="s">
        <v>214</v>
      </c>
      <c r="O112" s="8">
        <v>-38</v>
      </c>
      <c r="P112" s="8" t="s">
        <v>11</v>
      </c>
      <c r="V112" s="10" t="s">
        <v>244</v>
      </c>
      <c r="W112" s="10" t="s">
        <v>255</v>
      </c>
      <c r="Z112" s="10" t="s">
        <v>295</v>
      </c>
      <c r="AA112" s="10" t="s">
        <v>304</v>
      </c>
      <c r="AB112" s="10" t="s">
        <v>330</v>
      </c>
      <c r="AD112" s="12" t="str">
        <f t="shared" si="4"/>
        <v>PARTUPGRADE:NEEDS[Tantares]
{
    name = 
    type = engine
    partIcon = aquila_crew_s1p5_3_2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#$@PART[aquila_crew_s1p5_3_2]/entryCost$
    @entryCost *= #$@KIWI_ENGINE_MULTIPLIERS/KEROLOX/UPGRADE_ENTRYCOST_MULTIPLIER$
    @title ^= #:INSERTPARTTITLE:$@PART[aquila_crew_s1p5_3_2]/title$:
    @description ^= #:INSERTPART:$@PART[aquila_crew_s1p5_3_2]/engineName$:
}
@PART[aquila_crew_s1p5_3_2]:NEEDS[Tantares]:HAS[~engineUpgrade[off]]:AFTER[zzKiwiTechTree]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12" s="14"/>
      <c r="AF112" s="18" t="s">
        <v>330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12" s="16" t="str">
        <f>IF(P112="Engine",VLOOKUP(W112,EngineUpgrades!$A$2:$C$19,2,FALSE),"")</f>
        <v>singleFuel</v>
      </c>
      <c r="AQ112" s="16" t="str">
        <f>IF(P112="Engine",VLOOKUP(W112,EngineUpgrades!$A$2:$C$19,3,FALSE),"")</f>
        <v>KEROLOX</v>
      </c>
      <c r="AR112" s="15" t="str">
        <f>_xlfn.XLOOKUP(AP112,EngineUpgrades!$D$1:$J$1,EngineUpgrades!$D$17:$J$17,"",0,1)</f>
        <v xml:space="preserve">    engineNumber = 
    engineNumberUpgrade = 
    engineName = 
    engineNameUpgrade = 
</v>
      </c>
      <c r="AS112" s="17">
        <v>2</v>
      </c>
      <c r="AT112" s="16" t="str">
        <f>IF(P112="Engine",_xlfn.XLOOKUP(_xlfn.CONCAT(N112,O112+AS112),TechTree!$C$2:$C$500,TechTree!$D$2:$D$500,"Not Valid Combination",0,1),"")</f>
        <v>Not Valid Combination</v>
      </c>
    </row>
    <row r="113" spans="1:46" ht="348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6</v>
      </c>
      <c r="G113">
        <v>7500</v>
      </c>
      <c r="H113">
        <v>1500</v>
      </c>
      <c r="I113">
        <v>0.75</v>
      </c>
      <c r="J113" t="s">
        <v>68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@TechRequired = ",M113,IF($R113&lt;&gt;"",_xlfn.CONCAT(CHAR(10),"    @",$R$1," = ",$R113),""),IF($S113&lt;&gt;"",_xlfn.CONCAT(CHAR(10),"    @",$S$1," = ",$S113),""),IF($T113&lt;&gt;"",_xlfn.CONCAT(CHAR(10),"    @",$T$1," = ",$T113)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@TechRequired = Not Valid Combination
    spacePlaneSystemUpgradeType = 
}</v>
      </c>
      <c r="M113" s="9" t="str">
        <f>_xlfn.XLOOKUP(_xlfn.CONCAT(N113,O113),TechTree!$C$2:$C$500,TechTree!$D$2:$D$500,"Not Valid Combination",0,1)</f>
        <v>Not Valid Combination</v>
      </c>
      <c r="N113" s="8" t="s">
        <v>337</v>
      </c>
      <c r="O113" s="8">
        <v>-39</v>
      </c>
      <c r="P113" s="8" t="s">
        <v>290</v>
      </c>
      <c r="V113" s="10" t="s">
        <v>244</v>
      </c>
      <c r="W113" s="10" t="s">
        <v>260</v>
      </c>
      <c r="Z113" s="10" t="s">
        <v>295</v>
      </c>
      <c r="AA113" s="10" t="s">
        <v>304</v>
      </c>
      <c r="AB113" s="10" t="s">
        <v>330</v>
      </c>
      <c r="AD11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13" s="14"/>
      <c r="AF113" s="18" t="s">
        <v>330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IF(P113="Engine",_xlfn.XLOOKUP(_xlfn.CONCAT(N113,O113+AS113),TechTree!$C$2:$C$500,TechTree!$D$2:$D$500,"Not Valid Combination",0,1),"")</f>
        <v/>
      </c>
    </row>
    <row r="114" spans="1:46" ht="348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6</v>
      </c>
      <c r="G114">
        <v>7500</v>
      </c>
      <c r="H114">
        <v>1500</v>
      </c>
      <c r="I114">
        <v>0.75</v>
      </c>
      <c r="J114" t="s">
        <v>68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@TechRequired = ",M114,IF($R114&lt;&gt;"",_xlfn.CONCAT(CHAR(10),"    @",$R$1," = ",$R114),""),IF($S114&lt;&gt;"",_xlfn.CONCAT(CHAR(10),"    @",$S$1," = ",$S114),""),IF($T114&lt;&gt;"",_xlfn.CONCAT(CHAR(10),"    @",$T$1," = ",$T114)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@TechRequired = Not Valid Combination
    engineUpgradeType = standardLFO
    engineNumber = 
    engineNumberUpgrade = 
    engineName = 
    engineNameUpgrade = 
    enginePartUpgradeName = 
}</v>
      </c>
      <c r="M114" s="9" t="str">
        <f>_xlfn.XLOOKUP(_xlfn.CONCAT(N114,O114),TechTree!$C$2:$C$500,TechTree!$D$2:$D$500,"Not Valid Combination",0,1)</f>
        <v>Not Valid Combination</v>
      </c>
      <c r="N114" s="8" t="s">
        <v>214</v>
      </c>
      <c r="O114" s="8">
        <v>-40</v>
      </c>
      <c r="P114" s="8" t="s">
        <v>11</v>
      </c>
      <c r="V114" s="10" t="s">
        <v>244</v>
      </c>
      <c r="W114" s="10" t="s">
        <v>255</v>
      </c>
      <c r="Z114" s="10" t="s">
        <v>295</v>
      </c>
      <c r="AA114" s="10" t="s">
        <v>304</v>
      </c>
      <c r="AB114" s="10" t="s">
        <v>330</v>
      </c>
      <c r="AD114" s="12" t="str">
        <f t="shared" si="4"/>
        <v>PARTUPGRADE:NEEDS[Tantares]
{
    name = 
    type = engine
    partIcon = aquila_crew_s2_s1p5_1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#$@PART[aquila_crew_s2_s1p5_1]/entryCost$
    @entryCost *= #$@KIWI_ENGINE_MULTIPLIERS/KEROLOX/UPGRADE_ENTRYCOST_MULTIPLIER$
    @title ^= #:INSERTPARTTITLE:$@PART[aquila_crew_s2_s1p5_1]/title$:
    @description ^= #:INSERTPART:$@PART[aquila_crew_s2_s1p5_1]/engineName$:
}
@PART[aquila_crew_s2_s1p5_1]:NEEDS[Tantares]:HAS[~engineUpgrade[off]]:AFTER[zzKiwiTechTree]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14" s="14"/>
      <c r="AF114" s="18" t="s">
        <v>330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14" s="16" t="str">
        <f>IF(P114="Engine",VLOOKUP(W114,EngineUpgrades!$A$2:$C$19,2,FALSE),"")</f>
        <v>singleFuel</v>
      </c>
      <c r="AQ114" s="16" t="str">
        <f>IF(P114="Engine",VLOOKUP(W114,EngineUpgrades!$A$2:$C$19,3,FALSE),"")</f>
        <v>KEROLOX</v>
      </c>
      <c r="AR114" s="15" t="str">
        <f>_xlfn.XLOOKUP(AP114,EngineUpgrades!$D$1:$J$1,EngineUpgrades!$D$17:$J$17,"",0,1)</f>
        <v xml:space="preserve">    engineNumber = 
    engineNumberUpgrade = 
    engineName = 
    engineNameUpgrade = 
</v>
      </c>
      <c r="AS114" s="17">
        <v>2</v>
      </c>
      <c r="AT114" s="16" t="str">
        <f>IF(P114="Engine",_xlfn.XLOOKUP(_xlfn.CONCAT(N114,O114+AS114),TechTree!$C$2:$C$500,TechTree!$D$2:$D$500,"Not Valid Combination",0,1),"")</f>
        <v>Not Valid Combination</v>
      </c>
    </row>
    <row r="115" spans="1:46" ht="348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372</v>
      </c>
      <c r="G115">
        <v>750</v>
      </c>
      <c r="H115">
        <v>150</v>
      </c>
      <c r="I115">
        <v>0.1</v>
      </c>
      <c r="J115" t="s">
        <v>68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@TechRequired = ",M115,IF($R115&lt;&gt;"",_xlfn.CONCAT(CHAR(10),"    @",$R$1," = ",$R115),""),IF($S115&lt;&gt;"",_xlfn.CONCAT(CHAR(10),"    @",$S$1," = ",$S115),""),IF($T115&lt;&gt;"",_xlfn.CONCAT(CHAR(10),"    @",$T$1," = ",$T115)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@TechRequired = Not Valid Combination
    spacePlaneSystemUpgradeType = 
}</v>
      </c>
      <c r="M115" s="9" t="str">
        <f>_xlfn.XLOOKUP(_xlfn.CONCAT(N115,O115),TechTree!$C$2:$C$500,TechTree!$D$2:$D$500,"Not Valid Combination",0,1)</f>
        <v>Not Valid Combination</v>
      </c>
      <c r="N115" s="8" t="s">
        <v>337</v>
      </c>
      <c r="O115" s="8">
        <v>-41</v>
      </c>
      <c r="P115" s="8" t="s">
        <v>290</v>
      </c>
      <c r="V115" s="10" t="s">
        <v>244</v>
      </c>
      <c r="W115" s="10" t="s">
        <v>260</v>
      </c>
      <c r="Z115" s="10" t="s">
        <v>295</v>
      </c>
      <c r="AA115" s="10" t="s">
        <v>304</v>
      </c>
      <c r="AB115" s="10" t="s">
        <v>330</v>
      </c>
      <c r="AD11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15" s="14"/>
      <c r="AF115" s="18" t="s">
        <v>330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IF(P115="Engine",_xlfn.XLOOKUP(_xlfn.CONCAT(N115,O115+AS115),TechTree!$C$2:$C$500,TechTree!$D$2:$D$500,"Not Valid Combination",0,1),"")</f>
        <v/>
      </c>
    </row>
    <row r="116" spans="1:46" ht="348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372</v>
      </c>
      <c r="G116">
        <v>750</v>
      </c>
      <c r="H116">
        <v>150</v>
      </c>
      <c r="I116">
        <v>0.1</v>
      </c>
      <c r="J116" t="s">
        <v>68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@TechRequired = ",M116,IF($R116&lt;&gt;"",_xlfn.CONCAT(CHAR(10),"    @",$R$1," = ",$R116),""),IF($S116&lt;&gt;"",_xlfn.CONCAT(CHAR(10),"    @",$S$1," = ",$S116),""),IF($T116&lt;&gt;"",_xlfn.CONCAT(CHAR(10),"    @",$T$1," = ",$T116)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@TechRequired = Not Valid Combination
    engineUpgradeType = standardLFO
    engineNumber = 
    engineNumberUpgrade = 
    engineName = 
    engineNameUpgrade = 
    enginePartUpgradeName = 
}</v>
      </c>
      <c r="M116" s="9" t="str">
        <f>_xlfn.XLOOKUP(_xlfn.CONCAT(N116,O116),TechTree!$C$2:$C$500,TechTree!$D$2:$D$500,"Not Valid Combination",0,1)</f>
        <v>Not Valid Combination</v>
      </c>
      <c r="N116" s="8" t="s">
        <v>214</v>
      </c>
      <c r="O116" s="8">
        <v>-42</v>
      </c>
      <c r="P116" s="8" t="s">
        <v>11</v>
      </c>
      <c r="V116" s="10" t="s">
        <v>244</v>
      </c>
      <c r="W116" s="10" t="s">
        <v>255</v>
      </c>
      <c r="Z116" s="10" t="s">
        <v>295</v>
      </c>
      <c r="AA116" s="10" t="s">
        <v>304</v>
      </c>
      <c r="AB116" s="10" t="s">
        <v>330</v>
      </c>
      <c r="AD116" s="12" t="str">
        <f t="shared" si="4"/>
        <v>PARTUPGRADE:NEEDS[Tantares]
{
    name = 
    type = engine
    partIcon = aquila_fuel_tank_single_srf_2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#$@PART[aquila_fuel_tank_single_srf_2]/entryCost$
    @entryCost *= #$@KIWI_ENGINE_MULTIPLIERS/KEROLOX/UPGRADE_ENTRYCOST_MULTIPLIER$
    @title ^= #:INSERTPARTTITLE:$@PART[aquila_fuel_tank_single_srf_2]/title$:
    @description ^= #:INSERTPART:$@PART[aquila_fuel_tank_single_srf_2]/engineName$:
}
@PART[aquila_fuel_tank_single_srf_2]:NEEDS[Tantares]:HAS[~engineUpgrade[off]]:AFTER[zzKiwiTechTree]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16" s="14"/>
      <c r="AF116" s="18" t="s">
        <v>330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16" s="16" t="str">
        <f>IF(P116="Engine",VLOOKUP(W116,EngineUpgrades!$A$2:$C$19,2,FALSE),"")</f>
        <v>singleFuel</v>
      </c>
      <c r="AQ116" s="16" t="str">
        <f>IF(P116="Engine",VLOOKUP(W116,EngineUpgrades!$A$2:$C$19,3,FALSE),"")</f>
        <v>KEROLOX</v>
      </c>
      <c r="AR116" s="15" t="str">
        <f>_xlfn.XLOOKUP(AP116,EngineUpgrades!$D$1:$J$1,EngineUpgrades!$D$17:$J$17,"",0,1)</f>
        <v xml:space="preserve">    engineNumber = 
    engineNumberUpgrade = 
    engineName = 
    engineNameUpgrade = 
</v>
      </c>
      <c r="AS116" s="17">
        <v>2</v>
      </c>
      <c r="AT116" s="16" t="str">
        <f>IF(P116="Engine",_xlfn.XLOOKUP(_xlfn.CONCAT(N116,O116+AS116),TechTree!$C$2:$C$500,TechTree!$D$2:$D$500,"Not Valid Combination",0,1),"")</f>
        <v>Not Valid Combination</v>
      </c>
    </row>
    <row r="117" spans="1:46" ht="348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7</v>
      </c>
      <c r="G117">
        <v>750</v>
      </c>
      <c r="H117">
        <v>150</v>
      </c>
      <c r="I117">
        <v>0.1</v>
      </c>
      <c r="J117" t="s">
        <v>68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@TechRequired = ",M117,IF($R117&lt;&gt;"",_xlfn.CONCAT(CHAR(10),"    @",$R$1," = ",$R117),""),IF($S117&lt;&gt;"",_xlfn.CONCAT(CHAR(10),"    @",$S$1," = ",$S117),""),IF($T117&lt;&gt;"",_xlfn.CONCAT(CHAR(10),"    @",$T$1," = ",$T117)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@TechRequired = Not Valid Combination
    spacePlaneSystemUpgradeType = 
}</v>
      </c>
      <c r="M117" s="9" t="str">
        <f>_xlfn.XLOOKUP(_xlfn.CONCAT(N117,O117),TechTree!$C$2:$C$500,TechTree!$D$2:$D$500,"Not Valid Combination",0,1)</f>
        <v>Not Valid Combination</v>
      </c>
      <c r="N117" s="8" t="s">
        <v>337</v>
      </c>
      <c r="O117" s="8">
        <v>-43</v>
      </c>
      <c r="P117" s="8" t="s">
        <v>290</v>
      </c>
      <c r="V117" s="10" t="s">
        <v>244</v>
      </c>
      <c r="W117" s="10" t="s">
        <v>260</v>
      </c>
      <c r="Z117" s="10" t="s">
        <v>295</v>
      </c>
      <c r="AA117" s="10" t="s">
        <v>304</v>
      </c>
      <c r="AB117" s="10" t="s">
        <v>330</v>
      </c>
      <c r="AD11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17" s="14"/>
      <c r="AF117" s="18" t="s">
        <v>330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IF(P117="Engine",_xlfn.XLOOKUP(_xlfn.CONCAT(N117,O117+AS117),TechTree!$C$2:$C$500,TechTree!$D$2:$D$500,"Not Valid Combination",0,1),"")</f>
        <v/>
      </c>
    </row>
    <row r="118" spans="1:46" ht="348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7</v>
      </c>
      <c r="G118">
        <v>750</v>
      </c>
      <c r="H118">
        <v>150</v>
      </c>
      <c r="I118">
        <v>1.2500000000000001E-2</v>
      </c>
      <c r="J118" t="s">
        <v>68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@TechRequired = ",M118,IF($R118&lt;&gt;"",_xlfn.CONCAT(CHAR(10),"    @",$R$1," = ",$R118),""),IF($S118&lt;&gt;"",_xlfn.CONCAT(CHAR(10),"    @",$S$1," = ",$S118),""),IF($T118&lt;&gt;"",_xlfn.CONCAT(CHAR(10),"    @",$T$1," = ",$T118)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@TechRequired = Not Valid Combination
    engineUpgradeType = standardLFO
    engineNumber = 
    engineNumberUpgrade = 
    engineName = 
    engineNameUpgrade = 
    enginePartUpgradeName = 
}</v>
      </c>
      <c r="M118" s="9" t="str">
        <f>_xlfn.XLOOKUP(_xlfn.CONCAT(N118,O118),TechTree!$C$2:$C$500,TechTree!$D$2:$D$500,"Not Valid Combination",0,1)</f>
        <v>Not Valid Combination</v>
      </c>
      <c r="N118" s="8" t="s">
        <v>214</v>
      </c>
      <c r="O118" s="8">
        <v>-44</v>
      </c>
      <c r="P118" s="8" t="s">
        <v>11</v>
      </c>
      <c r="V118" s="10" t="s">
        <v>244</v>
      </c>
      <c r="W118" s="10" t="s">
        <v>255</v>
      </c>
      <c r="Z118" s="10" t="s">
        <v>295</v>
      </c>
      <c r="AA118" s="10" t="s">
        <v>304</v>
      </c>
      <c r="AB118" s="10" t="s">
        <v>330</v>
      </c>
      <c r="AD118" s="12" t="str">
        <f t="shared" si="4"/>
        <v>PARTUPGRADE:NEEDS[Tantares]
{
    name = 
    type = engine
    partIcon = aquila_node_cap_s0p5_1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#$@PART[aquila_node_cap_s0p5_1]/entryCost$
    @entryCost *= #$@KIWI_ENGINE_MULTIPLIERS/KEROLOX/UPGRADE_ENTRYCOST_MULTIPLIER$
    @title ^= #:INSERTPARTTITLE:$@PART[aquila_node_cap_s0p5_1]/title$:
    @description ^= #:INSERTPART:$@PART[aquila_node_cap_s0p5_1]/engineName$:
}
@PART[aquila_node_cap_s0p5_1]:NEEDS[Tantares]:HAS[~engineUpgrade[off]]:AFTER[zzKiwiTechTree]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18" s="14"/>
      <c r="AF118" s="18" t="s">
        <v>330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18" s="16" t="str">
        <f>IF(P118="Engine",VLOOKUP(W118,EngineUpgrades!$A$2:$C$19,2,FALSE),"")</f>
        <v>singleFuel</v>
      </c>
      <c r="AQ118" s="16" t="str">
        <f>IF(P118="Engine",VLOOKUP(W118,EngineUpgrades!$A$2:$C$19,3,FALSE),"")</f>
        <v>KEROLOX</v>
      </c>
      <c r="AR118" s="15" t="str">
        <f>_xlfn.XLOOKUP(AP118,EngineUpgrades!$D$1:$J$1,EngineUpgrades!$D$17:$J$17,"",0,1)</f>
        <v xml:space="preserve">    engineNumber = 
    engineNumberUpgrade = 
    engineName = 
    engineNameUpgrade = 
</v>
      </c>
      <c r="AS118" s="17">
        <v>2</v>
      </c>
      <c r="AT118" s="16" t="str">
        <f>IF(P118="Engine",_xlfn.XLOOKUP(_xlfn.CONCAT(N118,O118+AS118),TechTree!$C$2:$C$500,TechTree!$D$2:$D$500,"Not Valid Combination",0,1),"")</f>
        <v>Not Valid Combination</v>
      </c>
    </row>
    <row r="119" spans="1:46" ht="348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7</v>
      </c>
      <c r="G119">
        <v>450</v>
      </c>
      <c r="H119">
        <v>450</v>
      </c>
      <c r="I119">
        <v>0.625</v>
      </c>
      <c r="J119" t="s">
        <v>88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@TechRequired = ",M119,IF($R119&lt;&gt;"",_xlfn.CONCAT(CHAR(10),"    @",$R$1," = ",$R119),""),IF($S119&lt;&gt;"",_xlfn.CONCAT(CHAR(10),"    @",$S$1," = ",$S119),""),IF($T119&lt;&gt;"",_xlfn.CONCAT(CHAR(10),"    @",$T$1," = ",$T119)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@TechRequired = Not Valid Combination
    spacePlaneSystemUpgradeType = 
}</v>
      </c>
      <c r="M119" s="9" t="str">
        <f>_xlfn.XLOOKUP(_xlfn.CONCAT(N119,O119),TechTree!$C$2:$C$500,TechTree!$D$2:$D$500,"Not Valid Combination",0,1)</f>
        <v>Not Valid Combination</v>
      </c>
      <c r="N119" s="8" t="s">
        <v>337</v>
      </c>
      <c r="O119" s="8">
        <v>-45</v>
      </c>
      <c r="P119" s="8" t="s">
        <v>290</v>
      </c>
      <c r="V119" s="10" t="s">
        <v>244</v>
      </c>
      <c r="W119" s="10" t="s">
        <v>260</v>
      </c>
      <c r="Z119" s="10" t="s">
        <v>295</v>
      </c>
      <c r="AA119" s="10" t="s">
        <v>304</v>
      </c>
      <c r="AB119" s="10" t="s">
        <v>330</v>
      </c>
      <c r="AD11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19" s="14"/>
      <c r="AF119" s="18" t="s">
        <v>330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IF(P119="Engine",_xlfn.XLOOKUP(_xlfn.CONCAT(N119,O119+AS119),TechTree!$C$2:$C$500,TechTree!$D$2:$D$500,"Not Valid Combination",0,1),"")</f>
        <v/>
      </c>
    </row>
    <row r="120" spans="1:46" ht="348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372</v>
      </c>
      <c r="G120">
        <v>750</v>
      </c>
      <c r="H120">
        <v>150</v>
      </c>
      <c r="I120">
        <v>0.1</v>
      </c>
      <c r="J120" t="s">
        <v>68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@TechRequired = ",M120,IF($R120&lt;&gt;"",_xlfn.CONCAT(CHAR(10),"    @",$R$1," = ",$R120),""),IF($S120&lt;&gt;"",_xlfn.CONCAT(CHAR(10),"    @",$S$1," = ",$S120),""),IF($T120&lt;&gt;"",_xlfn.CONCAT(CHAR(10),"    @",$T$1," = ",$T120)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@TechRequired = Not Valid Combination
    engineUpgradeType = standardLFO
    engineNumber = 
    engineNumberUpgrade = 
    engineName = 
    engineNameUpgrade = 
    enginePartUpgradeName = 
}</v>
      </c>
      <c r="M120" s="9" t="str">
        <f>_xlfn.XLOOKUP(_xlfn.CONCAT(N120,O120),TechTree!$C$2:$C$500,TechTree!$D$2:$D$500,"Not Valid Combination",0,1)</f>
        <v>Not Valid Combination</v>
      </c>
      <c r="N120" s="8" t="s">
        <v>214</v>
      </c>
      <c r="O120" s="8">
        <v>-46</v>
      </c>
      <c r="P120" s="8" t="s">
        <v>11</v>
      </c>
      <c r="V120" s="10" t="s">
        <v>244</v>
      </c>
      <c r="W120" s="10" t="s">
        <v>255</v>
      </c>
      <c r="Z120" s="10" t="s">
        <v>295</v>
      </c>
      <c r="AA120" s="10" t="s">
        <v>304</v>
      </c>
      <c r="AB120" s="10" t="s">
        <v>330</v>
      </c>
      <c r="AD120" s="12" t="str">
        <f t="shared" si="4"/>
        <v>PARTUPGRADE:NEEDS[Tantares]
{
    name = 
    type = engine
    partIcon = aquila_radiator_fuel_tank_double_srf_2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#$@PART[aquila_radiator_fuel_tank_double_srf_2]/entryCost$
    @entryCost *= #$@KIWI_ENGINE_MULTIPLIERS/KEROLOX/UPGRADE_ENTRYCOST_MULTIPLIER$
    @title ^= #:INSERTPARTTITLE:$@PART[aquila_radiator_fuel_tank_double_srf_2]/title$:
    @description ^= #:INSERTPART:$@PART[aquila_radiator_fuel_tank_double_srf_2]/engineName$:
}
@PART[aquila_radiator_fuel_tank_double_srf_2]:NEEDS[Tantares]:HAS[~engineUpgrade[off]]:AFTER[zzKiwiTechTree]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20" s="14"/>
      <c r="AF120" s="18" t="s">
        <v>330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20" s="16" t="str">
        <f>IF(P120="Engine",VLOOKUP(W120,EngineUpgrades!$A$2:$C$19,2,FALSE),"")</f>
        <v>singleFuel</v>
      </c>
      <c r="AQ120" s="16" t="str">
        <f>IF(P120="Engine",VLOOKUP(W120,EngineUpgrades!$A$2:$C$19,3,FALSE),"")</f>
        <v>KEROLOX</v>
      </c>
      <c r="AR120" s="15" t="str">
        <f>_xlfn.XLOOKUP(AP120,EngineUpgrades!$D$1:$J$1,EngineUpgrades!$D$17:$J$17,"",0,1)</f>
        <v xml:space="preserve">    engineNumber = 
    engineNumberUpgrade = 
    engineName = 
    engineNameUpgrade = 
</v>
      </c>
      <c r="AS120" s="17">
        <v>2</v>
      </c>
      <c r="AT120" s="16" t="str">
        <f>IF(P120="Engine",_xlfn.XLOOKUP(_xlfn.CONCAT(N120,O120+AS120),TechTree!$C$2:$C$500,TechTree!$D$2:$D$500,"Not Valid Combination",0,1),"")</f>
        <v>Not Valid Combination</v>
      </c>
    </row>
    <row r="121" spans="1:46" ht="348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372</v>
      </c>
      <c r="G121">
        <v>750</v>
      </c>
      <c r="H121">
        <v>150</v>
      </c>
      <c r="I121">
        <v>0.05</v>
      </c>
      <c r="J121" t="s">
        <v>68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@TechRequired = ",M121,IF($R121&lt;&gt;"",_xlfn.CONCAT(CHAR(10),"    @",$R$1," = ",$R121),""),IF($S121&lt;&gt;"",_xlfn.CONCAT(CHAR(10),"    @",$S$1," = ",$S121),""),IF($T121&lt;&gt;"",_xlfn.CONCAT(CHAR(10),"    @",$T$1," = ",$T121)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@TechRequired = Not Valid Combination
    spacePlaneSystemUpgradeType = 
}</v>
      </c>
      <c r="M121" s="9" t="str">
        <f>_xlfn.XLOOKUP(_xlfn.CONCAT(N121,O121),TechTree!$C$2:$C$500,TechTree!$D$2:$D$500,"Not Valid Combination",0,1)</f>
        <v>Not Valid Combination</v>
      </c>
      <c r="N121" s="8" t="s">
        <v>337</v>
      </c>
      <c r="O121" s="8">
        <v>-47</v>
      </c>
      <c r="P121" s="8" t="s">
        <v>290</v>
      </c>
      <c r="V121" s="10" t="s">
        <v>244</v>
      </c>
      <c r="W121" s="10" t="s">
        <v>260</v>
      </c>
      <c r="Z121" s="10" t="s">
        <v>295</v>
      </c>
      <c r="AA121" s="10" t="s">
        <v>304</v>
      </c>
      <c r="AB121" s="10" t="s">
        <v>330</v>
      </c>
      <c r="AD121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21" s="14"/>
      <c r="AF121" s="18" t="s">
        <v>330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IF(P121="Engine",_xlfn.XLOOKUP(_xlfn.CONCAT(N121,O121+AS121),TechTree!$C$2:$C$500,TechTree!$D$2:$D$500,"Not Valid Combination",0,1),"")</f>
        <v/>
      </c>
    </row>
    <row r="122" spans="1:46" ht="348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6</v>
      </c>
      <c r="G122">
        <v>13750</v>
      </c>
      <c r="H122">
        <v>2750</v>
      </c>
      <c r="I122">
        <v>0.25</v>
      </c>
      <c r="J122" t="s">
        <v>68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@TechRequired = ",M122,IF($R122&lt;&gt;"",_xlfn.CONCAT(CHAR(10),"    @",$R$1," = ",$R122),""),IF($S122&lt;&gt;"",_xlfn.CONCAT(CHAR(10),"    @",$S$1," = ",$S122),""),IF($T122&lt;&gt;"",_xlfn.CONCAT(CHAR(10),"    @",$T$1," = ",$T122)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@TechRequired = Not Valid Combination
    engineUpgradeType = standardLFO
    engineNumber = 
    engineNumberUpgrade = 
    engineName = 
    engineNameUpgrade = 
    enginePartUpgradeName = 
}</v>
      </c>
      <c r="M122" s="9" t="str">
        <f>_xlfn.XLOOKUP(_xlfn.CONCAT(N122,O122),TechTree!$C$2:$C$500,TechTree!$D$2:$D$500,"Not Valid Combination",0,1)</f>
        <v>Not Valid Combination</v>
      </c>
      <c r="N122" s="8" t="s">
        <v>214</v>
      </c>
      <c r="O122" s="8">
        <v>-48</v>
      </c>
      <c r="P122" s="8" t="s">
        <v>11</v>
      </c>
      <c r="V122" s="10" t="s">
        <v>244</v>
      </c>
      <c r="W122" s="10" t="s">
        <v>255</v>
      </c>
      <c r="Z122" s="10" t="s">
        <v>295</v>
      </c>
      <c r="AA122" s="10" t="s">
        <v>304</v>
      </c>
      <c r="AB122" s="10" t="s">
        <v>330</v>
      </c>
      <c r="AD122" s="12" t="str">
        <f t="shared" si="4"/>
        <v>PARTUPGRADE:NEEDS[Tantares]
{
    name = 
    type = engine
    partIcon = sargas_control_s1p5_1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#$@PART[sargas_control_s1p5_1]/entryCost$
    @entryCost *= #$@KIWI_ENGINE_MULTIPLIERS/KEROLOX/UPGRADE_ENTRYCOST_MULTIPLIER$
    @title ^= #:INSERTPARTTITLE:$@PART[sargas_control_s1p5_1]/title$:
    @description ^= #:INSERTPART:$@PART[sargas_control_s1p5_1]/engineName$:
}
@PART[sargas_control_s1p5_1]:NEEDS[Tantares]:HAS[~engineUpgrade[off]]:AFTER[zzKiwiTechTree]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22" s="14"/>
      <c r="AF122" s="18" t="s">
        <v>330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22" s="16" t="str">
        <f>IF(P122="Engine",VLOOKUP(W122,EngineUpgrades!$A$2:$C$19,2,FALSE),"")</f>
        <v>singleFuel</v>
      </c>
      <c r="AQ122" s="16" t="str">
        <f>IF(P122="Engine",VLOOKUP(W122,EngineUpgrades!$A$2:$C$19,3,FALSE),"")</f>
        <v>KEROLOX</v>
      </c>
      <c r="AR122" s="15" t="str">
        <f>_xlfn.XLOOKUP(AP122,EngineUpgrades!$D$1:$J$1,EngineUpgrades!$D$17:$J$17,"",0,1)</f>
        <v xml:space="preserve">    engineNumber = 
    engineNumberUpgrade = 
    engineName = 
    engineNameUpgrade = 
</v>
      </c>
      <c r="AS122" s="17">
        <v>2</v>
      </c>
      <c r="AT122" s="16" t="str">
        <f>IF(P122="Engine",_xlfn.XLOOKUP(_xlfn.CONCAT(N122,O122+AS122),TechTree!$C$2:$C$500,TechTree!$D$2:$D$500,"Not Valid Combination",0,1),"")</f>
        <v>Not Valid Combination</v>
      </c>
    </row>
    <row r="123" spans="1:46" ht="348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6</v>
      </c>
      <c r="G123">
        <v>17500</v>
      </c>
      <c r="H123">
        <v>3500</v>
      </c>
      <c r="I123">
        <v>0.5</v>
      </c>
      <c r="J123" t="s">
        <v>68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@TechRequired = ",M123,IF($R123&lt;&gt;"",_xlfn.CONCAT(CHAR(10),"    @",$R$1," = ",$R123),""),IF($S123&lt;&gt;"",_xlfn.CONCAT(CHAR(10),"    @",$S$1," = ",$S123),""),IF($T123&lt;&gt;"",_xlfn.CONCAT(CHAR(10),"    @",$T$1," = ",$T123)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@TechRequired = Not Valid Combination
    spacePlaneSystemUpgradeType = 
}</v>
      </c>
      <c r="M123" s="9" t="str">
        <f>_xlfn.XLOOKUP(_xlfn.CONCAT(N123,O123),TechTree!$C$2:$C$500,TechTree!$D$2:$D$500,"Not Valid Combination",0,1)</f>
        <v>Not Valid Combination</v>
      </c>
      <c r="N123" s="8" t="s">
        <v>337</v>
      </c>
      <c r="O123" s="8">
        <v>-49</v>
      </c>
      <c r="P123" s="8" t="s">
        <v>290</v>
      </c>
      <c r="V123" s="10" t="s">
        <v>244</v>
      </c>
      <c r="W123" s="10" t="s">
        <v>260</v>
      </c>
      <c r="Z123" s="10" t="s">
        <v>295</v>
      </c>
      <c r="AA123" s="10" t="s">
        <v>304</v>
      </c>
      <c r="AB123" s="10" t="s">
        <v>330</v>
      </c>
      <c r="AD123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sargas_control_s1p5_2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23" s="14"/>
      <c r="AF123" s="18" t="s">
        <v>330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IF(P123="Engine",_xlfn.XLOOKUP(_xlfn.CONCAT(N123,O123+AS123),TechTree!$C$2:$C$500,TechTree!$D$2:$D$500,"Not Valid Combination",0,1),"")</f>
        <v/>
      </c>
    </row>
    <row r="124" spans="1:46" ht="348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374</v>
      </c>
      <c r="G124">
        <v>3150</v>
      </c>
      <c r="H124">
        <v>630</v>
      </c>
      <c r="I124">
        <v>0.125</v>
      </c>
      <c r="J124" t="s">
        <v>88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@TechRequired = ",M124,IF($R124&lt;&gt;"",_xlfn.CONCAT(CHAR(10),"    @",$R$1," = ",$R124),""),IF($S124&lt;&gt;"",_xlfn.CONCAT(CHAR(10),"    @",$S$1," = ",$S124),""),IF($T124&lt;&gt;"",_xlfn.CONCAT(CHAR(10),"    @",$T$1," = ",$T124)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@TechRequired = Not Valid Combination
    engineUpgradeType = standardLFO
    engineNumber = 
    engineNumberUpgrade = 
    engineName = 
    engineNameUpgrade = 
    enginePartUpgradeName = 
}</v>
      </c>
      <c r="M124" s="9" t="str">
        <f>_xlfn.XLOOKUP(_xlfn.CONCAT(N124,O124),TechTree!$C$2:$C$500,TechTree!$D$2:$D$500,"Not Valid Combination",0,1)</f>
        <v>Not Valid Combination</v>
      </c>
      <c r="N124" s="8" t="s">
        <v>214</v>
      </c>
      <c r="O124" s="8">
        <v>-50</v>
      </c>
      <c r="P124" s="8" t="s">
        <v>11</v>
      </c>
      <c r="V124" s="10" t="s">
        <v>244</v>
      </c>
      <c r="W124" s="10" t="s">
        <v>255</v>
      </c>
      <c r="Z124" s="10" t="s">
        <v>295</v>
      </c>
      <c r="AA124" s="10" t="s">
        <v>304</v>
      </c>
      <c r="AB124" s="10" t="s">
        <v>330</v>
      </c>
      <c r="AD124" s="12" t="str">
        <f t="shared" si="4"/>
        <v>PARTUPGRADE:NEEDS[Tantares]
{
    name = 
    type = engine
    partIcon = sargas_docking_mechanism_s1p5_1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#$@PART[sargas_docking_mechanism_s1p5_1]/entryCost$
    @entryCost *= #$@KIWI_ENGINE_MULTIPLIERS/KEROLOX/UPGRADE_ENTRYCOST_MULTIPLIER$
    @title ^= #:INSERTPARTTITLE:$@PART[sargas_docking_mechanism_s1p5_1]/title$:
    @description ^= #:INSERTPART:$@PART[sargas_docking_mechanism_s1p5_1]/engineName$:
}
@PART[sargas_docking_mechanism_s1p5_1]:NEEDS[Tantares]:HAS[~engineUpgrade[off]]:AFTER[zzKiwiTechTree]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24" s="14"/>
      <c r="AF124" s="18" t="s">
        <v>330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24" s="16" t="str">
        <f>IF(P124="Engine",VLOOKUP(W124,EngineUpgrades!$A$2:$C$19,2,FALSE),"")</f>
        <v>singleFuel</v>
      </c>
      <c r="AQ124" s="16" t="str">
        <f>IF(P124="Engine",VLOOKUP(W124,EngineUpgrades!$A$2:$C$19,3,FALSE),"")</f>
        <v>KEROLOX</v>
      </c>
      <c r="AR124" s="15" t="str">
        <f>_xlfn.XLOOKUP(AP124,EngineUpgrades!$D$1:$J$1,EngineUpgrades!$D$17:$J$17,"",0,1)</f>
        <v xml:space="preserve">    engineNumber = 
    engineNumberUpgrade = 
    engineName = 
    engineNameUpgrade = 
</v>
      </c>
      <c r="AS124" s="17">
        <v>2</v>
      </c>
      <c r="AT124" s="16" t="str">
        <f>IF(P124="Engine",_xlfn.XLOOKUP(_xlfn.CONCAT(N124,O124+AS124),TechTree!$C$2:$C$500,TechTree!$D$2:$D$500,"Not Valid Combination",0,1),"")</f>
        <v>Not Valid Combination</v>
      </c>
    </row>
    <row r="125" spans="1:46" ht="348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374</v>
      </c>
      <c r="G125">
        <v>4900</v>
      </c>
      <c r="H125">
        <v>980</v>
      </c>
      <c r="I125">
        <v>0.375</v>
      </c>
      <c r="J125" t="s">
        <v>88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@TechRequired = ",M125,IF($R125&lt;&gt;"",_xlfn.CONCAT(CHAR(10),"    @",$R$1," = ",$R125),""),IF($S125&lt;&gt;"",_xlfn.CONCAT(CHAR(10),"    @",$S$1," = ",$S125),""),IF($T125&lt;&gt;"",_xlfn.CONCAT(CHAR(10),"    @",$T$1," = ",$T125)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@TechRequired = Not Valid Combination
    spacePlaneSystemUpgradeType = 
}</v>
      </c>
      <c r="M125" s="9" t="str">
        <f>_xlfn.XLOOKUP(_xlfn.CONCAT(N125,O125),TechTree!$C$2:$C$500,TechTree!$D$2:$D$500,"Not Valid Combination",0,1)</f>
        <v>Not Valid Combination</v>
      </c>
      <c r="N125" s="8" t="s">
        <v>337</v>
      </c>
      <c r="O125" s="8">
        <v>-51</v>
      </c>
      <c r="P125" s="8" t="s">
        <v>290</v>
      </c>
      <c r="V125" s="10" t="s">
        <v>244</v>
      </c>
      <c r="W125" s="10" t="s">
        <v>260</v>
      </c>
      <c r="Z125" s="10" t="s">
        <v>295</v>
      </c>
      <c r="AA125" s="10" t="s">
        <v>304</v>
      </c>
      <c r="AB125" s="10" t="s">
        <v>330</v>
      </c>
      <c r="AD125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sargas_docking_mechanism_s1p5_2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25" s="14"/>
      <c r="AF125" s="18" t="s">
        <v>330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IF(P125="Engine",_xlfn.XLOOKUP(_xlfn.CONCAT(N125,O125+AS125),TechTree!$C$2:$C$500,TechTree!$D$2:$D$500,"Not Valid Combination",0,1),"")</f>
        <v/>
      </c>
    </row>
    <row r="126" spans="1:46" ht="348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78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@TechRequired = ",M126,IF($R126&lt;&gt;"",_xlfn.CONCAT(CHAR(10),"    @",$R$1," = ",$R126),""),IF($S126&lt;&gt;"",_xlfn.CONCAT(CHAR(10),"    @",$S$1," = ",$S126),""),IF($T126&lt;&gt;"",_xlfn.CONCAT(CHAR(10),"    @",$T$1," = ",$T126)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@TechRequired = Not Valid Combination
    engineUpgradeType = standardLFO
    engineNumber = 
    engineNumberUpgrade = 
    engineName = 
    engineNameUpgrade = 
    enginePartUpgradeName = 
}</v>
      </c>
      <c r="M126" s="9" t="str">
        <f>_xlfn.XLOOKUP(_xlfn.CONCAT(N126,O126),TechTree!$C$2:$C$500,TechTree!$D$2:$D$500,"Not Valid Combination",0,1)</f>
        <v>Not Valid Combination</v>
      </c>
      <c r="N126" s="8" t="s">
        <v>214</v>
      </c>
      <c r="O126" s="8">
        <v>-52</v>
      </c>
      <c r="P126" s="8" t="s">
        <v>11</v>
      </c>
      <c r="V126" s="10" t="s">
        <v>244</v>
      </c>
      <c r="W126" s="10" t="s">
        <v>255</v>
      </c>
      <c r="Z126" s="10" t="s">
        <v>295</v>
      </c>
      <c r="AA126" s="10" t="s">
        <v>304</v>
      </c>
      <c r="AB126" s="10" t="s">
        <v>330</v>
      </c>
      <c r="AD126" s="12" t="str">
        <f t="shared" si="4"/>
        <v>PARTUPGRADE:NEEDS[Tantares]
{
    name = 
    type = engine
    partIcon = Ara_Antenna_1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#$@PART[Ara_Antenna_1]/entryCost$
    @entryCost *= #$@KIWI_ENGINE_MULTIPLIERS/KEROLOX/UPGRADE_ENTRYCOST_MULTIPLIER$
    @title ^= #:INSERTPARTTITLE:$@PART[Ara_Antenna_1]/title$:
    @description ^= #:INSERTPART:$@PART[Ara_Antenna_1]/engineName$:
}
@PART[Ara_Antenna_1]:NEEDS[Tantares]:HAS[~engineUpgrade[off]]:AFTER[zzKiwiTechTree]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26" s="14"/>
      <c r="AF126" s="18" t="s">
        <v>330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26" s="16" t="str">
        <f>IF(P126="Engine",VLOOKUP(W126,EngineUpgrades!$A$2:$C$19,2,FALSE),"")</f>
        <v>singleFuel</v>
      </c>
      <c r="AQ126" s="16" t="str">
        <f>IF(P126="Engine",VLOOKUP(W126,EngineUpgrades!$A$2:$C$19,3,FALSE),"")</f>
        <v>KEROLOX</v>
      </c>
      <c r="AR126" s="15" t="str">
        <f>_xlfn.XLOOKUP(AP126,EngineUpgrades!$D$1:$J$1,EngineUpgrades!$D$17:$J$17,"",0,1)</f>
        <v xml:space="preserve">    engineNumber = 
    engineNumberUpgrade = 
    engineName = 
    engineNameUpgrade = 
</v>
      </c>
      <c r="AS126" s="17">
        <v>2</v>
      </c>
      <c r="AT126" s="16" t="str">
        <f>IF(P126="Engine",_xlfn.XLOOKUP(_xlfn.CONCAT(N126,O126+AS126),TechTree!$C$2:$C$500,TechTree!$D$2:$D$500,"Not Valid Combination",0,1),"")</f>
        <v>Not Valid Combination</v>
      </c>
    </row>
    <row r="127" spans="1:46" ht="348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78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@TechRequired = ",M127,IF($R127&lt;&gt;"",_xlfn.CONCAT(CHAR(10),"    @",$R$1," = ",$R127),""),IF($S127&lt;&gt;"",_xlfn.CONCAT(CHAR(10),"    @",$S$1," = ",$S127),""),IF($T127&lt;&gt;"",_xlfn.CONCAT(CHAR(10),"    @",$T$1," = ",$T127)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@TechRequired = Not Valid Combination
    spacePlaneSystemUpgradeType = 
}</v>
      </c>
      <c r="M127" s="9" t="str">
        <f>_xlfn.XLOOKUP(_xlfn.CONCAT(N127,O127),TechTree!$C$2:$C$500,TechTree!$D$2:$D$500,"Not Valid Combination",0,1)</f>
        <v>Not Valid Combination</v>
      </c>
      <c r="N127" s="8" t="s">
        <v>337</v>
      </c>
      <c r="O127" s="8">
        <v>-53</v>
      </c>
      <c r="P127" s="8" t="s">
        <v>290</v>
      </c>
      <c r="V127" s="10" t="s">
        <v>244</v>
      </c>
      <c r="W127" s="10" t="s">
        <v>260</v>
      </c>
      <c r="Z127" s="10" t="s">
        <v>295</v>
      </c>
      <c r="AA127" s="10" t="s">
        <v>304</v>
      </c>
      <c r="AB127" s="10" t="s">
        <v>330</v>
      </c>
      <c r="AD127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27" s="14"/>
      <c r="AF127" s="18" t="s">
        <v>330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IF(P127="Engine",_xlfn.XLOOKUP(_xlfn.CONCAT(N127,O127+AS127),TechTree!$C$2:$C$500,TechTree!$D$2:$D$500,"Not Valid Combination",0,1),"")</f>
        <v/>
      </c>
    </row>
    <row r="128" spans="1:46" ht="348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78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@TechRequired = ",M128,IF($R128&lt;&gt;"",_xlfn.CONCAT(CHAR(10),"    @",$R$1," = ",$R128),""),IF($S128&lt;&gt;"",_xlfn.CONCAT(CHAR(10),"    @",$S$1," = ",$S128),""),IF($T128&lt;&gt;"",_xlfn.CONCAT(CHAR(10),"    @",$T$1," = ",$T128)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@TechRequired = Not Valid Combination
    engineUpgradeType = standardLFO
    engineNumber = 
    engineNumberUpgrade = 
    engineName = 
    engineNameUpgrade = 
    enginePartUpgradeName = 
}</v>
      </c>
      <c r="M128" s="9" t="str">
        <f>_xlfn.XLOOKUP(_xlfn.CONCAT(N128,O128),TechTree!$C$2:$C$500,TechTree!$D$2:$D$500,"Not Valid Combination",0,1)</f>
        <v>Not Valid Combination</v>
      </c>
      <c r="N128" s="8" t="s">
        <v>214</v>
      </c>
      <c r="O128" s="8">
        <v>-54</v>
      </c>
      <c r="P128" s="8" t="s">
        <v>11</v>
      </c>
      <c r="V128" s="10" t="s">
        <v>244</v>
      </c>
      <c r="W128" s="10" t="s">
        <v>255</v>
      </c>
      <c r="Z128" s="10" t="s">
        <v>295</v>
      </c>
      <c r="AA128" s="10" t="s">
        <v>304</v>
      </c>
      <c r="AB128" s="10" t="s">
        <v>330</v>
      </c>
      <c r="AD128" s="12" t="str">
        <f t="shared" si="4"/>
        <v>PARTUPGRADE:NEEDS[Tantares]
{
    name = 
    type = engine
    partIcon = Ara_Control_1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#$@PART[Ara_Control_1]/entryCost$
    @entryCost *= #$@KIWI_ENGINE_MULTIPLIERS/KEROLOX/UPGRADE_ENTRYCOST_MULTIPLIER$
    @title ^= #:INSERTPARTTITLE:$@PART[Ara_Control_1]/title$:
    @description ^= #:INSERTPART:$@PART[Ara_Control_1]/engineName$:
}
@PART[Ara_Control_1]:NEEDS[Tantares]:HAS[~engineUpgrade[off]]:AFTER[zzKiwiTechTree]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28" s="14"/>
      <c r="AF128" s="18" t="s">
        <v>330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28" s="16" t="str">
        <f>IF(P128="Engine",VLOOKUP(W128,EngineUpgrades!$A$2:$C$19,2,FALSE),"")</f>
        <v>singleFuel</v>
      </c>
      <c r="AQ128" s="16" t="str">
        <f>IF(P128="Engine",VLOOKUP(W128,EngineUpgrades!$A$2:$C$19,3,FALSE),"")</f>
        <v>KEROLOX</v>
      </c>
      <c r="AR128" s="15" t="str">
        <f>_xlfn.XLOOKUP(AP128,EngineUpgrades!$D$1:$J$1,EngineUpgrades!$D$17:$J$17,"",0,1)</f>
        <v xml:space="preserve">    engineNumber = 
    engineNumberUpgrade = 
    engineName = 
    engineNameUpgrade = 
</v>
      </c>
      <c r="AS128" s="17">
        <v>2</v>
      </c>
      <c r="AT128" s="16" t="str">
        <f>IF(P128="Engine",_xlfn.XLOOKUP(_xlfn.CONCAT(N128,O128+AS128),TechTree!$C$2:$C$500,TechTree!$D$2:$D$500,"Not Valid Combination",0,1),"")</f>
        <v>Not Valid Combination</v>
      </c>
    </row>
    <row r="129" spans="1:46" ht="348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78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@TechRequired = ",M129,IF($R129&lt;&gt;"",_xlfn.CONCAT(CHAR(10),"    @",$R$1," = ",$R129),""),IF($S129&lt;&gt;"",_xlfn.CONCAT(CHAR(10),"    @",$S$1," = ",$S129),""),IF($T129&lt;&gt;"",_xlfn.CONCAT(CHAR(10),"    @",$T$1," = ",$T129)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>@PART[Ara_Engine_1]:AFTER[Tantares] // Ara 1500N 'SnÃ¸' Monopropellant Thruster
{
    @TechRequired = Not Valid Combination
    spacePlaneSystemUpgradeType = 
}</v>
      </c>
      <c r="M129" s="9" t="str">
        <f>_xlfn.XLOOKUP(_xlfn.CONCAT(N129,O129),TechTree!$C$2:$C$500,TechTree!$D$2:$D$500,"Not Valid Combination",0,1)</f>
        <v>Not Valid Combination</v>
      </c>
      <c r="N129" s="8" t="s">
        <v>337</v>
      </c>
      <c r="O129" s="8">
        <v>-55</v>
      </c>
      <c r="P129" s="8" t="s">
        <v>290</v>
      </c>
      <c r="V129" s="10" t="s">
        <v>244</v>
      </c>
      <c r="W129" s="10" t="s">
        <v>260</v>
      </c>
      <c r="Z129" s="10" t="s">
        <v>295</v>
      </c>
      <c r="AA129" s="10" t="s">
        <v>304</v>
      </c>
      <c r="AB129" s="10" t="s">
        <v>330</v>
      </c>
      <c r="AD129" s="12" t="str">
        <f t="shared" si="4"/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Ara_Engine_1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29" s="14"/>
      <c r="AF129" s="18" t="s">
        <v>330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29" s="16" t="str">
        <f>IF(P129="Engine",VLOOKUP(W129,EngineUpgrades!$A$2:$C$19,2,FALSE),"")</f>
        <v/>
      </c>
      <c r="AQ129" s="16" t="str">
        <f>IF(P129="Engine",VLOOKUP(W129,EngineUpgrades!$A$2:$C$19,3,FALSE),"")</f>
        <v/>
      </c>
      <c r="AR129" s="15" t="str">
        <f>_xlfn.XLOOKUP(AP129,EngineUpgrades!$D$1:$J$1,EngineUpgrades!$D$17:$J$17,"",0,1)</f>
        <v/>
      </c>
      <c r="AS129" s="17">
        <v>2</v>
      </c>
      <c r="AT129" s="16" t="str">
        <f>IF(P129="Engine",_xlfn.XLOOKUP(_xlfn.CONCAT(N129,O129+AS129),TechTree!$C$2:$C$500,TechTree!$D$2:$D$500,"Not Valid Combination",0,1),"")</f>
        <v/>
      </c>
    </row>
    <row r="130" spans="1:46" ht="348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78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@TechRequired = ",M130,IF($R130&lt;&gt;"",_xlfn.CONCAT(CHAR(10),"    @",$R$1," = ",$R130),""),IF($S130&lt;&gt;"",_xlfn.CONCAT(CHAR(10),"    @",$S$1," = ",$S130),""),IF($T130&lt;&gt;"",_xlfn.CONCAT(CHAR(10),"    @",$T$1," = ",$T130)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@TechRequired = Not Valid Combination
    engineUpgradeType = standardLFO
    engineNumber = 
    engineNumberUpgrade = 
    engineName = 
    engineNameUpgrade = 
    enginePartUpgradeName = 
}</v>
      </c>
      <c r="M130" s="9" t="str">
        <f>_xlfn.XLOOKUP(_xlfn.CONCAT(N130,O130),TechTree!$C$2:$C$500,TechTree!$D$2:$D$500,"Not Valid Combination",0,1)</f>
        <v>Not Valid Combination</v>
      </c>
      <c r="N130" s="8" t="s">
        <v>214</v>
      </c>
      <c r="O130" s="8">
        <v>-56</v>
      </c>
      <c r="P130" s="8" t="s">
        <v>11</v>
      </c>
      <c r="V130" s="10" t="s">
        <v>244</v>
      </c>
      <c r="W130" s="10" t="s">
        <v>255</v>
      </c>
      <c r="Z130" s="10" t="s">
        <v>295</v>
      </c>
      <c r="AA130" s="10" t="s">
        <v>304</v>
      </c>
      <c r="AB130" s="10" t="s">
        <v>330</v>
      </c>
      <c r="AD130" s="12" t="str">
        <f t="shared" si="4"/>
        <v>PARTUPGRADE:NEEDS[Tantares]
{
    name = 
    type = engine
    partIcon = Ara_GooExperiment_1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#$@PART[Ara_GooExperiment_1]/entryCost$
    @entryCost *= #$@KIWI_ENGINE_MULTIPLIERS/KEROLOX/UPGRADE_ENTRYCOST_MULTIPLIER$
    @title ^= #:INSERTPARTTITLE:$@PART[Ara_GooExperiment_1]/title$:
    @description ^= #:INSERTPART:$@PART[Ara_GooExperiment_1]/engineName$:
}
@PART[Ara_GooExperiment_1]:NEEDS[Tantares]:HAS[~engineUpgrade[off]]:AFTER[zzKiwiTechTree]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30" s="14"/>
      <c r="AF130" s="18" t="s">
        <v>330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30" s="16" t="str">
        <f>IF(P130="Engine",VLOOKUP(W130,EngineUpgrades!$A$2:$C$19,2,FALSE),"")</f>
        <v>singleFuel</v>
      </c>
      <c r="AQ130" s="16" t="str">
        <f>IF(P130="Engine",VLOOKUP(W130,EngineUpgrades!$A$2:$C$19,3,FALSE),"")</f>
        <v>KEROLOX</v>
      </c>
      <c r="AR130" s="15" t="str">
        <f>_xlfn.XLOOKUP(AP130,EngineUpgrades!$D$1:$J$1,EngineUpgrades!$D$17:$J$17,"",0,1)</f>
        <v xml:space="preserve">    engineNumber = 
    engineNumberUpgrade = 
    engineName = 
    engineNameUpgrade = 
</v>
      </c>
      <c r="AS130" s="17">
        <v>2</v>
      </c>
      <c r="AT130" s="16" t="str">
        <f>IF(P130="Engine",_xlfn.XLOOKUP(_xlfn.CONCAT(N130,O130+AS130),TechTree!$C$2:$C$500,TechTree!$D$2:$D$500,"Not Valid Combination",0,1),"")</f>
        <v>Not Valid Combination</v>
      </c>
    </row>
    <row r="131" spans="1:46" ht="348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78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@TechRequired = ",M131,IF($R131&lt;&gt;"",_xlfn.CONCAT(CHAR(10),"    @",$R$1," = ",$R131),""),IF($S131&lt;&gt;"",_xlfn.CONCAT(CHAR(10),"    @",$S$1," = ",$S131),""),IF($T131&lt;&gt;"",_xlfn.CONCAT(CHAR(10),"    @",$T$1," = ",$T131)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@TechRequired = Not Valid Combination
    spacePlaneSystemUpgradeType = 
}</v>
      </c>
      <c r="M131" s="9" t="str">
        <f>_xlfn.XLOOKUP(_xlfn.CONCAT(N131,O131),TechTree!$C$2:$C$500,TechTree!$D$2:$D$500,"Not Valid Combination",0,1)</f>
        <v>Not Valid Combination</v>
      </c>
      <c r="N131" s="8" t="s">
        <v>337</v>
      </c>
      <c r="O131" s="8">
        <v>-57</v>
      </c>
      <c r="P131" s="8" t="s">
        <v>290</v>
      </c>
      <c r="V131" s="10" t="s">
        <v>244</v>
      </c>
      <c r="W131" s="10" t="s">
        <v>260</v>
      </c>
      <c r="Z131" s="10" t="s">
        <v>295</v>
      </c>
      <c r="AA131" s="10" t="s">
        <v>304</v>
      </c>
      <c r="AB131" s="10" t="s">
        <v>330</v>
      </c>
      <c r="AD131" s="12" t="str">
        <f t="shared" ref="AD131:AD194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Ara_MaterialsBay_1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31" s="14"/>
      <c r="AF131" s="18" t="s">
        <v>330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IF(P131="Engine",_xlfn.XLOOKUP(_xlfn.CONCAT(N131,O131+AS131),TechTree!$C$2:$C$500,TechTree!$D$2:$D$500,"Not Valid Combination",0,1),"")</f>
        <v/>
      </c>
    </row>
    <row r="132" spans="1:46" ht="348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78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@TechRequired = ",M132,IF($R132&lt;&gt;"",_xlfn.CONCAT(CHAR(10),"    @",$R$1," = ",$R132),""),IF($S132&lt;&gt;"",_xlfn.CONCAT(CHAR(10),"    @",$S$1," = ",$S132),""),IF($T132&lt;&gt;"",_xlfn.CONCAT(CHAR(10),"    @",$T$1," = ",$T132)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@TechRequired = Not Valid Combination
    engineUpgradeType = standardLFO
    engineNumber = 
    engineNumberUpgrade = 
    engineName = 
    engineNameUpgrade = 
    enginePartUpgradeName = 
}</v>
      </c>
      <c r="M132" s="9" t="str">
        <f>_xlfn.XLOOKUP(_xlfn.CONCAT(N132,O132),TechTree!$C$2:$C$500,TechTree!$D$2:$D$500,"Not Valid Combination",0,1)</f>
        <v>Not Valid Combination</v>
      </c>
      <c r="N132" s="8" t="s">
        <v>214</v>
      </c>
      <c r="O132" s="8">
        <v>-58</v>
      </c>
      <c r="P132" s="8" t="s">
        <v>11</v>
      </c>
      <c r="V132" s="10" t="s">
        <v>244</v>
      </c>
      <c r="W132" s="10" t="s">
        <v>255</v>
      </c>
      <c r="Z132" s="10" t="s">
        <v>295</v>
      </c>
      <c r="AA132" s="10" t="s">
        <v>304</v>
      </c>
      <c r="AB132" s="10" t="s">
        <v>330</v>
      </c>
      <c r="AD132" s="12" t="str">
        <f t="shared" si="6"/>
        <v>PARTUPGRADE:NEEDS[Tantares]
{
    name = 
    type = engine
    partIcon = Ara_Mount_1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#$@PART[Ara_Mount_1]/entryCost$
    @entryCost *= #$@KIWI_ENGINE_MULTIPLIERS/KEROLOX/UPGRADE_ENTRYCOST_MULTIPLIER$
    @title ^= #:INSERTPARTTITLE:$@PART[Ara_Mount_1]/title$:
    @description ^= #:INSERTPART:$@PART[Ara_Mount_1]/engineName$:
}
@PART[Ara_Mount_1]:NEEDS[Tantares]:HAS[~engineUpgrade[off]]:AFTER[zzKiwiTechTree]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32" s="14"/>
      <c r="AF132" s="18" t="s">
        <v>330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32" s="16" t="str">
        <f>IF(P132="Engine",VLOOKUP(W132,EngineUpgrades!$A$2:$C$19,2,FALSE),"")</f>
        <v>singleFuel</v>
      </c>
      <c r="AQ132" s="16" t="str">
        <f>IF(P132="Engine",VLOOKUP(W132,EngineUpgrades!$A$2:$C$19,3,FALSE),"")</f>
        <v>KEROLOX</v>
      </c>
      <c r="AR132" s="15" t="str">
        <f>_xlfn.XLOOKUP(AP132,EngineUpgrades!$D$1:$J$1,EngineUpgrades!$D$17:$J$17,"",0,1)</f>
        <v xml:space="preserve">    engineNumber = 
    engineNumberUpgrade = 
    engineName = 
    engineNameUpgrade = 
</v>
      </c>
      <c r="AS132" s="17">
        <v>2</v>
      </c>
      <c r="AT132" s="16" t="str">
        <f>IF(P132="Engine",_xlfn.XLOOKUP(_xlfn.CONCAT(N132,O132+AS132),TechTree!$C$2:$C$500,TechTree!$D$2:$D$500,"Not Valid Combination",0,1),"")</f>
        <v>Not Valid Combination</v>
      </c>
    </row>
    <row r="133" spans="1:46" ht="348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78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@TechRequired = ",M133,IF($R133&lt;&gt;"",_xlfn.CONCAT(CHAR(10),"    @",$R$1," = ",$R133),""),IF($S133&lt;&gt;"",_xlfn.CONCAT(CHAR(10),"    @",$S$1," = ",$S133),""),IF($T133&lt;&gt;"",_xlfn.CONCAT(CHAR(10),"    @",$T$1," = ",$T133)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@TechRequired = Not Valid Combination
    spacePlaneSystemUpgradeType = 
}</v>
      </c>
      <c r="M133" s="9" t="str">
        <f>_xlfn.XLOOKUP(_xlfn.CONCAT(N133,O133),TechTree!$C$2:$C$500,TechTree!$D$2:$D$500,"Not Valid Combination",0,1)</f>
        <v>Not Valid Combination</v>
      </c>
      <c r="N133" s="8" t="s">
        <v>337</v>
      </c>
      <c r="O133" s="8">
        <v>-59</v>
      </c>
      <c r="P133" s="8" t="s">
        <v>290</v>
      </c>
      <c r="V133" s="10" t="s">
        <v>244</v>
      </c>
      <c r="W133" s="10" t="s">
        <v>260</v>
      </c>
      <c r="Z133" s="10" t="s">
        <v>295</v>
      </c>
      <c r="AA133" s="10" t="s">
        <v>304</v>
      </c>
      <c r="AB133" s="10" t="s">
        <v>330</v>
      </c>
      <c r="AD13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Ara_SensorAccelerometer_1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33" s="14"/>
      <c r="AF133" s="18" t="s">
        <v>330</v>
      </c>
      <c r="AG133" s="18"/>
      <c r="AH133" s="18"/>
      <c r="AI133" s="18"/>
      <c r="AJ133" s="18"/>
      <c r="AK133" s="18"/>
      <c r="AL133" s="18"/>
      <c r="AM133" s="19" t="str">
        <f t="shared" ref="AM133:AM196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IF(P133="Engine",_xlfn.XLOOKUP(_xlfn.CONCAT(N133,O133+AS133),TechTree!$C$2:$C$500,TechTree!$D$2:$D$500,"Not Valid Combination",0,1),"")</f>
        <v/>
      </c>
    </row>
    <row r="134" spans="1:46" ht="348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78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@TechRequired = ",M134,IF($R134&lt;&gt;"",_xlfn.CONCAT(CHAR(10),"    @",$R$1," = ",$R134),""),IF($S134&lt;&gt;"",_xlfn.CONCAT(CHAR(10),"    @",$S$1," = ",$S134),""),IF($T134&lt;&gt;"",_xlfn.CONCAT(CHAR(10),"    @",$T$1," = ",$T134)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@TechRequired = Not Valid Combination
    engineUpgradeType = standardLFO
    engineNumber = 
    engineNumberUpgrade = 
    engineName = 
    engineNameUpgrade = 
    enginePartUpgradeName = 
}</v>
      </c>
      <c r="M134" s="9" t="str">
        <f>_xlfn.XLOOKUP(_xlfn.CONCAT(N134,O134),TechTree!$C$2:$C$500,TechTree!$D$2:$D$500,"Not Valid Combination",0,1)</f>
        <v>Not Valid Combination</v>
      </c>
      <c r="N134" s="8" t="s">
        <v>214</v>
      </c>
      <c r="O134" s="8">
        <v>-60</v>
      </c>
      <c r="P134" s="8" t="s">
        <v>11</v>
      </c>
      <c r="V134" s="10" t="s">
        <v>244</v>
      </c>
      <c r="W134" s="10" t="s">
        <v>255</v>
      </c>
      <c r="Z134" s="10" t="s">
        <v>295</v>
      </c>
      <c r="AA134" s="10" t="s">
        <v>304</v>
      </c>
      <c r="AB134" s="10" t="s">
        <v>330</v>
      </c>
      <c r="AD134" s="12" t="str">
        <f t="shared" si="6"/>
        <v>PARTUPGRADE:NEEDS[Tantares]
{
    name = 
    type = engine
    partIcon = Ara_SensorBarometer_1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#$@PART[Ara_SensorBarometer_1]/entryCost$
    @entryCost *= #$@KIWI_ENGINE_MULTIPLIERS/KEROLOX/UPGRADE_ENTRYCOST_MULTIPLIER$
    @title ^= #:INSERTPARTTITLE:$@PART[Ara_SensorBarometer_1]/title$:
    @description ^= #:INSERTPART:$@PART[Ara_SensorBarometer_1]/engineName$:
}
@PART[Ara_SensorBarometer_1]:NEEDS[Tantares]:HAS[~engineUpgrade[off]]:AFTER[zzKiwiTechTree]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34" s="14"/>
      <c r="AF134" s="18" t="s">
        <v>330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34" s="16" t="str">
        <f>IF(P134="Engine",VLOOKUP(W134,EngineUpgrades!$A$2:$C$19,2,FALSE),"")</f>
        <v>singleFuel</v>
      </c>
      <c r="AQ134" s="16" t="str">
        <f>IF(P134="Engine",VLOOKUP(W134,EngineUpgrades!$A$2:$C$19,3,FALSE),"")</f>
        <v>KEROLOX</v>
      </c>
      <c r="AR134" s="15" t="str">
        <f>_xlfn.XLOOKUP(AP134,EngineUpgrades!$D$1:$J$1,EngineUpgrades!$D$17:$J$17,"",0,1)</f>
        <v xml:space="preserve">    engineNumber = 
    engineNumberUpgrade = 
    engineName = 
    engineNameUpgrade = 
</v>
      </c>
      <c r="AS134" s="17">
        <v>2</v>
      </c>
      <c r="AT134" s="16" t="str">
        <f>IF(P134="Engine",_xlfn.XLOOKUP(_xlfn.CONCAT(N134,O134+AS134),TechTree!$C$2:$C$500,TechTree!$D$2:$D$500,"Not Valid Combination",0,1),"")</f>
        <v>Not Valid Combination</v>
      </c>
    </row>
    <row r="135" spans="1:46" ht="348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78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@TechRequired = ",M135,IF($R135&lt;&gt;"",_xlfn.CONCAT(CHAR(10),"    @",$R$1," = ",$R135),""),IF($S135&lt;&gt;"",_xlfn.CONCAT(CHAR(10),"    @",$S$1," = ",$S135),""),IF($T135&lt;&gt;"",_xlfn.CONCAT(CHAR(10),"    @",$T$1," = ",$T135)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@TechRequired = Not Valid Combination
    spacePlaneSystemUpgradeType = 
}</v>
      </c>
      <c r="M135" s="9" t="str">
        <f>_xlfn.XLOOKUP(_xlfn.CONCAT(N135,O135),TechTree!$C$2:$C$500,TechTree!$D$2:$D$500,"Not Valid Combination",0,1)</f>
        <v>Not Valid Combination</v>
      </c>
      <c r="N135" s="8" t="s">
        <v>337</v>
      </c>
      <c r="O135" s="8">
        <v>-61</v>
      </c>
      <c r="P135" s="8" t="s">
        <v>290</v>
      </c>
      <c r="V135" s="10" t="s">
        <v>244</v>
      </c>
      <c r="W135" s="10" t="s">
        <v>260</v>
      </c>
      <c r="Z135" s="10" t="s">
        <v>295</v>
      </c>
      <c r="AA135" s="10" t="s">
        <v>304</v>
      </c>
      <c r="AB135" s="10" t="s">
        <v>330</v>
      </c>
      <c r="AD13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Ara_SensorGravimeter_1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35" s="14"/>
      <c r="AF135" s="18" t="s">
        <v>330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IF(P135="Engine",_xlfn.XLOOKUP(_xlfn.CONCAT(N135,O135+AS135),TechTree!$C$2:$C$500,TechTree!$D$2:$D$500,"Not Valid Combination",0,1),"")</f>
        <v/>
      </c>
    </row>
    <row r="136" spans="1:46" ht="348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78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@TechRequired = ",M136,IF($R136&lt;&gt;"",_xlfn.CONCAT(CHAR(10),"    @",$R$1," = ",$R136),""),IF($S136&lt;&gt;"",_xlfn.CONCAT(CHAR(10),"    @",$S$1," = ",$S136),""),IF($T136&lt;&gt;"",_xlfn.CONCAT(CHAR(10),"    @",$T$1," = ",$T136)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@TechRequired = Not Valid Combination
    engineUpgradeType = standardLFO
    engineNumber = 
    engineNumberUpgrade = 
    engineName = 
    engineNameUpgrade = 
    enginePartUpgradeName = 
}</v>
      </c>
      <c r="M136" s="9" t="str">
        <f>_xlfn.XLOOKUP(_xlfn.CONCAT(N136,O136),TechTree!$C$2:$C$500,TechTree!$D$2:$D$500,"Not Valid Combination",0,1)</f>
        <v>Not Valid Combination</v>
      </c>
      <c r="N136" s="8" t="s">
        <v>214</v>
      </c>
      <c r="O136" s="8">
        <v>-62</v>
      </c>
      <c r="P136" s="8" t="s">
        <v>11</v>
      </c>
      <c r="V136" s="10" t="s">
        <v>244</v>
      </c>
      <c r="W136" s="10" t="s">
        <v>255</v>
      </c>
      <c r="Z136" s="10" t="s">
        <v>295</v>
      </c>
      <c r="AA136" s="10" t="s">
        <v>304</v>
      </c>
      <c r="AB136" s="10" t="s">
        <v>330</v>
      </c>
      <c r="AD136" s="12" t="str">
        <f t="shared" si="6"/>
        <v>PARTUPGRADE:NEEDS[Tantares]
{
    name = 
    type = engine
    partIcon = Ara_SensorThermometer_1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#$@PART[Ara_SensorThermometer_1]/entryCost$
    @entryCost *= #$@KIWI_ENGINE_MULTIPLIERS/KEROLOX/UPGRADE_ENTRYCOST_MULTIPLIER$
    @title ^= #:INSERTPARTTITLE:$@PART[Ara_SensorThermometer_1]/title$:
    @description ^= #:INSERTPART:$@PART[Ara_SensorThermometer_1]/engineName$:
}
@PART[Ara_SensorThermometer_1]:NEEDS[Tantares]:HAS[~engineUpgrade[off]]:AFTER[zzKiwiTechTree]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36" s="14"/>
      <c r="AF136" s="18" t="s">
        <v>330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36" s="16" t="str">
        <f>IF(P136="Engine",VLOOKUP(W136,EngineUpgrades!$A$2:$C$19,2,FALSE),"")</f>
        <v>singleFuel</v>
      </c>
      <c r="AQ136" s="16" t="str">
        <f>IF(P136="Engine",VLOOKUP(W136,EngineUpgrades!$A$2:$C$19,3,FALSE),"")</f>
        <v>KEROLOX</v>
      </c>
      <c r="AR136" s="15" t="str">
        <f>_xlfn.XLOOKUP(AP136,EngineUpgrades!$D$1:$J$1,EngineUpgrades!$D$17:$J$17,"",0,1)</f>
        <v xml:space="preserve">    engineNumber = 
    engineNumberUpgrade = 
    engineName = 
    engineNameUpgrade = 
</v>
      </c>
      <c r="AS136" s="17">
        <v>2</v>
      </c>
      <c r="AT136" s="16" t="str">
        <f>IF(P136="Engine",_xlfn.XLOOKUP(_xlfn.CONCAT(N136,O136+AS136),TechTree!$C$2:$C$500,TechTree!$D$2:$D$500,"Not Valid Combination",0,1),"")</f>
        <v>Not Valid Combination</v>
      </c>
    </row>
    <row r="137" spans="1:46" ht="348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78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@TechRequired = ",M137,IF($R137&lt;&gt;"",_xlfn.CONCAT(CHAR(10),"    @",$R$1," = ",$R137),""),IF($S137&lt;&gt;"",_xlfn.CONCAT(CHAR(10),"    @",$S$1," = ",$S137),""),IF($T137&lt;&gt;"",_xlfn.CONCAT(CHAR(10),"    @",$T$1," = ",$T137)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@TechRequired = Not Valid Combination
    spacePlaneSystemUpgradeType = 
}</v>
      </c>
      <c r="M137" s="9" t="str">
        <f>_xlfn.XLOOKUP(_xlfn.CONCAT(N137,O137),TechTree!$C$2:$C$500,TechTree!$D$2:$D$500,"Not Valid Combination",0,1)</f>
        <v>Not Valid Combination</v>
      </c>
      <c r="N137" s="8" t="s">
        <v>337</v>
      </c>
      <c r="O137" s="8">
        <v>-63</v>
      </c>
      <c r="P137" s="8" t="s">
        <v>290</v>
      </c>
      <c r="V137" s="10" t="s">
        <v>244</v>
      </c>
      <c r="W137" s="10" t="s">
        <v>260</v>
      </c>
      <c r="Z137" s="10" t="s">
        <v>295</v>
      </c>
      <c r="AA137" s="10" t="s">
        <v>304</v>
      </c>
      <c r="AB137" s="10" t="s">
        <v>330</v>
      </c>
      <c r="AD13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Ara_Solar_1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37" s="14"/>
      <c r="AF137" s="18" t="s">
        <v>330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IF(P137="Engine",_xlfn.XLOOKUP(_xlfn.CONCAT(N137,O137+AS137),TechTree!$C$2:$C$500,TechTree!$D$2:$D$500,"Not Valid Combination",0,1),"")</f>
        <v/>
      </c>
    </row>
    <row r="138" spans="1:46" ht="348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6</v>
      </c>
      <c r="G138">
        <v>4050</v>
      </c>
      <c r="H138">
        <v>810</v>
      </c>
      <c r="I138">
        <v>0.45</v>
      </c>
      <c r="J138" t="s">
        <v>16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@TechRequired = ",M138,IF($R138&lt;&gt;"",_xlfn.CONCAT(CHAR(10),"    @",$R$1," = ",$R138),""),IF($S138&lt;&gt;"",_xlfn.CONCAT(CHAR(10),"    @",$S$1," = ",$S138),""),IF($T138&lt;&gt;"",_xlfn.CONCAT(CHAR(10),"    @",$T$1," = ",$T138)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@TechRequired = Not Valid Combination
    engineUpgradeType = standardLFO
    engineNumber = 
    engineNumberUpgrade = 
    engineName = 
    engineNameUpgrade = 
    enginePartUpgradeName = 
}</v>
      </c>
      <c r="M138" s="9" t="str">
        <f>_xlfn.XLOOKUP(_xlfn.CONCAT(N138,O138),TechTree!$C$2:$C$500,TechTree!$D$2:$D$500,"Not Valid Combination",0,1)</f>
        <v>Not Valid Combination</v>
      </c>
      <c r="N138" s="8" t="s">
        <v>214</v>
      </c>
      <c r="O138" s="8">
        <v>-64</v>
      </c>
      <c r="P138" s="8" t="s">
        <v>11</v>
      </c>
      <c r="V138" s="10" t="s">
        <v>244</v>
      </c>
      <c r="W138" s="10" t="s">
        <v>255</v>
      </c>
      <c r="Z138" s="10" t="s">
        <v>295</v>
      </c>
      <c r="AA138" s="10" t="s">
        <v>304</v>
      </c>
      <c r="AB138" s="10" t="s">
        <v>330</v>
      </c>
      <c r="AD138" s="12" t="str">
        <f t="shared" si="6"/>
        <v>PARTUPGRADE:NEEDS[Tantares]
{
    name = 
    type = engine
    partIcon = libra_crew_s0p5_1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#$@PART[libra_crew_s0p5_1]/entryCost$
    @entryCost *= #$@KIWI_ENGINE_MULTIPLIERS/KEROLOX/UPGRADE_ENTRYCOST_MULTIPLIER$
    @title ^= #:INSERTPARTTITLE:$@PART[libra_crew_s0p5_1]/title$:
    @description ^= #:INSERTPART:$@PART[libra_crew_s0p5_1]/engineName$:
}
@PART[libra_crew_s0p5_1]:NEEDS[Tantares]:HAS[~engineUpgrade[off]]:AFTER[zzKiwiTechTree]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38" s="14"/>
      <c r="AF138" s="18" t="s">
        <v>330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38" s="16" t="str">
        <f>IF(P138="Engine",VLOOKUP(W138,EngineUpgrades!$A$2:$C$19,2,FALSE),"")</f>
        <v>singleFuel</v>
      </c>
      <c r="AQ138" s="16" t="str">
        <f>IF(P138="Engine",VLOOKUP(W138,EngineUpgrades!$A$2:$C$19,3,FALSE),"")</f>
        <v>KEROLOX</v>
      </c>
      <c r="AR138" s="15" t="str">
        <f>_xlfn.XLOOKUP(AP138,EngineUpgrades!$D$1:$J$1,EngineUpgrades!$D$17:$J$17,"",0,1)</f>
        <v xml:space="preserve">    engineNumber = 
    engineNumberUpgrade = 
    engineName = 
    engineNameUpgrade = 
</v>
      </c>
      <c r="AS138" s="17">
        <v>2</v>
      </c>
      <c r="AT138" s="16" t="str">
        <f>IF(P138="Engine",_xlfn.XLOOKUP(_xlfn.CONCAT(N138,O138+AS138),TechTree!$C$2:$C$500,TechTree!$D$2:$D$500,"Not Valid Combination",0,1),"")</f>
        <v>Not Valid Combination</v>
      </c>
    </row>
    <row r="139" spans="1:46" ht="348.5" x14ac:dyDescent="0.35">
      <c r="A139" t="s">
        <v>594</v>
      </c>
      <c r="B139" t="s">
        <v>1313</v>
      </c>
      <c r="C139" t="s">
        <v>874</v>
      </c>
      <c r="D139" t="s">
        <v>875</v>
      </c>
      <c r="E139" t="s">
        <v>597</v>
      </c>
      <c r="F139" t="s">
        <v>373</v>
      </c>
      <c r="G139">
        <v>1200</v>
      </c>
      <c r="H139">
        <v>240</v>
      </c>
      <c r="I139">
        <v>0.09</v>
      </c>
      <c r="J139" t="s">
        <v>16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@TechRequired = ",M139,IF($R139&lt;&gt;"",_xlfn.CONCAT(CHAR(10),"    @",$R$1," = ",$R139),""),IF($S139&lt;&gt;"",_xlfn.CONCAT(CHAR(10),"    @",$S$1," = ",$S139),""),IF($T139&lt;&gt;"",_xlfn.CONCAT(CHAR(10),"    @",$T$1," = ",$T139)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@PART[libra_engine_s1_1]:AFTER[Tantares] // Libra RD-858 "Lynstjerne" Rocket Engine
{
    @TechRequired = Not Valid Combination
    spacePlaneSystemUpgradeType = 
}</v>
      </c>
      <c r="M139" s="9" t="str">
        <f>_xlfn.XLOOKUP(_xlfn.CONCAT(N139,O139),TechTree!$C$2:$C$500,TechTree!$D$2:$D$500,"Not Valid Combination",0,1)</f>
        <v>Not Valid Combination</v>
      </c>
      <c r="N139" s="8" t="s">
        <v>337</v>
      </c>
      <c r="O139" s="8">
        <v>-65</v>
      </c>
      <c r="P139" s="8" t="s">
        <v>290</v>
      </c>
      <c r="V139" s="10" t="s">
        <v>244</v>
      </c>
      <c r="W139" s="10" t="s">
        <v>260</v>
      </c>
      <c r="Z139" s="10" t="s">
        <v>295</v>
      </c>
      <c r="AA139" s="10" t="s">
        <v>304</v>
      </c>
      <c r="AB139" s="10" t="s">
        <v>330</v>
      </c>
      <c r="AD13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libra_engine_s1_1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39" s="14"/>
      <c r="AF139" s="18" t="s">
        <v>330</v>
      </c>
      <c r="AG139" s="18"/>
      <c r="AH139" s="18"/>
      <c r="AI139" s="18"/>
      <c r="AJ139" s="18"/>
      <c r="AK139" s="18"/>
      <c r="AL139" s="18"/>
      <c r="AM139" s="19" t="str">
        <f t="shared" si="7"/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IF(P139="Engine",_xlfn.XLOOKUP(_xlfn.CONCAT(N139,O139+AS139),TechTree!$C$2:$C$500,TechTree!$D$2:$D$500,"Not Valid Combination",0,1),"")</f>
        <v/>
      </c>
    </row>
    <row r="140" spans="1:46" ht="348.5" x14ac:dyDescent="0.35">
      <c r="A140" t="s">
        <v>594</v>
      </c>
      <c r="B140" t="s">
        <v>1314</v>
      </c>
      <c r="C140" t="s">
        <v>876</v>
      </c>
      <c r="D140" t="s">
        <v>877</v>
      </c>
      <c r="E140" t="s">
        <v>597</v>
      </c>
      <c r="F140" t="s">
        <v>372</v>
      </c>
      <c r="G140">
        <v>2500</v>
      </c>
      <c r="H140">
        <v>500</v>
      </c>
      <c r="I140">
        <v>0.08</v>
      </c>
      <c r="J140" t="s">
        <v>16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@TechRequired = ",M140,IF($R140&lt;&gt;"",_xlfn.CONCAT(CHAR(10),"    @",$R$1," = ",$R140),""),IF($S140&lt;&gt;"",_xlfn.CONCAT(CHAR(10),"    @",$S$1," = ",$S140),""),IF($T140&lt;&gt;"",_xlfn.CONCAT(CHAR(10),"    @",$T$1," = ",$T140)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>@PART[libra_fuel_tank_s1_s0p5_1]:AFTER[Tantares] // Libra Size 1 Fuel Tank A
{
    @TechRequired = Not Valid Combination
    engineUpgradeType = standardLFO
    engineNumber = 
    engineNumberUpgrade = 
    engineName = 
    engineNameUpgrade = 
    enginePartUpgradeName = 
}</v>
      </c>
      <c r="M140" s="9" t="str">
        <f>_xlfn.XLOOKUP(_xlfn.CONCAT(N140,O140),TechTree!$C$2:$C$500,TechTree!$D$2:$D$500,"Not Valid Combination",0,1)</f>
        <v>Not Valid Combination</v>
      </c>
      <c r="N140" s="8" t="s">
        <v>214</v>
      </c>
      <c r="O140" s="8">
        <v>-66</v>
      </c>
      <c r="P140" s="8" t="s">
        <v>11</v>
      </c>
      <c r="V140" s="10" t="s">
        <v>244</v>
      </c>
      <c r="W140" s="10" t="s">
        <v>255</v>
      </c>
      <c r="Z140" s="10" t="s">
        <v>295</v>
      </c>
      <c r="AA140" s="10" t="s">
        <v>304</v>
      </c>
      <c r="AB140" s="10" t="s">
        <v>330</v>
      </c>
      <c r="AD140" s="12" t="str">
        <f t="shared" si="6"/>
        <v>PARTUPGRADE:NEEDS[Tantares]
{
    name = 
    type = engine
    partIcon = libra_fuel_tank_s1_s0p5_1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#$@PART[libra_fuel_tank_s1_s0p5_1]/entryCost$
    @entryCost *= #$@KIWI_ENGINE_MULTIPLIERS/KEROLOX/UPGRADE_ENTRYCOST_MULTIPLIER$
    @title ^= #:INSERTPARTTITLE:$@PART[libra_fuel_tank_s1_s0p5_1]/title$:
    @description ^= #:INSERTPART:$@PART[libra_fuel_tank_s1_s0p5_1]/engineName$:
}
@PART[libra_fuel_tank_s1_s0p5_1]:NEEDS[Tantares]:HAS[~engineUpgrade[off]]:AFTER[zzKiwiTechTree]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40" s="14"/>
      <c r="AF140" s="18" t="s">
        <v>330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IF(P140="Engine",_xlfn.XLOOKUP(_xlfn.CONCAT(N140,O140+AS140),TechTree!$C$2:$C$500,TechTree!$D$2:$D$500,"Not Valid Combination",0,1),"")</f>
        <v>Not Valid Combination</v>
      </c>
    </row>
    <row r="141" spans="1:46" ht="348.5" x14ac:dyDescent="0.35">
      <c r="A141" t="s">
        <v>594</v>
      </c>
      <c r="B141" t="s">
        <v>1315</v>
      </c>
      <c r="C141" t="s">
        <v>878</v>
      </c>
      <c r="D141" t="s">
        <v>879</v>
      </c>
      <c r="E141" t="s">
        <v>597</v>
      </c>
      <c r="F141" t="s">
        <v>372</v>
      </c>
      <c r="G141">
        <v>5000</v>
      </c>
      <c r="H141">
        <v>1000</v>
      </c>
      <c r="I141">
        <v>0.16</v>
      </c>
      <c r="J141" t="s">
        <v>16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@TechRequired = ",M141,IF($R141&lt;&gt;"",_xlfn.CONCAT(CHAR(10),"    @",$R$1," = ",$R141),""),IF($S141&lt;&gt;"",_xlfn.CONCAT(CHAR(10),"    @",$S$1," = ",$S141),""),IF($T141&lt;&gt;"",_xlfn.CONCAT(CHAR(10),"    @",$T$1," = ",$T141)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@PART[libra_fuel_tank_s1_s0p5_2]:AFTER[Tantares] // Libra Size 1 Fuel Tank B
{
    @TechRequired = Not Valid Combination
    spacePlaneSystemUpgradeType = 
}</v>
      </c>
      <c r="M141" s="9" t="str">
        <f>_xlfn.XLOOKUP(_xlfn.CONCAT(N141,O141),TechTree!$C$2:$C$500,TechTree!$D$2:$D$500,"Not Valid Combination",0,1)</f>
        <v>Not Valid Combination</v>
      </c>
      <c r="N141" s="8" t="s">
        <v>337</v>
      </c>
      <c r="O141" s="8">
        <v>-67</v>
      </c>
      <c r="P141" s="8" t="s">
        <v>290</v>
      </c>
      <c r="V141" s="10" t="s">
        <v>244</v>
      </c>
      <c r="W141" s="10" t="s">
        <v>260</v>
      </c>
      <c r="Z141" s="10" t="s">
        <v>295</v>
      </c>
      <c r="AA141" s="10" t="s">
        <v>304</v>
      </c>
      <c r="AB141" s="10" t="s">
        <v>330</v>
      </c>
      <c r="AD14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libra_fuel_tank_s1_s0p5_2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41" s="14"/>
      <c r="AF141" s="18" t="s">
        <v>330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IF(P141="Engine",_xlfn.XLOOKUP(_xlfn.CONCAT(N141,O141+AS141),TechTree!$C$2:$C$500,TechTree!$D$2:$D$500,"Not Valid Combination",0,1),"")</f>
        <v/>
      </c>
    </row>
    <row r="142" spans="1:46" ht="348.5" x14ac:dyDescent="0.35">
      <c r="A142" t="s">
        <v>594</v>
      </c>
      <c r="B142" t="s">
        <v>1316</v>
      </c>
      <c r="C142" t="s">
        <v>880</v>
      </c>
      <c r="D142" t="s">
        <v>881</v>
      </c>
      <c r="E142" t="s">
        <v>597</v>
      </c>
      <c r="F142" t="s">
        <v>372</v>
      </c>
      <c r="G142">
        <v>1000</v>
      </c>
      <c r="H142">
        <v>200</v>
      </c>
      <c r="I142">
        <v>0.02</v>
      </c>
      <c r="J142" t="s">
        <v>16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@TechRequired = ",M142,IF($R142&lt;&gt;"",_xlfn.CONCAT(CHAR(10),"    @",$R$1," = ",$R142),""),IF($S142&lt;&gt;"",_xlfn.CONCAT(CHAR(10),"    @",$S$1," = ",$S142),""),IF($T142&lt;&gt;"",_xlfn.CONCAT(CHAR(10),"    @",$T$1," = ",$T142)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@PART[libra_monopropellant_tank_s0_1]:AFTER[Tantares] // Libra Size 0 Monopropellant Tank A
{
    @TechRequired = Not Valid Combination
    engineUpgradeType = standardLFO
    engineNumber = 
    engineNumberUpgrade = 
    engineName = 
    engineNameUpgrade = 
    enginePartUpgradeName = 
}</v>
      </c>
      <c r="M142" s="9" t="str">
        <f>_xlfn.XLOOKUP(_xlfn.CONCAT(N142,O142),TechTree!$C$2:$C$500,TechTree!$D$2:$D$500,"Not Valid Combination",0,1)</f>
        <v>Not Valid Combination</v>
      </c>
      <c r="N142" s="8" t="s">
        <v>214</v>
      </c>
      <c r="O142" s="8">
        <v>-68</v>
      </c>
      <c r="P142" s="8" t="s">
        <v>11</v>
      </c>
      <c r="V142" s="10" t="s">
        <v>244</v>
      </c>
      <c r="W142" s="10" t="s">
        <v>255</v>
      </c>
      <c r="Z142" s="10" t="s">
        <v>295</v>
      </c>
      <c r="AA142" s="10" t="s">
        <v>304</v>
      </c>
      <c r="AB142" s="10" t="s">
        <v>330</v>
      </c>
      <c r="AD142" s="12" t="str">
        <f t="shared" si="6"/>
        <v>PARTUPGRADE:NEEDS[Tantares]
{
    name = 
    type = engine
    partIcon = libra_monopropellant_tank_s0_1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#$@PART[libra_monopropellant_tank_s0_1]/entryCost$
    @entryCost *= #$@KIWI_ENGINE_MULTIPLIERS/KEROLOX/UPGRADE_ENTRYCOST_MULTIPLIER$
    @title ^= #:INSERTPARTTITLE:$@PART[libra_monopropellant_tank_s0_1]/title$:
    @description ^= #:INSERTPART:$@PART[libra_monopropellant_tank_s0_1]/engineName$:
}
@PART[libra_monopropellant_tank_s0_1]:NEEDS[Tantares]:HAS[~engineUpgrade[off]]:AFTER[zzKiwiTechTree]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42" s="14"/>
      <c r="AF142" s="18" t="s">
        <v>330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42" s="16" t="str">
        <f>IF(P142="Engine",VLOOKUP(W142,EngineUpgrades!$A$2:$C$19,2,FALSE),"")</f>
        <v>singleFuel</v>
      </c>
      <c r="AQ142" s="16" t="str">
        <f>IF(P142="Engine",VLOOKUP(W142,EngineUpgrades!$A$2:$C$19,3,FALSE),"")</f>
        <v>KEROLOX</v>
      </c>
      <c r="AR142" s="15" t="str">
        <f>_xlfn.XLOOKUP(AP142,EngineUpgrades!$D$1:$J$1,EngineUpgrades!$D$17:$J$17,"",0,1)</f>
        <v xml:space="preserve">    engineNumber = 
    engineNumberUpgrade = 
    engineName = 
    engineNameUpgrade = 
</v>
      </c>
      <c r="AS142" s="17">
        <v>2</v>
      </c>
      <c r="AT142" s="16" t="str">
        <f>IF(P142="Engine",_xlfn.XLOOKUP(_xlfn.CONCAT(N142,O142+AS142),TechTree!$C$2:$C$500,TechTree!$D$2:$D$500,"Not Valid Combination",0,1),"")</f>
        <v>Not Valid Combination</v>
      </c>
    </row>
    <row r="143" spans="1:46" ht="348.5" x14ac:dyDescent="0.35">
      <c r="A143" t="s">
        <v>594</v>
      </c>
      <c r="B143" t="s">
        <v>1317</v>
      </c>
      <c r="C143" t="s">
        <v>882</v>
      </c>
      <c r="D143" t="s">
        <v>883</v>
      </c>
      <c r="E143" t="s">
        <v>597</v>
      </c>
      <c r="F143" t="s">
        <v>372</v>
      </c>
      <c r="G143">
        <v>2000</v>
      </c>
      <c r="H143">
        <v>400</v>
      </c>
      <c r="I143">
        <v>0.04</v>
      </c>
      <c r="J143" t="s">
        <v>16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@TechRequired = ",M143,IF($R143&lt;&gt;"",_xlfn.CONCAT(CHAR(10),"    @",$R$1," = ",$R143),""),IF($S143&lt;&gt;"",_xlfn.CONCAT(CHAR(10),"    @",$S$1," = ",$S143),""),IF($T143&lt;&gt;"",_xlfn.CONCAT(CHAR(10),"    @",$T$1," = ",$T143)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@PART[libra_monopropellant_tank_s0_2]:AFTER[Tantares] // Libra Size 0 Monopropellant Tank B
{
    @TechRequired = Not Valid Combination
    spacePlaneSystemUpgradeType = 
}</v>
      </c>
      <c r="M143" s="9" t="str">
        <f>_xlfn.XLOOKUP(_xlfn.CONCAT(N143,O143),TechTree!$C$2:$C$500,TechTree!$D$2:$D$500,"Not Valid Combination",0,1)</f>
        <v>Not Valid Combination</v>
      </c>
      <c r="N143" s="8" t="s">
        <v>337</v>
      </c>
      <c r="O143" s="8">
        <v>-69</v>
      </c>
      <c r="P143" s="8" t="s">
        <v>290</v>
      </c>
      <c r="V143" s="10" t="s">
        <v>244</v>
      </c>
      <c r="W143" s="10" t="s">
        <v>260</v>
      </c>
      <c r="Z143" s="10" t="s">
        <v>295</v>
      </c>
      <c r="AA143" s="10" t="s">
        <v>304</v>
      </c>
      <c r="AB143" s="10" t="s">
        <v>330</v>
      </c>
      <c r="AD14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libra_monopropellant_tank_s0_2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43" s="14"/>
      <c r="AF143" s="18" t="s">
        <v>330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IF(P143="Engine",_xlfn.XLOOKUP(_xlfn.CONCAT(N143,O143+AS143),TechTree!$C$2:$C$500,TechTree!$D$2:$D$500,"Not Valid Combination",0,1),"")</f>
        <v/>
      </c>
    </row>
    <row r="144" spans="1:46" ht="348.5" x14ac:dyDescent="0.35">
      <c r="A144" t="s">
        <v>594</v>
      </c>
      <c r="B144" t="s">
        <v>1318</v>
      </c>
      <c r="C144" t="s">
        <v>884</v>
      </c>
      <c r="D144" t="s">
        <v>885</v>
      </c>
      <c r="E144" t="s">
        <v>597</v>
      </c>
      <c r="F144" t="s">
        <v>8</v>
      </c>
      <c r="G144">
        <v>500</v>
      </c>
      <c r="H144">
        <v>100</v>
      </c>
      <c r="I144">
        <v>0.03</v>
      </c>
      <c r="J144" t="s">
        <v>16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@TechRequired = ",M144,IF($R144&lt;&gt;"",_xlfn.CONCAT(CHAR(10),"    @",$R$1," = ",$R144),""),IF($S144&lt;&gt;"",_xlfn.CONCAT(CHAR(10),"    @",$S$1," = ",$S144),""),IF($T144&lt;&gt;"",_xlfn.CONCAT(CHAR(10),"    @",$T$1," = ",$T144)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@PART[libra_rcs_srf_2]:AFTER[Tantares] // Libra AU-2 Attitude Arm
{
    @TechRequired = Not Valid Combination
    engineUpgradeType = standardLFO
    engineNumber = 
    engineNumberUpgrade = 
    engineName = 
    engineNameUpgrade = 
    enginePartUpgradeName = 
}</v>
      </c>
      <c r="M144" s="9" t="str">
        <f>_xlfn.XLOOKUP(_xlfn.CONCAT(N144,O144),TechTree!$C$2:$C$500,TechTree!$D$2:$D$500,"Not Valid Combination",0,1)</f>
        <v>Not Valid Combination</v>
      </c>
      <c r="N144" s="8" t="s">
        <v>214</v>
      </c>
      <c r="O144" s="8">
        <v>-70</v>
      </c>
      <c r="P144" s="8" t="s">
        <v>11</v>
      </c>
      <c r="V144" s="10" t="s">
        <v>244</v>
      </c>
      <c r="W144" s="10" t="s">
        <v>255</v>
      </c>
      <c r="Z144" s="10" t="s">
        <v>295</v>
      </c>
      <c r="AA144" s="10" t="s">
        <v>304</v>
      </c>
      <c r="AB144" s="10" t="s">
        <v>330</v>
      </c>
      <c r="AD144" s="12" t="str">
        <f t="shared" si="6"/>
        <v>PARTUPGRADE:NEEDS[Tantares]
{
    name = 
    type = engine
    partIcon = libra_rcs_srf_2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#$@PART[libra_rcs_srf_2]/entryCost$
    @entryCost *= #$@KIWI_ENGINE_MULTIPLIERS/KEROLOX/UPGRADE_ENTRYCOST_MULTIPLIER$
    @title ^= #:INSERTPARTTITLE:$@PART[libra_rcs_srf_2]/title$:
    @description ^= #:INSERTPART:$@PART[libra_rcs_srf_2]/engineName$:
}
@PART[libra_rcs_srf_2]:NEEDS[Tantares]:HAS[~engineUpgrade[off]]:AFTER[zzKiwiTechTree]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44" s="14"/>
      <c r="AF144" s="18" t="s">
        <v>330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44" s="16" t="str">
        <f>IF(P144="Engine",VLOOKUP(W144,EngineUpgrades!$A$2:$C$19,2,FALSE),"")</f>
        <v>singleFuel</v>
      </c>
      <c r="AQ144" s="16" t="str">
        <f>IF(P144="Engine",VLOOKUP(W144,EngineUpgrades!$A$2:$C$19,3,FALSE),"")</f>
        <v>KEROLOX</v>
      </c>
      <c r="AR144" s="15" t="str">
        <f>_xlfn.XLOOKUP(AP144,EngineUpgrades!$D$1:$J$1,EngineUpgrades!$D$17:$J$17,"",0,1)</f>
        <v xml:space="preserve">    engineNumber = 
    engineNumberUpgrade = 
    engineName = 
    engineNameUpgrade = 
</v>
      </c>
      <c r="AS144" s="17">
        <v>2</v>
      </c>
      <c r="AT144" s="16" t="str">
        <f>IF(P144="Engine",_xlfn.XLOOKUP(_xlfn.CONCAT(N144,O144+AS144),TechTree!$C$2:$C$500,TechTree!$D$2:$D$500,"Not Valid Combination",0,1),"")</f>
        <v>Not Valid Combination</v>
      </c>
    </row>
    <row r="145" spans="1:46" ht="348.5" x14ac:dyDescent="0.35">
      <c r="A145" t="s">
        <v>594</v>
      </c>
      <c r="B145" t="s">
        <v>1319</v>
      </c>
      <c r="C145" t="s">
        <v>886</v>
      </c>
      <c r="D145" t="s">
        <v>887</v>
      </c>
      <c r="E145" t="s">
        <v>597</v>
      </c>
      <c r="F145" t="s">
        <v>374</v>
      </c>
      <c r="G145">
        <v>2000</v>
      </c>
      <c r="H145">
        <v>400</v>
      </c>
      <c r="I145">
        <v>7.4999999999999997E-2</v>
      </c>
      <c r="J145" t="s">
        <v>16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@TechRequired = ",M145,IF($R145&lt;&gt;"",_xlfn.CONCAT(CHAR(10),"    @",$R$1," = ",$R145),""),IF($S145&lt;&gt;"",_xlfn.CONCAT(CHAR(10),"    @",$S$1," = ",$S145),""),IF($T145&lt;&gt;"",_xlfn.CONCAT(CHAR(10),"    @",$T$1," = ",$T145)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@PART[libra_structure_s1_1]:AFTER[Tantares] // Libra Size 1 Fuselage A
{
    @TechRequired = Not Valid Combination
    spacePlaneSystemUpgradeType = 
}</v>
      </c>
      <c r="M145" s="9" t="str">
        <f>_xlfn.XLOOKUP(_xlfn.CONCAT(N145,O145),TechTree!$C$2:$C$500,TechTree!$D$2:$D$500,"Not Valid Combination",0,1)</f>
        <v>Not Valid Combination</v>
      </c>
      <c r="N145" s="8" t="s">
        <v>337</v>
      </c>
      <c r="O145" s="8">
        <v>-71</v>
      </c>
      <c r="P145" s="8" t="s">
        <v>290</v>
      </c>
      <c r="V145" s="10" t="s">
        <v>244</v>
      </c>
      <c r="W145" s="10" t="s">
        <v>260</v>
      </c>
      <c r="Z145" s="10" t="s">
        <v>295</v>
      </c>
      <c r="AA145" s="10" t="s">
        <v>304</v>
      </c>
      <c r="AB145" s="10" t="s">
        <v>330</v>
      </c>
      <c r="AD14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libra_structure_s1_1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45" s="14"/>
      <c r="AF145" s="18" t="s">
        <v>330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IF(P145="Engine",_xlfn.XLOOKUP(_xlfn.CONCAT(N145,O145+AS145),TechTree!$C$2:$C$500,TechTree!$D$2:$D$500,"Not Valid Combination",0,1),"")</f>
        <v/>
      </c>
    </row>
    <row r="146" spans="1:46" ht="348.5" x14ac:dyDescent="0.35">
      <c r="A146" t="s">
        <v>594</v>
      </c>
      <c r="B146" t="s">
        <v>1320</v>
      </c>
      <c r="C146" t="s">
        <v>888</v>
      </c>
      <c r="D146" t="s">
        <v>889</v>
      </c>
      <c r="E146" t="s">
        <v>616</v>
      </c>
      <c r="F146" t="s">
        <v>604</v>
      </c>
      <c r="G146">
        <v>750</v>
      </c>
      <c r="H146">
        <v>150</v>
      </c>
      <c r="I146">
        <v>7.4999999999999997E-2</v>
      </c>
      <c r="J146" t="s">
        <v>26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@TechRequired = ",M146,IF($R146&lt;&gt;"",_xlfn.CONCAT(CHAR(10),"    @",$R$1," = ",$R146),""),IF($S146&lt;&gt;"",_xlfn.CONCAT(CHAR(10),"    @",$S$1," = ",$S146),""),IF($T146&lt;&gt;"",_xlfn.CONCAT(CHAR(10),"    @",$T$1," = ",$T146)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@PART[Auriga_DrogueParachute_1]:AFTER[Tantares] // Auriga MR2 Drogue Parachute
{
    @TechRequired = Not Valid Combination
    engineUpgradeType = standardLFO
    engineNumber = 
    engineNumberUpgrade = 
    engineName = 
    engineNameUpgrade = 
    enginePartUpgradeName = 
}</v>
      </c>
      <c r="M146" s="9" t="str">
        <f>_xlfn.XLOOKUP(_xlfn.CONCAT(N146,O146),TechTree!$C$2:$C$500,TechTree!$D$2:$D$500,"Not Valid Combination",0,1)</f>
        <v>Not Valid Combination</v>
      </c>
      <c r="N146" s="8" t="s">
        <v>214</v>
      </c>
      <c r="O146" s="8">
        <v>-72</v>
      </c>
      <c r="P146" s="8" t="s">
        <v>11</v>
      </c>
      <c r="V146" s="10" t="s">
        <v>244</v>
      </c>
      <c r="W146" s="10" t="s">
        <v>255</v>
      </c>
      <c r="Z146" s="10" t="s">
        <v>295</v>
      </c>
      <c r="AA146" s="10" t="s">
        <v>304</v>
      </c>
      <c r="AB146" s="10" t="s">
        <v>330</v>
      </c>
      <c r="AD146" s="12" t="str">
        <f t="shared" si="6"/>
        <v>PARTUPGRADE:NEEDS[Tantares]
{
    name = 
    type = engine
    partIcon = Auriga_DrogueParachute_1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#$@PART[Auriga_DrogueParachute_1]/entryCost$
    @entryCost *= #$@KIWI_ENGINE_MULTIPLIERS/KEROLOX/UPGRADE_ENTRYCOST_MULTIPLIER$
    @title ^= #:INSERTPARTTITLE:$@PART[Auriga_DrogueParachute_1]/title$:
    @description ^= #:INSERTPART:$@PART[Auriga_DrogueParachute_1]/engineName$:
}
@PART[Auriga_DrogueParachute_1]:NEEDS[Tantares]:HAS[~engineUpgrade[off]]:AFTER[zzKiwiTechTree]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46" s="14"/>
      <c r="AF146" s="18" t="s">
        <v>330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46" s="16" t="str">
        <f>IF(P146="Engine",VLOOKUP(W146,EngineUpgrades!$A$2:$C$19,2,FALSE),"")</f>
        <v>singleFuel</v>
      </c>
      <c r="AQ146" s="16" t="str">
        <f>IF(P146="Engine",VLOOKUP(W146,EngineUpgrades!$A$2:$C$19,3,FALSE),"")</f>
        <v>KEROLOX</v>
      </c>
      <c r="AR146" s="15" t="str">
        <f>_xlfn.XLOOKUP(AP146,EngineUpgrades!$D$1:$J$1,EngineUpgrades!$D$17:$J$17,"",0,1)</f>
        <v xml:space="preserve">    engineNumber = 
    engineNumberUpgrade = 
    engineName = 
    engineNameUpgrade = 
</v>
      </c>
      <c r="AS146" s="17">
        <v>2</v>
      </c>
      <c r="AT146" s="16" t="str">
        <f>IF(P146="Engine",_xlfn.XLOOKUP(_xlfn.CONCAT(N146,O146+AS146),TechTree!$C$2:$C$500,TechTree!$D$2:$D$500,"Not Valid Combination",0,1),"")</f>
        <v>Not Valid Combination</v>
      </c>
    </row>
    <row r="147" spans="1:46" ht="348.5" x14ac:dyDescent="0.35">
      <c r="A147" t="s">
        <v>594</v>
      </c>
      <c r="B147" t="s">
        <v>1321</v>
      </c>
      <c r="C147" t="s">
        <v>890</v>
      </c>
      <c r="D147" t="s">
        <v>891</v>
      </c>
      <c r="E147" t="s">
        <v>616</v>
      </c>
      <c r="F147" t="s">
        <v>373</v>
      </c>
      <c r="G147">
        <v>3200</v>
      </c>
      <c r="H147">
        <v>1250</v>
      </c>
      <c r="I147">
        <v>1</v>
      </c>
      <c r="J147" t="s">
        <v>23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@TechRequired = ",M147,IF($R147&lt;&gt;"",_xlfn.CONCAT(CHAR(10),"    @",$R$1," = ",$R147),""),IF($S147&lt;&gt;"",_xlfn.CONCAT(CHAR(10),"    @",$S$1," = ",$S147),""),IF($T147&lt;&gt;"",_xlfn.CONCAT(CHAR(10),"    @",$T$1," = ",$T147)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@PART[Auriga_Engine_1]:AFTER[Tantares] // Auriga RB "Svennebrev" Orbital Engine
{
    @TechRequired = Not Valid Combination
    spacePlaneSystemUpgradeType = 
}</v>
      </c>
      <c r="M147" s="9" t="str">
        <f>_xlfn.XLOOKUP(_xlfn.CONCAT(N147,O147),TechTree!$C$2:$C$500,TechTree!$D$2:$D$500,"Not Valid Combination",0,1)</f>
        <v>Not Valid Combination</v>
      </c>
      <c r="N147" s="8" t="s">
        <v>337</v>
      </c>
      <c r="O147" s="8">
        <v>-73</v>
      </c>
      <c r="P147" s="8" t="s">
        <v>290</v>
      </c>
      <c r="V147" s="10" t="s">
        <v>244</v>
      </c>
      <c r="W147" s="10" t="s">
        <v>260</v>
      </c>
      <c r="Z147" s="10" t="s">
        <v>295</v>
      </c>
      <c r="AA147" s="10" t="s">
        <v>304</v>
      </c>
      <c r="AB147" s="10" t="s">
        <v>330</v>
      </c>
      <c r="AD14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Auriga_Engine_1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47" s="14"/>
      <c r="AF147" s="18" t="s">
        <v>330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IF(P147="Engine",_xlfn.XLOOKUP(_xlfn.CONCAT(N147,O147+AS147),TechTree!$C$2:$C$500,TechTree!$D$2:$D$500,"Not Valid Combination",0,1),"")</f>
        <v/>
      </c>
    </row>
    <row r="148" spans="1:46" ht="348.5" x14ac:dyDescent="0.35">
      <c r="A148" t="s">
        <v>594</v>
      </c>
      <c r="B148" t="s">
        <v>1322</v>
      </c>
      <c r="C148" t="s">
        <v>892</v>
      </c>
      <c r="D148" t="s">
        <v>893</v>
      </c>
      <c r="E148" t="s">
        <v>616</v>
      </c>
      <c r="F148" t="s">
        <v>7</v>
      </c>
      <c r="G148">
        <v>450</v>
      </c>
      <c r="H148">
        <v>450</v>
      </c>
      <c r="I148">
        <v>0.1</v>
      </c>
      <c r="J148" t="s">
        <v>88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@TechRequired = ",M148,IF($R148&lt;&gt;"",_xlfn.CONCAT(CHAR(10),"    @",$R$1," = ",$R148),""),IF($S148&lt;&gt;"",_xlfn.CONCAT(CHAR(10),"    @",$S$1," = ",$S148),""),IF($T148&lt;&gt;"",_xlfn.CONCAT(CHAR(10),"    @",$T$1," = ",$T148)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>@PART[Auriga_Fuselage_1]:AFTER[Tantares] // Auriga Size 1.5 Structural Fuselage
{
    @TechRequired = Not Valid Combination
    engineUpgradeType = standardLFO
    engineNumber = 
    engineNumberUpgrade = 
    engineName = 
    engineNameUpgrade = 
    enginePartUpgradeName = 
}</v>
      </c>
      <c r="M148" s="9" t="str">
        <f>_xlfn.XLOOKUP(_xlfn.CONCAT(N148,O148),TechTree!$C$2:$C$500,TechTree!$D$2:$D$500,"Not Valid Combination",0,1)</f>
        <v>Not Valid Combination</v>
      </c>
      <c r="N148" s="8" t="s">
        <v>214</v>
      </c>
      <c r="O148" s="8">
        <v>-74</v>
      </c>
      <c r="P148" s="8" t="s">
        <v>11</v>
      </c>
      <c r="V148" s="10" t="s">
        <v>244</v>
      </c>
      <c r="W148" s="10" t="s">
        <v>255</v>
      </c>
      <c r="Z148" s="10" t="s">
        <v>295</v>
      </c>
      <c r="AA148" s="10" t="s">
        <v>304</v>
      </c>
      <c r="AB148" s="10" t="s">
        <v>330</v>
      </c>
      <c r="AD148" s="12" t="str">
        <f t="shared" si="6"/>
        <v>PARTUPGRADE:NEEDS[Tantares]
{
    name = 
    type = engine
    partIcon = Auriga_Fuselage_1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#$@PART[Auriga_Fuselage_1]/entryCost$
    @entryCost *= #$@KIWI_ENGINE_MULTIPLIERS/KEROLOX/UPGRADE_ENTRYCOST_MULTIPLIER$
    @title ^= #:INSERTPARTTITLE:$@PART[Auriga_Fuselage_1]/title$:
    @description ^= #:INSERTPART:$@PART[Auriga_Fuselage_1]/engineName$:
}
@PART[Auriga_Fuselage_1]:NEEDS[Tantares]:HAS[~engineUpgrade[off]]:AFTER[zzKiwiTechTree]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48" s="14"/>
      <c r="AF148" s="18" t="s">
        <v>330</v>
      </c>
      <c r="AG148" s="18"/>
      <c r="AH148" s="18"/>
      <c r="AI148" s="18"/>
      <c r="AJ148" s="18"/>
      <c r="AK148" s="18"/>
      <c r="AL148" s="18"/>
      <c r="AM148" s="19" t="str">
        <f t="shared" si="7"/>
        <v/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IF(P148="Engine",_xlfn.XLOOKUP(_xlfn.CONCAT(N148,O148+AS148),TechTree!$C$2:$C$500,TechTree!$D$2:$D$500,"Not Valid Combination",0,1),"")</f>
        <v>Not Valid Combination</v>
      </c>
    </row>
    <row r="149" spans="1:46" ht="348.5" x14ac:dyDescent="0.35">
      <c r="A149" t="s">
        <v>594</v>
      </c>
      <c r="B149" t="s">
        <v>1323</v>
      </c>
      <c r="C149" t="s">
        <v>894</v>
      </c>
      <c r="D149" t="s">
        <v>895</v>
      </c>
      <c r="E149" t="s">
        <v>616</v>
      </c>
      <c r="F149" t="s">
        <v>604</v>
      </c>
      <c r="G149">
        <v>3000</v>
      </c>
      <c r="H149">
        <v>600</v>
      </c>
      <c r="I149">
        <v>0.2</v>
      </c>
      <c r="J149" t="s">
        <v>26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@TechRequired = ",M149,IF($R149&lt;&gt;"",_xlfn.CONCAT(CHAR(10),"    @",$R$1," = ",$R149),""),IF($S149&lt;&gt;"",_xlfn.CONCAT(CHAR(10),"    @",$S$1," = ",$S149),""),IF($T149&lt;&gt;"",_xlfn.CONCAT(CHAR(10),"    @",$T$1," = ",$T149)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@PART[Auriga_Parachute_1]:AFTER[Tantares] // Auriga MR1 Return Parachute
{
    @TechRequired = Not Valid Combination
    spacePlaneSystemUpgradeType = 
}</v>
      </c>
      <c r="M149" s="9" t="str">
        <f>_xlfn.XLOOKUP(_xlfn.CONCAT(N149,O149),TechTree!$C$2:$C$500,TechTree!$D$2:$D$500,"Not Valid Combination",0,1)</f>
        <v>Not Valid Combination</v>
      </c>
      <c r="N149" s="8" t="s">
        <v>337</v>
      </c>
      <c r="O149" s="8">
        <v>-75</v>
      </c>
      <c r="P149" s="8" t="s">
        <v>290</v>
      </c>
      <c r="V149" s="10" t="s">
        <v>244</v>
      </c>
      <c r="W149" s="10" t="s">
        <v>260</v>
      </c>
      <c r="Z149" s="10" t="s">
        <v>295</v>
      </c>
      <c r="AA149" s="10" t="s">
        <v>304</v>
      </c>
      <c r="AB149" s="10" t="s">
        <v>330</v>
      </c>
      <c r="AD14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Auriga_Parachute_1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49" s="14"/>
      <c r="AF149" s="18" t="s">
        <v>330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IF(P149="Engine",_xlfn.XLOOKUP(_xlfn.CONCAT(N149,O149+AS149),TechTree!$C$2:$C$500,TechTree!$D$2:$D$500,"Not Valid Combination",0,1),"")</f>
        <v/>
      </c>
    </row>
    <row r="150" spans="1:46" ht="348.5" x14ac:dyDescent="0.35">
      <c r="A150" t="s">
        <v>594</v>
      </c>
      <c r="B150" t="s">
        <v>1324</v>
      </c>
      <c r="C150" t="s">
        <v>896</v>
      </c>
      <c r="D150" t="s">
        <v>897</v>
      </c>
      <c r="E150" t="s">
        <v>616</v>
      </c>
      <c r="F150" t="s">
        <v>6</v>
      </c>
      <c r="G150">
        <v>11875</v>
      </c>
      <c r="H150">
        <v>2375</v>
      </c>
      <c r="I150">
        <v>1.5</v>
      </c>
      <c r="J150" t="s">
        <v>58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@TechRequired = ",M150,IF($R150&lt;&gt;"",_xlfn.CONCAT(CHAR(10),"    @",$R$1," = ",$R150),""),IF($S150&lt;&gt;"",_xlfn.CONCAT(CHAR(10),"    @",$S$1," = ",$S150),""),IF($T150&lt;&gt;"",_xlfn.CONCAT(CHAR(10),"    @",$T$1," = ",$T150)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@PART[aquarius_crew_s1p5_1]:AFTER[Tantares] // Aquarius 18-A "MÃ¥neÃ¸yne" Landing Capsule
{
    @TechRequired = Not Valid Combination
    engineUpgradeType = standardLFO
    engineNumber = 
    engineNumberUpgrade = 
    engineName = 
    engineNameUpgrade = 
    enginePartUpgradeName = 
}</v>
      </c>
      <c r="M150" s="9" t="str">
        <f>_xlfn.XLOOKUP(_xlfn.CONCAT(N150,O150),TechTree!$C$2:$C$500,TechTree!$D$2:$D$500,"Not Valid Combination",0,1)</f>
        <v>Not Valid Combination</v>
      </c>
      <c r="N150" s="8" t="s">
        <v>214</v>
      </c>
      <c r="O150" s="8">
        <v>-76</v>
      </c>
      <c r="P150" s="8" t="s">
        <v>11</v>
      </c>
      <c r="V150" s="10" t="s">
        <v>244</v>
      </c>
      <c r="W150" s="10" t="s">
        <v>255</v>
      </c>
      <c r="Z150" s="10" t="s">
        <v>295</v>
      </c>
      <c r="AA150" s="10" t="s">
        <v>304</v>
      </c>
      <c r="AB150" s="10" t="s">
        <v>330</v>
      </c>
      <c r="AD150" s="12" t="str">
        <f t="shared" si="6"/>
        <v>PARTUPGRADE:NEEDS[Tantares]
{
    name = 
    type = engine
    partIcon = aquarius_crew_s1p5_1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#$@PART[aquarius_crew_s1p5_1]/entryCost$
    @entryCost *= #$@KIWI_ENGINE_MULTIPLIERS/KEROLOX/UPGRADE_ENTRYCOST_MULTIPLIER$
    @title ^= #:INSERTPARTTITLE:$@PART[aquarius_crew_s1p5_1]/title$:
    @description ^= #:INSERTPART:$@PART[aquarius_crew_s1p5_1]/engineName$:
}
@PART[aquarius_crew_s1p5_1]:NEEDS[Tantares]:HAS[~engineUpgrade[off]]:AFTER[zzKiwiTechTree]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50" s="14"/>
      <c r="AF150" s="18" t="s">
        <v>330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50" s="16" t="str">
        <f>IF(P150="Engine",VLOOKUP(W150,EngineUpgrades!$A$2:$C$19,2,FALSE),"")</f>
        <v>singleFuel</v>
      </c>
      <c r="AQ150" s="16" t="str">
        <f>IF(P150="Engine",VLOOKUP(W150,EngineUpgrades!$A$2:$C$19,3,FALSE),"")</f>
        <v>KEROLOX</v>
      </c>
      <c r="AR150" s="15" t="str">
        <f>_xlfn.XLOOKUP(AP150,EngineUpgrades!$D$1:$J$1,EngineUpgrades!$D$17:$J$17,"",0,1)</f>
        <v xml:space="preserve">    engineNumber = 
    engineNumberUpgrade = 
    engineName = 
    engineNameUpgrade = 
</v>
      </c>
      <c r="AS150" s="17">
        <v>2</v>
      </c>
      <c r="AT150" s="16" t="str">
        <f>IF(P150="Engine",_xlfn.XLOOKUP(_xlfn.CONCAT(N150,O150+AS150),TechTree!$C$2:$C$500,TechTree!$D$2:$D$500,"Not Valid Combination",0,1),"")</f>
        <v>Not Valid Combination</v>
      </c>
    </row>
    <row r="151" spans="1:46" ht="348.5" x14ac:dyDescent="0.35">
      <c r="A151" t="s">
        <v>594</v>
      </c>
      <c r="B151" t="s">
        <v>1325</v>
      </c>
      <c r="C151" t="s">
        <v>898</v>
      </c>
      <c r="D151" t="s">
        <v>899</v>
      </c>
      <c r="E151" t="s">
        <v>616</v>
      </c>
      <c r="F151" t="s">
        <v>604</v>
      </c>
      <c r="G151">
        <v>750</v>
      </c>
      <c r="H151">
        <v>150</v>
      </c>
      <c r="I151">
        <v>7.4999999999999997E-2</v>
      </c>
      <c r="J151" t="s">
        <v>58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@TechRequired = ",M151,IF($R151&lt;&gt;"",_xlfn.CONCAT(CHAR(10),"    @",$R$1," = ",$R151),""),IF($S151&lt;&gt;"",_xlfn.CONCAT(CHAR(10),"    @",$S$1," = ",$S151),""),IF($T151&lt;&gt;"",_xlfn.CONCAT(CHAR(10),"    @",$T$1," = ",$T151)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@PART[aquarius_drogue_parachute_s0_1]:AFTER[Tantares] // Aquarius Size 0 Drogue Parachute
{
    @TechRequired = Not Valid Combination
    spacePlaneSystemUpgradeType = 
}</v>
      </c>
      <c r="M151" s="9" t="str">
        <f>_xlfn.XLOOKUP(_xlfn.CONCAT(N151,O151),TechTree!$C$2:$C$500,TechTree!$D$2:$D$500,"Not Valid Combination",0,1)</f>
        <v>Not Valid Combination</v>
      </c>
      <c r="N151" s="8" t="s">
        <v>337</v>
      </c>
      <c r="O151" s="8">
        <v>-77</v>
      </c>
      <c r="P151" s="8" t="s">
        <v>290</v>
      </c>
      <c r="V151" s="10" t="s">
        <v>244</v>
      </c>
      <c r="W151" s="10" t="s">
        <v>260</v>
      </c>
      <c r="Z151" s="10" t="s">
        <v>295</v>
      </c>
      <c r="AA151" s="10" t="s">
        <v>304</v>
      </c>
      <c r="AB151" s="10" t="s">
        <v>330</v>
      </c>
      <c r="AD15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aquarius_drogue_parachute_s0_1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51" s="14"/>
      <c r="AF151" s="18" t="s">
        <v>330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IF(P151="Engine",_xlfn.XLOOKUP(_xlfn.CONCAT(N151,O151+AS151),TechTree!$C$2:$C$500,TechTree!$D$2:$D$500,"Not Valid Combination",0,1),"")</f>
        <v/>
      </c>
    </row>
    <row r="152" spans="1:46" ht="348.5" x14ac:dyDescent="0.35">
      <c r="A152" t="s">
        <v>594</v>
      </c>
      <c r="B152" t="s">
        <v>1326</v>
      </c>
      <c r="C152" t="s">
        <v>900</v>
      </c>
      <c r="D152" t="s">
        <v>901</v>
      </c>
      <c r="E152" t="s">
        <v>616</v>
      </c>
      <c r="F152" t="s">
        <v>7</v>
      </c>
      <c r="G152">
        <v>1500</v>
      </c>
      <c r="H152">
        <v>300</v>
      </c>
      <c r="I152">
        <v>7.4999999999999997E-2</v>
      </c>
      <c r="J152" t="s">
        <v>58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@TechRequired = ",M152,IF($R152&lt;&gt;"",_xlfn.CONCAT(CHAR(10),"    @",$R$1," = ",$R152),""),IF($S152&lt;&gt;"",_xlfn.CONCAT(CHAR(10),"    @",$S$1," = ",$S152),""),IF($T152&lt;&gt;"",_xlfn.CONCAT(CHAR(10),"    @",$T$1," = ",$T152)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@PART[aquarius_engine_mount_s1p5_1]:AFTER[Tantares] // Aquarius Size 1.5 Engine Mount
{
    @TechRequired = Not Valid Combination
    engineUpgradeType = standardLFO
    engineNumber = 
    engineNumberUpgrade = 
    engineName = 
    engineNameUpgrade = 
    enginePartUpgradeName = 
}</v>
      </c>
      <c r="M152" s="9" t="str">
        <f>_xlfn.XLOOKUP(_xlfn.CONCAT(N152,O152),TechTree!$C$2:$C$500,TechTree!$D$2:$D$500,"Not Valid Combination",0,1)</f>
        <v>Not Valid Combination</v>
      </c>
      <c r="N152" s="8" t="s">
        <v>214</v>
      </c>
      <c r="O152" s="8">
        <v>-78</v>
      </c>
      <c r="P152" s="8" t="s">
        <v>11</v>
      </c>
      <c r="V152" s="10" t="s">
        <v>244</v>
      </c>
      <c r="W152" s="10" t="s">
        <v>255</v>
      </c>
      <c r="Z152" s="10" t="s">
        <v>295</v>
      </c>
      <c r="AA152" s="10" t="s">
        <v>304</v>
      </c>
      <c r="AB152" s="10" t="s">
        <v>330</v>
      </c>
      <c r="AD152" s="12" t="str">
        <f t="shared" si="6"/>
        <v>PARTUPGRADE:NEEDS[Tantares]
{
    name = 
    type = engine
    partIcon = aquarius_engine_mount_s1p5_1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#$@PART[aquarius_engine_mount_s1p5_1]/entryCost$
    @entryCost *= #$@KIWI_ENGINE_MULTIPLIERS/KEROLOX/UPGRADE_ENTRYCOST_MULTIPLIER$
    @title ^= #:INSERTPARTTITLE:$@PART[aquarius_engine_mount_s1p5_1]/title$:
    @description ^= #:INSERTPART:$@PART[aquarius_engine_mount_s1p5_1]/engineName$:
}
@PART[aquarius_engine_mount_s1p5_1]:NEEDS[Tantares]:HAS[~engineUpgrade[off]]:AFTER[zzKiwiTechTree]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52" s="14"/>
      <c r="AF152" s="18" t="s">
        <v>330</v>
      </c>
      <c r="AG152" s="18"/>
      <c r="AH152" s="18"/>
      <c r="AI152" s="18"/>
      <c r="AJ152" s="18"/>
      <c r="AK152" s="18"/>
      <c r="AL152" s="18"/>
      <c r="AM152" s="19" t="str">
        <f t="shared" si="7"/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52" s="16" t="str">
        <f>IF(P152="Engine",VLOOKUP(W152,EngineUpgrades!$A$2:$C$19,2,FALSE),"")</f>
        <v>singleFuel</v>
      </c>
      <c r="AQ152" s="16" t="str">
        <f>IF(P152="Engine",VLOOKUP(W152,EngineUpgrades!$A$2:$C$19,3,FALSE),"")</f>
        <v>KEROLOX</v>
      </c>
      <c r="AR152" s="15" t="str">
        <f>_xlfn.XLOOKUP(AP152,EngineUpgrades!$D$1:$J$1,EngineUpgrades!$D$17:$J$17,"",0,1)</f>
        <v xml:space="preserve">    engineNumber = 
    engineNumberUpgrade = 
    engineName = 
    engineNameUpgrade = 
</v>
      </c>
      <c r="AS152" s="17">
        <v>2</v>
      </c>
      <c r="AT152" s="16" t="str">
        <f>IF(P152="Engine",_xlfn.XLOOKUP(_xlfn.CONCAT(N152,O152+AS152),TechTree!$C$2:$C$500,TechTree!$D$2:$D$500,"Not Valid Combination",0,1),"")</f>
        <v>Not Valid Combination</v>
      </c>
    </row>
    <row r="153" spans="1:46" ht="348.5" x14ac:dyDescent="0.35">
      <c r="A153" t="s">
        <v>594</v>
      </c>
      <c r="B153" t="s">
        <v>1327</v>
      </c>
      <c r="C153" t="s">
        <v>902</v>
      </c>
      <c r="D153" t="s">
        <v>903</v>
      </c>
      <c r="E153" t="s">
        <v>616</v>
      </c>
      <c r="F153" t="s">
        <v>7</v>
      </c>
      <c r="G153">
        <v>1500</v>
      </c>
      <c r="H153">
        <v>300</v>
      </c>
      <c r="I153">
        <v>3.7499999999999999E-2</v>
      </c>
      <c r="J153" t="s">
        <v>58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@TechRequired = ",M153,IF($R153&lt;&gt;"",_xlfn.CONCAT(CHAR(10),"    @",$R$1," = ",$R153),""),IF($S153&lt;&gt;"",_xlfn.CONCAT(CHAR(10),"    @",$S$1," = ",$S153),""),IF($T153&lt;&gt;"",_xlfn.CONCAT(CHAR(10),"    @",$T$1," = ",$T153)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@PART[aquarius_fuselage_s1p5_1]:AFTER[Tantares] // Aquarius Size 1.5 Fuselage A
{
    @TechRequired = Not Valid Combination
    spacePlaneSystemUpgradeType = 
}</v>
      </c>
      <c r="M153" s="9" t="str">
        <f>_xlfn.XLOOKUP(_xlfn.CONCAT(N153,O153),TechTree!$C$2:$C$500,TechTree!$D$2:$D$500,"Not Valid Combination",0,1)</f>
        <v>Not Valid Combination</v>
      </c>
      <c r="N153" s="8" t="s">
        <v>337</v>
      </c>
      <c r="O153" s="8">
        <v>-79</v>
      </c>
      <c r="P153" s="8" t="s">
        <v>290</v>
      </c>
      <c r="V153" s="10" t="s">
        <v>244</v>
      </c>
      <c r="W153" s="10" t="s">
        <v>260</v>
      </c>
      <c r="Z153" s="10" t="s">
        <v>295</v>
      </c>
      <c r="AA153" s="10" t="s">
        <v>304</v>
      </c>
      <c r="AB153" s="10" t="s">
        <v>330</v>
      </c>
      <c r="AD15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53" s="14"/>
      <c r="AF153" s="18" t="s">
        <v>330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IF(P153="Engine",_xlfn.XLOOKUP(_xlfn.CONCAT(N153,O153+AS153),TechTree!$C$2:$C$500,TechTree!$D$2:$D$500,"Not Valid Combination",0,1),"")</f>
        <v/>
      </c>
    </row>
    <row r="154" spans="1:46" ht="348.5" x14ac:dyDescent="0.35">
      <c r="A154" t="s">
        <v>594</v>
      </c>
      <c r="B154" t="s">
        <v>1328</v>
      </c>
      <c r="C154" t="s">
        <v>904</v>
      </c>
      <c r="D154" t="s">
        <v>905</v>
      </c>
      <c r="E154" t="s">
        <v>616</v>
      </c>
      <c r="F154" t="s">
        <v>7</v>
      </c>
      <c r="G154">
        <v>3000</v>
      </c>
      <c r="H154">
        <v>600</v>
      </c>
      <c r="I154">
        <v>7.4999999999999997E-2</v>
      </c>
      <c r="J154" t="s">
        <v>58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@TechRequired = ",M154,IF($R154&lt;&gt;"",_xlfn.CONCAT(CHAR(10),"    @",$R$1," = ",$R154),""),IF($S154&lt;&gt;"",_xlfn.CONCAT(CHAR(10),"    @",$S$1," = ",$S154),""),IF($T154&lt;&gt;"",_xlfn.CONCAT(CHAR(10),"    @",$T$1," = ",$T154)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@PART[aquarius_fuselage_s1p5_2]:AFTER[Tantares] // Aquarius Size 1.5 Fuselage B
{
    @TechRequired = Not Valid Combination
    engineUpgradeType = standardLFO
    engineNumber = 
    engineNumberUpgrade = 
    engineName = 
    engineNameUpgrade = 
    enginePartUpgradeName = 
}</v>
      </c>
      <c r="M154" s="9" t="str">
        <f>_xlfn.XLOOKUP(_xlfn.CONCAT(N154,O154),TechTree!$C$2:$C$500,TechTree!$D$2:$D$500,"Not Valid Combination",0,1)</f>
        <v>Not Valid Combination</v>
      </c>
      <c r="N154" s="8" t="s">
        <v>214</v>
      </c>
      <c r="O154" s="8">
        <v>-80</v>
      </c>
      <c r="P154" s="8" t="s">
        <v>11</v>
      </c>
      <c r="V154" s="10" t="s">
        <v>244</v>
      </c>
      <c r="W154" s="10" t="s">
        <v>255</v>
      </c>
      <c r="Z154" s="10" t="s">
        <v>295</v>
      </c>
      <c r="AA154" s="10" t="s">
        <v>304</v>
      </c>
      <c r="AB154" s="10" t="s">
        <v>330</v>
      </c>
      <c r="AD154" s="12" t="str">
        <f t="shared" si="6"/>
        <v>PARTUPGRADE:NEEDS[Tantares]
{
    name = 
    type = engine
    partIcon = aquarius_fuselage_s1p5_2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#$@PART[aquarius_fuselage_s1p5_2]/entryCost$
    @entryCost *= #$@KIWI_ENGINE_MULTIPLIERS/KEROLOX/UPGRADE_ENTRYCOST_MULTIPLIER$
    @title ^= #:INSERTPARTTITLE:$@PART[aquarius_fuselage_s1p5_2]/title$:
    @description ^= #:INSERTPART:$@PART[aquarius_fuselage_s1p5_2]/engineName$:
}
@PART[aquarius_fuselage_s1p5_2]:NEEDS[Tantares]:HAS[~engineUpgrade[off]]:AFTER[zzKiwiTechTree]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54" s="14"/>
      <c r="AF154" s="18" t="s">
        <v>330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54" s="16" t="str">
        <f>IF(P154="Engine",VLOOKUP(W154,EngineUpgrades!$A$2:$C$19,2,FALSE),"")</f>
        <v>singleFuel</v>
      </c>
      <c r="AQ154" s="16" t="str">
        <f>IF(P154="Engine",VLOOKUP(W154,EngineUpgrades!$A$2:$C$19,3,FALSE),"")</f>
        <v>KEROLOX</v>
      </c>
      <c r="AR154" s="15" t="str">
        <f>_xlfn.XLOOKUP(AP154,EngineUpgrades!$D$1:$J$1,EngineUpgrades!$D$17:$J$17,"",0,1)</f>
        <v xml:space="preserve">    engineNumber = 
    engineNumberUpgrade = 
    engineName = 
    engineNameUpgrade = 
</v>
      </c>
      <c r="AS154" s="17">
        <v>2</v>
      </c>
      <c r="AT154" s="16" t="str">
        <f>IF(P154="Engine",_xlfn.XLOOKUP(_xlfn.CONCAT(N154,O154+AS154),TechTree!$C$2:$C$500,TechTree!$D$2:$D$500,"Not Valid Combination",0,1),"")</f>
        <v>Not Valid Combination</v>
      </c>
    </row>
    <row r="155" spans="1:46" ht="348.5" x14ac:dyDescent="0.35">
      <c r="A155" t="s">
        <v>594</v>
      </c>
      <c r="B155" t="s">
        <v>1329</v>
      </c>
      <c r="C155" t="s">
        <v>906</v>
      </c>
      <c r="D155" t="s">
        <v>907</v>
      </c>
      <c r="E155" t="s">
        <v>616</v>
      </c>
      <c r="F155" t="s">
        <v>370</v>
      </c>
      <c r="G155">
        <v>2500</v>
      </c>
      <c r="H155">
        <v>500</v>
      </c>
      <c r="I155">
        <v>0.25</v>
      </c>
      <c r="J155" t="s">
        <v>58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@TechRequired = ",M155,IF($R155&lt;&gt;"",_xlfn.CONCAT(CHAR(10),"    @",$R$1," = ",$R155),""),IF($S155&lt;&gt;"",_xlfn.CONCAT(CHAR(10),"    @",$S$1," = ",$S155),""),IF($T155&lt;&gt;"",_xlfn.CONCAT(CHAR(10),"    @",$T$1," = ",$T155)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@PART[aquarius_heatshield_s1p5_1]:AFTER[Tantares] // Aquarius Size 1.5 Heatshield
{
    @TechRequired = Not Valid Combination
    spacePlaneSystemUpgradeType = 
}</v>
      </c>
      <c r="M155" s="9" t="str">
        <f>_xlfn.XLOOKUP(_xlfn.CONCAT(N155,O155),TechTree!$C$2:$C$500,TechTree!$D$2:$D$500,"Not Valid Combination",0,1)</f>
        <v>Not Valid Combination</v>
      </c>
      <c r="N155" s="8" t="s">
        <v>337</v>
      </c>
      <c r="O155" s="8">
        <v>-81</v>
      </c>
      <c r="P155" s="8" t="s">
        <v>290</v>
      </c>
      <c r="V155" s="10" t="s">
        <v>244</v>
      </c>
      <c r="W155" s="10" t="s">
        <v>260</v>
      </c>
      <c r="Z155" s="10" t="s">
        <v>295</v>
      </c>
      <c r="AA155" s="10" t="s">
        <v>304</v>
      </c>
      <c r="AB155" s="10" t="s">
        <v>330</v>
      </c>
      <c r="AD15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aquarius_heatshield_s1p5_1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55" s="14"/>
      <c r="AF155" s="18" t="s">
        <v>330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IF(P155="Engine",_xlfn.XLOOKUP(_xlfn.CONCAT(N155,O155+AS155),TechTree!$C$2:$C$500,TechTree!$D$2:$D$500,"Not Valid Combination",0,1),"")</f>
        <v/>
      </c>
    </row>
    <row r="156" spans="1:46" ht="348.5" x14ac:dyDescent="0.35">
      <c r="A156" t="s">
        <v>594</v>
      </c>
      <c r="B156" t="s">
        <v>1330</v>
      </c>
      <c r="C156" t="s">
        <v>908</v>
      </c>
      <c r="D156" t="s">
        <v>909</v>
      </c>
      <c r="E156" t="s">
        <v>616</v>
      </c>
      <c r="F156" t="s">
        <v>604</v>
      </c>
      <c r="G156">
        <v>3000</v>
      </c>
      <c r="H156">
        <v>600</v>
      </c>
      <c r="I156">
        <v>0.2</v>
      </c>
      <c r="J156" t="s">
        <v>58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@TechRequired = ",M156,IF($R156&lt;&gt;"",_xlfn.CONCAT(CHAR(10),"    @",$R$1," = ",$R156),""),IF($S156&lt;&gt;"",_xlfn.CONCAT(CHAR(10),"    @",$S$1," = ",$S156),""),IF($T156&lt;&gt;"",_xlfn.CONCAT(CHAR(10),"    @",$T$1," = ",$T156)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@PART[aquarius_parachute_s0p5_1]:AFTER[Tantares] // Aquarius Size 0.5 Inline Parachute
{
    @TechRequired = Not Valid Combination
    engineUpgradeType = standardLFO
    engineNumber = 
    engineNumberUpgrade = 
    engineName = 
    engineNameUpgrade = 
    enginePartUpgradeName = 
}</v>
      </c>
      <c r="M156" s="9" t="str">
        <f>_xlfn.XLOOKUP(_xlfn.CONCAT(N156,O156),TechTree!$C$2:$C$500,TechTree!$D$2:$D$500,"Not Valid Combination",0,1)</f>
        <v>Not Valid Combination</v>
      </c>
      <c r="N156" s="8" t="s">
        <v>214</v>
      </c>
      <c r="O156" s="8">
        <v>-82</v>
      </c>
      <c r="P156" s="8" t="s">
        <v>11</v>
      </c>
      <c r="V156" s="10" t="s">
        <v>244</v>
      </c>
      <c r="W156" s="10" t="s">
        <v>255</v>
      </c>
      <c r="Z156" s="10" t="s">
        <v>295</v>
      </c>
      <c r="AA156" s="10" t="s">
        <v>304</v>
      </c>
      <c r="AB156" s="10" t="s">
        <v>330</v>
      </c>
      <c r="AD156" s="12" t="str">
        <f t="shared" si="6"/>
        <v>PARTUPGRADE:NEEDS[Tantares]
{
    name = 
    type = engine
    partIcon = aquarius_parachute_s0p5_1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#$@PART[aquarius_parachute_s0p5_1]/entryCost$
    @entryCost *= #$@KIWI_ENGINE_MULTIPLIERS/KEROLOX/UPGRADE_ENTRYCOST_MULTIPLIER$
    @title ^= #:INSERTPARTTITLE:$@PART[aquarius_parachute_s0p5_1]/title$:
    @description ^= #:INSERTPART:$@PART[aquarius_parachute_s0p5_1]/engineName$:
}
@PART[aquarius_parachute_s0p5_1]:NEEDS[Tantares]:HAS[~engineUpgrade[off]]:AFTER[zzKiwiTechTree]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56" s="14"/>
      <c r="AF156" s="18" t="s">
        <v>330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56" s="16" t="str">
        <f>IF(P156="Engine",VLOOKUP(W156,EngineUpgrades!$A$2:$C$19,2,FALSE),"")</f>
        <v>singleFuel</v>
      </c>
      <c r="AQ156" s="16" t="str">
        <f>IF(P156="Engine",VLOOKUP(W156,EngineUpgrades!$A$2:$C$19,3,FALSE),"")</f>
        <v>KEROLOX</v>
      </c>
      <c r="AR156" s="15" t="str">
        <f>_xlfn.XLOOKUP(AP156,EngineUpgrades!$D$1:$J$1,EngineUpgrades!$D$17:$J$17,"",0,1)</f>
        <v xml:space="preserve">    engineNumber = 
    engineNumberUpgrade = 
    engineName = 
    engineNameUpgrade = 
</v>
      </c>
      <c r="AS156" s="17">
        <v>2</v>
      </c>
      <c r="AT156" s="16" t="str">
        <f>IF(P156="Engine",_xlfn.XLOOKUP(_xlfn.CONCAT(N156,O156+AS156),TechTree!$C$2:$C$500,TechTree!$D$2:$D$500,"Not Valid Combination",0,1),"")</f>
        <v>Not Valid Combination</v>
      </c>
    </row>
    <row r="157" spans="1:46" ht="348.5" x14ac:dyDescent="0.35">
      <c r="A157" t="s">
        <v>594</v>
      </c>
      <c r="B157" t="s">
        <v>1331</v>
      </c>
      <c r="C157" t="s">
        <v>910</v>
      </c>
      <c r="D157" t="s">
        <v>911</v>
      </c>
      <c r="E157" t="s">
        <v>616</v>
      </c>
      <c r="F157" t="s">
        <v>372</v>
      </c>
      <c r="G157">
        <v>2200</v>
      </c>
      <c r="H157">
        <v>440</v>
      </c>
      <c r="I157">
        <v>0.25</v>
      </c>
      <c r="J157" t="s">
        <v>58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@TechRequired = ",M157,IF($R157&lt;&gt;"",_xlfn.CONCAT(CHAR(10),"    @",$R$1," = ",$R157),""),IF($S157&lt;&gt;"",_xlfn.CONCAT(CHAR(10),"    @",$S$1," = ",$S157),""),IF($T157&lt;&gt;"",_xlfn.CONCAT(CHAR(10),"    @",$T$1," = ",$T157)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@PART[aquarius_service_module_s1p5_1]:AFTER[Tantares] // Aquarius Size 1.5 Service Module A
{
    @TechRequired = Not Valid Combination
    spacePlaneSystemUpgradeType = 
}</v>
      </c>
      <c r="M157" s="9" t="str">
        <f>_xlfn.XLOOKUP(_xlfn.CONCAT(N157,O157),TechTree!$C$2:$C$500,TechTree!$D$2:$D$500,"Not Valid Combination",0,1)</f>
        <v>Not Valid Combination</v>
      </c>
      <c r="N157" s="8" t="s">
        <v>337</v>
      </c>
      <c r="O157" s="8">
        <v>-83</v>
      </c>
      <c r="P157" s="8" t="s">
        <v>290</v>
      </c>
      <c r="V157" s="10" t="s">
        <v>244</v>
      </c>
      <c r="W157" s="10" t="s">
        <v>260</v>
      </c>
      <c r="Z157" s="10" t="s">
        <v>295</v>
      </c>
      <c r="AA157" s="10" t="s">
        <v>304</v>
      </c>
      <c r="AB157" s="10" t="s">
        <v>330</v>
      </c>
      <c r="AD15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57" s="14"/>
      <c r="AF157" s="18" t="s">
        <v>330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IF(P157="Engine",_xlfn.XLOOKUP(_xlfn.CONCAT(N157,O157+AS157),TechTree!$C$2:$C$500,TechTree!$D$2:$D$500,"Not Valid Combination",0,1),"")</f>
        <v/>
      </c>
    </row>
    <row r="158" spans="1:46" ht="348.5" x14ac:dyDescent="0.35">
      <c r="A158" t="s">
        <v>594</v>
      </c>
      <c r="B158" t="s">
        <v>1332</v>
      </c>
      <c r="C158" t="s">
        <v>912</v>
      </c>
      <c r="D158" t="s">
        <v>913</v>
      </c>
      <c r="E158" t="s">
        <v>616</v>
      </c>
      <c r="F158" t="s">
        <v>372</v>
      </c>
      <c r="G158">
        <v>4400</v>
      </c>
      <c r="H158">
        <v>880</v>
      </c>
      <c r="I158">
        <v>0.5</v>
      </c>
      <c r="J158" t="s">
        <v>58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@TechRequired = ",M158,IF($R158&lt;&gt;"",_xlfn.CONCAT(CHAR(10),"    @",$R$1," = ",$R158),""),IF($S158&lt;&gt;"",_xlfn.CONCAT(CHAR(10),"    @",$S$1," = ",$S158),""),IF($T158&lt;&gt;"",_xlfn.CONCAT(CHAR(10),"    @",$T$1," = ",$T158)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@PART[aquarius_service_module_s1p5_2]:AFTER[Tantares] // Aquarius Size 1.5 Service Module B
{
    @TechRequired = Not Valid Combination
    engineUpgradeType = standardLFO
    engineNumber = 
    engineNumberUpgrade = 
    engineName = 
    engineNameUpgrade = 
    enginePartUpgradeName = 
}</v>
      </c>
      <c r="M158" s="9" t="str">
        <f>_xlfn.XLOOKUP(_xlfn.CONCAT(N158,O158),TechTree!$C$2:$C$500,TechTree!$D$2:$D$500,"Not Valid Combination",0,1)</f>
        <v>Not Valid Combination</v>
      </c>
      <c r="N158" s="8" t="s">
        <v>214</v>
      </c>
      <c r="O158" s="8">
        <v>-84</v>
      </c>
      <c r="P158" s="8" t="s">
        <v>11</v>
      </c>
      <c r="V158" s="10" t="s">
        <v>244</v>
      </c>
      <c r="W158" s="10" t="s">
        <v>255</v>
      </c>
      <c r="Z158" s="10" t="s">
        <v>295</v>
      </c>
      <c r="AA158" s="10" t="s">
        <v>304</v>
      </c>
      <c r="AB158" s="10" t="s">
        <v>330</v>
      </c>
      <c r="AD158" s="12" t="str">
        <f t="shared" si="6"/>
        <v>PARTUPGRADE:NEEDS[Tantares]
{
    name = 
    type = engine
    partIcon = aquarius_service_module_s1p5_2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#$@PART[aquarius_service_module_s1p5_2]/entryCost$
    @entryCost *= #$@KIWI_ENGINE_MULTIPLIERS/KEROLOX/UPGRADE_ENTRYCOST_MULTIPLIER$
    @title ^= #:INSERTPARTTITLE:$@PART[aquarius_service_module_s1p5_2]/title$:
    @description ^= #:INSERTPART:$@PART[aquarius_service_module_s1p5_2]/engineName$:
}
@PART[aquarius_service_module_s1p5_2]:NEEDS[Tantares]:HAS[~engineUpgrade[off]]:AFTER[zzKiwiTechTree]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58" s="14"/>
      <c r="AF158" s="18" t="s">
        <v>330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58" s="16" t="str">
        <f>IF(P158="Engine",VLOOKUP(W158,EngineUpgrades!$A$2:$C$19,2,FALSE),"")</f>
        <v>singleFuel</v>
      </c>
      <c r="AQ158" s="16" t="str">
        <f>IF(P158="Engine",VLOOKUP(W158,EngineUpgrades!$A$2:$C$19,3,FALSE),"")</f>
        <v>KEROLOX</v>
      </c>
      <c r="AR158" s="15" t="str">
        <f>_xlfn.XLOOKUP(AP158,EngineUpgrades!$D$1:$J$1,EngineUpgrades!$D$17:$J$17,"",0,1)</f>
        <v xml:space="preserve">    engineNumber = 
    engineNumberUpgrade = 
    engineName = 
    engineNameUpgrade = 
</v>
      </c>
      <c r="AS158" s="17">
        <v>2</v>
      </c>
      <c r="AT158" s="16" t="str">
        <f>IF(P158="Engine",_xlfn.XLOOKUP(_xlfn.CONCAT(N158,O158+AS158),TechTree!$C$2:$C$500,TechTree!$D$2:$D$500,"Not Valid Combination",0,1),"")</f>
        <v>Not Valid Combination</v>
      </c>
    </row>
    <row r="159" spans="1:46" ht="348.5" x14ac:dyDescent="0.35">
      <c r="A159" t="s">
        <v>594</v>
      </c>
      <c r="B159" t="s">
        <v>1333</v>
      </c>
      <c r="C159" t="s">
        <v>914</v>
      </c>
      <c r="D159" t="s">
        <v>915</v>
      </c>
      <c r="E159" t="s">
        <v>597</v>
      </c>
      <c r="F159" t="s">
        <v>6</v>
      </c>
      <c r="G159">
        <v>3500</v>
      </c>
      <c r="H159">
        <v>1000</v>
      </c>
      <c r="I159">
        <v>1</v>
      </c>
      <c r="J159" t="s">
        <v>23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@TechRequired = ",M159,IF($R159&lt;&gt;"",_xlfn.CONCAT(CHAR(10),"    @",$R$1," = ",$R159),""),IF($S159&lt;&gt;"",_xlfn.CONCAT(CHAR(10),"    @",$S$1," = ",$S159),""),IF($T159&lt;&gt;"",_xlfn.CONCAT(CHAR(10),"    @",$T$1," = ",$T159)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@PART[virgo_crew_s1_1]:AFTER[Tantares] // Virgo 12-A "MÃ¥nelampe" Crew Capsule
{
    @TechRequired = Not Valid Combination
    spacePlaneSystemUpgradeType = 
}</v>
      </c>
      <c r="M159" s="9" t="str">
        <f>_xlfn.XLOOKUP(_xlfn.CONCAT(N159,O159),TechTree!$C$2:$C$500,TechTree!$D$2:$D$500,"Not Valid Combination",0,1)</f>
        <v>Not Valid Combination</v>
      </c>
      <c r="N159" s="8" t="s">
        <v>337</v>
      </c>
      <c r="O159" s="8">
        <v>-85</v>
      </c>
      <c r="P159" s="8" t="s">
        <v>290</v>
      </c>
      <c r="V159" s="10" t="s">
        <v>244</v>
      </c>
      <c r="W159" s="10" t="s">
        <v>260</v>
      </c>
      <c r="Z159" s="10" t="s">
        <v>295</v>
      </c>
      <c r="AA159" s="10" t="s">
        <v>304</v>
      </c>
      <c r="AB159" s="10" t="s">
        <v>330</v>
      </c>
      <c r="AD15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59" s="14"/>
      <c r="AF159" s="18" t="s">
        <v>330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IF(P159="Engine",_xlfn.XLOOKUP(_xlfn.CONCAT(N159,O159+AS159),TechTree!$C$2:$C$500,TechTree!$D$2:$D$500,"Not Valid Combination",0,1),"")</f>
        <v/>
      </c>
    </row>
    <row r="160" spans="1:46" ht="348.5" x14ac:dyDescent="0.35">
      <c r="A160" t="s">
        <v>594</v>
      </c>
      <c r="B160" t="s">
        <v>1334</v>
      </c>
      <c r="C160" t="s">
        <v>916</v>
      </c>
      <c r="D160" t="s">
        <v>917</v>
      </c>
      <c r="E160" t="s">
        <v>597</v>
      </c>
      <c r="F160" t="s">
        <v>373</v>
      </c>
      <c r="G160">
        <v>1250</v>
      </c>
      <c r="H160">
        <v>250</v>
      </c>
      <c r="I160">
        <v>0.3</v>
      </c>
      <c r="J160" t="s">
        <v>23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@TechRequired = ",M160,IF($R160&lt;&gt;"",_xlfn.CONCAT(CHAR(10),"    @",$R$1," = ",$R160),""),IF($S160&lt;&gt;"",_xlfn.CONCAT(CHAR(10),"    @",$S$1," = ",$S160),""),IF($T160&lt;&gt;"",_xlfn.CONCAT(CHAR(10),"    @",$T$1," = ",$T160)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@PART[virgo_engine_s1_1]:AFTER[Tantares] // Virgo S5.62 "MÃ¥nekanin" Service Module
{
    @TechRequired = Not Valid Combination
    engineUpgradeType = standardLFO
    engineNumber = 
    engineNumberUpgrade = 
    engineName = 
    engineNameUpgrade = 
    enginePartUpgradeName = 
}</v>
      </c>
      <c r="M160" s="9" t="str">
        <f>_xlfn.XLOOKUP(_xlfn.CONCAT(N160,O160),TechTree!$C$2:$C$500,TechTree!$D$2:$D$500,"Not Valid Combination",0,1)</f>
        <v>Not Valid Combination</v>
      </c>
      <c r="N160" s="8" t="s">
        <v>214</v>
      </c>
      <c r="O160" s="8">
        <v>-86</v>
      </c>
      <c r="P160" s="8" t="s">
        <v>11</v>
      </c>
      <c r="V160" s="10" t="s">
        <v>244</v>
      </c>
      <c r="W160" s="10" t="s">
        <v>255</v>
      </c>
      <c r="Z160" s="10" t="s">
        <v>295</v>
      </c>
      <c r="AA160" s="10" t="s">
        <v>304</v>
      </c>
      <c r="AB160" s="10" t="s">
        <v>330</v>
      </c>
      <c r="AD160" s="12" t="str">
        <f t="shared" si="6"/>
        <v>PARTUPGRADE:NEEDS[Tantares]
{
    name = 
    type = engine
    partIcon = virgo_engine_s1_1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#$@PART[virgo_engine_s1_1]/entryCost$
    @entryCost *= #$@KIWI_ENGINE_MULTIPLIERS/KEROLOX/UPGRADE_ENTRYCOST_MULTIPLIER$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60" s="14"/>
      <c r="AF160" s="18" t="s">
        <v>330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60" s="16" t="str">
        <f>IF(P160="Engine",VLOOKUP(W160,EngineUpgrades!$A$2:$C$19,2,FALSE),"")</f>
        <v>singleFuel</v>
      </c>
      <c r="AQ160" s="16" t="str">
        <f>IF(P160="Engine",VLOOKUP(W160,EngineUpgrades!$A$2:$C$19,3,FALSE),"")</f>
        <v>KEROLOX</v>
      </c>
      <c r="AR160" s="15" t="str">
        <f>_xlfn.XLOOKUP(AP160,EngineUpgrades!$D$1:$J$1,EngineUpgrades!$D$17:$J$17,"",0,1)</f>
        <v xml:space="preserve">    engineNumber = 
    engineNumberUpgrade = 
    engineName = 
    engineNameUpgrade = 
</v>
      </c>
      <c r="AS160" s="17">
        <v>2</v>
      </c>
      <c r="AT160" s="16" t="str">
        <f>IF(P160="Engine",_xlfn.XLOOKUP(_xlfn.CONCAT(N160,O160+AS160),TechTree!$C$2:$C$500,TechTree!$D$2:$D$500,"Not Valid Combination",0,1),"")</f>
        <v>Not Valid Combination</v>
      </c>
    </row>
    <row r="161" spans="1:46" ht="348.5" x14ac:dyDescent="0.35">
      <c r="A161" t="s">
        <v>594</v>
      </c>
      <c r="B161" t="s">
        <v>1335</v>
      </c>
      <c r="C161" t="s">
        <v>918</v>
      </c>
      <c r="D161" t="s">
        <v>919</v>
      </c>
      <c r="E161" t="s">
        <v>597</v>
      </c>
      <c r="F161" t="s">
        <v>373</v>
      </c>
      <c r="G161">
        <v>750</v>
      </c>
      <c r="H161">
        <v>150</v>
      </c>
      <c r="I161">
        <v>0.06</v>
      </c>
      <c r="J161" t="s">
        <v>23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@TechRequired = ",M161,IF($R161&lt;&gt;"",_xlfn.CONCAT(CHAR(10),"    @",$R$1," = ",$R161),""),IF($S161&lt;&gt;"",_xlfn.CONCAT(CHAR(10),"    @",$S$1," = ",$S161),""),IF($T161&lt;&gt;"",_xlfn.CONCAT(CHAR(10),"    @",$T$1," = ",$T161)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@PART[virgo_fuel_tank_s1_1]:AFTER[Tantares] // Virgo Size 1 Monopropellant Tank A
{
    @TechRequired = Not Valid Combination
    spacePlaneSystemUpgradeType = 
}</v>
      </c>
      <c r="M161" s="9" t="str">
        <f>_xlfn.XLOOKUP(_xlfn.CONCAT(N161,O161),TechTree!$C$2:$C$500,TechTree!$D$2:$D$500,"Not Valid Combination",0,1)</f>
        <v>Not Valid Combination</v>
      </c>
      <c r="N161" s="8" t="s">
        <v>337</v>
      </c>
      <c r="O161" s="8">
        <v>-87</v>
      </c>
      <c r="P161" s="8" t="s">
        <v>290</v>
      </c>
      <c r="V161" s="10" t="s">
        <v>244</v>
      </c>
      <c r="W161" s="10" t="s">
        <v>260</v>
      </c>
      <c r="Z161" s="10" t="s">
        <v>295</v>
      </c>
      <c r="AA161" s="10" t="s">
        <v>304</v>
      </c>
      <c r="AB161" s="10" t="s">
        <v>330</v>
      </c>
      <c r="AD16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61" s="14"/>
      <c r="AF161" s="18" t="s">
        <v>330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IF(P161="Engine",_xlfn.XLOOKUP(_xlfn.CONCAT(N161,O161+AS161),TechTree!$C$2:$C$500,TechTree!$D$2:$D$500,"Not Valid Combination",0,1),"")</f>
        <v/>
      </c>
    </row>
    <row r="162" spans="1:46" ht="348.5" x14ac:dyDescent="0.35">
      <c r="A162" t="s">
        <v>594</v>
      </c>
      <c r="B162" t="s">
        <v>1336</v>
      </c>
      <c r="C162" t="s">
        <v>920</v>
      </c>
      <c r="D162" t="s">
        <v>921</v>
      </c>
      <c r="E162" t="s">
        <v>597</v>
      </c>
      <c r="F162" t="s">
        <v>373</v>
      </c>
      <c r="G162">
        <v>1500</v>
      </c>
      <c r="H162">
        <v>300</v>
      </c>
      <c r="I162">
        <v>0.12</v>
      </c>
      <c r="J162" t="s">
        <v>23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@TechRequired = ",M162,IF($R162&lt;&gt;"",_xlfn.CONCAT(CHAR(10),"    @",$R$1," = ",$R162),""),IF($S162&lt;&gt;"",_xlfn.CONCAT(CHAR(10),"    @",$S$1," = ",$S162),""),IF($T162&lt;&gt;"",_xlfn.CONCAT(CHAR(10),"    @",$T$1," = ",$T162)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>@PART[virgo_fuel_tank_s1_2]:AFTER[Tantares] // Virgo Size 1 Monopropellant Tank B
{
    @TechRequired = Not Valid Combination
    engineUpgradeType = standardLFO
    engineNumber = 
    engineNumberUpgrade = 
    engineName = 
    engineNameUpgrade = 
    enginePartUpgradeName = 
}</v>
      </c>
      <c r="M162" s="9" t="str">
        <f>_xlfn.XLOOKUP(_xlfn.CONCAT(N162,O162),TechTree!$C$2:$C$500,TechTree!$D$2:$D$500,"Not Valid Combination",0,1)</f>
        <v>Not Valid Combination</v>
      </c>
      <c r="N162" s="8" t="s">
        <v>214</v>
      </c>
      <c r="O162" s="8">
        <v>-88</v>
      </c>
      <c r="P162" s="8" t="s">
        <v>11</v>
      </c>
      <c r="V162" s="10" t="s">
        <v>244</v>
      </c>
      <c r="W162" s="10" t="s">
        <v>255</v>
      </c>
      <c r="Z162" s="10" t="s">
        <v>295</v>
      </c>
      <c r="AA162" s="10" t="s">
        <v>304</v>
      </c>
      <c r="AB162" s="10" t="s">
        <v>330</v>
      </c>
      <c r="AD162" s="12" t="str">
        <f t="shared" si="6"/>
        <v>PARTUPGRADE:NEEDS[Tantares]
{
    name = 
    type = engine
    partIcon = virgo_fuel_tank_s1_2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#$@PART[virgo_fuel_tank_s1_2]/entryCost$
    @entryCost *= #$@KIWI_ENGINE_MULTIPLIERS/KEROLOX/UPGRADE_ENTRYCOST_MULTIPLIER$
    @title ^= #:INSERTPARTTITLE:$@PART[virgo_fuel_tank_s1_2]/title$:
    @description ^= #:INSERTPART:$@PART[virgo_fuel_tank_s1_2]/engineName$:
}
@PART[virgo_fuel_tank_s1_2]:NEEDS[Tantares]:HAS[~engineUpgrade[off]]:AFTER[zzKiwiTechTree]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62" s="14"/>
      <c r="AF162" s="18" t="s">
        <v>330</v>
      </c>
      <c r="AG162" s="18"/>
      <c r="AH162" s="18"/>
      <c r="AI162" s="18"/>
      <c r="AJ162" s="18"/>
      <c r="AK162" s="18"/>
      <c r="AL162" s="18"/>
      <c r="AM162" s="19" t="str">
        <f t="shared" si="7"/>
        <v/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KEROLOX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IF(P162="Engine",_xlfn.XLOOKUP(_xlfn.CONCAT(N162,O162+AS162),TechTree!$C$2:$C$500,TechTree!$D$2:$D$500,"Not Valid Combination",0,1),"")</f>
        <v>Not Valid Combination</v>
      </c>
    </row>
    <row r="163" spans="1:46" ht="348.5" x14ac:dyDescent="0.35">
      <c r="A163" t="s">
        <v>594</v>
      </c>
      <c r="B163" t="s">
        <v>1337</v>
      </c>
      <c r="C163" t="s">
        <v>922</v>
      </c>
      <c r="D163" t="s">
        <v>923</v>
      </c>
      <c r="E163" t="s">
        <v>597</v>
      </c>
      <c r="F163" t="s">
        <v>604</v>
      </c>
      <c r="G163">
        <v>1000</v>
      </c>
      <c r="H163">
        <v>400</v>
      </c>
      <c r="I163">
        <v>0.3</v>
      </c>
      <c r="J163" t="s">
        <v>23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@TechRequired = ",M163,IF($R163&lt;&gt;"",_xlfn.CONCAT(CHAR(10),"    @",$R$1," = ",$R163),""),IF($S163&lt;&gt;"",_xlfn.CONCAT(CHAR(10),"    @",$S$1," = ",$S163),""),IF($T163&lt;&gt;"",_xlfn.CONCAT(CHAR(10),"    @",$T$1," = ",$T163)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@PART[virgo_orbital_module_s1_1]:AFTER[Tantares] // Virgo 93-A "MÃ¥nekuppola" Orbital Module
{
    @TechRequired = Not Valid Combination
    spacePlaneSystemUpgradeType = 
}</v>
      </c>
      <c r="M163" s="9" t="str">
        <f>_xlfn.XLOOKUP(_xlfn.CONCAT(N163,O163),TechTree!$C$2:$C$500,TechTree!$D$2:$D$500,"Not Valid Combination",0,1)</f>
        <v>Not Valid Combination</v>
      </c>
      <c r="N163" s="8" t="s">
        <v>337</v>
      </c>
      <c r="O163" s="8">
        <v>-89</v>
      </c>
      <c r="P163" s="8" t="s">
        <v>290</v>
      </c>
      <c r="V163" s="10" t="s">
        <v>244</v>
      </c>
      <c r="W163" s="10" t="s">
        <v>260</v>
      </c>
      <c r="Z163" s="10" t="s">
        <v>295</v>
      </c>
      <c r="AA163" s="10" t="s">
        <v>304</v>
      </c>
      <c r="AB163" s="10" t="s">
        <v>330</v>
      </c>
      <c r="AD16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63" s="14"/>
      <c r="AF163" s="18" t="s">
        <v>330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IF(P163="Engine",_xlfn.XLOOKUP(_xlfn.CONCAT(N163,O163+AS163),TechTree!$C$2:$C$500,TechTree!$D$2:$D$500,"Not Valid Combination",0,1),"")</f>
        <v/>
      </c>
    </row>
    <row r="164" spans="1:46" ht="348.5" x14ac:dyDescent="0.35">
      <c r="A164" t="s">
        <v>594</v>
      </c>
      <c r="B164" t="s">
        <v>1338</v>
      </c>
      <c r="C164" t="s">
        <v>924</v>
      </c>
      <c r="D164" t="s">
        <v>925</v>
      </c>
      <c r="E164" t="s">
        <v>597</v>
      </c>
      <c r="F164" t="s">
        <v>373</v>
      </c>
      <c r="G164">
        <v>750</v>
      </c>
      <c r="H164">
        <v>150</v>
      </c>
      <c r="I164">
        <v>0.08</v>
      </c>
      <c r="J164" t="s">
        <v>23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@TechRequired = ",M164,IF($R164&lt;&gt;"",_xlfn.CONCAT(CHAR(10),"    @",$R$1," = ",$R164),""),IF($S164&lt;&gt;"",_xlfn.CONCAT(CHAR(10),"    @",$S$1," = ",$S164),""),IF($T164&lt;&gt;"",_xlfn.CONCAT(CHAR(10),"    @",$T$1," = ",$T164)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@PART[virgo_radiator_fuel_tank_s1_1]:AFTER[Tantares] // Virgo Size 1 Radiator Monopropellant Tank A
{
    @TechRequired = Not Valid Combination
    engineUpgradeType = standardLFO
    engineNumber = 
    engineNumberUpgrade = 
    engineName = 
    engineNameUpgrade = 
    enginePartUpgradeName = 
}</v>
      </c>
      <c r="M164" s="9" t="str">
        <f>_xlfn.XLOOKUP(_xlfn.CONCAT(N164,O164),TechTree!$C$2:$C$500,TechTree!$D$2:$D$500,"Not Valid Combination",0,1)</f>
        <v>Not Valid Combination</v>
      </c>
      <c r="N164" s="8" t="s">
        <v>214</v>
      </c>
      <c r="O164" s="8">
        <v>-90</v>
      </c>
      <c r="P164" s="8" t="s">
        <v>11</v>
      </c>
      <c r="V164" s="10" t="s">
        <v>244</v>
      </c>
      <c r="W164" s="10" t="s">
        <v>255</v>
      </c>
      <c r="Z164" s="10" t="s">
        <v>295</v>
      </c>
      <c r="AA164" s="10" t="s">
        <v>304</v>
      </c>
      <c r="AB164" s="10" t="s">
        <v>330</v>
      </c>
      <c r="AD164" s="12" t="str">
        <f t="shared" si="6"/>
        <v>PARTUPGRADE:NEEDS[Tantares]
{
    name = 
    type = engine
    partIcon = virgo_radiator_fuel_tank_s1_1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#$@PART[virgo_radiator_fuel_tank_s1_1]/entryCost$
    @entryCost *= #$@KIWI_ENGINE_MULTIPLIERS/KEROLOX/UPGRADE_ENTRYCOST_MULTIPLIER$
    @title ^= #:INSERTPARTTITLE:$@PART[virgo_radiator_fuel_tank_s1_1]/title$:
    @description ^= #:INSERTPART:$@PART[virgo_radiator_fuel_tank_s1_1]/engineName$:
}
@PART[virgo_radiator_fuel_tank_s1_1]:NEEDS[Tantares]:HAS[~engineUpgrade[off]]:AFTER[zzKiwiTechTree]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64" s="14"/>
      <c r="AF164" s="18" t="s">
        <v>330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64" s="16" t="str">
        <f>IF(P164="Engine",VLOOKUP(W164,EngineUpgrades!$A$2:$C$19,2,FALSE),"")</f>
        <v>singleFuel</v>
      </c>
      <c r="AQ164" s="16" t="str">
        <f>IF(P164="Engine",VLOOKUP(W164,EngineUpgrades!$A$2:$C$19,3,FALSE),"")</f>
        <v>KEROLOX</v>
      </c>
      <c r="AR164" s="15" t="str">
        <f>_xlfn.XLOOKUP(AP164,EngineUpgrades!$D$1:$J$1,EngineUpgrades!$D$17:$J$17,"",0,1)</f>
        <v xml:space="preserve">    engineNumber = 
    engineNumberUpgrade = 
    engineName = 
    engineNameUpgrade = 
</v>
      </c>
      <c r="AS164" s="17">
        <v>2</v>
      </c>
      <c r="AT164" s="16" t="str">
        <f>IF(P164="Engine",_xlfn.XLOOKUP(_xlfn.CONCAT(N164,O164+AS164),TechTree!$C$2:$C$500,TechTree!$D$2:$D$500,"Not Valid Combination",0,1),"")</f>
        <v>Not Valid Combination</v>
      </c>
    </row>
    <row r="165" spans="1:46" ht="348.5" x14ac:dyDescent="0.35">
      <c r="A165" t="s">
        <v>594</v>
      </c>
      <c r="B165" t="s">
        <v>1339</v>
      </c>
      <c r="C165" t="s">
        <v>926</v>
      </c>
      <c r="D165" t="s">
        <v>927</v>
      </c>
      <c r="E165" t="s">
        <v>597</v>
      </c>
      <c r="F165" t="s">
        <v>373</v>
      </c>
      <c r="G165">
        <v>1500</v>
      </c>
      <c r="H165">
        <v>300</v>
      </c>
      <c r="I165">
        <v>0.16</v>
      </c>
      <c r="J165" t="s">
        <v>23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@TechRequired = ",M165,IF($R165&lt;&gt;"",_xlfn.CONCAT(CHAR(10),"    @",$R$1," = ",$R165),""),IF($S165&lt;&gt;"",_xlfn.CONCAT(CHAR(10),"    @",$S$1," = ",$S165),""),IF($T165&lt;&gt;"",_xlfn.CONCAT(CHAR(10),"    @",$T$1," = ",$T165)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@PART[virgo_radiator_fuel_tank_s1_2]:AFTER[Tantares] // Virgo Size 1 Radiator Monopropellant Tank B
{
    @TechRequired = Not Valid Combination
    spacePlaneSystemUpgradeType = 
}</v>
      </c>
      <c r="M165" s="9" t="str">
        <f>_xlfn.XLOOKUP(_xlfn.CONCAT(N165,O165),TechTree!$C$2:$C$500,TechTree!$D$2:$D$500,"Not Valid Combination",0,1)</f>
        <v>Not Valid Combination</v>
      </c>
      <c r="N165" s="8" t="s">
        <v>337</v>
      </c>
      <c r="O165" s="8">
        <v>-91</v>
      </c>
      <c r="P165" s="8" t="s">
        <v>290</v>
      </c>
      <c r="V165" s="10" t="s">
        <v>244</v>
      </c>
      <c r="W165" s="10" t="s">
        <v>260</v>
      </c>
      <c r="Z165" s="10" t="s">
        <v>295</v>
      </c>
      <c r="AA165" s="10" t="s">
        <v>304</v>
      </c>
      <c r="AB165" s="10" t="s">
        <v>330</v>
      </c>
      <c r="AD16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65" s="14"/>
      <c r="AF165" s="18" t="s">
        <v>330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IF(P165="Engine",_xlfn.XLOOKUP(_xlfn.CONCAT(N165,O165+AS165),TechTree!$C$2:$C$500,TechTree!$D$2:$D$500,"Not Valid Combination",0,1),"")</f>
        <v/>
      </c>
    </row>
    <row r="166" spans="1:46" ht="348.5" x14ac:dyDescent="0.35">
      <c r="A166" t="s">
        <v>594</v>
      </c>
      <c r="B166" t="s">
        <v>1340</v>
      </c>
      <c r="C166" t="s">
        <v>928</v>
      </c>
      <c r="D166" t="s">
        <v>929</v>
      </c>
      <c r="E166" t="s">
        <v>597</v>
      </c>
      <c r="F166" t="s">
        <v>7</v>
      </c>
      <c r="G166">
        <v>500</v>
      </c>
      <c r="H166">
        <v>100</v>
      </c>
      <c r="I166">
        <v>0.05</v>
      </c>
      <c r="J166" t="s">
        <v>41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@TechRequired = ",M166,IF($R166&lt;&gt;"",_xlfn.CONCAT(CHAR(10),"    @",$R$1," = ",$R166),""),IF($S166&lt;&gt;"",_xlfn.CONCAT(CHAR(10),"    @",$S$1," = ",$S166),""),IF($T166&lt;&gt;"",_xlfn.CONCAT(CHAR(10),"    @",$T$1," = ",$T166)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@PART[dalim_adapter_s0p5_s0_1]:AFTER[Tantares] // Dalim Size 0.5 to Size 0 Adapter
{
    @TechRequired = Not Valid Combination
    engineUpgradeType = standardLFO
    engineNumber = 
    engineNumberUpgrade = 
    engineName = 
    engineNameUpgrade = 
    enginePartUpgradeName = 
}</v>
      </c>
      <c r="M166" s="9" t="str">
        <f>_xlfn.XLOOKUP(_xlfn.CONCAT(N166,O166),TechTree!$C$2:$C$500,TechTree!$D$2:$D$500,"Not Valid Combination",0,1)</f>
        <v>Not Valid Combination</v>
      </c>
      <c r="N166" s="8" t="s">
        <v>214</v>
      </c>
      <c r="O166" s="8">
        <v>-92</v>
      </c>
      <c r="P166" s="8" t="s">
        <v>11</v>
      </c>
      <c r="V166" s="10" t="s">
        <v>244</v>
      </c>
      <c r="W166" s="10" t="s">
        <v>255</v>
      </c>
      <c r="Z166" s="10" t="s">
        <v>295</v>
      </c>
      <c r="AA166" s="10" t="s">
        <v>304</v>
      </c>
      <c r="AB166" s="10" t="s">
        <v>330</v>
      </c>
      <c r="AD166" s="12" t="str">
        <f t="shared" si="6"/>
        <v>PARTUPGRADE:NEEDS[Tantares]
{
    name = 
    type = engine
    partIcon = dalim_adapter_s0p5_s0_1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#$@PART[dalim_adapter_s0p5_s0_1]/entryCost$
    @entryCost *= #$@KIWI_ENGINE_MULTIPLIERS/KEROLOX/UPGRADE_ENTRYCOST_MULTIPLIER$
    @title ^= #:INSERTPARTTITLE:$@PART[dalim_adapter_s0p5_s0_1]/title$:
    @description ^= #:INSERTPART:$@PART[dalim_adapter_s0p5_s0_1]/engineName$:
}
@PART[dalim_adapter_s0p5_s0_1]:NEEDS[Tantares]:HAS[~engineUpgrade[off]]:AFTER[zzKiwiTechTree]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66" s="14"/>
      <c r="AF166" s="18" t="s">
        <v>330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66" s="16" t="str">
        <f>IF(P166="Engine",VLOOKUP(W166,EngineUpgrades!$A$2:$C$19,2,FALSE),"")</f>
        <v>singleFuel</v>
      </c>
      <c r="AQ166" s="16" t="str">
        <f>IF(P166="Engine",VLOOKUP(W166,EngineUpgrades!$A$2:$C$19,3,FALSE),"")</f>
        <v>KEROLOX</v>
      </c>
      <c r="AR166" s="15" t="str">
        <f>_xlfn.XLOOKUP(AP166,EngineUpgrades!$D$1:$J$1,EngineUpgrades!$D$17:$J$17,"",0,1)</f>
        <v xml:space="preserve">    engineNumber = 
    engineNumberUpgrade = 
    engineName = 
    engineNameUpgrade = 
</v>
      </c>
      <c r="AS166" s="17">
        <v>2</v>
      </c>
      <c r="AT166" s="16" t="str">
        <f>IF(P166="Engine",_xlfn.XLOOKUP(_xlfn.CONCAT(N166,O166+AS166),TechTree!$C$2:$C$500,TechTree!$D$2:$D$500,"Not Valid Combination",0,1),"")</f>
        <v>Not Valid Combination</v>
      </c>
    </row>
    <row r="167" spans="1:46" ht="348.5" x14ac:dyDescent="0.35">
      <c r="A167" t="s">
        <v>594</v>
      </c>
      <c r="B167" t="s">
        <v>1341</v>
      </c>
      <c r="C167" t="s">
        <v>930</v>
      </c>
      <c r="D167" t="s">
        <v>931</v>
      </c>
      <c r="E167" t="s">
        <v>597</v>
      </c>
      <c r="F167" t="s">
        <v>6</v>
      </c>
      <c r="G167">
        <v>28125</v>
      </c>
      <c r="H167">
        <v>5625</v>
      </c>
      <c r="I167">
        <v>0.15</v>
      </c>
      <c r="J167" t="s">
        <v>41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@TechRequired = ",M167,IF($R167&lt;&gt;"",_xlfn.CONCAT(CHAR(10),"    @",$R$1," = ",$R167),""),IF($S167&lt;&gt;"",_xlfn.CONCAT(CHAR(10),"    @",$S$1," = ",$S167),""),IF($T167&lt;&gt;"",_xlfn.CONCAT(CHAR(10),"    @",$T$1," = ",$T167)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@PART[dalim_control_s0p5_1]:AFTER[Tantares] // Dalim TK313 Automated Control Block
{
    @TechRequired = Not Valid Combination
    spacePlaneSystemUpgradeType = 
}</v>
      </c>
      <c r="M167" s="9" t="str">
        <f>_xlfn.XLOOKUP(_xlfn.CONCAT(N167,O167),TechTree!$C$2:$C$500,TechTree!$D$2:$D$500,"Not Valid Combination",0,1)</f>
        <v>Not Valid Combination</v>
      </c>
      <c r="N167" s="8" t="s">
        <v>337</v>
      </c>
      <c r="O167" s="8">
        <v>-93</v>
      </c>
      <c r="P167" s="8" t="s">
        <v>290</v>
      </c>
      <c r="V167" s="10" t="s">
        <v>244</v>
      </c>
      <c r="W167" s="10" t="s">
        <v>260</v>
      </c>
      <c r="Z167" s="10" t="s">
        <v>295</v>
      </c>
      <c r="AA167" s="10" t="s">
        <v>304</v>
      </c>
      <c r="AB167" s="10" t="s">
        <v>330</v>
      </c>
      <c r="AD16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dalim_control_s0p5_1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67" s="14"/>
      <c r="AF167" s="18" t="s">
        <v>330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IF(P167="Engine",_xlfn.XLOOKUP(_xlfn.CONCAT(N167,O167+AS167),TechTree!$C$2:$C$500,TechTree!$D$2:$D$500,"Not Valid Combination",0,1),"")</f>
        <v/>
      </c>
    </row>
    <row r="168" spans="1:46" ht="348.5" x14ac:dyDescent="0.35">
      <c r="A168" t="s">
        <v>594</v>
      </c>
      <c r="B168" t="s">
        <v>1342</v>
      </c>
      <c r="C168" t="s">
        <v>932</v>
      </c>
      <c r="D168" t="s">
        <v>933</v>
      </c>
      <c r="E168" t="s">
        <v>597</v>
      </c>
      <c r="F168" t="s">
        <v>9</v>
      </c>
      <c r="G168">
        <v>9000</v>
      </c>
      <c r="H168">
        <v>1800</v>
      </c>
      <c r="I168">
        <v>0.15</v>
      </c>
      <c r="J168" t="s">
        <v>39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@TechRequired = ",M168,IF($R168&lt;&gt;"",_xlfn.CONCAT(CHAR(10),"    @",$R$1," = ",$R168),""),IF($S168&lt;&gt;"",_xlfn.CONCAT(CHAR(10),"    @",$S$1," = ",$S168),""),IF($T168&lt;&gt;"",_xlfn.CONCAT(CHAR(10),"    @",$T$1," = ",$T168)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@PART[dalim_materials_bay_s0p5_1]:AFTER[Tantares] // Dalim MSU15 Materials Science Bay
{
    @TechRequired = Not Valid Combination
    engineUpgradeType = standardLFO
    engineNumber = 
    engineNumberUpgrade = 
    engineName = 
    engineNameUpgrade = 
    enginePartUpgradeName = 
}</v>
      </c>
      <c r="M168" s="9" t="str">
        <f>_xlfn.XLOOKUP(_xlfn.CONCAT(N168,O168),TechTree!$C$2:$C$500,TechTree!$D$2:$D$500,"Not Valid Combination",0,1)</f>
        <v>Not Valid Combination</v>
      </c>
      <c r="N168" s="8" t="s">
        <v>214</v>
      </c>
      <c r="O168" s="8">
        <v>-94</v>
      </c>
      <c r="P168" s="8" t="s">
        <v>11</v>
      </c>
      <c r="V168" s="10" t="s">
        <v>244</v>
      </c>
      <c r="W168" s="10" t="s">
        <v>255</v>
      </c>
      <c r="Z168" s="10" t="s">
        <v>295</v>
      </c>
      <c r="AA168" s="10" t="s">
        <v>304</v>
      </c>
      <c r="AB168" s="10" t="s">
        <v>330</v>
      </c>
      <c r="AD168" s="12" t="str">
        <f t="shared" si="6"/>
        <v>PARTUPGRADE:NEEDS[Tantares]
{
    name = 
    type = engine
    partIcon = dalim_materials_bay_s0p5_1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#$@PART[dalim_materials_bay_s0p5_1]/entryCost$
    @entryCost *= #$@KIWI_ENGINE_MULTIPLIERS/KEROLOX/UPGRADE_ENTRYCOST_MULTIPLIER$
    @title ^= #:INSERTPARTTITLE:$@PART[dalim_materials_bay_s0p5_1]/title$:
    @description ^= #:INSERTPART:$@PART[dalim_materials_bay_s0p5_1]/engineName$:
}
@PART[dalim_materials_bay_s0p5_1]:NEEDS[Tantares]:HAS[~engineUpgrade[off]]:AFTER[zzKiwiTechTree]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68" s="14"/>
      <c r="AF168" s="18" t="s">
        <v>330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68" s="16" t="str">
        <f>IF(P168="Engine",VLOOKUP(W168,EngineUpgrades!$A$2:$C$19,2,FALSE),"")</f>
        <v>singleFuel</v>
      </c>
      <c r="AQ168" s="16" t="str">
        <f>IF(P168="Engine",VLOOKUP(W168,EngineUpgrades!$A$2:$C$19,3,FALSE),"")</f>
        <v>KEROLOX</v>
      </c>
      <c r="AR168" s="15" t="str">
        <f>_xlfn.XLOOKUP(AP168,EngineUpgrades!$D$1:$J$1,EngineUpgrades!$D$17:$J$17,"",0,1)</f>
        <v xml:space="preserve">    engineNumber = 
    engineNumberUpgrade = 
    engineName = 
    engineNameUpgrade = 
</v>
      </c>
      <c r="AS168" s="17">
        <v>2</v>
      </c>
      <c r="AT168" s="16" t="str">
        <f>IF(P168="Engine",_xlfn.XLOOKUP(_xlfn.CONCAT(N168,O168+AS168),TechTree!$C$2:$C$500,TechTree!$D$2:$D$500,"Not Valid Combination",0,1),"")</f>
        <v>Not Valid Combination</v>
      </c>
    </row>
    <row r="169" spans="1:46" ht="348.5" x14ac:dyDescent="0.35">
      <c r="A169" t="s">
        <v>594</v>
      </c>
      <c r="B169" t="s">
        <v>1343</v>
      </c>
      <c r="C169" t="s">
        <v>934</v>
      </c>
      <c r="D169" t="s">
        <v>935</v>
      </c>
      <c r="E169" t="s">
        <v>597</v>
      </c>
      <c r="F169" t="s">
        <v>9</v>
      </c>
      <c r="G169">
        <v>12200</v>
      </c>
      <c r="H169">
        <v>8800</v>
      </c>
      <c r="I169">
        <v>0.1</v>
      </c>
      <c r="J169" t="s">
        <v>41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@TechRequired = ",M169,IF($R169&lt;&gt;"",_xlfn.CONCAT(CHAR(10),"    @",$R$1," = ",$R169),""),IF($S169&lt;&gt;"",_xlfn.CONCAT(CHAR(10),"    @",$S$1," = ",$S169),""),IF($T169&lt;&gt;"",_xlfn.CONCAT(CHAR(10),"    @",$T$1," = ",$T169)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@PART[dalim_sensor_radiometer_s0_1]:AFTER[Tantares] // Dalim Ã†R Wide Spectrum Radiometer
{
    @TechRequired = Not Valid Combination
    spacePlaneSystemUpgradeType = 
}</v>
      </c>
      <c r="M169" s="9" t="str">
        <f>_xlfn.XLOOKUP(_xlfn.CONCAT(N169,O169),TechTree!$C$2:$C$500,TechTree!$D$2:$D$500,"Not Valid Combination",0,1)</f>
        <v>Not Valid Combination</v>
      </c>
      <c r="N169" s="8" t="s">
        <v>337</v>
      </c>
      <c r="O169" s="8">
        <v>-95</v>
      </c>
      <c r="P169" s="8" t="s">
        <v>290</v>
      </c>
      <c r="V169" s="10" t="s">
        <v>244</v>
      </c>
      <c r="W169" s="10" t="s">
        <v>260</v>
      </c>
      <c r="Z169" s="10" t="s">
        <v>295</v>
      </c>
      <c r="AA169" s="10" t="s">
        <v>304</v>
      </c>
      <c r="AB169" s="10" t="s">
        <v>330</v>
      </c>
      <c r="AD16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dalim_sensor_radiometer_s0_1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69" s="14"/>
      <c r="AF169" s="18" t="s">
        <v>330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IF(P169="Engine",_xlfn.XLOOKUP(_xlfn.CONCAT(N169,O169+AS169),TechTree!$C$2:$C$500,TechTree!$D$2:$D$500,"Not Valid Combination",0,1),"")</f>
        <v/>
      </c>
    </row>
    <row r="170" spans="1:46" ht="348.5" x14ac:dyDescent="0.35">
      <c r="A170" t="s">
        <v>594</v>
      </c>
      <c r="B170" t="s">
        <v>1344</v>
      </c>
      <c r="C170" t="s">
        <v>936</v>
      </c>
      <c r="D170" t="s">
        <v>937</v>
      </c>
      <c r="E170" t="s">
        <v>597</v>
      </c>
      <c r="F170" t="s">
        <v>10</v>
      </c>
      <c r="G170">
        <v>450</v>
      </c>
      <c r="H170">
        <v>450</v>
      </c>
      <c r="I170">
        <v>0.02</v>
      </c>
      <c r="J170" t="s">
        <v>47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@TechRequired = ",M170,IF($R170&lt;&gt;"",_xlfn.CONCAT(CHAR(10),"    @",$R$1," = ",$R170),""),IF($S170&lt;&gt;"",_xlfn.CONCAT(CHAR(10),"    @",$S$1," = ",$S170),""),IF($T170&lt;&gt;"",_xlfn.CONCAT(CHAR(10),"    @",$T$1," = ",$T170)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@PART[dalim_solar_srf_1_1]:AFTER[Tantares] // Dalim SV1 Solar Array
{
    @TechRequired = Not Valid Combination
    engineUpgradeType = standardLFO
    engineNumber = 
    engineNumberUpgrade = 
    engineName = 
    engineNameUpgrade = 
    enginePartUpgradeName = 
}</v>
      </c>
      <c r="M170" s="9" t="str">
        <f>_xlfn.XLOOKUP(_xlfn.CONCAT(N170,O170),TechTree!$C$2:$C$500,TechTree!$D$2:$D$500,"Not Valid Combination",0,1)</f>
        <v>Not Valid Combination</v>
      </c>
      <c r="N170" s="8" t="s">
        <v>214</v>
      </c>
      <c r="O170" s="8">
        <v>-96</v>
      </c>
      <c r="P170" s="8" t="s">
        <v>11</v>
      </c>
      <c r="V170" s="10" t="s">
        <v>244</v>
      </c>
      <c r="W170" s="10" t="s">
        <v>255</v>
      </c>
      <c r="Z170" s="10" t="s">
        <v>295</v>
      </c>
      <c r="AA170" s="10" t="s">
        <v>304</v>
      </c>
      <c r="AB170" s="10" t="s">
        <v>330</v>
      </c>
      <c r="AD170" s="12" t="str">
        <f t="shared" si="6"/>
        <v>PARTUPGRADE:NEEDS[Tantares]
{
    name = 
    type = engine
    partIcon = dalim_solar_srf_1_1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#$@PART[dalim_solar_srf_1_1]/entryCost$
    @entryCost *= #$@KIWI_ENGINE_MULTIPLIERS/KEROLOX/UPGRADE_ENTRYCOST_MULTIPLIER$
    @title ^= #:INSERTPARTTITLE:$@PART[dalim_solar_srf_1_1]/title$:
    @description ^= #:INSERTPART:$@PART[dalim_solar_srf_1_1]/engineName$:
}
@PART[dalim_solar_srf_1_1]:NEEDS[Tantares]:HAS[~engineUpgrade[off]]:AFTER[zzKiwiTechTree]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70" s="14"/>
      <c r="AF170" s="18" t="s">
        <v>330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70" s="16" t="str">
        <f>IF(P170="Engine",VLOOKUP(W170,EngineUpgrades!$A$2:$C$19,2,FALSE),"")</f>
        <v>singleFuel</v>
      </c>
      <c r="AQ170" s="16" t="str">
        <f>IF(P170="Engine",VLOOKUP(W170,EngineUpgrades!$A$2:$C$19,3,FALSE),"")</f>
        <v>KEROLOX</v>
      </c>
      <c r="AR170" s="15" t="str">
        <f>_xlfn.XLOOKUP(AP170,EngineUpgrades!$D$1:$J$1,EngineUpgrades!$D$17:$J$17,"",0,1)</f>
        <v xml:space="preserve">    engineNumber = 
    engineNumberUpgrade = 
    engineName = 
    engineNameUpgrade = 
</v>
      </c>
      <c r="AS170" s="17">
        <v>2</v>
      </c>
      <c r="AT170" s="16" t="str">
        <f>IF(P170="Engine",_xlfn.XLOOKUP(_xlfn.CONCAT(N170,O170+AS170),TechTree!$C$2:$C$500,TechTree!$D$2:$D$500,"Not Valid Combination",0,1),"")</f>
        <v>Not Valid Combination</v>
      </c>
    </row>
    <row r="171" spans="1:46" ht="348.5" x14ac:dyDescent="0.35">
      <c r="A171" t="s">
        <v>594</v>
      </c>
      <c r="B171" t="s">
        <v>1345</v>
      </c>
      <c r="C171" t="s">
        <v>938</v>
      </c>
      <c r="D171" t="s">
        <v>939</v>
      </c>
      <c r="E171" t="s">
        <v>597</v>
      </c>
      <c r="F171" t="s">
        <v>10</v>
      </c>
      <c r="G171">
        <v>450</v>
      </c>
      <c r="H171">
        <v>450</v>
      </c>
      <c r="I171">
        <v>0.02</v>
      </c>
      <c r="J171" t="s">
        <v>47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@TechRequired = ",M171,IF($R171&lt;&gt;"",_xlfn.CONCAT(CHAR(10),"    @",$R$1," = ",$R171),""),IF($S171&lt;&gt;"",_xlfn.CONCAT(CHAR(10),"    @",$S$1," = ",$S171),""),IF($T171&lt;&gt;"",_xlfn.CONCAT(CHAR(10),"    @",$T$1," = ",$T171)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@PART[dalim_solar_srf_1_2]:AFTER[Tantares] // Dalim SV2 Solar Array
{
    @TechRequired = Not Valid Combination
    spacePlaneSystemUpgradeType = 
}</v>
      </c>
      <c r="M171" s="9" t="str">
        <f>_xlfn.XLOOKUP(_xlfn.CONCAT(N171,O171),TechTree!$C$2:$C$500,TechTree!$D$2:$D$500,"Not Valid Combination",0,1)</f>
        <v>Not Valid Combination</v>
      </c>
      <c r="N171" s="8" t="s">
        <v>337</v>
      </c>
      <c r="O171" s="8">
        <v>-97</v>
      </c>
      <c r="P171" s="8" t="s">
        <v>290</v>
      </c>
      <c r="V171" s="10" t="s">
        <v>244</v>
      </c>
      <c r="W171" s="10" t="s">
        <v>260</v>
      </c>
      <c r="Z171" s="10" t="s">
        <v>295</v>
      </c>
      <c r="AA171" s="10" t="s">
        <v>304</v>
      </c>
      <c r="AB171" s="10" t="s">
        <v>330</v>
      </c>
      <c r="AD17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dalim_solar_srf_1_2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71" s="14"/>
      <c r="AF171" s="18" t="s">
        <v>330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IF(P171="Engine",_xlfn.XLOOKUP(_xlfn.CONCAT(N171,O171+AS171),TechTree!$C$2:$C$500,TechTree!$D$2:$D$500,"Not Valid Combination",0,1),"")</f>
        <v/>
      </c>
    </row>
    <row r="172" spans="1:46" ht="348.5" x14ac:dyDescent="0.35">
      <c r="A172" t="s">
        <v>594</v>
      </c>
      <c r="B172" t="s">
        <v>1346</v>
      </c>
      <c r="C172" t="s">
        <v>940</v>
      </c>
      <c r="D172" t="s">
        <v>941</v>
      </c>
      <c r="E172" t="s">
        <v>616</v>
      </c>
      <c r="F172" t="s">
        <v>6</v>
      </c>
      <c r="G172">
        <v>10000</v>
      </c>
      <c r="H172">
        <v>2000</v>
      </c>
      <c r="I172">
        <v>1.75</v>
      </c>
      <c r="J172" t="s">
        <v>60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@TechRequired = ",M172,IF($R172&lt;&gt;"",_xlfn.CONCAT(CHAR(10),"    @",$R$1," = ",$R172),""),IF($S172&lt;&gt;"",_xlfn.CONCAT(CHAR(10),"    @",$S$1," = ",$S172),""),IF($T172&lt;&gt;"",_xlfn.CONCAT(CHAR(10),"    @",$T$1," = ",$T172)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@PART[eridani_crew_s1p5_1]:AFTER[Tantares] // Eridani 18-A "Kloden" Crew Compartment
{
    @TechRequired = Not Valid Combination
    engineUpgradeType = standardLFO
    engineNumber = 
    engineNumberUpgrade = 
    engineName = 
    engineNameUpgrade = 
    enginePartUpgradeName = 
}</v>
      </c>
      <c r="M172" s="9" t="str">
        <f>_xlfn.XLOOKUP(_xlfn.CONCAT(N172,O172),TechTree!$C$2:$C$500,TechTree!$D$2:$D$500,"Not Valid Combination",0,1)</f>
        <v>Not Valid Combination</v>
      </c>
      <c r="N172" s="8" t="s">
        <v>214</v>
      </c>
      <c r="O172" s="8">
        <v>-98</v>
      </c>
      <c r="P172" s="8" t="s">
        <v>11</v>
      </c>
      <c r="V172" s="10" t="s">
        <v>244</v>
      </c>
      <c r="W172" s="10" t="s">
        <v>255</v>
      </c>
      <c r="Z172" s="10" t="s">
        <v>295</v>
      </c>
      <c r="AA172" s="10" t="s">
        <v>304</v>
      </c>
      <c r="AB172" s="10" t="s">
        <v>330</v>
      </c>
      <c r="AD172" s="12" t="str">
        <f t="shared" si="6"/>
        <v>PARTUPGRADE:NEEDS[Tantares]
{
    name = 
    type = engine
    partIcon = eridani_crew_s1p5_1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#$@PART[eridani_crew_s1p5_1]/entryCost$
    @entryCost *= #$@KIWI_ENGINE_MULTIPLIERS/KEROLOX/UPGRADE_ENTRYCOST_MULTIPLIER$
    @title ^= #:INSERTPARTTITLE:$@PART[eridani_crew_s1p5_1]/title$:
    @description ^= #:INSERTPART:$@PART[eridani_crew_s1p5_1]/engineName$:
}
@PART[eridani_crew_s1p5_1]:NEEDS[Tantares]:HAS[~engineUpgrade[off]]:AFTER[zzKiwiTechTree]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72" s="14"/>
      <c r="AF172" s="18" t="s">
        <v>330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72" s="16" t="str">
        <f>IF(P172="Engine",VLOOKUP(W172,EngineUpgrades!$A$2:$C$19,2,FALSE),"")</f>
        <v>singleFuel</v>
      </c>
      <c r="AQ172" s="16" t="str">
        <f>IF(P172="Engine",VLOOKUP(W172,EngineUpgrades!$A$2:$C$19,3,FALSE),"")</f>
        <v>KEROLOX</v>
      </c>
      <c r="AR172" s="15" t="str">
        <f>_xlfn.XLOOKUP(AP172,EngineUpgrades!$D$1:$J$1,EngineUpgrades!$D$17:$J$17,"",0,1)</f>
        <v xml:space="preserve">    engineNumber = 
    engineNumberUpgrade = 
    engineName = 
    engineNameUpgrade = 
</v>
      </c>
      <c r="AS172" s="17">
        <v>2</v>
      </c>
      <c r="AT172" s="16" t="str">
        <f>IF(P172="Engine",_xlfn.XLOOKUP(_xlfn.CONCAT(N172,O172+AS172),TechTree!$C$2:$C$500,TechTree!$D$2:$D$500,"Not Valid Combination",0,1),"")</f>
        <v>Not Valid Combination</v>
      </c>
    </row>
    <row r="173" spans="1:46" ht="348.5" x14ac:dyDescent="0.35">
      <c r="A173" t="s">
        <v>594</v>
      </c>
      <c r="B173" t="s">
        <v>1347</v>
      </c>
      <c r="C173" t="s">
        <v>942</v>
      </c>
      <c r="D173" t="s">
        <v>943</v>
      </c>
      <c r="E173" t="s">
        <v>616</v>
      </c>
      <c r="F173" t="s">
        <v>604</v>
      </c>
      <c r="G173">
        <v>20000</v>
      </c>
      <c r="H173">
        <v>4000</v>
      </c>
      <c r="I173">
        <v>3.75</v>
      </c>
      <c r="J173" t="s">
        <v>60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@TechRequired = ",M173,IF($R173&lt;&gt;"",_xlfn.CONCAT(CHAR(10),"    @",$R$1," = ",$R173),""),IF($S173&lt;&gt;"",_xlfn.CONCAT(CHAR(10),"    @",$S$1," = ",$S173),""),IF($T173&lt;&gt;"",_xlfn.CONCAT(CHAR(10),"    @",$T$1," = ",$T173)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@PART[eridani_crew_s2_1]:AFTER[Tantares] // Eridani 25-A "Verdenshus" Crew Compartment
{
    @TechRequired = Not Valid Combination
    spacePlaneSystemUpgradeType = 
}</v>
      </c>
      <c r="M173" s="9" t="str">
        <f>_xlfn.XLOOKUP(_xlfn.CONCAT(N173,O173),TechTree!$C$2:$C$500,TechTree!$D$2:$D$500,"Not Valid Combination",0,1)</f>
        <v>Not Valid Combination</v>
      </c>
      <c r="N173" s="8" t="s">
        <v>337</v>
      </c>
      <c r="O173" s="8">
        <v>-99</v>
      </c>
      <c r="P173" s="8" t="s">
        <v>290</v>
      </c>
      <c r="V173" s="10" t="s">
        <v>244</v>
      </c>
      <c r="W173" s="10" t="s">
        <v>260</v>
      </c>
      <c r="Z173" s="10" t="s">
        <v>295</v>
      </c>
      <c r="AA173" s="10" t="s">
        <v>304</v>
      </c>
      <c r="AB173" s="10" t="s">
        <v>330</v>
      </c>
      <c r="AD17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73" s="14"/>
      <c r="AF173" s="18" t="s">
        <v>330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IF(P173="Engine",_xlfn.XLOOKUP(_xlfn.CONCAT(N173,O173+AS173),TechTree!$C$2:$C$500,TechTree!$D$2:$D$500,"Not Valid Combination",0,1),"")</f>
        <v/>
      </c>
    </row>
    <row r="174" spans="1:46" ht="348.5" x14ac:dyDescent="0.35">
      <c r="A174" t="s">
        <v>594</v>
      </c>
      <c r="B174" t="s">
        <v>1348</v>
      </c>
      <c r="C174" t="s">
        <v>944</v>
      </c>
      <c r="D174" t="s">
        <v>945</v>
      </c>
      <c r="E174" t="s">
        <v>616</v>
      </c>
      <c r="F174" t="s">
        <v>604</v>
      </c>
      <c r="G174">
        <v>2500</v>
      </c>
      <c r="H174">
        <v>500</v>
      </c>
      <c r="I174">
        <v>0.25</v>
      </c>
      <c r="J174" t="s">
        <v>60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@TechRequired = ",M174,IF($R174&lt;&gt;"",_xlfn.CONCAT(CHAR(10),"    @",$R$1," = ",$R174),""),IF($S174&lt;&gt;"",_xlfn.CONCAT(CHAR(10),"    @",$S$1," = ",$S174),""),IF($T174&lt;&gt;"",_xlfn.CONCAT(CHAR(10),"    @",$T$1," = ",$T174)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@PART[eridani_crew_s2_s1p5_1]:AFTER[Tantares] // Eridani Size 2 to Size 1.5 Adapter
{
    @TechRequired = Not Valid Combination
    engineUpgradeType = standardLFO
    engineNumber = 
    engineNumberUpgrade = 
    engineName = 
    engineNameUpgrade = 
    enginePartUpgradeName = 
}</v>
      </c>
      <c r="M174" s="9" t="str">
        <f>_xlfn.XLOOKUP(_xlfn.CONCAT(N174,O174),TechTree!$C$2:$C$500,TechTree!$D$2:$D$500,"Not Valid Combination",0,1)</f>
        <v>Not Valid Combination</v>
      </c>
      <c r="N174" s="8" t="s">
        <v>214</v>
      </c>
      <c r="O174" s="8">
        <v>-100</v>
      </c>
      <c r="P174" s="8" t="s">
        <v>11</v>
      </c>
      <c r="V174" s="10" t="s">
        <v>244</v>
      </c>
      <c r="W174" s="10" t="s">
        <v>255</v>
      </c>
      <c r="Z174" s="10" t="s">
        <v>295</v>
      </c>
      <c r="AA174" s="10" t="s">
        <v>304</v>
      </c>
      <c r="AB174" s="10" t="s">
        <v>330</v>
      </c>
      <c r="AD174" s="12" t="str">
        <f t="shared" si="6"/>
        <v>PARTUPGRADE:NEEDS[Tantares]
{
    name = 
    type = engine
    partIcon = eridani_crew_s2_s1p5_1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#$@PART[eridani_crew_s2_s1p5_1]/entryCost$
    @entryCost *= #$@KIWI_ENGINE_MULTIPLIERS/KEROLOX/UPGRADE_ENTRYCOST_MULTIPLIER$
    @title ^= #:INSERTPARTTITLE:$@PART[eridani_crew_s2_s1p5_1]/title$:
    @description ^= #:INSERTPART:$@PART[eridani_crew_s2_s1p5_1]/engineName$:
}
@PART[eridani_crew_s2_s1p5_1]:NEEDS[Tantares]:HAS[~engineUpgrade[off]]:AFTER[zzKiwiTechTree]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74" s="14"/>
      <c r="AF174" s="18" t="s">
        <v>330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74" s="16" t="str">
        <f>IF(P174="Engine",VLOOKUP(W174,EngineUpgrades!$A$2:$C$19,2,FALSE),"")</f>
        <v>singleFuel</v>
      </c>
      <c r="AQ174" s="16" t="str">
        <f>IF(P174="Engine",VLOOKUP(W174,EngineUpgrades!$A$2:$C$19,3,FALSE),"")</f>
        <v>KEROLOX</v>
      </c>
      <c r="AR174" s="15" t="str">
        <f>_xlfn.XLOOKUP(AP174,EngineUpgrades!$D$1:$J$1,EngineUpgrades!$D$17:$J$17,"",0,1)</f>
        <v xml:space="preserve">    engineNumber = 
    engineNumberUpgrade = 
    engineName = 
    engineNameUpgrade = 
</v>
      </c>
      <c r="AS174" s="17">
        <v>2</v>
      </c>
      <c r="AT174" s="16" t="str">
        <f>IF(P174="Engine",_xlfn.XLOOKUP(_xlfn.CONCAT(N174,O174+AS174),TechTree!$C$2:$C$500,TechTree!$D$2:$D$500,"Not Valid Combination",0,1),"")</f>
        <v>Not Valid Combination</v>
      </c>
    </row>
    <row r="175" spans="1:46" ht="348.5" x14ac:dyDescent="0.35">
      <c r="A175" t="s">
        <v>594</v>
      </c>
      <c r="B175" t="s">
        <v>1349</v>
      </c>
      <c r="C175" t="s">
        <v>946</v>
      </c>
      <c r="D175" t="s">
        <v>947</v>
      </c>
      <c r="E175" t="s">
        <v>616</v>
      </c>
      <c r="F175" t="s">
        <v>604</v>
      </c>
      <c r="G175">
        <v>2500</v>
      </c>
      <c r="H175">
        <v>500</v>
      </c>
      <c r="I175">
        <v>0.25</v>
      </c>
      <c r="J175" t="s">
        <v>60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@TechRequired = ",M175,IF($R175&lt;&gt;"",_xlfn.CONCAT(CHAR(10),"    @",$R$1," = ",$R175),""),IF($S175&lt;&gt;"",_xlfn.CONCAT(CHAR(10),"    @",$S$1," = ",$S175),""),IF($T175&lt;&gt;"",_xlfn.CONCAT(CHAR(10),"    @",$T$1," = ",$T175)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@PART[eridani_node_adapter_s1p5_s0p5_1]:AFTER[Tantares] // Eridani Size 1.5 to Size 0.5 Adapter
{
    @TechRequired = Not Valid Combination
    spacePlaneSystemUpgradeType = 
}</v>
      </c>
      <c r="M175" s="9" t="str">
        <f>_xlfn.XLOOKUP(_xlfn.CONCAT(N175,O175),TechTree!$C$2:$C$500,TechTree!$D$2:$D$500,"Not Valid Combination",0,1)</f>
        <v>Not Valid Combination</v>
      </c>
      <c r="N175" s="8" t="s">
        <v>337</v>
      </c>
      <c r="O175" s="8">
        <v>-101</v>
      </c>
      <c r="P175" s="8" t="s">
        <v>290</v>
      </c>
      <c r="V175" s="10" t="s">
        <v>244</v>
      </c>
      <c r="W175" s="10" t="s">
        <v>260</v>
      </c>
      <c r="Z175" s="10" t="s">
        <v>295</v>
      </c>
      <c r="AA175" s="10" t="s">
        <v>304</v>
      </c>
      <c r="AB175" s="10" t="s">
        <v>330</v>
      </c>
      <c r="AD17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75" s="14"/>
      <c r="AF175" s="18" t="s">
        <v>330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IF(P175="Engine",_xlfn.XLOOKUP(_xlfn.CONCAT(N175,O175+AS175),TechTree!$C$2:$C$500,TechTree!$D$2:$D$500,"Not Valid Combination",0,1),"")</f>
        <v/>
      </c>
    </row>
    <row r="176" spans="1:46" ht="348.5" x14ac:dyDescent="0.35">
      <c r="A176" t="s">
        <v>594</v>
      </c>
      <c r="B176" t="s">
        <v>1350</v>
      </c>
      <c r="C176" t="s">
        <v>948</v>
      </c>
      <c r="D176" t="s">
        <v>949</v>
      </c>
      <c r="E176" t="s">
        <v>597</v>
      </c>
      <c r="F176" t="s">
        <v>604</v>
      </c>
      <c r="G176">
        <v>2500</v>
      </c>
      <c r="H176">
        <v>500</v>
      </c>
      <c r="I176">
        <v>0.5</v>
      </c>
      <c r="J176" t="s">
        <v>60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@TechRequired = ",M176,IF($R176&lt;&gt;"",_xlfn.CONCAT(CHAR(10),"    @",$R$1," = ",$R176),""),IF($S176&lt;&gt;"",_xlfn.CONCAT(CHAR(10),"    @",$S$1," = ",$S176),""),IF($T176&lt;&gt;"",_xlfn.CONCAT(CHAR(10),"    @",$T$1," = ",$T176)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@PART[eridani_node_s0p5_1]:AFTER[Tantares] // Eridani Size 0.5 Node
{
    @TechRequired = Not Valid Combination
    engineUpgradeType = standardLFO
    engineNumber = 
    engineNumberUpgrade = 
    engineName = 
    engineNameUpgrade = 
    enginePartUpgradeName = 
}</v>
      </c>
      <c r="M176" s="9" t="str">
        <f>_xlfn.XLOOKUP(_xlfn.CONCAT(N176,O176),TechTree!$C$2:$C$500,TechTree!$D$2:$D$500,"Not Valid Combination",0,1)</f>
        <v>Not Valid Combination</v>
      </c>
      <c r="N176" s="8" t="s">
        <v>214</v>
      </c>
      <c r="O176" s="8">
        <v>-102</v>
      </c>
      <c r="P176" s="8" t="s">
        <v>11</v>
      </c>
      <c r="V176" s="10" t="s">
        <v>244</v>
      </c>
      <c r="W176" s="10" t="s">
        <v>255</v>
      </c>
      <c r="Z176" s="10" t="s">
        <v>295</v>
      </c>
      <c r="AA176" s="10" t="s">
        <v>304</v>
      </c>
      <c r="AB176" s="10" t="s">
        <v>330</v>
      </c>
      <c r="AD176" s="12" t="str">
        <f t="shared" si="6"/>
        <v>PARTUPGRADE:NEEDS[Tantares]
{
    name = 
    type = engine
    partIcon = eridani_node_s0p5_1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#$@PART[eridani_node_s0p5_1]/entryCost$
    @entryCost *= #$@KIWI_ENGINE_MULTIPLIERS/KEROLOX/UPGRADE_ENTRYCOST_MULTIPLIER$
    @title ^= #:INSERTPARTTITLE:$@PART[eridani_node_s0p5_1]/title$:
    @description ^= #:INSERTPART:$@PART[eridani_node_s0p5_1]/engineName$:
}
@PART[eridani_node_s0p5_1]:NEEDS[Tantares]:HAS[~engineUpgrade[off]]:AFTER[zzKiwiTechTree]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76" s="14"/>
      <c r="AF176" s="18" t="s">
        <v>330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76" s="16" t="str">
        <f>IF(P176="Engine",VLOOKUP(W176,EngineUpgrades!$A$2:$C$19,2,FALSE),"")</f>
        <v>singleFuel</v>
      </c>
      <c r="AQ176" s="16" t="str">
        <f>IF(P176="Engine",VLOOKUP(W176,EngineUpgrades!$A$2:$C$19,3,FALSE),"")</f>
        <v>KEROLOX</v>
      </c>
      <c r="AR176" s="15" t="str">
        <f>_xlfn.XLOOKUP(AP176,EngineUpgrades!$D$1:$J$1,EngineUpgrades!$D$17:$J$17,"",0,1)</f>
        <v xml:space="preserve">    engineNumber = 
    engineNumberUpgrade = 
    engineName = 
    engineNameUpgrade = 
</v>
      </c>
      <c r="AS176" s="17">
        <v>2</v>
      </c>
      <c r="AT176" s="16" t="str">
        <f>IF(P176="Engine",_xlfn.XLOOKUP(_xlfn.CONCAT(N176,O176+AS176),TechTree!$C$2:$C$500,TechTree!$D$2:$D$500,"Not Valid Combination",0,1),"")</f>
        <v>Not Valid Combination</v>
      </c>
    </row>
    <row r="177" spans="1:46" ht="348.5" x14ac:dyDescent="0.35">
      <c r="A177" t="s">
        <v>594</v>
      </c>
      <c r="B177" t="s">
        <v>1351</v>
      </c>
      <c r="C177" t="s">
        <v>950</v>
      </c>
      <c r="D177" t="s">
        <v>951</v>
      </c>
      <c r="E177" t="s">
        <v>616</v>
      </c>
      <c r="F177" t="s">
        <v>7</v>
      </c>
      <c r="G177">
        <v>2500</v>
      </c>
      <c r="H177">
        <v>500</v>
      </c>
      <c r="I177">
        <v>0.1</v>
      </c>
      <c r="J177" t="s">
        <v>68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@TechRequired = ",M177,IF($R177&lt;&gt;"",_xlfn.CONCAT(CHAR(10),"    @",$R$1," = ",$R177),""),IF($S177&lt;&gt;"",_xlfn.CONCAT(CHAR(10),"    @",$S$1," = ",$S177),""),IF($T177&lt;&gt;"",_xlfn.CONCAT(CHAR(10),"    @",$T$1," = ",$T177)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@PART[acamar_adapter_s2_s0p5_1]:AFTER[Tantares] // Acamar Size 2 to Size 0.5 Adapter
{
    @TechRequired = Not Valid Combination
    spacePlaneSystemUpgradeType = 
}</v>
      </c>
      <c r="M177" s="9" t="str">
        <f>_xlfn.XLOOKUP(_xlfn.CONCAT(N177,O177),TechTree!$C$2:$C$500,TechTree!$D$2:$D$500,"Not Valid Combination",0,1)</f>
        <v>Not Valid Combination</v>
      </c>
      <c r="N177" s="8" t="s">
        <v>337</v>
      </c>
      <c r="O177" s="8">
        <v>-103</v>
      </c>
      <c r="P177" s="8" t="s">
        <v>290</v>
      </c>
      <c r="V177" s="10" t="s">
        <v>244</v>
      </c>
      <c r="W177" s="10" t="s">
        <v>260</v>
      </c>
      <c r="Z177" s="10" t="s">
        <v>295</v>
      </c>
      <c r="AA177" s="10" t="s">
        <v>304</v>
      </c>
      <c r="AB177" s="10" t="s">
        <v>330</v>
      </c>
      <c r="AD17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77" s="14"/>
      <c r="AF177" s="18" t="s">
        <v>330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IF(P177="Engine",_xlfn.XLOOKUP(_xlfn.CONCAT(N177,O177+AS177),TechTree!$C$2:$C$500,TechTree!$D$2:$D$500,"Not Valid Combination",0,1),"")</f>
        <v/>
      </c>
    </row>
    <row r="178" spans="1:46" ht="348.5" x14ac:dyDescent="0.35">
      <c r="A178" t="s">
        <v>594</v>
      </c>
      <c r="B178" t="s">
        <v>1352</v>
      </c>
      <c r="C178" t="s">
        <v>952</v>
      </c>
      <c r="D178" t="s">
        <v>953</v>
      </c>
      <c r="E178" t="s">
        <v>616</v>
      </c>
      <c r="F178" t="s">
        <v>10</v>
      </c>
      <c r="G178">
        <v>10000</v>
      </c>
      <c r="H178">
        <v>2000</v>
      </c>
      <c r="I178">
        <v>0.1</v>
      </c>
      <c r="J178" t="s">
        <v>68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@TechRequired = ",M178,IF($R178&lt;&gt;"",_xlfn.CONCAT(CHAR(10),"    @",$R$1," = ",$R178),""),IF($S178&lt;&gt;"",_xlfn.CONCAT(CHAR(10),"    @",$S$1," = ",$S178),""),IF($T178&lt;&gt;"",_xlfn.CONCAT(CHAR(10),"    @",$T$1," = ",$T178)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@PART[acamar_adapter_s2_s0p5_2]:AFTER[Tantares] // Acamar Size 2 to Size 0.5 Battery Adapter
{
    @TechRequired = Not Valid Combination
    engineUpgradeType = standardLFO
    engineNumber = 
    engineNumberUpgrade = 
    engineName = 
    engineNameUpgrade = 
    enginePartUpgradeName = 
}</v>
      </c>
      <c r="M178" s="9" t="str">
        <f>_xlfn.XLOOKUP(_xlfn.CONCAT(N178,O178),TechTree!$C$2:$C$500,TechTree!$D$2:$D$500,"Not Valid Combination",0,1)</f>
        <v>Not Valid Combination</v>
      </c>
      <c r="N178" s="8" t="s">
        <v>214</v>
      </c>
      <c r="O178" s="8">
        <v>-104</v>
      </c>
      <c r="P178" s="8" t="s">
        <v>11</v>
      </c>
      <c r="V178" s="10" t="s">
        <v>244</v>
      </c>
      <c r="W178" s="10" t="s">
        <v>255</v>
      </c>
      <c r="Z178" s="10" t="s">
        <v>295</v>
      </c>
      <c r="AA178" s="10" t="s">
        <v>304</v>
      </c>
      <c r="AB178" s="10" t="s">
        <v>330</v>
      </c>
      <c r="AD178" s="12" t="str">
        <f t="shared" si="6"/>
        <v>PARTUPGRADE:NEEDS[Tantares]
{
    name = 
    type = engine
    partIcon = acamar_adapter_s2_s0p5_2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#$@PART[acamar_adapter_s2_s0p5_2]/entryCost$
    @entryCost *= #$@KIWI_ENGINE_MULTIPLIERS/KEROLOX/UPGRADE_ENTRYCOST_MULTIPLIER$
    @title ^= #:INSERTPARTTITLE:$@PART[acamar_adapter_s2_s0p5_2]/title$:
    @description ^= #:INSERTPART:$@PART[acamar_adapter_s2_s0p5_2]/engineName$:
}
@PART[acamar_adapter_s2_s0p5_2]:NEEDS[Tantares]:HAS[~engineUpgrade[off]]:AFTER[zzKiwiTechTree]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78" s="14"/>
      <c r="AF178" s="18" t="s">
        <v>330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78" s="16" t="str">
        <f>IF(P178="Engine",VLOOKUP(W178,EngineUpgrades!$A$2:$C$19,2,FALSE),"")</f>
        <v>singleFuel</v>
      </c>
      <c r="AQ178" s="16" t="str">
        <f>IF(P178="Engine",VLOOKUP(W178,EngineUpgrades!$A$2:$C$19,3,FALSE),"")</f>
        <v>KEROLOX</v>
      </c>
      <c r="AR178" s="15" t="str">
        <f>_xlfn.XLOOKUP(AP178,EngineUpgrades!$D$1:$J$1,EngineUpgrades!$D$17:$J$17,"",0,1)</f>
        <v xml:space="preserve">    engineNumber = 
    engineNumberUpgrade = 
    engineName = 
    engineNameUpgrade = 
</v>
      </c>
      <c r="AS178" s="17">
        <v>2</v>
      </c>
      <c r="AT178" s="16" t="str">
        <f>IF(P178="Engine",_xlfn.XLOOKUP(_xlfn.CONCAT(N178,O178+AS178),TechTree!$C$2:$C$500,TechTree!$D$2:$D$500,"Not Valid Combination",0,1),"")</f>
        <v>Not Valid Combination</v>
      </c>
    </row>
    <row r="179" spans="1:46" ht="348.5" x14ac:dyDescent="0.35">
      <c r="A179" t="s">
        <v>594</v>
      </c>
      <c r="B179" t="s">
        <v>1353</v>
      </c>
      <c r="C179" t="s">
        <v>954</v>
      </c>
      <c r="D179" t="s">
        <v>955</v>
      </c>
      <c r="E179" t="s">
        <v>616</v>
      </c>
      <c r="F179" t="s">
        <v>7</v>
      </c>
      <c r="G179">
        <v>2500</v>
      </c>
      <c r="H179">
        <v>500</v>
      </c>
      <c r="I179">
        <v>0.1</v>
      </c>
      <c r="J179" t="s">
        <v>68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@TechRequired = ",M179,IF($R179&lt;&gt;"",_xlfn.CONCAT(CHAR(10),"    @",$R$1," = ",$R179),""),IF($S179&lt;&gt;"",_xlfn.CONCAT(CHAR(10),"    @",$S$1," = ",$S179),""),IF($T179&lt;&gt;"",_xlfn.CONCAT(CHAR(10),"    @",$T$1," = ",$T179)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@PART[acamar_adapter_s2_s1_1]:AFTER[Tantares] // Acamar Size 2 to Size1 1 Adapter
{
    @TechRequired = Not Valid Combination
    spacePlaneSystemUpgradeType = 
}</v>
      </c>
      <c r="M179" s="9" t="str">
        <f>_xlfn.XLOOKUP(_xlfn.CONCAT(N179,O179),TechTree!$C$2:$C$500,TechTree!$D$2:$D$500,"Not Valid Combination",0,1)</f>
        <v>Not Valid Combination</v>
      </c>
      <c r="N179" s="8" t="s">
        <v>337</v>
      </c>
      <c r="O179" s="8">
        <v>-105</v>
      </c>
      <c r="P179" s="8" t="s">
        <v>290</v>
      </c>
      <c r="V179" s="10" t="s">
        <v>244</v>
      </c>
      <c r="W179" s="10" t="s">
        <v>260</v>
      </c>
      <c r="Z179" s="10" t="s">
        <v>295</v>
      </c>
      <c r="AA179" s="10" t="s">
        <v>304</v>
      </c>
      <c r="AB179" s="10" t="s">
        <v>330</v>
      </c>
      <c r="AD17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79" s="14"/>
      <c r="AF179" s="18" t="s">
        <v>330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IF(P179="Engine",_xlfn.XLOOKUP(_xlfn.CONCAT(N179,O179+AS179),TechTree!$C$2:$C$500,TechTree!$D$2:$D$500,"Not Valid Combination",0,1),"")</f>
        <v/>
      </c>
    </row>
    <row r="180" spans="1:46" ht="348.5" x14ac:dyDescent="0.35">
      <c r="A180" t="s">
        <v>594</v>
      </c>
      <c r="B180" t="s">
        <v>1354</v>
      </c>
      <c r="C180" t="s">
        <v>956</v>
      </c>
      <c r="D180" t="s">
        <v>957</v>
      </c>
      <c r="E180" t="s">
        <v>616</v>
      </c>
      <c r="F180" t="s">
        <v>10</v>
      </c>
      <c r="G180">
        <v>10000</v>
      </c>
      <c r="H180">
        <v>2000</v>
      </c>
      <c r="I180">
        <v>0.1</v>
      </c>
      <c r="J180" t="s">
        <v>68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@TechRequired = ",M180,IF($R180&lt;&gt;"",_xlfn.CONCAT(CHAR(10),"    @",$R$1," = ",$R180),""),IF($S180&lt;&gt;"",_xlfn.CONCAT(CHAR(10),"    @",$S$1," = ",$S180),""),IF($T180&lt;&gt;"",_xlfn.CONCAT(CHAR(10),"    @",$T$1," = ",$T180)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@PART[acamar_adapter_s2_s1_2]:AFTER[Tantares] // Acamar Size 2 to Size 1 Battery Adapter
{
    @TechRequired = Not Valid Combination
    engineUpgradeType = standardLFO
    engineNumber = 
    engineNumberUpgrade = 
    engineName = 
    engineNameUpgrade = 
    enginePartUpgradeName = 
}</v>
      </c>
      <c r="M180" s="9" t="str">
        <f>_xlfn.XLOOKUP(_xlfn.CONCAT(N180,O180),TechTree!$C$2:$C$500,TechTree!$D$2:$D$500,"Not Valid Combination",0,1)</f>
        <v>Not Valid Combination</v>
      </c>
      <c r="N180" s="8" t="s">
        <v>214</v>
      </c>
      <c r="O180" s="8">
        <v>-106</v>
      </c>
      <c r="P180" s="8" t="s">
        <v>11</v>
      </c>
      <c r="V180" s="10" t="s">
        <v>244</v>
      </c>
      <c r="W180" s="10" t="s">
        <v>255</v>
      </c>
      <c r="Z180" s="10" t="s">
        <v>295</v>
      </c>
      <c r="AA180" s="10" t="s">
        <v>304</v>
      </c>
      <c r="AB180" s="10" t="s">
        <v>330</v>
      </c>
      <c r="AD180" s="12" t="str">
        <f t="shared" si="6"/>
        <v>PARTUPGRADE:NEEDS[Tantares]
{
    name = 
    type = engine
    partIcon = acamar_adapter_s2_s1_2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#$@PART[acamar_adapter_s2_s1_2]/entryCost$
    @entryCost *= #$@KIWI_ENGINE_MULTIPLIERS/KEROLOX/UPGRADE_ENTRYCOST_MULTIPLIER$
    @title ^= #:INSERTPARTTITLE:$@PART[acamar_adapter_s2_s1_2]/title$:
    @description ^= #:INSERTPART:$@PART[acamar_adapter_s2_s1_2]/engineName$:
}
@PART[acamar_adapter_s2_s1_2]:NEEDS[Tantares]:HAS[~engineUpgrade[off]]:AFTER[zzKiwiTechTree]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80" s="14"/>
      <c r="AF180" s="18" t="s">
        <v>330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80" s="16" t="str">
        <f>IF(P180="Engine",VLOOKUP(W180,EngineUpgrades!$A$2:$C$19,2,FALSE),"")</f>
        <v>singleFuel</v>
      </c>
      <c r="AQ180" s="16" t="str">
        <f>IF(P180="Engine",VLOOKUP(W180,EngineUpgrades!$A$2:$C$19,3,FALSE),"")</f>
        <v>KEROLOX</v>
      </c>
      <c r="AR180" s="15" t="str">
        <f>_xlfn.XLOOKUP(AP180,EngineUpgrades!$D$1:$J$1,EngineUpgrades!$D$17:$J$17,"",0,1)</f>
        <v xml:space="preserve">    engineNumber = 
    engineNumberUpgrade = 
    engineName = 
    engineNameUpgrade = 
</v>
      </c>
      <c r="AS180" s="17">
        <v>2</v>
      </c>
      <c r="AT180" s="16" t="str">
        <f>IF(P180="Engine",_xlfn.XLOOKUP(_xlfn.CONCAT(N180,O180+AS180),TechTree!$C$2:$C$500,TechTree!$D$2:$D$500,"Not Valid Combination",0,1),"")</f>
        <v>Not Valid Combination</v>
      </c>
    </row>
    <row r="181" spans="1:46" ht="348.5" x14ac:dyDescent="0.35">
      <c r="A181" t="s">
        <v>594</v>
      </c>
      <c r="B181" t="s">
        <v>1355</v>
      </c>
      <c r="C181" t="s">
        <v>958</v>
      </c>
      <c r="D181" t="s">
        <v>959</v>
      </c>
      <c r="E181" t="s">
        <v>616</v>
      </c>
      <c r="F181" t="s">
        <v>7</v>
      </c>
      <c r="G181">
        <v>2500</v>
      </c>
      <c r="H181">
        <v>500</v>
      </c>
      <c r="I181">
        <v>0.1</v>
      </c>
      <c r="J181" t="s">
        <v>68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@TechRequired = ",M181,IF($R181&lt;&gt;"",_xlfn.CONCAT(CHAR(10),"    @",$R$1," = ",$R181),""),IF($S181&lt;&gt;"",_xlfn.CONCAT(CHAR(10),"    @",$S$1," = ",$S181),""),IF($T181&lt;&gt;"",_xlfn.CONCAT(CHAR(10),"    @",$T$1," = ",$T181)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@PART[acamar_adapter_s2_s1p5_1]:AFTER[Tantares] // Acamar Size 2 to Size 1.5 Adapter
{
    @TechRequired = Not Valid Combination
    spacePlaneSystemUpgradeType = 
}</v>
      </c>
      <c r="M181" s="9" t="str">
        <f>_xlfn.XLOOKUP(_xlfn.CONCAT(N181,O181),TechTree!$C$2:$C$500,TechTree!$D$2:$D$500,"Not Valid Combination",0,1)</f>
        <v>Not Valid Combination</v>
      </c>
      <c r="N181" s="8" t="s">
        <v>337</v>
      </c>
      <c r="O181" s="8">
        <v>-107</v>
      </c>
      <c r="P181" s="8" t="s">
        <v>290</v>
      </c>
      <c r="V181" s="10" t="s">
        <v>244</v>
      </c>
      <c r="W181" s="10" t="s">
        <v>260</v>
      </c>
      <c r="Z181" s="10" t="s">
        <v>295</v>
      </c>
      <c r="AA181" s="10" t="s">
        <v>304</v>
      </c>
      <c r="AB181" s="10" t="s">
        <v>330</v>
      </c>
      <c r="AD18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81" s="14"/>
      <c r="AF181" s="18" t="s">
        <v>330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IF(P181="Engine",_xlfn.XLOOKUP(_xlfn.CONCAT(N181,O181+AS181),TechTree!$C$2:$C$500,TechTree!$D$2:$D$500,"Not Valid Combination",0,1),"")</f>
        <v/>
      </c>
    </row>
    <row r="182" spans="1:46" ht="348.5" x14ac:dyDescent="0.35">
      <c r="A182" t="s">
        <v>594</v>
      </c>
      <c r="B182" t="s">
        <v>1356</v>
      </c>
      <c r="C182" t="s">
        <v>960</v>
      </c>
      <c r="D182" t="s">
        <v>961</v>
      </c>
      <c r="E182" t="s">
        <v>616</v>
      </c>
      <c r="F182" t="s">
        <v>10</v>
      </c>
      <c r="G182">
        <v>10000</v>
      </c>
      <c r="H182">
        <v>2000</v>
      </c>
      <c r="I182">
        <v>0.1</v>
      </c>
      <c r="J182" t="s">
        <v>68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@TechRequired = ",M182,IF($R182&lt;&gt;"",_xlfn.CONCAT(CHAR(10),"    @",$R$1," = ",$R182),""),IF($S182&lt;&gt;"",_xlfn.CONCAT(CHAR(10),"    @",$S$1," = ",$S182),""),IF($T182&lt;&gt;"",_xlfn.CONCAT(CHAR(10),"    @",$T$1," = ",$T182)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@PART[acamar_adapter_s2_s1p5_2]:AFTER[Tantares] // Acamar Size 2 to Size 1.5 Battery Adapter
{
    @TechRequired = Not Valid Combination
    engineUpgradeType = standardLFO
    engineNumber = 
    engineNumberUpgrade = 
    engineName = 
    engineNameUpgrade = 
    enginePartUpgradeName = 
}</v>
      </c>
      <c r="M182" s="9" t="str">
        <f>_xlfn.XLOOKUP(_xlfn.CONCAT(N182,O182),TechTree!$C$2:$C$500,TechTree!$D$2:$D$500,"Not Valid Combination",0,1)</f>
        <v>Not Valid Combination</v>
      </c>
      <c r="N182" s="8" t="s">
        <v>214</v>
      </c>
      <c r="O182" s="8">
        <v>-108</v>
      </c>
      <c r="P182" s="8" t="s">
        <v>11</v>
      </c>
      <c r="V182" s="10" t="s">
        <v>244</v>
      </c>
      <c r="W182" s="10" t="s">
        <v>255</v>
      </c>
      <c r="Z182" s="10" t="s">
        <v>295</v>
      </c>
      <c r="AA182" s="10" t="s">
        <v>304</v>
      </c>
      <c r="AB182" s="10" t="s">
        <v>330</v>
      </c>
      <c r="AD182" s="12" t="str">
        <f t="shared" si="6"/>
        <v>PARTUPGRADE:NEEDS[Tantares]
{
    name = 
    type = engine
    partIcon = acamar_adapter_s2_s1p5_2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#$@PART[acamar_adapter_s2_s1p5_2]/entryCost$
    @entryCost *= #$@KIWI_ENGINE_MULTIPLIERS/KEROLOX/UPGRADE_ENTRYCOST_MULTIPLIER$
    @title ^= #:INSERTPARTTITLE:$@PART[acamar_adapter_s2_s1p5_2]/title$:
    @description ^= #:INSERTPART:$@PART[acamar_adapter_s2_s1p5_2]/engineName$:
}
@PART[acamar_adapter_s2_s1p5_2]:NEEDS[Tantares]:HAS[~engineUpgrade[off]]:AFTER[zzKiwiTechTree]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82" s="14"/>
      <c r="AF182" s="18" t="s">
        <v>330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82" s="16" t="str">
        <f>IF(P182="Engine",VLOOKUP(W182,EngineUpgrades!$A$2:$C$19,2,FALSE),"")</f>
        <v>singleFuel</v>
      </c>
      <c r="AQ182" s="16" t="str">
        <f>IF(P182="Engine",VLOOKUP(W182,EngineUpgrades!$A$2:$C$19,3,FALSE),"")</f>
        <v>KEROLOX</v>
      </c>
      <c r="AR182" s="15" t="str">
        <f>_xlfn.XLOOKUP(AP182,EngineUpgrades!$D$1:$J$1,EngineUpgrades!$D$17:$J$17,"",0,1)</f>
        <v xml:space="preserve">    engineNumber = 
    engineNumberUpgrade = 
    engineName = 
    engineNameUpgrade = 
</v>
      </c>
      <c r="AS182" s="17">
        <v>2</v>
      </c>
      <c r="AT182" s="16" t="str">
        <f>IF(P182="Engine",_xlfn.XLOOKUP(_xlfn.CONCAT(N182,O182+AS182),TechTree!$C$2:$C$500,TechTree!$D$2:$D$500,"Not Valid Combination",0,1),"")</f>
        <v>Not Valid Combination</v>
      </c>
    </row>
    <row r="183" spans="1:46" ht="348.5" x14ac:dyDescent="0.35">
      <c r="A183" t="s">
        <v>594</v>
      </c>
      <c r="B183" t="s">
        <v>1357</v>
      </c>
      <c r="C183" t="s">
        <v>962</v>
      </c>
      <c r="D183" t="s">
        <v>963</v>
      </c>
      <c r="E183" t="s">
        <v>597</v>
      </c>
      <c r="F183" t="s">
        <v>604</v>
      </c>
      <c r="G183">
        <v>7500</v>
      </c>
      <c r="H183">
        <v>1500</v>
      </c>
      <c r="I183">
        <v>0.875</v>
      </c>
      <c r="J183" t="s">
        <v>68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@TechRequired = ",M183,IF($R183&lt;&gt;"",_xlfn.CONCAT(CHAR(10),"    @",$R$1," = ",$R183),""),IF($S183&lt;&gt;"",_xlfn.CONCAT(CHAR(10),"    @",$S$1," = ",$S183),""),IF($T183&lt;&gt;"",_xlfn.CONCAT(CHAR(10),"    @",$T$1," = ",$T183)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@PART[acamar_crew_s2_1]:AFTER[Tantares] // Acamar 25-A "Fokushus" Crew Compartment A
{
    @TechRequired = Not Valid Combination
    spacePlaneSystemUpgradeType = 
}</v>
      </c>
      <c r="M183" s="9" t="str">
        <f>_xlfn.XLOOKUP(_xlfn.CONCAT(N183,O183),TechTree!$C$2:$C$500,TechTree!$D$2:$D$500,"Not Valid Combination",0,1)</f>
        <v>Not Valid Combination</v>
      </c>
      <c r="N183" s="8" t="s">
        <v>337</v>
      </c>
      <c r="O183" s="8">
        <v>-109</v>
      </c>
      <c r="P183" s="8" t="s">
        <v>290</v>
      </c>
      <c r="V183" s="10" t="s">
        <v>244</v>
      </c>
      <c r="W183" s="10" t="s">
        <v>260</v>
      </c>
      <c r="Z183" s="10" t="s">
        <v>295</v>
      </c>
      <c r="AA183" s="10" t="s">
        <v>304</v>
      </c>
      <c r="AB183" s="10" t="s">
        <v>330</v>
      </c>
      <c r="AD18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83" s="14"/>
      <c r="AF183" s="18" t="s">
        <v>330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IF(P183="Engine",_xlfn.XLOOKUP(_xlfn.CONCAT(N183,O183+AS183),TechTree!$C$2:$C$500,TechTree!$D$2:$D$500,"Not Valid Combination",0,1),"")</f>
        <v/>
      </c>
    </row>
    <row r="184" spans="1:46" ht="348.5" x14ac:dyDescent="0.35">
      <c r="A184" t="s">
        <v>594</v>
      </c>
      <c r="B184" t="s">
        <v>1358</v>
      </c>
      <c r="C184" t="s">
        <v>964</v>
      </c>
      <c r="D184" t="s">
        <v>965</v>
      </c>
      <c r="E184" t="s">
        <v>597</v>
      </c>
      <c r="F184" t="s">
        <v>604</v>
      </c>
      <c r="G184">
        <v>7500</v>
      </c>
      <c r="H184">
        <v>1500</v>
      </c>
      <c r="I184">
        <v>0.875</v>
      </c>
      <c r="J184" t="s">
        <v>68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@TechRequired = ",M184,IF($R184&lt;&gt;"",_xlfn.CONCAT(CHAR(10),"    @",$R$1," = ",$R184),""),IF($S184&lt;&gt;"",_xlfn.CONCAT(CHAR(10),"    @",$S$1," = ",$S184),""),IF($T184&lt;&gt;"",_xlfn.CONCAT(CHAR(10),"    @",$T$1," = ",$T184)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@PART[acamar_crew_s2_2]:AFTER[Tantares] // Acamar 25-B "Beskyttelsesbriller" Crew Compartment B
{
    @TechRequired = Not Valid Combination
    engineUpgradeType = standardLFO
    engineNumber = 
    engineNumberUpgrade = 
    engineName = 
    engineNameUpgrade = 
    enginePartUpgradeName = 
}</v>
      </c>
      <c r="M184" s="9" t="str">
        <f>_xlfn.XLOOKUP(_xlfn.CONCAT(N184,O184),TechTree!$C$2:$C$500,TechTree!$D$2:$D$500,"Not Valid Combination",0,1)</f>
        <v>Not Valid Combination</v>
      </c>
      <c r="N184" s="8" t="s">
        <v>214</v>
      </c>
      <c r="O184" s="8">
        <v>-110</v>
      </c>
      <c r="P184" s="8" t="s">
        <v>11</v>
      </c>
      <c r="V184" s="10" t="s">
        <v>244</v>
      </c>
      <c r="W184" s="10" t="s">
        <v>255</v>
      </c>
      <c r="Z184" s="10" t="s">
        <v>295</v>
      </c>
      <c r="AA184" s="10" t="s">
        <v>304</v>
      </c>
      <c r="AB184" s="10" t="s">
        <v>330</v>
      </c>
      <c r="AD184" s="12" t="str">
        <f t="shared" si="6"/>
        <v>PARTUPGRADE:NEEDS[Tantares]
{
    name = 
    type = engine
    partIcon = acamar_crew_s2_2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#$@PART[acamar_crew_s2_2]/entryCost$
    @entryCost *= #$@KIWI_ENGINE_MULTIPLIERS/KEROLOX/UPGRADE_ENTRYCOST_MULTIPLIER$
    @title ^= #:INSERTPARTTITLE:$@PART[acamar_crew_s2_2]/title$:
    @description ^= #:INSERTPART:$@PART[acamar_crew_s2_2]/engineName$:
}
@PART[acamar_crew_s2_2]:NEEDS[Tantares]:HAS[~engineUpgrade[off]]:AFTER[zzKiwiTechTree]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84" s="14"/>
      <c r="AF184" s="18" t="s">
        <v>330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84" s="16" t="str">
        <f>IF(P184="Engine",VLOOKUP(W184,EngineUpgrades!$A$2:$C$19,2,FALSE),"")</f>
        <v>singleFuel</v>
      </c>
      <c r="AQ184" s="16" t="str">
        <f>IF(P184="Engine",VLOOKUP(W184,EngineUpgrades!$A$2:$C$19,3,FALSE),"")</f>
        <v>KEROLOX</v>
      </c>
      <c r="AR184" s="15" t="str">
        <f>_xlfn.XLOOKUP(AP184,EngineUpgrades!$D$1:$J$1,EngineUpgrades!$D$17:$J$17,"",0,1)</f>
        <v xml:space="preserve">    engineNumber = 
    engineNumberUpgrade = 
    engineName = 
    engineNameUpgrade = 
</v>
      </c>
      <c r="AS184" s="17">
        <v>2</v>
      </c>
      <c r="AT184" s="16" t="str">
        <f>IF(P184="Engine",_xlfn.XLOOKUP(_xlfn.CONCAT(N184,O184+AS184),TechTree!$C$2:$C$500,TechTree!$D$2:$D$500,"Not Valid Combination",0,1),"")</f>
        <v>Not Valid Combination</v>
      </c>
    </row>
    <row r="185" spans="1:46" ht="348.5" x14ac:dyDescent="0.35">
      <c r="A185" t="s">
        <v>594</v>
      </c>
      <c r="B185" t="s">
        <v>1359</v>
      </c>
      <c r="C185" t="s">
        <v>966</v>
      </c>
      <c r="D185" t="s">
        <v>967</v>
      </c>
      <c r="E185" t="s">
        <v>597</v>
      </c>
      <c r="F185" t="s">
        <v>9</v>
      </c>
      <c r="G185">
        <v>12600</v>
      </c>
      <c r="H185">
        <v>2500</v>
      </c>
      <c r="I185">
        <v>1</v>
      </c>
      <c r="J185" t="s">
        <v>68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@TechRequired = ",M185,IF($R185&lt;&gt;"",_xlfn.CONCAT(CHAR(10),"    @",$R$1," = ",$R185),""),IF($S185&lt;&gt;"",_xlfn.CONCAT(CHAR(10),"    @",$S$1," = ",$S185),""),IF($T185&lt;&gt;"",_xlfn.CONCAT(CHAR(10),"    @",$T$1," = ",$T185)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@PART[acamar_science_processor_s2_1]:AFTER[Tantares] // Acamar 25-L "Vitenskapstelt" Lab Compartment
{
    @TechRequired = Not Valid Combination
    spacePlaneSystemUpgradeType = 
}</v>
      </c>
      <c r="M185" s="9" t="str">
        <f>_xlfn.XLOOKUP(_xlfn.CONCAT(N185,O185),TechTree!$C$2:$C$500,TechTree!$D$2:$D$500,"Not Valid Combination",0,1)</f>
        <v>Not Valid Combination</v>
      </c>
      <c r="N185" s="8" t="s">
        <v>337</v>
      </c>
      <c r="O185" s="8">
        <v>-111</v>
      </c>
      <c r="P185" s="8" t="s">
        <v>290</v>
      </c>
      <c r="V185" s="10" t="s">
        <v>244</v>
      </c>
      <c r="W185" s="10" t="s">
        <v>260</v>
      </c>
      <c r="Z185" s="10" t="s">
        <v>295</v>
      </c>
      <c r="AA185" s="10" t="s">
        <v>304</v>
      </c>
      <c r="AB185" s="10" t="s">
        <v>330</v>
      </c>
      <c r="AD185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85" s="14"/>
      <c r="AF185" s="18" t="s">
        <v>330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IF(P185="Engine",_xlfn.XLOOKUP(_xlfn.CONCAT(N185,O185+AS185),TechTree!$C$2:$C$500,TechTree!$D$2:$D$500,"Not Valid Combination",0,1),"")</f>
        <v/>
      </c>
    </row>
    <row r="186" spans="1:46" ht="348.5" x14ac:dyDescent="0.35">
      <c r="A186" t="s">
        <v>594</v>
      </c>
      <c r="B186" t="s">
        <v>1360</v>
      </c>
      <c r="C186" t="s">
        <v>968</v>
      </c>
      <c r="D186" t="s">
        <v>969</v>
      </c>
      <c r="E186" t="s">
        <v>597</v>
      </c>
      <c r="F186" t="s">
        <v>7</v>
      </c>
      <c r="G186">
        <v>450</v>
      </c>
      <c r="H186">
        <v>450</v>
      </c>
      <c r="I186">
        <v>0.5</v>
      </c>
      <c r="J186" t="s">
        <v>89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@TechRequired = ",M186,IF($R186&lt;&gt;"",_xlfn.CONCAT(CHAR(10),"    @",$R$1," = ",$R186),""),IF($S186&lt;&gt;"",_xlfn.CONCAT(CHAR(10),"    @",$S$1," = ",$S186),""),IF($T186&lt;&gt;"",_xlfn.CONCAT(CHAR(10),"    @",$T$1," = ",$T186)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@PART[nashira_crew_s1_1]:AFTER[Tantares] // Nashira Size 1 Crew Truss A
{
    @TechRequired = Not Valid Combination
    engineUpgradeType = standardLFO
    engineNumber = 
    engineNumberUpgrade = 
    engineName = 
    engineNameUpgrade = 
    enginePartUpgradeName = 
}</v>
      </c>
      <c r="M186" s="9" t="str">
        <f>_xlfn.XLOOKUP(_xlfn.CONCAT(N186,O186),TechTree!$C$2:$C$500,TechTree!$D$2:$D$500,"Not Valid Combination",0,1)</f>
        <v>Not Valid Combination</v>
      </c>
      <c r="N186" s="8" t="s">
        <v>214</v>
      </c>
      <c r="O186" s="8">
        <v>-112</v>
      </c>
      <c r="P186" s="8" t="s">
        <v>11</v>
      </c>
      <c r="V186" s="10" t="s">
        <v>244</v>
      </c>
      <c r="W186" s="10" t="s">
        <v>255</v>
      </c>
      <c r="Z186" s="10" t="s">
        <v>295</v>
      </c>
      <c r="AA186" s="10" t="s">
        <v>304</v>
      </c>
      <c r="AB186" s="10" t="s">
        <v>330</v>
      </c>
      <c r="AD186" s="12" t="str">
        <f t="shared" si="6"/>
        <v>PARTUPGRADE:NEEDS[Tantares]
{
    name = 
    type = engine
    partIcon = nashira_crew_s1_1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#$@PART[nashira_crew_s1_1]/entryCost$
    @entryCost *= #$@KIWI_ENGINE_MULTIPLIERS/KEROLOX/UPGRADE_ENTRYCOST_MULTIPLIER$
    @title ^= #:INSERTPARTTITLE:$@PART[nashira_crew_s1_1]/title$:
    @description ^= #:INSERTPART:$@PART[nashira_crew_s1_1]/engineName$:
}
@PART[nashira_crew_s1_1]:NEEDS[Tantares]:HAS[~engineUpgrade[off]]:AFTER[zzKiwiTechTree]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86" s="14"/>
      <c r="AF186" s="18" t="s">
        <v>330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86" s="16" t="str">
        <f>IF(P186="Engine",VLOOKUP(W186,EngineUpgrades!$A$2:$C$19,2,FALSE),"")</f>
        <v>singleFuel</v>
      </c>
      <c r="AQ186" s="16" t="str">
        <f>IF(P186="Engine",VLOOKUP(W186,EngineUpgrades!$A$2:$C$19,3,FALSE),"")</f>
        <v>KEROLOX</v>
      </c>
      <c r="AR186" s="15" t="str">
        <f>_xlfn.XLOOKUP(AP186,EngineUpgrades!$D$1:$J$1,EngineUpgrades!$D$17:$J$17,"",0,1)</f>
        <v xml:space="preserve">    engineNumber = 
    engineNumberUpgrade = 
    engineName = 
    engineNameUpgrade = 
</v>
      </c>
      <c r="AS186" s="17">
        <v>2</v>
      </c>
      <c r="AT186" s="16" t="str">
        <f>IF(P186="Engine",_xlfn.XLOOKUP(_xlfn.CONCAT(N186,O186+AS186),TechTree!$C$2:$C$500,TechTree!$D$2:$D$500,"Not Valid Combination",0,1),"")</f>
        <v>Not Valid Combination</v>
      </c>
    </row>
    <row r="187" spans="1:46" ht="348.5" x14ac:dyDescent="0.35">
      <c r="A187" t="s">
        <v>594</v>
      </c>
      <c r="B187" t="s">
        <v>1361</v>
      </c>
      <c r="C187" t="s">
        <v>970</v>
      </c>
      <c r="D187" t="s">
        <v>971</v>
      </c>
      <c r="E187" t="s">
        <v>597</v>
      </c>
      <c r="F187" t="s">
        <v>7</v>
      </c>
      <c r="G187">
        <v>450</v>
      </c>
      <c r="H187">
        <v>450</v>
      </c>
      <c r="I187">
        <v>1</v>
      </c>
      <c r="J187" t="s">
        <v>89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@TechRequired = ",M187,IF($R187&lt;&gt;"",_xlfn.CONCAT(CHAR(10),"    @",$R$1," = ",$R187),""),IF($S187&lt;&gt;"",_xlfn.CONCAT(CHAR(10),"    @",$S$1," = ",$S187),""),IF($T187&lt;&gt;"",_xlfn.CONCAT(CHAR(10),"    @",$T$1," = ",$T187)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@PART[nashira_crew_s1_2]:AFTER[Tantares] // Nashira Size 1 Crew Truss B
{
    @TechRequired = Not Valid Combination
    spacePlaneSystemUpgradeType = 
}</v>
      </c>
      <c r="M187" s="9" t="str">
        <f>_xlfn.XLOOKUP(_xlfn.CONCAT(N187,O187),TechTree!$C$2:$C$500,TechTree!$D$2:$D$500,"Not Valid Combination",0,1)</f>
        <v>Not Valid Combination</v>
      </c>
      <c r="N187" s="8" t="s">
        <v>337</v>
      </c>
      <c r="O187" s="8">
        <v>-113</v>
      </c>
      <c r="P187" s="8" t="s">
        <v>290</v>
      </c>
      <c r="V187" s="10" t="s">
        <v>244</v>
      </c>
      <c r="W187" s="10" t="s">
        <v>260</v>
      </c>
      <c r="Z187" s="10" t="s">
        <v>295</v>
      </c>
      <c r="AA187" s="10" t="s">
        <v>304</v>
      </c>
      <c r="AB187" s="10" t="s">
        <v>330</v>
      </c>
      <c r="AD187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nashira_crew_s1_2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87" s="14"/>
      <c r="AF187" s="18" t="s">
        <v>330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IF(P187="Engine",_xlfn.XLOOKUP(_xlfn.CONCAT(N187,O187+AS187),TechTree!$C$2:$C$500,TechTree!$D$2:$D$500,"Not Valid Combination",0,1),"")</f>
        <v/>
      </c>
    </row>
    <row r="188" spans="1:46" ht="348.5" x14ac:dyDescent="0.35">
      <c r="A188" t="s">
        <v>594</v>
      </c>
      <c r="B188" t="s">
        <v>1362</v>
      </c>
      <c r="C188" t="s">
        <v>972</v>
      </c>
      <c r="D188" t="s">
        <v>973</v>
      </c>
      <c r="E188" t="s">
        <v>597</v>
      </c>
      <c r="F188" t="s">
        <v>7</v>
      </c>
      <c r="G188">
        <v>450</v>
      </c>
      <c r="H188">
        <v>450</v>
      </c>
      <c r="I188">
        <v>0.25</v>
      </c>
      <c r="J188" t="s">
        <v>89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@TechRequired = ",M188,IF($R188&lt;&gt;"",_xlfn.CONCAT(CHAR(10),"    @",$R$1," = ",$R188),""),IF($S188&lt;&gt;"",_xlfn.CONCAT(CHAR(10),"    @",$S$1," = ",$S188),""),IF($T188&lt;&gt;"",_xlfn.CONCAT(CHAR(10),"    @",$T$1," = ",$T188)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@PART[nashira_truss_s1_1]:AFTER[Tantares] // Nashira Size 1 Truss A
{
    @TechRequired = Not Valid Combination
    engineUpgradeType = standardLFO
    engineNumber = 
    engineNumberUpgrade = 
    engineName = 
    engineNameUpgrade = 
    enginePartUpgradeName = 
}</v>
      </c>
      <c r="M188" s="9" t="str">
        <f>_xlfn.XLOOKUP(_xlfn.CONCAT(N188,O188),TechTree!$C$2:$C$500,TechTree!$D$2:$D$500,"Not Valid Combination",0,1)</f>
        <v>Not Valid Combination</v>
      </c>
      <c r="N188" s="8" t="s">
        <v>214</v>
      </c>
      <c r="O188" s="8">
        <v>-114</v>
      </c>
      <c r="P188" s="8" t="s">
        <v>11</v>
      </c>
      <c r="V188" s="10" t="s">
        <v>244</v>
      </c>
      <c r="W188" s="10" t="s">
        <v>255</v>
      </c>
      <c r="Z188" s="10" t="s">
        <v>295</v>
      </c>
      <c r="AA188" s="10" t="s">
        <v>304</v>
      </c>
      <c r="AB188" s="10" t="s">
        <v>330</v>
      </c>
      <c r="AD188" s="12" t="str">
        <f t="shared" si="6"/>
        <v>PARTUPGRADE:NEEDS[Tantares]
{
    name = 
    type = engine
    partIcon = nashira_truss_s1_1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#$@PART[nashira_truss_s1_1]/entryCost$
    @entryCost *= #$@KIWI_ENGINE_MULTIPLIERS/KEROLOX/UPGRADE_ENTRYCOST_MULTIPLIER$
    @title ^= #:INSERTPARTTITLE:$@PART[nashira_truss_s1_1]/title$:
    @description ^= #:INSERTPART:$@PART[nashira_truss_s1_1]/engineName$:
}
@PART[nashira_truss_s1_1]:NEEDS[Tantares]:HAS[~engineUpgrade[off]]:AFTER[zzKiwiTechTree]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88" s="14"/>
      <c r="AF188" s="18" t="s">
        <v>330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88" s="16" t="str">
        <f>IF(P188="Engine",VLOOKUP(W188,EngineUpgrades!$A$2:$C$19,2,FALSE),"")</f>
        <v>singleFuel</v>
      </c>
      <c r="AQ188" s="16" t="str">
        <f>IF(P188="Engine",VLOOKUP(W188,EngineUpgrades!$A$2:$C$19,3,FALSE),"")</f>
        <v>KEROLOX</v>
      </c>
      <c r="AR188" s="15" t="str">
        <f>_xlfn.XLOOKUP(AP188,EngineUpgrades!$D$1:$J$1,EngineUpgrades!$D$17:$J$17,"",0,1)</f>
        <v xml:space="preserve">    engineNumber = 
    engineNumberUpgrade = 
    engineName = 
    engineNameUpgrade = 
</v>
      </c>
      <c r="AS188" s="17">
        <v>2</v>
      </c>
      <c r="AT188" s="16" t="str">
        <f>IF(P188="Engine",_xlfn.XLOOKUP(_xlfn.CONCAT(N188,O188+AS188),TechTree!$C$2:$C$500,TechTree!$D$2:$D$500,"Not Valid Combination",0,1),"")</f>
        <v>Not Valid Combination</v>
      </c>
    </row>
    <row r="189" spans="1:46" ht="348.5" x14ac:dyDescent="0.35">
      <c r="A189" t="s">
        <v>594</v>
      </c>
      <c r="B189" t="s">
        <v>1363</v>
      </c>
      <c r="C189" t="s">
        <v>974</v>
      </c>
      <c r="D189" t="s">
        <v>975</v>
      </c>
      <c r="E189" t="s">
        <v>597</v>
      </c>
      <c r="F189" t="s">
        <v>7</v>
      </c>
      <c r="G189">
        <v>900</v>
      </c>
      <c r="H189">
        <v>900</v>
      </c>
      <c r="I189">
        <v>0.5</v>
      </c>
      <c r="J189" t="s">
        <v>89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@TechRequired = ",M189,IF($R189&lt;&gt;"",_xlfn.CONCAT(CHAR(10),"    @",$R$1," = ",$R189),""),IF($S189&lt;&gt;"",_xlfn.CONCAT(CHAR(10),"    @",$S$1," = ",$S189),""),IF($T189&lt;&gt;"",_xlfn.CONCAT(CHAR(10),"    @",$T$1," = ",$T189)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@PART[nashira_truss_s1_2]:AFTER[Tantares] // Nashira Size 1 Truss B
{
    @TechRequired = Not Valid Combination
    spacePlaneSystemUpgradeType = 
}</v>
      </c>
      <c r="M189" s="9" t="str">
        <f>_xlfn.XLOOKUP(_xlfn.CONCAT(N189,O189),TechTree!$C$2:$C$500,TechTree!$D$2:$D$500,"Not Valid Combination",0,1)</f>
        <v>Not Valid Combination</v>
      </c>
      <c r="N189" s="8" t="s">
        <v>337</v>
      </c>
      <c r="O189" s="8">
        <v>-115</v>
      </c>
      <c r="P189" s="8" t="s">
        <v>290</v>
      </c>
      <c r="V189" s="10" t="s">
        <v>244</v>
      </c>
      <c r="W189" s="10" t="s">
        <v>260</v>
      </c>
      <c r="Z189" s="10" t="s">
        <v>295</v>
      </c>
      <c r="AA189" s="10" t="s">
        <v>304</v>
      </c>
      <c r="AB189" s="10" t="s">
        <v>330</v>
      </c>
      <c r="AD189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nashira_truss_s1_2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89" s="14"/>
      <c r="AF189" s="18" t="s">
        <v>330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IF(P189="Engine",_xlfn.XLOOKUP(_xlfn.CONCAT(N189,O189+AS189),TechTree!$C$2:$C$500,TechTree!$D$2:$D$500,"Not Valid Combination",0,1),"")</f>
        <v/>
      </c>
    </row>
    <row r="190" spans="1:46" ht="348.5" x14ac:dyDescent="0.35">
      <c r="A190" t="s">
        <v>594</v>
      </c>
      <c r="B190" t="s">
        <v>1364</v>
      </c>
      <c r="C190" t="s">
        <v>976</v>
      </c>
      <c r="D190" t="s">
        <v>977</v>
      </c>
      <c r="E190" t="s">
        <v>597</v>
      </c>
      <c r="F190" t="s">
        <v>7</v>
      </c>
      <c r="G190">
        <v>450</v>
      </c>
      <c r="H190">
        <v>450</v>
      </c>
      <c r="I190">
        <v>0.05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@TechRequired = ",M190,IF($R190&lt;&gt;"",_xlfn.CONCAT(CHAR(10),"    @",$R$1," = ",$R190),""),IF($S190&lt;&gt;"",_xlfn.CONCAT(CHAR(10),"    @",$S$1," = ",$S190),""),IF($T190&lt;&gt;"",_xlfn.CONCAT(CHAR(10),"    @",$T$1," = ",$T190)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@PART[hadar_adapter_s1_s0p5_1]:AFTER[Tantares] // Hadar Size 1 to Size 0.5 Adapter A
{
    @TechRequired = Not Valid Combination
    engineUpgradeType = standardLFO
    engineNumber = 
    engineNumberUpgrade = 
    engineName = 
    engineNameUpgrade = 
    enginePartUpgradeName = 
}</v>
      </c>
      <c r="M190" s="9" t="str">
        <f>_xlfn.XLOOKUP(_xlfn.CONCAT(N190,O190),TechTree!$C$2:$C$500,TechTree!$D$2:$D$500,"Not Valid Combination",0,1)</f>
        <v>Not Valid Combination</v>
      </c>
      <c r="N190" s="8" t="s">
        <v>214</v>
      </c>
      <c r="O190" s="8">
        <v>-116</v>
      </c>
      <c r="P190" s="8" t="s">
        <v>11</v>
      </c>
      <c r="V190" s="10" t="s">
        <v>244</v>
      </c>
      <c r="W190" s="10" t="s">
        <v>255</v>
      </c>
      <c r="Z190" s="10" t="s">
        <v>295</v>
      </c>
      <c r="AA190" s="10" t="s">
        <v>304</v>
      </c>
      <c r="AB190" s="10" t="s">
        <v>330</v>
      </c>
      <c r="AD190" s="12" t="str">
        <f t="shared" si="6"/>
        <v>PARTUPGRADE:NEEDS[Tantares]
{
    name = 
    type = engine
    partIcon = hadar_adapter_s1_s0p5_1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#$@PART[hadar_adapter_s1_s0p5_1]/entryCost$
    @entryCost *= #$@KIWI_ENGINE_MULTIPLIERS/KEROLOX/UPGRADE_ENTRYCOST_MULTIPLIER$
    @title ^= #:INSERTPARTTITLE:$@PART[hadar_adapter_s1_s0p5_1]/title$:
    @description ^= #:INSERTPART:$@PART[hadar_adapter_s1_s0p5_1]/engineName$:
}
@PART[hadar_adapter_s1_s0p5_1]:NEEDS[Tantares]:HAS[~engineUpgrade[off]]:AFTER[zzKiwiTechTree]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90" s="14"/>
      <c r="AF190" s="18" t="s">
        <v>330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90" s="16" t="str">
        <f>IF(P190="Engine",VLOOKUP(W190,EngineUpgrades!$A$2:$C$19,2,FALSE),"")</f>
        <v>singleFuel</v>
      </c>
      <c r="AQ190" s="16" t="str">
        <f>IF(P190="Engine",VLOOKUP(W190,EngineUpgrades!$A$2:$C$19,3,FALSE),"")</f>
        <v>KEROLOX</v>
      </c>
      <c r="AR190" s="15" t="str">
        <f>_xlfn.XLOOKUP(AP190,EngineUpgrades!$D$1:$J$1,EngineUpgrades!$D$17:$J$17,"",0,1)</f>
        <v xml:space="preserve">    engineNumber = 
    engineNumberUpgrade = 
    engineName = 
    engineNameUpgrade = 
</v>
      </c>
      <c r="AS190" s="17">
        <v>2</v>
      </c>
      <c r="AT190" s="16" t="str">
        <f>IF(P190="Engine",_xlfn.XLOOKUP(_xlfn.CONCAT(N190,O190+AS190),TechTree!$C$2:$C$500,TechTree!$D$2:$D$500,"Not Valid Combination",0,1),"")</f>
        <v>Not Valid Combination</v>
      </c>
    </row>
    <row r="191" spans="1:46" ht="348.5" x14ac:dyDescent="0.35">
      <c r="A191" t="s">
        <v>594</v>
      </c>
      <c r="B191" t="s">
        <v>1365</v>
      </c>
      <c r="C191" t="s">
        <v>978</v>
      </c>
      <c r="D191" t="s">
        <v>979</v>
      </c>
      <c r="E191" t="s">
        <v>597</v>
      </c>
      <c r="F191" t="s">
        <v>7</v>
      </c>
      <c r="G191">
        <v>450</v>
      </c>
      <c r="H191">
        <v>450</v>
      </c>
      <c r="I191">
        <v>0.1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@TechRequired = ",M191,IF($R191&lt;&gt;"",_xlfn.CONCAT(CHAR(10),"    @",$R$1," = ",$R191),""),IF($S191&lt;&gt;"",_xlfn.CONCAT(CHAR(10),"    @",$S$1," = ",$S191),""),IF($T191&lt;&gt;"",_xlfn.CONCAT(CHAR(10),"    @",$T$1," = ",$T191)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@PART[hadar_adapter_s1_s0p5_2]:AFTER[Tantares] // Hadar Size 1 to Size 0.5 Adapter B
{
    @TechRequired = Not Valid Combination
    spacePlaneSystemUpgradeType = 
}</v>
      </c>
      <c r="M191" s="9" t="str">
        <f>_xlfn.XLOOKUP(_xlfn.CONCAT(N191,O191),TechTree!$C$2:$C$500,TechTree!$D$2:$D$500,"Not Valid Combination",0,1)</f>
        <v>Not Valid Combination</v>
      </c>
      <c r="N191" s="8" t="s">
        <v>337</v>
      </c>
      <c r="O191" s="8">
        <v>-117</v>
      </c>
      <c r="P191" s="8" t="s">
        <v>290</v>
      </c>
      <c r="V191" s="10" t="s">
        <v>244</v>
      </c>
      <c r="W191" s="10" t="s">
        <v>260</v>
      </c>
      <c r="Z191" s="10" t="s">
        <v>295</v>
      </c>
      <c r="AA191" s="10" t="s">
        <v>304</v>
      </c>
      <c r="AB191" s="10" t="s">
        <v>330</v>
      </c>
      <c r="AD191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hadar_adapter_s1_s0p5_2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91" s="14"/>
      <c r="AF191" s="18" t="s">
        <v>330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IF(P191="Engine",_xlfn.XLOOKUP(_xlfn.CONCAT(N191,O191+AS191),TechTree!$C$2:$C$500,TechTree!$D$2:$D$500,"Not Valid Combination",0,1),"")</f>
        <v/>
      </c>
    </row>
    <row r="192" spans="1:46" ht="348.5" x14ac:dyDescent="0.35">
      <c r="A192" t="s">
        <v>594</v>
      </c>
      <c r="B192" t="s">
        <v>1366</v>
      </c>
      <c r="C192" t="s">
        <v>980</v>
      </c>
      <c r="D192" t="s">
        <v>981</v>
      </c>
      <c r="E192" t="s">
        <v>597</v>
      </c>
      <c r="F192" t="s">
        <v>6</v>
      </c>
      <c r="G192">
        <v>3000</v>
      </c>
      <c r="H192">
        <v>830</v>
      </c>
      <c r="I192">
        <v>0.75</v>
      </c>
      <c r="J192" t="s">
        <v>88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@TechRequired = ",M192,IF($R192&lt;&gt;"",_xlfn.CONCAT(CHAR(10),"    @",$R$1," = ",$R192),""),IF($S192&lt;&gt;"",_xlfn.CONCAT(CHAR(10),"    @",$S$1," = ",$S192),""),IF($T192&lt;&gt;"",_xlfn.CONCAT(CHAR(10),"    @",$T$1," = ",$T192)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@PART[hadar_crew_s1_1]:AFTER[Tantares] // Hadar Airlock Compartment A
{
    @TechRequired = Not Valid Combination
    engineUpgradeType = standardLFO
    engineNumber = 
    engineNumberUpgrade = 
    engineName = 
    engineNameUpgrade = 
    enginePartUpgradeName = 
}</v>
      </c>
      <c r="M192" s="9" t="str">
        <f>_xlfn.XLOOKUP(_xlfn.CONCAT(N192,O192),TechTree!$C$2:$C$500,TechTree!$D$2:$D$500,"Not Valid Combination",0,1)</f>
        <v>Not Valid Combination</v>
      </c>
      <c r="N192" s="8" t="s">
        <v>214</v>
      </c>
      <c r="O192" s="8">
        <v>-118</v>
      </c>
      <c r="P192" s="8" t="s">
        <v>11</v>
      </c>
      <c r="V192" s="10" t="s">
        <v>244</v>
      </c>
      <c r="W192" s="10" t="s">
        <v>255</v>
      </c>
      <c r="Z192" s="10" t="s">
        <v>295</v>
      </c>
      <c r="AA192" s="10" t="s">
        <v>304</v>
      </c>
      <c r="AB192" s="10" t="s">
        <v>330</v>
      </c>
      <c r="AD192" s="12" t="str">
        <f t="shared" si="6"/>
        <v>PARTUPGRADE:NEEDS[Tantares]
{
    name = 
    type = engine
    partIcon = hadar_crew_s1_1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#$@PART[hadar_crew_s1_1]/entryCost$
    @entryCost *= #$@KIWI_ENGINE_MULTIPLIERS/KEROLOX/UPGRADE_ENTRYCOST_MULTIPLIER$
    @title ^= #:INSERTPARTTITLE:$@PART[hadar_crew_s1_1]/title$:
    @description ^= #:INSERTPART:$@PART[hadar_crew_s1_1]/engineName$:
}
@PART[hadar_crew_s1_1]:NEEDS[Tantares]:HAS[~engineUpgrade[off]]:AFTER[zzKiwiTechTree]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92" s="14"/>
      <c r="AF192" s="18" t="s">
        <v>330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92" s="16" t="str">
        <f>IF(P192="Engine",VLOOKUP(W192,EngineUpgrades!$A$2:$C$19,2,FALSE),"")</f>
        <v>singleFuel</v>
      </c>
      <c r="AQ192" s="16" t="str">
        <f>IF(P192="Engine",VLOOKUP(W192,EngineUpgrades!$A$2:$C$19,3,FALSE),"")</f>
        <v>KEROLOX</v>
      </c>
      <c r="AR192" s="15" t="str">
        <f>_xlfn.XLOOKUP(AP192,EngineUpgrades!$D$1:$J$1,EngineUpgrades!$D$17:$J$17,"",0,1)</f>
        <v xml:space="preserve">    engineNumber = 
    engineNumberUpgrade = 
    engineName = 
    engineNameUpgrade = 
</v>
      </c>
      <c r="AS192" s="17">
        <v>2</v>
      </c>
      <c r="AT192" s="16" t="str">
        <f>IF(P192="Engine",_xlfn.XLOOKUP(_xlfn.CONCAT(N192,O192+AS192),TechTree!$C$2:$C$500,TechTree!$D$2:$D$500,"Not Valid Combination",0,1),"")</f>
        <v>Not Valid Combination</v>
      </c>
    </row>
    <row r="193" spans="1:46" ht="348.5" x14ac:dyDescent="0.35">
      <c r="A193" t="s">
        <v>594</v>
      </c>
      <c r="B193" t="s">
        <v>1367</v>
      </c>
      <c r="C193" t="s">
        <v>982</v>
      </c>
      <c r="D193" t="s">
        <v>983</v>
      </c>
      <c r="E193" t="s">
        <v>597</v>
      </c>
      <c r="F193" t="s">
        <v>6</v>
      </c>
      <c r="G193">
        <v>3000</v>
      </c>
      <c r="H193">
        <v>830</v>
      </c>
      <c r="I193">
        <v>0.75</v>
      </c>
      <c r="J193" t="s">
        <v>88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@TechRequired = ",M193,IF($R193&lt;&gt;"",_xlfn.CONCAT(CHAR(10),"    @",$R$1," = ",$R193),""),IF($S193&lt;&gt;"",_xlfn.CONCAT(CHAR(10),"    @",$S$1," = ",$S193),""),IF($T193&lt;&gt;"",_xlfn.CONCAT(CHAR(10),"    @",$T$1," = ",$T193)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@PART[hadar_crew_s1_2]:AFTER[Tantares] // Hadar Airlock Compartment B
{
    @TechRequired = Not Valid Combination
    spacePlaneSystemUpgradeType = 
}</v>
      </c>
      <c r="M193" s="9" t="str">
        <f>_xlfn.XLOOKUP(_xlfn.CONCAT(N193,O193),TechTree!$C$2:$C$500,TechTree!$D$2:$D$500,"Not Valid Combination",0,1)</f>
        <v>Not Valid Combination</v>
      </c>
      <c r="N193" s="8" t="s">
        <v>337</v>
      </c>
      <c r="O193" s="8">
        <v>-119</v>
      </c>
      <c r="P193" s="8" t="s">
        <v>290</v>
      </c>
      <c r="V193" s="10" t="s">
        <v>244</v>
      </c>
      <c r="W193" s="10" t="s">
        <v>260</v>
      </c>
      <c r="Z193" s="10" t="s">
        <v>295</v>
      </c>
      <c r="AA193" s="10" t="s">
        <v>304</v>
      </c>
      <c r="AB193" s="10" t="s">
        <v>330</v>
      </c>
      <c r="AD193" s="12" t="str">
        <f t="shared" si="6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hadar_crew_s1_2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93" s="14"/>
      <c r="AF193" s="18" t="s">
        <v>330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IF(P193="Engine",_xlfn.XLOOKUP(_xlfn.CONCAT(N193,O193+AS193),TechTree!$C$2:$C$500,TechTree!$D$2:$D$500,"Not Valid Combination",0,1),"")</f>
        <v/>
      </c>
    </row>
    <row r="194" spans="1:46" ht="348.5" x14ac:dyDescent="0.35">
      <c r="A194" t="s">
        <v>594</v>
      </c>
      <c r="B194" t="s">
        <v>1368</v>
      </c>
      <c r="C194" t="s">
        <v>984</v>
      </c>
      <c r="D194" t="s">
        <v>985</v>
      </c>
      <c r="E194" t="s">
        <v>597</v>
      </c>
      <c r="F194" t="s">
        <v>7</v>
      </c>
      <c r="G194">
        <v>450</v>
      </c>
      <c r="H194">
        <v>450</v>
      </c>
      <c r="I194">
        <v>0.05</v>
      </c>
      <c r="J194" t="s">
        <v>88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@TechRequired = ",M194,IF($R194&lt;&gt;"",_xlfn.CONCAT(CHAR(10),"    @",$R$1," = ",$R194),""),IF($S194&lt;&gt;"",_xlfn.CONCAT(CHAR(10),"    @",$S$1," = ",$S194),""),IF($T194&lt;&gt;"",_xlfn.CONCAT(CHAR(10),"    @",$T$1," = ",$T194)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@PART[hadar_fuselage_s1_1]:AFTER[Tantares] // Hadar Size 1 Fuselage
{
    @TechRequired = Not Valid Combination
    engineUpgradeType = standardLFO
    engineNumber = 
    engineNumberUpgrade = 
    engineName = 
    engineNameUpgrade = 
    enginePartUpgradeName = 
}</v>
      </c>
      <c r="M194" s="9" t="str">
        <f>_xlfn.XLOOKUP(_xlfn.CONCAT(N194,O194),TechTree!$C$2:$C$500,TechTree!$D$2:$D$500,"Not Valid Combination",0,1)</f>
        <v>Not Valid Combination</v>
      </c>
      <c r="N194" s="8" t="s">
        <v>214</v>
      </c>
      <c r="O194" s="8">
        <v>-120</v>
      </c>
      <c r="P194" s="8" t="s">
        <v>11</v>
      </c>
      <c r="V194" s="10" t="s">
        <v>244</v>
      </c>
      <c r="W194" s="10" t="s">
        <v>255</v>
      </c>
      <c r="Z194" s="10" t="s">
        <v>295</v>
      </c>
      <c r="AA194" s="10" t="s">
        <v>304</v>
      </c>
      <c r="AB194" s="10" t="s">
        <v>330</v>
      </c>
      <c r="AD194" s="12" t="str">
        <f t="shared" si="6"/>
        <v>PARTUPGRADE:NEEDS[Tantares]
{
    name = 
    type = engine
    partIcon = hadar_fuselage_s1_1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#$@PART[hadar_fuselage_s1_1]/entryCost$
    @entryCost *= #$@KIWI_ENGINE_MULTIPLIERS/KEROLOX/UPGRADE_ENTRYCOST_MULTIPLIER$
    @title ^= #:INSERTPARTTITLE:$@PART[hadar_fuselage_s1_1]/title$:
    @description ^= #:INSERTPART:$@PART[hadar_fuselage_s1_1]/engineName$:
}
@PART[hadar_fuselage_s1_1]:NEEDS[Tantares]:HAS[~engineUpgrade[off]]:AFTER[zzKiwiTechTree]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94" s="14"/>
      <c r="AF194" s="18" t="s">
        <v>330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94" s="16" t="str">
        <f>IF(P194="Engine",VLOOKUP(W194,EngineUpgrades!$A$2:$C$19,2,FALSE),"")</f>
        <v>singleFuel</v>
      </c>
      <c r="AQ194" s="16" t="str">
        <f>IF(P194="Engine",VLOOKUP(W194,EngineUpgrades!$A$2:$C$19,3,FALSE),"")</f>
        <v>KEROLOX</v>
      </c>
      <c r="AR194" s="15" t="str">
        <f>_xlfn.XLOOKUP(AP194,EngineUpgrades!$D$1:$J$1,EngineUpgrades!$D$17:$J$17,"",0,1)</f>
        <v xml:space="preserve">    engineNumber = 
    engineNumberUpgrade = 
    engineName = 
    engineNameUpgrade = 
</v>
      </c>
      <c r="AS194" s="17">
        <v>2</v>
      </c>
      <c r="AT194" s="16" t="str">
        <f>IF(P194="Engine",_xlfn.XLOOKUP(_xlfn.CONCAT(N194,O194+AS194),TechTree!$C$2:$C$500,TechTree!$D$2:$D$500,"Not Valid Combination",0,1),"")</f>
        <v>Not Valid Combination</v>
      </c>
    </row>
    <row r="195" spans="1:46" ht="348.5" x14ac:dyDescent="0.35">
      <c r="A195" t="s">
        <v>594</v>
      </c>
      <c r="B195" t="s">
        <v>1369</v>
      </c>
      <c r="C195" t="s">
        <v>986</v>
      </c>
      <c r="D195" t="s">
        <v>987</v>
      </c>
      <c r="E195" t="s">
        <v>597</v>
      </c>
      <c r="F195" t="s">
        <v>6</v>
      </c>
      <c r="G195">
        <v>3200</v>
      </c>
      <c r="H195">
        <v>3200</v>
      </c>
      <c r="I195">
        <v>1.25</v>
      </c>
      <c r="J195" t="s">
        <v>88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@TechRequired = ",M195,IF($R195&lt;&gt;"",_xlfn.CONCAT(CHAR(10),"    @",$R$1," = ",$R195),""),IF($S195&lt;&gt;"",_xlfn.CONCAT(CHAR(10),"    @",$S$1," = ",$S195),""),IF($T195&lt;&gt;"",_xlfn.CONCAT(CHAR(10),"    @",$T$1," = ",$T195)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@PART[mira_crew_s1_1]:AFTER[Tantares] // Mira Docking Module
{
    @TechRequired = Not Valid Combination
    spacePlaneSystemUpgradeType = 
}</v>
      </c>
      <c r="M195" s="9" t="str">
        <f>_xlfn.XLOOKUP(_xlfn.CONCAT(N195,O195),TechTree!$C$2:$C$500,TechTree!$D$2:$D$500,"Not Valid Combination",0,1)</f>
        <v>Not Valid Combination</v>
      </c>
      <c r="N195" s="8" t="s">
        <v>337</v>
      </c>
      <c r="O195" s="8">
        <v>-121</v>
      </c>
      <c r="P195" s="8" t="s">
        <v>290</v>
      </c>
      <c r="V195" s="10" t="s">
        <v>244</v>
      </c>
      <c r="W195" s="10" t="s">
        <v>260</v>
      </c>
      <c r="Z195" s="10" t="s">
        <v>295</v>
      </c>
      <c r="AA195" s="10" t="s">
        <v>304</v>
      </c>
      <c r="AB195" s="10" t="s">
        <v>330</v>
      </c>
      <c r="AD195" s="12" t="str">
        <f t="shared" ref="AD195:AD258" si="8">IF(P195="Engine",_xlfn.CONCAT("PARTUPGRADE:NEEDS[",A195,"]",CHAR(10),"{",CHAR(10),"    name = ",X195,CHAR(10),"    type = engine",CHAR(10),"    partIcon = ",C195,CHAR(10),"    techRequired = ",AT195,CHAR(10),"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so'.",CHAR(10),"}",CHAR(10),"@PARTUPGRADE[",X195,"]:NEEDS[",A195,"]:FOR[zKiwiTechTree]",CHAR(10),"{",CHAR(10),"    @entryCost = #$@PART[",C195,"]/entryCost$",CHAR(10),"    @entryCost *= #$@KIWI_ENGINE_MULTIPLIERS/",AQ195,"/UPGRADE_ENTRYCOST_MULTIPLIER$",CHAR(10),"    @title ^= #:INSERTPARTTITLE:$@PART[",C195,"]/title$:",CHAR(10),"    @description ^= #:INSERTPART:$@PART[",C195,"]/engineName$:",CHAR(10),"}",CHAR(10),"@PART[",C195,"]:NEEDS[",A195,"]:HAS[~engineUpgrade[off]]:AFTER[zzKiwiTechTree]",CHAR(10),"{",CHAR(10),"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#:INSERTPARTUPGRADE:$@PARTUPGRADE[",X195,"]/techRequired$:",CHAR(10),"}"),IF(OR(P195="System",P195="System and Space Capability")=TRUE,_xlfn.CONCAT("// Choose the one with the part that you want to represent the system",CHAR(10),"#LOC_KTT_",A195,"_",X195,"_SYSTEM_UPGRADE_TITLE = ",Y195,CHAR(10),"PARTUPGRADE:NEEDS[",A195,"]",CHAR(10),"{",CHAR(10),"    name = ",X195,"Upgrade",CHAR(10),"    type = system",CHAR(10),"    systemUpgradeName = #LOC_KTT_",A195,"_",X195,"_SYSTEM_UPGRADE_TITLE // ",Y195,CHAR(10),"    partIcon = ",C195,CHAR(10),"    techRequired = INSERT HERE",AT195,CHAR(10),"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INSERTSYSTEM!",CHAR(10),"}",CHAR(10),"@PARTUPGRADE[",X195,"Upgrade]:FOR[KiwiTechTree]",CHAR(10),"{",CHAR(10),"    @title ^= #:INSERTPARTTITLE:$systemUpgradeName$:",CHAR(10),"    @description ^= #:INSERTSYSTEM:$systemUpgradeName$:",CHAR(10),"}",CHAR(10),"@PART[*]:HAS[#spacePlaneSystemUpgradeType[",X195,"],~systemUpgrade[off]]:FOR[zzzKiwiTechTree]",CHAR(10),"{",CHAR(10),"    %systemUpgradeName = #LOC_KTT_",A195,"_",X195,"_SYSTEM_UPGRADE_TITLE // ",Y195,CHAR(10),"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#:INSERTSYSTEMUPGRADENODE:$@PARTUPGRADE[",X195,"Upgrade]/techRequired$!",CHAR(10),"}"),""))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mira_crew_s1_1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95" s="14"/>
      <c r="AF195" s="18" t="s">
        <v>330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IF(P195="Engine",_xlfn.XLOOKUP(_xlfn.CONCAT(N195,O195+AS195),TechTree!$C$2:$C$500,TechTree!$D$2:$D$500,"Not Valid Combination",0,1),"")</f>
        <v/>
      </c>
    </row>
    <row r="196" spans="1:46" ht="348.5" x14ac:dyDescent="0.35">
      <c r="A196" t="s">
        <v>594</v>
      </c>
      <c r="B196" t="s">
        <v>1370</v>
      </c>
      <c r="C196" t="s">
        <v>988</v>
      </c>
      <c r="D196" t="s">
        <v>989</v>
      </c>
      <c r="E196" t="s">
        <v>597</v>
      </c>
      <c r="F196" t="s">
        <v>7</v>
      </c>
      <c r="G196">
        <v>7500</v>
      </c>
      <c r="H196">
        <v>750</v>
      </c>
      <c r="I196">
        <v>0.5</v>
      </c>
      <c r="J196" t="s">
        <v>144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@TechRequired = ",M196,IF($R196&lt;&gt;"",_xlfn.CONCAT(CHAR(10),"    @",$R$1," = ",$R196),""),IF($S196&lt;&gt;"",_xlfn.CONCAT(CHAR(10),"    @",$S$1," = ",$S196),""),IF($T196&lt;&gt;"",_xlfn.CONCAT(CHAR(10),"    @",$T$1," = ",$T196)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@PART[rotanev_aeroshell_s2_s1p5_1]:AFTER[Tantares] // Rotanev Size 2 Aeroshell A
{
    @TechRequired = Not Valid Combination
    engineUpgradeType = standardLFO
    engineNumber = 
    engineNumberUpgrade = 
    engineName = 
    engineNameUpgrade = 
    enginePartUpgradeName = 
}</v>
      </c>
      <c r="M196" s="9" t="str">
        <f>_xlfn.XLOOKUP(_xlfn.CONCAT(N196,O196),TechTree!$C$2:$C$500,TechTree!$D$2:$D$500,"Not Valid Combination",0,1)</f>
        <v>Not Valid Combination</v>
      </c>
      <c r="N196" s="8" t="s">
        <v>214</v>
      </c>
      <c r="O196" s="8">
        <v>-122</v>
      </c>
      <c r="P196" s="8" t="s">
        <v>11</v>
      </c>
      <c r="V196" s="10" t="s">
        <v>244</v>
      </c>
      <c r="W196" s="10" t="s">
        <v>255</v>
      </c>
      <c r="Z196" s="10" t="s">
        <v>295</v>
      </c>
      <c r="AA196" s="10" t="s">
        <v>304</v>
      </c>
      <c r="AB196" s="10" t="s">
        <v>330</v>
      </c>
      <c r="AD196" s="12" t="str">
        <f t="shared" si="8"/>
        <v>PARTUPGRADE:NEEDS[Tantares]
{
    name = 
    type = engine
    partIcon = rotanev_aeroshell_s2_s1p5_1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#$@PART[rotanev_aeroshell_s2_s1p5_1]/entryCost$
    @entryCost *= #$@KIWI_ENGINE_MULTIPLIERS/KEROLOX/UPGRADE_ENTRYCOST_MULTIPLIER$
    @title ^= #:INSERTPARTTITLE:$@PART[rotanev_aeroshell_s2_s1p5_1]/title$:
    @description ^= #:INSERTPART:$@PART[rotanev_aeroshell_s2_s1p5_1]/engineName$:
}
@PART[rotanev_aeroshell_s2_s1p5_1]:NEEDS[Tantares]:HAS[~engineUpgrade[off]]:AFTER[zzKiwiTechTree]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96" s="14"/>
      <c r="AF196" s="18" t="s">
        <v>330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96" s="16" t="str">
        <f>IF(P196="Engine",VLOOKUP(W196,EngineUpgrades!$A$2:$C$19,2,FALSE),"")</f>
        <v>singleFuel</v>
      </c>
      <c r="AQ196" s="16" t="str">
        <f>IF(P196="Engine",VLOOKUP(W196,EngineUpgrades!$A$2:$C$19,3,FALSE),"")</f>
        <v>KEROLOX</v>
      </c>
      <c r="AR196" s="15" t="str">
        <f>_xlfn.XLOOKUP(AP196,EngineUpgrades!$D$1:$J$1,EngineUpgrades!$D$17:$J$17,"",0,1)</f>
        <v xml:space="preserve">    engineNumber = 
    engineNumberUpgrade = 
    engineName = 
    engineNameUpgrade = 
</v>
      </c>
      <c r="AS196" s="17">
        <v>2</v>
      </c>
      <c r="AT196" s="16" t="str">
        <f>IF(P196="Engine",_xlfn.XLOOKUP(_xlfn.CONCAT(N196,O196+AS196),TechTree!$C$2:$C$500,TechTree!$D$2:$D$500,"Not Valid Combination",0,1),"")</f>
        <v>Not Valid Combination</v>
      </c>
    </row>
    <row r="197" spans="1:46" ht="348.5" x14ac:dyDescent="0.35">
      <c r="A197" t="s">
        <v>594</v>
      </c>
      <c r="B197" t="s">
        <v>1371</v>
      </c>
      <c r="C197" t="s">
        <v>990</v>
      </c>
      <c r="D197" t="s">
        <v>991</v>
      </c>
      <c r="E197" t="s">
        <v>597</v>
      </c>
      <c r="F197" t="s">
        <v>7</v>
      </c>
      <c r="G197">
        <v>15000</v>
      </c>
      <c r="H197">
        <v>1500</v>
      </c>
      <c r="I197">
        <v>1</v>
      </c>
      <c r="J197" t="s">
        <v>144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@TechRequired = ",M197,IF($R197&lt;&gt;"",_xlfn.CONCAT(CHAR(10),"    @",$R$1," = ",$R197),""),IF($S197&lt;&gt;"",_xlfn.CONCAT(CHAR(10),"    @",$S$1," = ",$S197),""),IF($T197&lt;&gt;"",_xlfn.CONCAT(CHAR(10),"    @",$T$1," = ",$T197)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@PART[rotanev_aeroshell_s2_s1p5_2]:AFTER[Tantares] // Rotanev Size 2 Aeroshell B
{
    @TechRequired = Not Valid Combination
    spacePlaneSystemUpgradeType = 
}</v>
      </c>
      <c r="M197" s="9" t="str">
        <f>_xlfn.XLOOKUP(_xlfn.CONCAT(N197,O197),TechTree!$C$2:$C$500,TechTree!$D$2:$D$500,"Not Valid Combination",0,1)</f>
        <v>Not Valid Combination</v>
      </c>
      <c r="N197" s="8" t="s">
        <v>337</v>
      </c>
      <c r="O197" s="8">
        <v>-123</v>
      </c>
      <c r="P197" s="8" t="s">
        <v>290</v>
      </c>
      <c r="V197" s="10" t="s">
        <v>244</v>
      </c>
      <c r="W197" s="10" t="s">
        <v>260</v>
      </c>
      <c r="Z197" s="10" t="s">
        <v>295</v>
      </c>
      <c r="AA197" s="10" t="s">
        <v>304</v>
      </c>
      <c r="AB197" s="10" t="s">
        <v>330</v>
      </c>
      <c r="AD19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97" s="14"/>
      <c r="AF197" s="18" t="s">
        <v>330</v>
      </c>
      <c r="AG197" s="18"/>
      <c r="AH197" s="18"/>
      <c r="AI197" s="18"/>
      <c r="AJ197" s="18"/>
      <c r="AK197" s="18"/>
      <c r="AL197" s="18"/>
      <c r="AM197" s="19" t="str">
        <f t="shared" ref="AM197:AM199" si="9">IF(AF197="Yes",_xlfn.CONCAT("    @MODULE[ModuleEngines*]",CHAR(10),"    {",IF(AG197&lt;&gt;"",_xlfn.CONCAT(CHAR(10),"        @maxThrust = ",AG197),""),IF(AH197&lt;&gt;"",_xlfn.CONCAT(CHAR(10),"        !atmosphereCurve {}",CHAR(10),"        atmosphereCurve",CHAR(10),"        {",IF(AH197&lt;&gt;"",_xlfn.CONCAT(CHAR(10),"            key = ",AH197),""),IF(AI197&lt;&gt;"",_xlfn.CONCAT(CHAR(10),"            key = ",AI197),""),IF(AJ197&lt;&gt;"",_xlfn.CONCAT(CHAR(10),"            key = ",AJ197),""),IF(AK197&lt;&gt;"",_xlfn.CONCAT(CHAR(10),"            key = ",AK197),""),IF(AL197&lt;&gt;"",_xlfn.CONCAT(CHAR(10),"            key = ",AL197),""),CHAR(10),"        }"),""),CHAR(10),"    }"),"")</f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IF(P197="Engine",_xlfn.XLOOKUP(_xlfn.CONCAT(N197,O197+AS197),TechTree!$C$2:$C$500,TechTree!$D$2:$D$500,"Not Valid Combination",0,1),"")</f>
        <v/>
      </c>
    </row>
    <row r="198" spans="1:46" ht="348.5" x14ac:dyDescent="0.35">
      <c r="A198" t="s">
        <v>594</v>
      </c>
      <c r="B198" t="s">
        <v>1372</v>
      </c>
      <c r="C198" t="s">
        <v>992</v>
      </c>
      <c r="D198" t="s">
        <v>993</v>
      </c>
      <c r="E198" t="s">
        <v>597</v>
      </c>
      <c r="F198" t="s">
        <v>10</v>
      </c>
      <c r="G198">
        <v>18750</v>
      </c>
      <c r="H198">
        <v>3750</v>
      </c>
      <c r="I198">
        <v>0.5</v>
      </c>
      <c r="J198" t="s">
        <v>144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@TechRequired = ",M198,IF($R198&lt;&gt;"",_xlfn.CONCAT(CHAR(10),"    @",$R$1," = ",$R198),""),IF($S198&lt;&gt;"",_xlfn.CONCAT(CHAR(10),"    @",$S$1," = ",$S198),""),IF($T198&lt;&gt;"",_xlfn.CONCAT(CHAR(10),"    @",$T$1," = ",$T198)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@PART[rotanev_battery_s2_1]:AFTER[Tantares] // Rotanev Size 2 Battery Module A
{
    @TechRequired = Not Valid Combination
    engineUpgradeType = standardLFO
    engineNumber = 
    engineNumberUpgrade = 
    engineName = 
    engineNameUpgrade = 
    enginePartUpgradeName = 
}</v>
      </c>
      <c r="M198" s="9" t="str">
        <f>_xlfn.XLOOKUP(_xlfn.CONCAT(N198,O198),TechTree!$C$2:$C$500,TechTree!$D$2:$D$500,"Not Valid Combination",0,1)</f>
        <v>Not Valid Combination</v>
      </c>
      <c r="N198" s="8" t="s">
        <v>214</v>
      </c>
      <c r="O198" s="8">
        <v>-124</v>
      </c>
      <c r="P198" s="8" t="s">
        <v>11</v>
      </c>
      <c r="V198" s="10" t="s">
        <v>244</v>
      </c>
      <c r="W198" s="10" t="s">
        <v>255</v>
      </c>
      <c r="Z198" s="10" t="s">
        <v>295</v>
      </c>
      <c r="AA198" s="10" t="s">
        <v>304</v>
      </c>
      <c r="AB198" s="10" t="s">
        <v>330</v>
      </c>
      <c r="AD198" s="12" t="str">
        <f t="shared" si="8"/>
        <v>PARTUPGRADE:NEEDS[Tantares]
{
    name = 
    type = engine
    partIcon = rotanev_battery_s2_1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#$@PART[rotanev_battery_s2_1]/entryCost$
    @entryCost *= #$@KIWI_ENGINE_MULTIPLIERS/KEROLOX/UPGRADE_ENTRYCOST_MULTIPLIER$
    @title ^= #:INSERTPARTTITLE:$@PART[rotanev_battery_s2_1]/title$:
    @description ^= #:INSERTPART:$@PART[rotanev_battery_s2_1]/engineName$:
}
@PART[rotanev_battery_s2_1]:NEEDS[Tantares]:HAS[~engineUpgrade[off]]:AFTER[zzKiwiTechTree]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198" s="14"/>
      <c r="AF198" s="18" t="s">
        <v>330</v>
      </c>
      <c r="AG198" s="18"/>
      <c r="AH198" s="18"/>
      <c r="AI198" s="18"/>
      <c r="AJ198" s="18"/>
      <c r="AK198" s="18"/>
      <c r="AL198" s="18"/>
      <c r="AM198" s="19" t="str">
        <f t="shared" si="9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198" s="16" t="str">
        <f>IF(P198="Engine",VLOOKUP(W198,EngineUpgrades!$A$2:$C$19,2,FALSE),"")</f>
        <v>singleFuel</v>
      </c>
      <c r="AQ198" s="16" t="str">
        <f>IF(P198="Engine",VLOOKUP(W198,EngineUpgrades!$A$2:$C$19,3,FALSE),"")</f>
        <v>KEROLOX</v>
      </c>
      <c r="AR198" s="15" t="str">
        <f>_xlfn.XLOOKUP(AP198,EngineUpgrades!$D$1:$J$1,EngineUpgrades!$D$17:$J$17,"",0,1)</f>
        <v xml:space="preserve">    engineNumber = 
    engineNumberUpgrade = 
    engineName = 
    engineNameUpgrade = 
</v>
      </c>
      <c r="AS198" s="17">
        <v>2</v>
      </c>
      <c r="AT198" s="16" t="str">
        <f>IF(P198="Engine",_xlfn.XLOOKUP(_xlfn.CONCAT(N198,O198+AS198),TechTree!$C$2:$C$500,TechTree!$D$2:$D$500,"Not Valid Combination",0,1),"")</f>
        <v>Not Valid Combination</v>
      </c>
    </row>
    <row r="199" spans="1:46" ht="348.5" x14ac:dyDescent="0.35">
      <c r="A199" t="s">
        <v>594</v>
      </c>
      <c r="B199" t="s">
        <v>1373</v>
      </c>
      <c r="C199" t="s">
        <v>994</v>
      </c>
      <c r="D199" t="s">
        <v>995</v>
      </c>
      <c r="E199" t="s">
        <v>597</v>
      </c>
      <c r="F199" t="s">
        <v>10</v>
      </c>
      <c r="G199">
        <v>37500</v>
      </c>
      <c r="H199">
        <v>7500</v>
      </c>
      <c r="I199">
        <v>1</v>
      </c>
      <c r="J199" t="s">
        <v>144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@TechRequired = ",M199,IF($R199&lt;&gt;"",_xlfn.CONCAT(CHAR(10),"    @",$R$1," = ",$R199),""),IF($S199&lt;&gt;"",_xlfn.CONCAT(CHAR(10),"    @",$S$1," = ",$S199),""),IF($T199&lt;&gt;"",_xlfn.CONCAT(CHAR(10),"    @",$T$1," = ",$T199)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@PART[rotanev_battery_s2_2]:AFTER[Tantares] // Rotanev Size 2 Battery Module B
{
    @TechRequired = Not Valid Combination
    spacePlaneSystemUpgradeType = 
}</v>
      </c>
      <c r="M199" s="9" t="str">
        <f>_xlfn.XLOOKUP(_xlfn.CONCAT(N199,O199),TechTree!$C$2:$C$500,TechTree!$D$2:$D$500,"Not Valid Combination",0,1)</f>
        <v>Not Valid Combination</v>
      </c>
      <c r="N199" s="8" t="s">
        <v>337</v>
      </c>
      <c r="O199" s="8">
        <v>-125</v>
      </c>
      <c r="P199" s="8" t="s">
        <v>290</v>
      </c>
      <c r="V199" s="10" t="s">
        <v>244</v>
      </c>
      <c r="W199" s="10" t="s">
        <v>260</v>
      </c>
      <c r="Z199" s="10" t="s">
        <v>295</v>
      </c>
      <c r="AA199" s="10" t="s">
        <v>304</v>
      </c>
      <c r="AB199" s="10" t="s">
        <v>330</v>
      </c>
      <c r="AD19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199" s="14"/>
      <c r="AF199" s="18" t="s">
        <v>330</v>
      </c>
      <c r="AG199" s="18"/>
      <c r="AH199" s="18"/>
      <c r="AI199" s="18"/>
      <c r="AJ199" s="18"/>
      <c r="AK199" s="18"/>
      <c r="AL199" s="18"/>
      <c r="AM199" s="19" t="str">
        <f t="shared" si="9"/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IF(P199="Engine",_xlfn.XLOOKUP(_xlfn.CONCAT(N199,O199+AS199),TechTree!$C$2:$C$500,TechTree!$D$2:$D$500,"Not Valid Combination",0,1),"")</f>
        <v/>
      </c>
    </row>
    <row r="200" spans="1:46" ht="348.5" x14ac:dyDescent="0.35">
      <c r="A200" t="s">
        <v>594</v>
      </c>
      <c r="B200" t="s">
        <v>1374</v>
      </c>
      <c r="C200" t="s">
        <v>996</v>
      </c>
      <c r="D200" t="s">
        <v>997</v>
      </c>
      <c r="E200" t="s">
        <v>597</v>
      </c>
      <c r="F200" t="s">
        <v>7</v>
      </c>
      <c r="G200">
        <v>750</v>
      </c>
      <c r="H200">
        <v>75</v>
      </c>
      <c r="I200">
        <v>7.4999999999999997E-2</v>
      </c>
      <c r="J200" t="s">
        <v>144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@TechRequired = ",M200,IF($R200&lt;&gt;"",_xlfn.CONCAT(CHAR(10),"    @",$R$1," = ",$R200),""),IF($S200&lt;&gt;"",_xlfn.CONCAT(CHAR(10),"    @",$S$1," = ",$S200),""),IF($T200&lt;&gt;"",_xlfn.CONCAT(CHAR(10),"    @",$T$1," = ",$T200)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@PART[rotanev_cap_s0p5_1]:AFTER[Tantares] // Rotanev Size 0.5 Structural Cap
{
    @TechRequired = Not Valid Combination
    engineUpgradeType = standardLFO
    engineNumber = 
    engineNumberUpgrade = 
    engineName = 
    engineNameUpgrade = 
    enginePartUpgradeName = 
}</v>
      </c>
      <c r="M200" s="9" t="str">
        <f>_xlfn.XLOOKUP(_xlfn.CONCAT(N200,O200),TechTree!$C$2:$C$500,TechTree!$D$2:$D$500,"Not Valid Combination",0,1)</f>
        <v>Not Valid Combination</v>
      </c>
      <c r="N200" s="8" t="s">
        <v>214</v>
      </c>
      <c r="O200" s="8">
        <v>-126</v>
      </c>
      <c r="P200" s="8" t="s">
        <v>11</v>
      </c>
      <c r="V200" s="10" t="s">
        <v>244</v>
      </c>
      <c r="W200" s="10" t="s">
        <v>255</v>
      </c>
      <c r="Z200" s="10" t="s">
        <v>295</v>
      </c>
      <c r="AA200" s="10" t="s">
        <v>304</v>
      </c>
      <c r="AB200" s="10" t="s">
        <v>330</v>
      </c>
      <c r="AD200" s="12" t="str">
        <f t="shared" si="8"/>
        <v>PARTUPGRADE:NEEDS[Tantares]
{
    name = 
    type = engine
    partIcon = rotanev_cap_s0p5_1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#$@PART[rotanev_cap_s0p5_1]/entryCost$
    @entryCost *= #$@KIWI_ENGINE_MULTIPLIERS/KEROLOX/UPGRADE_ENTRYCOST_MULTIPLIER$
    @title ^= #:INSERTPARTTITLE:$@PART[rotanev_cap_s0p5_1]/title$:
    @description ^= #:INSERTPART:$@PART[rotanev_cap_s0p5_1]/engineName$:
}
@PART[rotanev_cap_s0p5_1]:NEEDS[Tantares]:HAS[~engineUpgrade[off]]:AFTER[zzKiwiTechTree]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00" s="14"/>
      <c r="AF200" s="18" t="s">
        <v>330</v>
      </c>
      <c r="AG200" s="18"/>
      <c r="AH200" s="18"/>
      <c r="AI200" s="18"/>
      <c r="AJ200" s="18"/>
      <c r="AK200" s="18"/>
      <c r="AL200" s="18"/>
      <c r="AM200" s="19" t="str">
        <f t="shared" ref="AM200:AM263" si="10">IF(AF200="Yes",_xlfn.CONCAT("    @MODULE[ModuleEngines*]",CHAR(10),"    {",IF(AG200&lt;&gt;"",_xlfn.CONCAT(CHAR(10),"        @maxThrust = ",AG200),""),IF(AH200&lt;&gt;"",_xlfn.CONCAT(CHAR(10),"        !atmosphereCurve {}",CHAR(10),"        atmosphereCurve",CHAR(10),"        {",IF(AH200&lt;&gt;"",_xlfn.CONCAT(CHAR(10),"            key = ",AH200),""),IF(AI200&lt;&gt;"",_xlfn.CONCAT(CHAR(10),"            key = ",AI200),""),IF(AJ200&lt;&gt;"",_xlfn.CONCAT(CHAR(10),"            key = ",AJ200),""),IF(AK200&lt;&gt;"",_xlfn.CONCAT(CHAR(10),"            key = ",AK200),""),IF(AL200&lt;&gt;"",_xlfn.CONCAT(CHAR(10),"            key = ",AL200),""),CHAR(10),"        }"),""),CHAR(10),"    }"),"")</f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00" s="16" t="str">
        <f>IF(P200="Engine",VLOOKUP(W200,EngineUpgrades!$A$2:$C$19,2,FALSE),"")</f>
        <v>singleFuel</v>
      </c>
      <c r="AQ200" s="16" t="str">
        <f>IF(P200="Engine",VLOOKUP(W200,EngineUpgrades!$A$2:$C$19,3,FALSE),"")</f>
        <v>KEROLOX</v>
      </c>
      <c r="AR200" s="15" t="str">
        <f>_xlfn.XLOOKUP(AP200,EngineUpgrades!$D$1:$J$1,EngineUpgrades!$D$17:$J$17,"",0,1)</f>
        <v xml:space="preserve">    engineNumber = 
    engineNumberUpgrade = 
    engineName = 
    engineNameUpgrade = 
</v>
      </c>
      <c r="AS200" s="17">
        <v>2</v>
      </c>
      <c r="AT200" s="16" t="str">
        <f>IF(P200="Engine",_xlfn.XLOOKUP(_xlfn.CONCAT(N200,O200+AS200),TechTree!$C$2:$C$500,TechTree!$D$2:$D$500,"Not Valid Combination",0,1),"")</f>
        <v>Not Valid Combination</v>
      </c>
    </row>
    <row r="201" spans="1:46" ht="348.5" x14ac:dyDescent="0.35">
      <c r="A201" t="s">
        <v>594</v>
      </c>
      <c r="B201" t="s">
        <v>1375</v>
      </c>
      <c r="C201" t="s">
        <v>998</v>
      </c>
      <c r="D201" t="s">
        <v>999</v>
      </c>
      <c r="E201" t="s">
        <v>597</v>
      </c>
      <c r="F201" t="s">
        <v>7</v>
      </c>
      <c r="G201">
        <v>1000</v>
      </c>
      <c r="H201">
        <v>100</v>
      </c>
      <c r="I201">
        <v>0.1</v>
      </c>
      <c r="J201" t="s">
        <v>144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@TechRequired = ",M201,IF($R201&lt;&gt;"",_xlfn.CONCAT(CHAR(10),"    @",$R$1," = ",$R201),""),IF($S201&lt;&gt;"",_xlfn.CONCAT(CHAR(10),"    @",$S$1," = ",$S201),""),IF($T201&lt;&gt;"",_xlfn.CONCAT(CHAR(10),"    @",$T$1," = ",$T201)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@PART[rotanev_cap_s1_1]:AFTER[Tantares] // Rotanev Size 1 Structural Cap
{
    @TechRequired = Not Valid Combination
    spacePlaneSystemUpgradeType = 
}</v>
      </c>
      <c r="M201" s="9" t="str">
        <f>_xlfn.XLOOKUP(_xlfn.CONCAT(N201,O201),TechTree!$C$2:$C$500,TechTree!$D$2:$D$500,"Not Valid Combination",0,1)</f>
        <v>Not Valid Combination</v>
      </c>
      <c r="N201" s="8" t="s">
        <v>337</v>
      </c>
      <c r="O201" s="8">
        <v>-127</v>
      </c>
      <c r="P201" s="8" t="s">
        <v>290</v>
      </c>
      <c r="V201" s="10" t="s">
        <v>244</v>
      </c>
      <c r="W201" s="10" t="s">
        <v>260</v>
      </c>
      <c r="Z201" s="10" t="s">
        <v>295</v>
      </c>
      <c r="AA201" s="10" t="s">
        <v>304</v>
      </c>
      <c r="AB201" s="10" t="s">
        <v>330</v>
      </c>
      <c r="AD20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01" s="14"/>
      <c r="AF201" s="18" t="s">
        <v>330</v>
      </c>
      <c r="AG201" s="18"/>
      <c r="AH201" s="18"/>
      <c r="AI201" s="18"/>
      <c r="AJ201" s="18"/>
      <c r="AK201" s="18"/>
      <c r="AL201" s="18"/>
      <c r="AM201" s="19" t="str">
        <f t="shared" si="10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IF(P201="Engine",_xlfn.XLOOKUP(_xlfn.CONCAT(N201,O201+AS201),TechTree!$C$2:$C$500,TechTree!$D$2:$D$500,"Not Valid Combination",0,1),"")</f>
        <v/>
      </c>
    </row>
    <row r="202" spans="1:46" ht="348.5" x14ac:dyDescent="0.35">
      <c r="A202" t="s">
        <v>594</v>
      </c>
      <c r="B202" t="s">
        <v>1376</v>
      </c>
      <c r="C202" t="s">
        <v>1000</v>
      </c>
      <c r="D202" t="s">
        <v>1001</v>
      </c>
      <c r="E202" t="s">
        <v>597</v>
      </c>
      <c r="F202" t="s">
        <v>7</v>
      </c>
      <c r="G202">
        <v>1500</v>
      </c>
      <c r="H202">
        <v>150</v>
      </c>
      <c r="I202">
        <v>0.15</v>
      </c>
      <c r="J202" t="s">
        <v>144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@TechRequired = ",M202,IF($R202&lt;&gt;"",_xlfn.CONCAT(CHAR(10),"    @",$R$1," = ",$R202),""),IF($S202&lt;&gt;"",_xlfn.CONCAT(CHAR(10),"    @",$S$1," = ",$S202),""),IF($T202&lt;&gt;"",_xlfn.CONCAT(CHAR(10),"    @",$T$1," = ",$T202)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@PART[rotanev_cap_s1p5_1]:AFTER[Tantares] // Rotanev Size 1.5 Structural Cap
{
    @TechRequired = Not Valid Combination
    engineUpgradeType = standardLFO
    engineNumber = 
    engineNumberUpgrade = 
    engineName = 
    engineNameUpgrade = 
    enginePartUpgradeName = 
}</v>
      </c>
      <c r="M202" s="9" t="str">
        <f>_xlfn.XLOOKUP(_xlfn.CONCAT(N202,O202),TechTree!$C$2:$C$500,TechTree!$D$2:$D$500,"Not Valid Combination",0,1)</f>
        <v>Not Valid Combination</v>
      </c>
      <c r="N202" s="8" t="s">
        <v>214</v>
      </c>
      <c r="O202" s="8">
        <v>-128</v>
      </c>
      <c r="P202" s="8" t="s">
        <v>11</v>
      </c>
      <c r="V202" s="10" t="s">
        <v>244</v>
      </c>
      <c r="W202" s="10" t="s">
        <v>255</v>
      </c>
      <c r="Z202" s="10" t="s">
        <v>295</v>
      </c>
      <c r="AA202" s="10" t="s">
        <v>304</v>
      </c>
      <c r="AB202" s="10" t="s">
        <v>330</v>
      </c>
      <c r="AD202" s="12" t="str">
        <f t="shared" si="8"/>
        <v>PARTUPGRADE:NEEDS[Tantares]
{
    name = 
    type = engine
    partIcon = rotanev_cap_s1p5_1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#$@PART[rotanev_cap_s1p5_1]/entryCost$
    @entryCost *= #$@KIWI_ENGINE_MULTIPLIERS/KEROLOX/UPGRADE_ENTRYCOST_MULTIPLIER$
    @title ^= #:INSERTPARTTITLE:$@PART[rotanev_cap_s1p5_1]/title$:
    @description ^= #:INSERTPART:$@PART[rotanev_cap_s1p5_1]/engineName$:
}
@PART[rotanev_cap_s1p5_1]:NEEDS[Tantares]:HAS[~engineUpgrade[off]]:AFTER[zzKiwiTechTree]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02" s="14"/>
      <c r="AF202" s="18" t="s">
        <v>330</v>
      </c>
      <c r="AG202" s="18"/>
      <c r="AH202" s="18"/>
      <c r="AI202" s="18"/>
      <c r="AJ202" s="18"/>
      <c r="AK202" s="18"/>
      <c r="AL202" s="18"/>
      <c r="AM202" s="19" t="str">
        <f t="shared" si="10"/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02" s="16" t="str">
        <f>IF(P202="Engine",VLOOKUP(W202,EngineUpgrades!$A$2:$C$19,2,FALSE),"")</f>
        <v>singleFuel</v>
      </c>
      <c r="AQ202" s="16" t="str">
        <f>IF(P202="Engine",VLOOKUP(W202,EngineUpgrades!$A$2:$C$19,3,FALSE),"")</f>
        <v>KEROLOX</v>
      </c>
      <c r="AR202" s="15" t="str">
        <f>_xlfn.XLOOKUP(AP202,EngineUpgrades!$D$1:$J$1,EngineUpgrades!$D$17:$J$17,"",0,1)</f>
        <v xml:space="preserve">    engineNumber = 
    engineNumberUpgrade = 
    engineName = 
    engineNameUpgrade = 
</v>
      </c>
      <c r="AS202" s="17">
        <v>2</v>
      </c>
      <c r="AT202" s="16" t="str">
        <f>IF(P202="Engine",_xlfn.XLOOKUP(_xlfn.CONCAT(N202,O202+AS202),TechTree!$C$2:$C$500,TechTree!$D$2:$D$500,"Not Valid Combination",0,1),"")</f>
        <v>Not Valid Combination</v>
      </c>
    </row>
    <row r="203" spans="1:46" ht="348.5" x14ac:dyDescent="0.35">
      <c r="A203" t="s">
        <v>594</v>
      </c>
      <c r="B203" t="s">
        <v>1377</v>
      </c>
      <c r="C203" t="s">
        <v>1002</v>
      </c>
      <c r="D203" t="s">
        <v>1003</v>
      </c>
      <c r="E203" t="s">
        <v>597</v>
      </c>
      <c r="F203" t="s">
        <v>6</v>
      </c>
      <c r="G203">
        <v>25000</v>
      </c>
      <c r="H203">
        <v>5000</v>
      </c>
      <c r="I203">
        <v>0.5</v>
      </c>
      <c r="J203" t="s">
        <v>144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@TechRequired = ",M203,IF($R203&lt;&gt;"",_xlfn.CONCAT(CHAR(10),"    @",$R$1," = ",$R203),""),IF($S203&lt;&gt;"",_xlfn.CONCAT(CHAR(10),"    @",$S$1," = ",$S203),""),IF($T203&lt;&gt;"",_xlfn.CONCAT(CHAR(10),"    @",$T$1," = ",$T203)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@PART[rotanev_control_s2_1]:AFTER[Tantares] // Rotanev 25-A "Spordress" Control Block
{
    @TechRequired = Not Valid Combination
    spacePlaneSystemUpgradeType = 
}</v>
      </c>
      <c r="M203" s="9" t="str">
        <f>_xlfn.XLOOKUP(_xlfn.CONCAT(N203,O203),TechTree!$C$2:$C$500,TechTree!$D$2:$D$500,"Not Valid Combination",0,1)</f>
        <v>Not Valid Combination</v>
      </c>
      <c r="N203" s="8" t="s">
        <v>337</v>
      </c>
      <c r="O203" s="8">
        <v>-129</v>
      </c>
      <c r="P203" s="8" t="s">
        <v>290</v>
      </c>
      <c r="V203" s="10" t="s">
        <v>244</v>
      </c>
      <c r="W203" s="10" t="s">
        <v>260</v>
      </c>
      <c r="Z203" s="10" t="s">
        <v>295</v>
      </c>
      <c r="AA203" s="10" t="s">
        <v>304</v>
      </c>
      <c r="AB203" s="10" t="s">
        <v>330</v>
      </c>
      <c r="AD20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03" s="14"/>
      <c r="AF203" s="18" t="s">
        <v>330</v>
      </c>
      <c r="AG203" s="18"/>
      <c r="AH203" s="18"/>
      <c r="AI203" s="18"/>
      <c r="AJ203" s="18"/>
      <c r="AK203" s="18"/>
      <c r="AL203" s="18"/>
      <c r="AM203" s="19" t="str">
        <f t="shared" si="10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IF(P203="Engine",_xlfn.XLOOKUP(_xlfn.CONCAT(N203,O203+AS203),TechTree!$C$2:$C$500,TechTree!$D$2:$D$500,"Not Valid Combination",0,1),"")</f>
        <v/>
      </c>
    </row>
    <row r="204" spans="1:46" ht="348.5" x14ac:dyDescent="0.35">
      <c r="A204" t="s">
        <v>594</v>
      </c>
      <c r="B204" t="s">
        <v>1378</v>
      </c>
      <c r="C204" t="s">
        <v>1004</v>
      </c>
      <c r="D204" t="s">
        <v>1005</v>
      </c>
      <c r="E204" t="s">
        <v>597</v>
      </c>
      <c r="F204" t="s">
        <v>9</v>
      </c>
      <c r="G204">
        <v>20000</v>
      </c>
      <c r="H204">
        <v>4000</v>
      </c>
      <c r="I204">
        <v>3.75</v>
      </c>
      <c r="J204" t="s">
        <v>144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@TechRequired = ",M204,IF($R204&lt;&gt;"",_xlfn.CONCAT(CHAR(10),"    @",$R$1," = ",$R204),""),IF($S204&lt;&gt;"",_xlfn.CONCAT(CHAR(10),"    @",$S$1," = ",$S204),""),IF($T204&lt;&gt;"",_xlfn.CONCAT(CHAR(10),"    @",$T$1," = ",$T204)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@PART[rotanev_crew_s2_1_1]:AFTER[Tantares] // Rotanev 25-A1 "IllevarslendetÃ¥rn" Crew Compartment A
{
    @TechRequired = Not Valid Combination
    engineUpgradeType = standardLFO
    engineNumber = 
    engineNumberUpgrade = 
    engineName = 
    engineNameUpgrade = 
    enginePartUpgradeName = 
}</v>
      </c>
      <c r="M204" s="9" t="str">
        <f>_xlfn.XLOOKUP(_xlfn.CONCAT(N204,O204),TechTree!$C$2:$C$500,TechTree!$D$2:$D$500,"Not Valid Combination",0,1)</f>
        <v>Not Valid Combination</v>
      </c>
      <c r="N204" s="8" t="s">
        <v>214</v>
      </c>
      <c r="O204" s="8">
        <v>-130</v>
      </c>
      <c r="P204" s="8" t="s">
        <v>11</v>
      </c>
      <c r="V204" s="10" t="s">
        <v>244</v>
      </c>
      <c r="W204" s="10" t="s">
        <v>255</v>
      </c>
      <c r="Z204" s="10" t="s">
        <v>295</v>
      </c>
      <c r="AA204" s="10" t="s">
        <v>304</v>
      </c>
      <c r="AB204" s="10" t="s">
        <v>330</v>
      </c>
      <c r="AD204" s="12" t="str">
        <f t="shared" si="8"/>
        <v>PARTUPGRADE:NEEDS[Tantares]
{
    name = 
    type = engine
    partIcon = rotanev_crew_s2_1_1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#$@PART[rotanev_crew_s2_1_1]/entryCost$
    @entryCost *= #$@KIWI_ENGINE_MULTIPLIERS/KEROLOX/UPGRADE_ENTRYCOST_MULTIPLIER$
    @title ^= #:INSERTPARTTITLE:$@PART[rotanev_crew_s2_1_1]/title$:
    @description ^= #:INSERTPART:$@PART[rotanev_crew_s2_1_1]/engineName$:
}
@PART[rotanev_crew_s2_1_1]:NEEDS[Tantares]:HAS[~engineUpgrade[off]]:AFTER[zzKiwiTechTree]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04" s="14"/>
      <c r="AF204" s="18" t="s">
        <v>330</v>
      </c>
      <c r="AG204" s="18"/>
      <c r="AH204" s="18"/>
      <c r="AI204" s="18"/>
      <c r="AJ204" s="18"/>
      <c r="AK204" s="18"/>
      <c r="AL204" s="18"/>
      <c r="AM204" s="19" t="str">
        <f t="shared" si="10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04" s="16" t="str">
        <f>IF(P204="Engine",VLOOKUP(W204,EngineUpgrades!$A$2:$C$19,2,FALSE),"")</f>
        <v>singleFuel</v>
      </c>
      <c r="AQ204" s="16" t="str">
        <f>IF(P204="Engine",VLOOKUP(W204,EngineUpgrades!$A$2:$C$19,3,FALSE),"")</f>
        <v>KEROLOX</v>
      </c>
      <c r="AR204" s="15" t="str">
        <f>_xlfn.XLOOKUP(AP204,EngineUpgrades!$D$1:$J$1,EngineUpgrades!$D$17:$J$17,"",0,1)</f>
        <v xml:space="preserve">    engineNumber = 
    engineNumberUpgrade = 
    engineName = 
    engineNameUpgrade = 
</v>
      </c>
      <c r="AS204" s="17">
        <v>2</v>
      </c>
      <c r="AT204" s="16" t="str">
        <f>IF(P204="Engine",_xlfn.XLOOKUP(_xlfn.CONCAT(N204,O204+AS204),TechTree!$C$2:$C$500,TechTree!$D$2:$D$500,"Not Valid Combination",0,1),"")</f>
        <v>Not Valid Combination</v>
      </c>
    </row>
    <row r="205" spans="1:46" ht="348.5" x14ac:dyDescent="0.35">
      <c r="A205" t="s">
        <v>594</v>
      </c>
      <c r="B205" t="s">
        <v>1379</v>
      </c>
      <c r="C205" t="s">
        <v>1006</v>
      </c>
      <c r="D205" t="s">
        <v>1007</v>
      </c>
      <c r="E205" t="s">
        <v>597</v>
      </c>
      <c r="F205" t="s">
        <v>9</v>
      </c>
      <c r="G205">
        <v>20000</v>
      </c>
      <c r="H205">
        <v>4000</v>
      </c>
      <c r="I205">
        <v>3.75</v>
      </c>
      <c r="J205" t="s">
        <v>144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@TechRequired = ",M205,IF($R205&lt;&gt;"",_xlfn.CONCAT(CHAR(10),"    @",$R$1," = ",$R205),""),IF($S205&lt;&gt;"",_xlfn.CONCAT(CHAR(10),"    @",$S$1," = ",$S205),""),IF($T205&lt;&gt;"",_xlfn.CONCAT(CHAR(10),"    @",$T$1," = ",$T205)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@PART[rotanev_crew_s2_1_2]:AFTER[Tantares] // Rotanev 25-A2 "IllevarslendetÃ¥rn" Crew Compartment B
{
    @TechRequired = Not Valid Combination
    spacePlaneSystemUpgradeType = 
}</v>
      </c>
      <c r="M205" s="9" t="str">
        <f>_xlfn.XLOOKUP(_xlfn.CONCAT(N205,O205),TechTree!$C$2:$C$500,TechTree!$D$2:$D$500,"Not Valid Combination",0,1)</f>
        <v>Not Valid Combination</v>
      </c>
      <c r="N205" s="8" t="s">
        <v>337</v>
      </c>
      <c r="O205" s="8">
        <v>-131</v>
      </c>
      <c r="P205" s="8" t="s">
        <v>290</v>
      </c>
      <c r="V205" s="10" t="s">
        <v>244</v>
      </c>
      <c r="W205" s="10" t="s">
        <v>260</v>
      </c>
      <c r="Z205" s="10" t="s">
        <v>295</v>
      </c>
      <c r="AA205" s="10" t="s">
        <v>304</v>
      </c>
      <c r="AB205" s="10" t="s">
        <v>330</v>
      </c>
      <c r="AD20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05" s="14"/>
      <c r="AF205" s="18" t="s">
        <v>330</v>
      </c>
      <c r="AG205" s="18"/>
      <c r="AH205" s="18"/>
      <c r="AI205" s="18"/>
      <c r="AJ205" s="18"/>
      <c r="AK205" s="18"/>
      <c r="AL205" s="18"/>
      <c r="AM205" s="19" t="str">
        <f t="shared" si="10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IF(P205="Engine",_xlfn.XLOOKUP(_xlfn.CONCAT(N205,O205+AS205),TechTree!$C$2:$C$500,TechTree!$D$2:$D$500,"Not Valid Combination",0,1),"")</f>
        <v/>
      </c>
    </row>
    <row r="206" spans="1:46" ht="348.5" x14ac:dyDescent="0.35">
      <c r="A206" t="s">
        <v>594</v>
      </c>
      <c r="B206" t="s">
        <v>1380</v>
      </c>
      <c r="C206" t="s">
        <v>1008</v>
      </c>
      <c r="D206" t="s">
        <v>1009</v>
      </c>
      <c r="E206" t="s">
        <v>597</v>
      </c>
      <c r="F206" t="s">
        <v>372</v>
      </c>
      <c r="G206">
        <v>1500</v>
      </c>
      <c r="H206">
        <v>300</v>
      </c>
      <c r="I206">
        <v>6.25E-2</v>
      </c>
      <c r="J206" t="s">
        <v>144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@TechRequired = ",M206,IF($R206&lt;&gt;"",_xlfn.CONCAT(CHAR(10),"    @",$R$1," = ",$R206),""),IF($S206&lt;&gt;"",_xlfn.CONCAT(CHAR(10),"    @",$S$1," = ",$S206),""),IF($T206&lt;&gt;"",_xlfn.CONCAT(CHAR(10),"    @",$T$1," = ",$T206)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@PART[rotanev_fuel_tank_s0p5_1]:AFTER[Tantares] // Rotanev Size 0.5 Fuel Tank A
{
    @TechRequired = Not Valid Combination
    engineUpgradeType = standardLFO
    engineNumber = 
    engineNumberUpgrade = 
    engineName = 
    engineNameUpgrade = 
    enginePartUpgradeName = 
}</v>
      </c>
      <c r="M206" s="9" t="str">
        <f>_xlfn.XLOOKUP(_xlfn.CONCAT(N206,O206),TechTree!$C$2:$C$500,TechTree!$D$2:$D$500,"Not Valid Combination",0,1)</f>
        <v>Not Valid Combination</v>
      </c>
      <c r="N206" s="8" t="s">
        <v>214</v>
      </c>
      <c r="O206" s="8">
        <v>-132</v>
      </c>
      <c r="P206" s="8" t="s">
        <v>11</v>
      </c>
      <c r="V206" s="10" t="s">
        <v>244</v>
      </c>
      <c r="W206" s="10" t="s">
        <v>255</v>
      </c>
      <c r="Z206" s="10" t="s">
        <v>295</v>
      </c>
      <c r="AA206" s="10" t="s">
        <v>304</v>
      </c>
      <c r="AB206" s="10" t="s">
        <v>330</v>
      </c>
      <c r="AD206" s="12" t="str">
        <f t="shared" si="8"/>
        <v>PARTUPGRADE:NEEDS[Tantares]
{
    name = 
    type = engine
    partIcon = rotanev_fuel_tank_s0p5_1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#$@PART[rotanev_fuel_tank_s0p5_1]/entryCost$
    @entryCost *= #$@KIWI_ENGINE_MULTIPLIERS/KEROLOX/UPGRADE_ENTRYCOST_MULTIPLIER$
    @title ^= #:INSERTPARTTITLE:$@PART[rotanev_fuel_tank_s0p5_1]/title$:
    @description ^= #:INSERTPART:$@PART[rotanev_fuel_tank_s0p5_1]/engineName$:
}
@PART[rotanev_fuel_tank_s0p5_1]:NEEDS[Tantares]:HAS[~engineUpgrade[off]]:AFTER[zzKiwiTechTree]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06" s="14"/>
      <c r="AF206" s="18" t="s">
        <v>330</v>
      </c>
      <c r="AG206" s="18"/>
      <c r="AH206" s="18"/>
      <c r="AI206" s="18"/>
      <c r="AJ206" s="18"/>
      <c r="AK206" s="18"/>
      <c r="AL206" s="18"/>
      <c r="AM206" s="19" t="str">
        <f t="shared" si="10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06" s="16" t="str">
        <f>IF(P206="Engine",VLOOKUP(W206,EngineUpgrades!$A$2:$C$19,2,FALSE),"")</f>
        <v>singleFuel</v>
      </c>
      <c r="AQ206" s="16" t="str">
        <f>IF(P206="Engine",VLOOKUP(W206,EngineUpgrades!$A$2:$C$19,3,FALSE),"")</f>
        <v>KEROLOX</v>
      </c>
      <c r="AR206" s="15" t="str">
        <f>_xlfn.XLOOKUP(AP206,EngineUpgrades!$D$1:$J$1,EngineUpgrades!$D$17:$J$17,"",0,1)</f>
        <v xml:space="preserve">    engineNumber = 
    engineNumberUpgrade = 
    engineName = 
    engineNameUpgrade = 
</v>
      </c>
      <c r="AS206" s="17">
        <v>2</v>
      </c>
      <c r="AT206" s="16" t="str">
        <f>IF(P206="Engine",_xlfn.XLOOKUP(_xlfn.CONCAT(N206,O206+AS206),TechTree!$C$2:$C$500,TechTree!$D$2:$D$500,"Not Valid Combination",0,1),"")</f>
        <v>Not Valid Combination</v>
      </c>
    </row>
    <row r="207" spans="1:46" ht="348.5" x14ac:dyDescent="0.35">
      <c r="A207" t="s">
        <v>594</v>
      </c>
      <c r="B207" t="s">
        <v>1381</v>
      </c>
      <c r="C207" t="s">
        <v>1010</v>
      </c>
      <c r="D207" t="s">
        <v>1011</v>
      </c>
      <c r="E207" t="s">
        <v>597</v>
      </c>
      <c r="F207" t="s">
        <v>372</v>
      </c>
      <c r="G207">
        <v>3000</v>
      </c>
      <c r="H207">
        <v>600</v>
      </c>
      <c r="I207">
        <v>0.125</v>
      </c>
      <c r="J207" t="s">
        <v>144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@TechRequired = ",M207,IF($R207&lt;&gt;"",_xlfn.CONCAT(CHAR(10),"    @",$R$1," = ",$R207),""),IF($S207&lt;&gt;"",_xlfn.CONCAT(CHAR(10),"    @",$S$1," = ",$S207),""),IF($T207&lt;&gt;"",_xlfn.CONCAT(CHAR(10),"    @",$T$1," = ",$T207)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@PART[rotanev_fuel_tank_s0p5_2]:AFTER[Tantares] // Rotanev Size 0.5 Fuel Tank B
{
    @TechRequired = Not Valid Combination
    spacePlaneSystemUpgradeType = 
}</v>
      </c>
      <c r="M207" s="9" t="str">
        <f>_xlfn.XLOOKUP(_xlfn.CONCAT(N207,O207),TechTree!$C$2:$C$500,TechTree!$D$2:$D$500,"Not Valid Combination",0,1)</f>
        <v>Not Valid Combination</v>
      </c>
      <c r="N207" s="8" t="s">
        <v>337</v>
      </c>
      <c r="O207" s="8">
        <v>-133</v>
      </c>
      <c r="P207" s="8" t="s">
        <v>290</v>
      </c>
      <c r="V207" s="10" t="s">
        <v>244</v>
      </c>
      <c r="W207" s="10" t="s">
        <v>260</v>
      </c>
      <c r="Z207" s="10" t="s">
        <v>295</v>
      </c>
      <c r="AA207" s="10" t="s">
        <v>304</v>
      </c>
      <c r="AB207" s="10" t="s">
        <v>330</v>
      </c>
      <c r="AD20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rotanev_fuel_tank_s0p5_2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07" s="14"/>
      <c r="AF207" s="18" t="s">
        <v>330</v>
      </c>
      <c r="AG207" s="18"/>
      <c r="AH207" s="18"/>
      <c r="AI207" s="18"/>
      <c r="AJ207" s="18"/>
      <c r="AK207" s="18"/>
      <c r="AL207" s="18"/>
      <c r="AM207" s="19" t="str">
        <f t="shared" si="10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IF(P207="Engine",_xlfn.XLOOKUP(_xlfn.CONCAT(N207,O207+AS207),TechTree!$C$2:$C$500,TechTree!$D$2:$D$500,"Not Valid Combination",0,1),"")</f>
        <v/>
      </c>
    </row>
    <row r="208" spans="1:46" ht="348.5" x14ac:dyDescent="0.35">
      <c r="A208" t="s">
        <v>594</v>
      </c>
      <c r="B208" t="s">
        <v>1382</v>
      </c>
      <c r="C208" t="s">
        <v>1012</v>
      </c>
      <c r="D208" t="s">
        <v>1013</v>
      </c>
      <c r="E208" t="s">
        <v>597</v>
      </c>
      <c r="F208" t="s">
        <v>7</v>
      </c>
      <c r="G208">
        <v>7500</v>
      </c>
      <c r="H208">
        <v>750</v>
      </c>
      <c r="I208">
        <v>1.5</v>
      </c>
      <c r="J208" t="s">
        <v>144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@TechRequired = ",M208,IF($R208&lt;&gt;"",_xlfn.CONCAT(CHAR(10),"    @",$R$1," = ",$R208),""),IF($S208&lt;&gt;"",_xlfn.CONCAT(CHAR(10),"    @",$S$1," = ",$S208),""),IF($T208&lt;&gt;"",_xlfn.CONCAT(CHAR(10),"    @",$T$1," = ",$T208)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@PART[rotanev_fuselage_s2_1]:AFTER[Tantares] // Rotanev Size 2 Structural Fuselage A
{
    @TechRequired = Not Valid Combination
    engineUpgradeType = standardLFO
    engineNumber = 
    engineNumberUpgrade = 
    engineName = 
    engineNameUpgrade = 
    enginePartUpgradeName = 
}</v>
      </c>
      <c r="M208" s="9" t="str">
        <f>_xlfn.XLOOKUP(_xlfn.CONCAT(N208,O208),TechTree!$C$2:$C$500,TechTree!$D$2:$D$500,"Not Valid Combination",0,1)</f>
        <v>Not Valid Combination</v>
      </c>
      <c r="N208" s="8" t="s">
        <v>214</v>
      </c>
      <c r="O208" s="8">
        <v>-134</v>
      </c>
      <c r="P208" s="8" t="s">
        <v>11</v>
      </c>
      <c r="V208" s="10" t="s">
        <v>244</v>
      </c>
      <c r="W208" s="10" t="s">
        <v>255</v>
      </c>
      <c r="Z208" s="10" t="s">
        <v>295</v>
      </c>
      <c r="AA208" s="10" t="s">
        <v>304</v>
      </c>
      <c r="AB208" s="10" t="s">
        <v>330</v>
      </c>
      <c r="AD208" s="12" t="str">
        <f t="shared" si="8"/>
        <v>PARTUPGRADE:NEEDS[Tantares]
{
    name = 
    type = engine
    partIcon = rotanev_fuselage_s2_1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#$@PART[rotanev_fuselage_s2_1]/entryCost$
    @entryCost *= #$@KIWI_ENGINE_MULTIPLIERS/KEROLOX/UPGRADE_ENTRYCOST_MULTIPLIER$
    @title ^= #:INSERTPARTTITLE:$@PART[rotanev_fuselage_s2_1]/title$:
    @description ^= #:INSERTPART:$@PART[rotanev_fuselage_s2_1]/engineName$:
}
@PART[rotanev_fuselage_s2_1]:NEEDS[Tantares]:HAS[~engineUpgrade[off]]:AFTER[zzKiwiTechTree]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08" s="14"/>
      <c r="AF208" s="18" t="s">
        <v>330</v>
      </c>
      <c r="AG208" s="18"/>
      <c r="AH208" s="18"/>
      <c r="AI208" s="18"/>
      <c r="AJ208" s="18"/>
      <c r="AK208" s="18"/>
      <c r="AL208" s="18"/>
      <c r="AM208" s="19" t="str">
        <f t="shared" si="10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08" s="16" t="str">
        <f>IF(P208="Engine",VLOOKUP(W208,EngineUpgrades!$A$2:$C$19,2,FALSE),"")</f>
        <v>singleFuel</v>
      </c>
      <c r="AQ208" s="16" t="str">
        <f>IF(P208="Engine",VLOOKUP(W208,EngineUpgrades!$A$2:$C$19,3,FALSE),"")</f>
        <v>KEROLOX</v>
      </c>
      <c r="AR208" s="15" t="str">
        <f>_xlfn.XLOOKUP(AP208,EngineUpgrades!$D$1:$J$1,EngineUpgrades!$D$17:$J$17,"",0,1)</f>
        <v xml:space="preserve">    engineNumber = 
    engineNumberUpgrade = 
    engineName = 
    engineNameUpgrade = 
</v>
      </c>
      <c r="AS208" s="17">
        <v>2</v>
      </c>
      <c r="AT208" s="16" t="str">
        <f>IF(P208="Engine",_xlfn.XLOOKUP(_xlfn.CONCAT(N208,O208+AS208),TechTree!$C$2:$C$500,TechTree!$D$2:$D$500,"Not Valid Combination",0,1),"")</f>
        <v>Not Valid Combination</v>
      </c>
    </row>
    <row r="209" spans="1:46" ht="348.5" x14ac:dyDescent="0.35">
      <c r="A209" t="s">
        <v>594</v>
      </c>
      <c r="B209" t="s">
        <v>1383</v>
      </c>
      <c r="C209" t="s">
        <v>1014</v>
      </c>
      <c r="D209" t="s">
        <v>1015</v>
      </c>
      <c r="E209" t="s">
        <v>597</v>
      </c>
      <c r="F209" t="s">
        <v>7</v>
      </c>
      <c r="G209">
        <v>7500</v>
      </c>
      <c r="H209">
        <v>1500</v>
      </c>
      <c r="I209">
        <v>3</v>
      </c>
      <c r="J209" t="s">
        <v>144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@TechRequired = ",M209,IF($R209&lt;&gt;"",_xlfn.CONCAT(CHAR(10),"    @",$R$1," = ",$R209),""),IF($S209&lt;&gt;"",_xlfn.CONCAT(CHAR(10),"    @",$S$1," = ",$S209),""),IF($T209&lt;&gt;"",_xlfn.CONCAT(CHAR(10),"    @",$T$1," = ",$T209)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@PART[rotanev_fuselage_s2_2]:AFTER[Tantares] // Rotanev Size 2 Structural Fuselage B
{
    @TechRequired = Not Valid Combination
    spacePlaneSystemUpgradeType = 
}</v>
      </c>
      <c r="M209" s="9" t="str">
        <f>_xlfn.XLOOKUP(_xlfn.CONCAT(N209,O209),TechTree!$C$2:$C$500,TechTree!$D$2:$D$500,"Not Valid Combination",0,1)</f>
        <v>Not Valid Combination</v>
      </c>
      <c r="N209" s="8" t="s">
        <v>337</v>
      </c>
      <c r="O209" s="8">
        <v>-135</v>
      </c>
      <c r="P209" s="8" t="s">
        <v>290</v>
      </c>
      <c r="V209" s="10" t="s">
        <v>244</v>
      </c>
      <c r="W209" s="10" t="s">
        <v>260</v>
      </c>
      <c r="Z209" s="10" t="s">
        <v>295</v>
      </c>
      <c r="AA209" s="10" t="s">
        <v>304</v>
      </c>
      <c r="AB209" s="10" t="s">
        <v>330</v>
      </c>
      <c r="AD20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09" s="14"/>
      <c r="AF209" s="18" t="s">
        <v>330</v>
      </c>
      <c r="AG209" s="18"/>
      <c r="AH209" s="18"/>
      <c r="AI209" s="18"/>
      <c r="AJ209" s="18"/>
      <c r="AK209" s="18"/>
      <c r="AL209" s="18"/>
      <c r="AM209" s="19" t="str">
        <f t="shared" si="10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IF(P209="Engine",_xlfn.XLOOKUP(_xlfn.CONCAT(N209,O209+AS209),TechTree!$C$2:$C$500,TechTree!$D$2:$D$500,"Not Valid Combination",0,1),"")</f>
        <v/>
      </c>
    </row>
    <row r="210" spans="1:46" ht="348.5" x14ac:dyDescent="0.35">
      <c r="A210" t="s">
        <v>594</v>
      </c>
      <c r="B210" t="s">
        <v>1384</v>
      </c>
      <c r="C210" t="s">
        <v>1016</v>
      </c>
      <c r="D210" t="s">
        <v>1017</v>
      </c>
      <c r="E210" t="s">
        <v>597</v>
      </c>
      <c r="F210" t="s">
        <v>371</v>
      </c>
      <c r="G210">
        <v>1400</v>
      </c>
      <c r="H210">
        <v>280</v>
      </c>
      <c r="I210">
        <v>0.05</v>
      </c>
      <c r="J210" t="s">
        <v>144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@TechRequired = ",M210,IF($R210&lt;&gt;"",_xlfn.CONCAT(CHAR(10),"    @",$R$1," = ",$R210),""),IF($S210&lt;&gt;"",_xlfn.CONCAT(CHAR(10),"    @",$S$1," = ",$S210),""),IF($T210&lt;&gt;"",_xlfn.CONCAT(CHAR(10),"    @",$T$1," = ",$T210)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@PART[rotanev_nose_cone_s0p5_1]:AFTER[Tantares] // Rotanev Size 0.5 Nose Cone A
{
    @TechRequired = Not Valid Combination
    engineUpgradeType = standardLFO
    engineNumber = 
    engineNumberUpgrade = 
    engineName = 
    engineNameUpgrade = 
    enginePartUpgradeName = 
}</v>
      </c>
      <c r="M210" s="9" t="str">
        <f>_xlfn.XLOOKUP(_xlfn.CONCAT(N210,O210),TechTree!$C$2:$C$500,TechTree!$D$2:$D$500,"Not Valid Combination",0,1)</f>
        <v>Not Valid Combination</v>
      </c>
      <c r="N210" s="8" t="s">
        <v>214</v>
      </c>
      <c r="O210" s="8">
        <v>-136</v>
      </c>
      <c r="P210" s="8" t="s">
        <v>11</v>
      </c>
      <c r="V210" s="10" t="s">
        <v>244</v>
      </c>
      <c r="W210" s="10" t="s">
        <v>255</v>
      </c>
      <c r="Z210" s="10" t="s">
        <v>295</v>
      </c>
      <c r="AA210" s="10" t="s">
        <v>304</v>
      </c>
      <c r="AB210" s="10" t="s">
        <v>330</v>
      </c>
      <c r="AD210" s="12" t="str">
        <f t="shared" si="8"/>
        <v>PARTUPGRADE:NEEDS[Tantares]
{
    name = 
    type = engine
    partIcon = rotanev_nose_cone_s0p5_1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#$@PART[rotanev_nose_cone_s0p5_1]/entryCost$
    @entryCost *= #$@KIWI_ENGINE_MULTIPLIERS/KEROLOX/UPGRADE_ENTRYCOST_MULTIPLIER$
    @title ^= #:INSERTPARTTITLE:$@PART[rotanev_nose_cone_s0p5_1]/title$:
    @description ^= #:INSERTPART:$@PART[rotanev_nose_cone_s0p5_1]/engineName$:
}
@PART[rotanev_nose_cone_s0p5_1]:NEEDS[Tantares]:HAS[~engineUpgrade[off]]:AFTER[zzKiwiTechTree]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0" s="14"/>
      <c r="AF210" s="18" t="s">
        <v>330</v>
      </c>
      <c r="AG210" s="18"/>
      <c r="AH210" s="18"/>
      <c r="AI210" s="18"/>
      <c r="AJ210" s="18"/>
      <c r="AK210" s="18"/>
      <c r="AL210" s="18"/>
      <c r="AM210" s="19" t="str">
        <f t="shared" si="10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0" s="16" t="str">
        <f>IF(P210="Engine",VLOOKUP(W210,EngineUpgrades!$A$2:$C$19,2,FALSE),"")</f>
        <v>singleFuel</v>
      </c>
      <c r="AQ210" s="16" t="str">
        <f>IF(P210="Engine",VLOOKUP(W210,EngineUpgrades!$A$2:$C$19,3,FALSE),"")</f>
        <v>KEROLOX</v>
      </c>
      <c r="AR210" s="15" t="str">
        <f>_xlfn.XLOOKUP(AP210,EngineUpgrades!$D$1:$J$1,EngineUpgrades!$D$17:$J$17,"",0,1)</f>
        <v xml:space="preserve">    engineNumber = 
    engineNumberUpgrade = 
    engineName = 
    engineNameUpgrade = 
</v>
      </c>
      <c r="AS210" s="17">
        <v>2</v>
      </c>
      <c r="AT210" s="16" t="str">
        <f>IF(P210="Engine",_xlfn.XLOOKUP(_xlfn.CONCAT(N210,O210+AS210),TechTree!$C$2:$C$500,TechTree!$D$2:$D$500,"Not Valid Combination",0,1),"")</f>
        <v>Not Valid Combination</v>
      </c>
    </row>
    <row r="211" spans="1:46" ht="348.5" x14ac:dyDescent="0.35">
      <c r="A211" t="s">
        <v>594</v>
      </c>
      <c r="B211" t="s">
        <v>1385</v>
      </c>
      <c r="C211" t="s">
        <v>1018</v>
      </c>
      <c r="D211" t="s">
        <v>1019</v>
      </c>
      <c r="E211" t="s">
        <v>597</v>
      </c>
      <c r="F211" t="s">
        <v>371</v>
      </c>
      <c r="G211">
        <v>1400</v>
      </c>
      <c r="H211">
        <v>280</v>
      </c>
      <c r="I211">
        <v>0.05</v>
      </c>
      <c r="J211" t="s">
        <v>144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@TechRequired = ",M211,IF($R211&lt;&gt;"",_xlfn.CONCAT(CHAR(10),"    @",$R$1," = ",$R211),""),IF($S211&lt;&gt;"",_xlfn.CONCAT(CHAR(10),"    @",$S$1," = ",$S211),""),IF($T211&lt;&gt;"",_xlfn.CONCAT(CHAR(10),"    @",$T$1," = ",$T211)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@PART[rotanev_nose_cone_s0p5_2]:AFTER[Tantares] // Rotanev Size 0.5 Nose Cone B
{
    @TechRequired = Not Valid Combination
    spacePlaneSystemUpgradeType = 
}</v>
      </c>
      <c r="M211" s="9" t="str">
        <f>_xlfn.XLOOKUP(_xlfn.CONCAT(N211,O211),TechTree!$C$2:$C$500,TechTree!$D$2:$D$500,"Not Valid Combination",0,1)</f>
        <v>Not Valid Combination</v>
      </c>
      <c r="N211" s="8" t="s">
        <v>337</v>
      </c>
      <c r="O211" s="8">
        <v>-137</v>
      </c>
      <c r="P211" s="8" t="s">
        <v>290</v>
      </c>
      <c r="V211" s="10" t="s">
        <v>244</v>
      </c>
      <c r="W211" s="10" t="s">
        <v>260</v>
      </c>
      <c r="Z211" s="10" t="s">
        <v>295</v>
      </c>
      <c r="AA211" s="10" t="s">
        <v>304</v>
      </c>
      <c r="AB211" s="10" t="s">
        <v>330</v>
      </c>
      <c r="AD21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1" s="14"/>
      <c r="AF211" s="18" t="s">
        <v>330</v>
      </c>
      <c r="AG211" s="18"/>
      <c r="AH211" s="18"/>
      <c r="AI211" s="18"/>
      <c r="AJ211" s="18"/>
      <c r="AK211" s="18"/>
      <c r="AL211" s="18"/>
      <c r="AM211" s="19" t="str">
        <f t="shared" si="10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IF(P211="Engine",_xlfn.XLOOKUP(_xlfn.CONCAT(N211,O211+AS211),TechTree!$C$2:$C$500,TechTree!$D$2:$D$500,"Not Valid Combination",0,1),"")</f>
        <v/>
      </c>
    </row>
    <row r="212" spans="1:46" ht="348.5" x14ac:dyDescent="0.35">
      <c r="A212" t="s">
        <v>594</v>
      </c>
      <c r="B212" t="s">
        <v>1386</v>
      </c>
      <c r="C212" t="s">
        <v>1020</v>
      </c>
      <c r="D212" t="s">
        <v>1021</v>
      </c>
      <c r="E212" t="s">
        <v>597</v>
      </c>
      <c r="F212" t="s">
        <v>8</v>
      </c>
      <c r="G212">
        <v>4500</v>
      </c>
      <c r="H212">
        <v>600</v>
      </c>
      <c r="I212">
        <v>0.75</v>
      </c>
      <c r="J212" t="s">
        <v>144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@TechRequired = ",M212,IF($R212&lt;&gt;"",_xlfn.CONCAT(CHAR(10),"    @",$R$1," = ",$R212),""),IF($S212&lt;&gt;"",_xlfn.CONCAT(CHAR(10),"    @",$S$1," = ",$S212),""),IF($T212&lt;&gt;"",_xlfn.CONCAT(CHAR(10),"    @",$T$1," = ",$T212)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@PART[rotanev_rcs_block_srf_1]:AFTER[Tantares] // Rotanev RCS Block A
{
    @TechRequired = Not Valid Combination
    engineUpgradeType = standardLFO
    engineNumber = 
    engineNumberUpgrade = 
    engineName = 
    engineNameUpgrade = 
    enginePartUpgradeName = 
}</v>
      </c>
      <c r="M212" s="9" t="str">
        <f>_xlfn.XLOOKUP(_xlfn.CONCAT(N212,O212),TechTree!$C$2:$C$500,TechTree!$D$2:$D$500,"Not Valid Combination",0,1)</f>
        <v>Not Valid Combination</v>
      </c>
      <c r="N212" s="8" t="s">
        <v>214</v>
      </c>
      <c r="O212" s="8">
        <v>-138</v>
      </c>
      <c r="P212" s="8" t="s">
        <v>11</v>
      </c>
      <c r="V212" s="10" t="s">
        <v>244</v>
      </c>
      <c r="W212" s="10" t="s">
        <v>255</v>
      </c>
      <c r="Z212" s="10" t="s">
        <v>295</v>
      </c>
      <c r="AA212" s="10" t="s">
        <v>304</v>
      </c>
      <c r="AB212" s="10" t="s">
        <v>330</v>
      </c>
      <c r="AD212" s="12" t="str">
        <f t="shared" si="8"/>
        <v>PARTUPGRADE:NEEDS[Tantares]
{
    name = 
    type = engine
    partIcon = rotanev_rcs_block_srf_1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#$@PART[rotanev_rcs_block_srf_1]/entryCost$
    @entryCost *= #$@KIWI_ENGINE_MULTIPLIERS/KEROLOX/UPGRADE_ENTRYCOST_MULTIPLIER$
    @title ^= #:INSERTPARTTITLE:$@PART[rotanev_rcs_block_srf_1]/title$:
    @description ^= #:INSERTPART:$@PART[rotanev_rcs_block_srf_1]/engineName$:
}
@PART[rotanev_rcs_block_srf_1]:NEEDS[Tantares]:HAS[~engineUpgrade[off]]:AFTER[zzKiwiTechTree]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2" s="14"/>
      <c r="AF212" s="18" t="s">
        <v>330</v>
      </c>
      <c r="AG212" s="18"/>
      <c r="AH212" s="18"/>
      <c r="AI212" s="18"/>
      <c r="AJ212" s="18"/>
      <c r="AK212" s="18"/>
      <c r="AL212" s="18"/>
      <c r="AM212" s="19" t="str">
        <f t="shared" si="10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2" s="16" t="str">
        <f>IF(P212="Engine",VLOOKUP(W212,EngineUpgrades!$A$2:$C$19,2,FALSE),"")</f>
        <v>singleFuel</v>
      </c>
      <c r="AQ212" s="16" t="str">
        <f>IF(P212="Engine",VLOOKUP(W212,EngineUpgrades!$A$2:$C$19,3,FALSE),"")</f>
        <v>KEROLOX</v>
      </c>
      <c r="AR212" s="15" t="str">
        <f>_xlfn.XLOOKUP(AP212,EngineUpgrades!$D$1:$J$1,EngineUpgrades!$D$17:$J$17,"",0,1)</f>
        <v xml:space="preserve">    engineNumber = 
    engineNumberUpgrade = 
    engineName = 
    engineNameUpgrade = 
</v>
      </c>
      <c r="AS212" s="17">
        <v>2</v>
      </c>
      <c r="AT212" s="16" t="str">
        <f>IF(P212="Engine",_xlfn.XLOOKUP(_xlfn.CONCAT(N212,O212+AS212),TechTree!$C$2:$C$500,TechTree!$D$2:$D$500,"Not Valid Combination",0,1),"")</f>
        <v>Not Valid Combination</v>
      </c>
    </row>
    <row r="213" spans="1:46" ht="348.5" x14ac:dyDescent="0.35">
      <c r="A213" t="s">
        <v>594</v>
      </c>
      <c r="B213" t="s">
        <v>1387</v>
      </c>
      <c r="C213" t="s">
        <v>1022</v>
      </c>
      <c r="D213" t="s">
        <v>1023</v>
      </c>
      <c r="E213" t="s">
        <v>597</v>
      </c>
      <c r="F213" t="s">
        <v>8</v>
      </c>
      <c r="G213">
        <v>4500</v>
      </c>
      <c r="H213">
        <v>600</v>
      </c>
      <c r="I213">
        <v>0.75</v>
      </c>
      <c r="J213" t="s">
        <v>144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@TechRequired = ",M213,IF($R213&lt;&gt;"",_xlfn.CONCAT(CHAR(10),"    @",$R$1," = ",$R213),""),IF($S213&lt;&gt;"",_xlfn.CONCAT(CHAR(10),"    @",$S$1," = ",$S213),""),IF($T213&lt;&gt;"",_xlfn.CONCAT(CHAR(10),"    @",$T$1," = ",$T213)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@PART[rotanev_rcs_block_srf_2]:AFTER[Tantares] // Rotanev RCS Block B
{
    @TechRequired = Not Valid Combination
    spacePlaneSystemUpgradeType = 
}</v>
      </c>
      <c r="M213" s="9" t="str">
        <f>_xlfn.XLOOKUP(_xlfn.CONCAT(N213,O213),TechTree!$C$2:$C$500,TechTree!$D$2:$D$500,"Not Valid Combination",0,1)</f>
        <v>Not Valid Combination</v>
      </c>
      <c r="N213" s="8" t="s">
        <v>337</v>
      </c>
      <c r="O213" s="8">
        <v>-139</v>
      </c>
      <c r="P213" s="8" t="s">
        <v>290</v>
      </c>
      <c r="V213" s="10" t="s">
        <v>244</v>
      </c>
      <c r="W213" s="10" t="s">
        <v>260</v>
      </c>
      <c r="Z213" s="10" t="s">
        <v>295</v>
      </c>
      <c r="AA213" s="10" t="s">
        <v>304</v>
      </c>
      <c r="AB213" s="10" t="s">
        <v>330</v>
      </c>
      <c r="AD21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rotanev_rcs_block_srf_2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3" s="14"/>
      <c r="AF213" s="18" t="s">
        <v>330</v>
      </c>
      <c r="AG213" s="18"/>
      <c r="AH213" s="18"/>
      <c r="AI213" s="18"/>
      <c r="AJ213" s="18"/>
      <c r="AK213" s="18"/>
      <c r="AL213" s="18"/>
      <c r="AM213" s="19" t="str">
        <f t="shared" si="10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IF(P213="Engine",_xlfn.XLOOKUP(_xlfn.CONCAT(N213,O213+AS213),TechTree!$C$2:$C$500,TechTree!$D$2:$D$500,"Not Valid Combination",0,1),"")</f>
        <v/>
      </c>
    </row>
    <row r="214" spans="1:46" ht="348.5" x14ac:dyDescent="0.35">
      <c r="A214" t="s">
        <v>594</v>
      </c>
      <c r="B214" t="s">
        <v>1388</v>
      </c>
      <c r="C214" t="s">
        <v>1024</v>
      </c>
      <c r="D214" t="s">
        <v>1025</v>
      </c>
      <c r="E214" t="s">
        <v>597</v>
      </c>
      <c r="F214" t="s">
        <v>8</v>
      </c>
      <c r="G214">
        <v>3000</v>
      </c>
      <c r="H214">
        <v>830</v>
      </c>
      <c r="I214">
        <v>0.05</v>
      </c>
      <c r="J214" t="s">
        <v>23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@TechRequired = ",M214,IF($R214&lt;&gt;"",_xlfn.CONCAT(CHAR(10),"    @",$R$1," = ",$R214),""),IF($S214&lt;&gt;"",_xlfn.CONCAT(CHAR(10),"    @",$S$1," = ",$S214),""),IF($T214&lt;&gt;"",_xlfn.CONCAT(CHAR(10),"    @",$T$1," = ",$T214)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@PART[Hamal_Avionics_1]:AFTER[Tantares] // Hamal CA1 Avionics Hub
{
    @TechRequired = Not Valid Combination
    engineUpgradeType = standardLFO
    engineNumber = 
    engineNumberUpgrade = 
    engineName = 
    engineNameUpgrade = 
    enginePartUpgradeName = 
}</v>
      </c>
      <c r="M214" s="9" t="str">
        <f>_xlfn.XLOOKUP(_xlfn.CONCAT(N214,O214),TechTree!$C$2:$C$500,TechTree!$D$2:$D$500,"Not Valid Combination",0,1)</f>
        <v>Not Valid Combination</v>
      </c>
      <c r="N214" s="8" t="s">
        <v>214</v>
      </c>
      <c r="O214" s="8">
        <v>-140</v>
      </c>
      <c r="P214" s="8" t="s">
        <v>11</v>
      </c>
      <c r="V214" s="10" t="s">
        <v>244</v>
      </c>
      <c r="W214" s="10" t="s">
        <v>255</v>
      </c>
      <c r="Z214" s="10" t="s">
        <v>295</v>
      </c>
      <c r="AA214" s="10" t="s">
        <v>304</v>
      </c>
      <c r="AB214" s="10" t="s">
        <v>330</v>
      </c>
      <c r="AD214" s="12" t="str">
        <f t="shared" si="8"/>
        <v>PARTUPGRADE:NEEDS[Tantares]
{
    name = 
    type = engine
    partIcon = Hamal_Avionics_1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#$@PART[Hamal_Avionics_1]/entryCost$
    @entryCost *= #$@KIWI_ENGINE_MULTIPLIERS/KEROLOX/UPGRADE_ENTRYCOST_MULTIPLIER$
    @title ^= #:INSERTPARTTITLE:$@PART[Hamal_Avionics_1]/title$:
    @description ^= #:INSERTPART:$@PART[Hamal_Avionics_1]/engineName$:
}
@PART[Hamal_Avionics_1]:NEEDS[Tantares]:HAS[~engineUpgrade[off]]:AFTER[zzKiwiTechTree]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4" s="14"/>
      <c r="AF214" s="18" t="s">
        <v>330</v>
      </c>
      <c r="AG214" s="18"/>
      <c r="AH214" s="18"/>
      <c r="AI214" s="18"/>
      <c r="AJ214" s="18"/>
      <c r="AK214" s="18"/>
      <c r="AL214" s="18"/>
      <c r="AM214" s="19" t="str">
        <f t="shared" si="10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4" s="16" t="str">
        <f>IF(P214="Engine",VLOOKUP(W214,EngineUpgrades!$A$2:$C$19,2,FALSE),"")</f>
        <v>singleFuel</v>
      </c>
      <c r="AQ214" s="16" t="str">
        <f>IF(P214="Engine",VLOOKUP(W214,EngineUpgrades!$A$2:$C$19,3,FALSE),"")</f>
        <v>KEROLOX</v>
      </c>
      <c r="AR214" s="15" t="str">
        <f>_xlfn.XLOOKUP(AP214,EngineUpgrades!$D$1:$J$1,EngineUpgrades!$D$17:$J$17,"",0,1)</f>
        <v xml:space="preserve">    engineNumber = 
    engineNumberUpgrade = 
    engineName = 
    engineNameUpgrade = 
</v>
      </c>
      <c r="AS214" s="17">
        <v>2</v>
      </c>
      <c r="AT214" s="16" t="str">
        <f>IF(P214="Engine",_xlfn.XLOOKUP(_xlfn.CONCAT(N214,O214+AS214),TechTree!$C$2:$C$500,TechTree!$D$2:$D$500,"Not Valid Combination",0,1),"")</f>
        <v>Not Valid Combination</v>
      </c>
    </row>
    <row r="215" spans="1:46" ht="348.5" x14ac:dyDescent="0.35">
      <c r="A215" t="s">
        <v>594</v>
      </c>
      <c r="B215" t="s">
        <v>1389</v>
      </c>
      <c r="C215" t="s">
        <v>1026</v>
      </c>
      <c r="D215" t="s">
        <v>1027</v>
      </c>
      <c r="E215" t="s">
        <v>597</v>
      </c>
      <c r="F215" t="s">
        <v>10</v>
      </c>
      <c r="G215">
        <v>800</v>
      </c>
      <c r="H215">
        <v>80</v>
      </c>
      <c r="I215">
        <v>5.0000000000000001E-3</v>
      </c>
      <c r="J215" t="s">
        <v>39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@TechRequired = ",M215,IF($R215&lt;&gt;"",_xlfn.CONCAT(CHAR(10),"    @",$R$1," = ",$R215),""),IF($S215&lt;&gt;"",_xlfn.CONCAT(CHAR(10),"    @",$S$1," = ",$S215),""),IF($T215&lt;&gt;"",_xlfn.CONCAT(CHAR(10),"    @",$T$1," = ",$T215)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@PART[Hamal_Battery_1]:AFTER[Tantares] // Hamal LI1 Single Block Battery
{
    @TechRequired = Not Valid Combination
    spacePlaneSystemUpgradeType = 
}</v>
      </c>
      <c r="M215" s="9" t="str">
        <f>_xlfn.XLOOKUP(_xlfn.CONCAT(N215,O215),TechTree!$C$2:$C$500,TechTree!$D$2:$D$500,"Not Valid Combination",0,1)</f>
        <v>Not Valid Combination</v>
      </c>
      <c r="N215" s="8" t="s">
        <v>337</v>
      </c>
      <c r="O215" s="8">
        <v>-141</v>
      </c>
      <c r="P215" s="8" t="s">
        <v>290</v>
      </c>
      <c r="V215" s="10" t="s">
        <v>244</v>
      </c>
      <c r="W215" s="10" t="s">
        <v>260</v>
      </c>
      <c r="Z215" s="10" t="s">
        <v>295</v>
      </c>
      <c r="AA215" s="10" t="s">
        <v>304</v>
      </c>
      <c r="AB215" s="10" t="s">
        <v>330</v>
      </c>
      <c r="AD21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5" s="14"/>
      <c r="AF215" s="18" t="s">
        <v>330</v>
      </c>
      <c r="AG215" s="18"/>
      <c r="AH215" s="18"/>
      <c r="AI215" s="18"/>
      <c r="AJ215" s="18"/>
      <c r="AK215" s="18"/>
      <c r="AL215" s="18"/>
      <c r="AM215" s="19" t="str">
        <f t="shared" si="10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IF(P215="Engine",_xlfn.XLOOKUP(_xlfn.CONCAT(N215,O215+AS215),TechTree!$C$2:$C$500,TechTree!$D$2:$D$500,"Not Valid Combination",0,1),"")</f>
        <v/>
      </c>
    </row>
    <row r="216" spans="1:46" ht="348.5" x14ac:dyDescent="0.35">
      <c r="A216" t="s">
        <v>594</v>
      </c>
      <c r="B216" t="s">
        <v>1390</v>
      </c>
      <c r="C216" t="s">
        <v>1028</v>
      </c>
      <c r="D216" t="s">
        <v>1029</v>
      </c>
      <c r="E216" t="s">
        <v>597</v>
      </c>
      <c r="F216" t="s">
        <v>10</v>
      </c>
      <c r="G216">
        <v>1600</v>
      </c>
      <c r="H216">
        <v>160</v>
      </c>
      <c r="I216">
        <v>0.01</v>
      </c>
      <c r="J216" t="s">
        <v>39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@TechRequired = ",M216,IF($R216&lt;&gt;"",_xlfn.CONCAT(CHAR(10),"    @",$R$1," = ",$R216),""),IF($S216&lt;&gt;"",_xlfn.CONCAT(CHAR(10),"    @",$S$1," = ",$S216),""),IF($T216&lt;&gt;"",_xlfn.CONCAT(CHAR(10),"    @",$T$1," = ",$T216)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@PART[Hamal_Battery_2]:AFTER[Tantares] // Hamal LI2 Double Block Battery
{
    @TechRequired = Not Valid Combination
    engineUpgradeType = standardLFO
    engineNumber = 
    engineNumberUpgrade = 
    engineName = 
    engineNameUpgrade = 
    enginePartUpgradeName = 
}</v>
      </c>
      <c r="M216" s="9" t="str">
        <f>_xlfn.XLOOKUP(_xlfn.CONCAT(N216,O216),TechTree!$C$2:$C$500,TechTree!$D$2:$D$500,"Not Valid Combination",0,1)</f>
        <v>Not Valid Combination</v>
      </c>
      <c r="N216" s="8" t="s">
        <v>214</v>
      </c>
      <c r="O216" s="8">
        <v>-142</v>
      </c>
      <c r="P216" s="8" t="s">
        <v>11</v>
      </c>
      <c r="V216" s="10" t="s">
        <v>244</v>
      </c>
      <c r="W216" s="10" t="s">
        <v>255</v>
      </c>
      <c r="Z216" s="10" t="s">
        <v>295</v>
      </c>
      <c r="AA216" s="10" t="s">
        <v>304</v>
      </c>
      <c r="AB216" s="10" t="s">
        <v>330</v>
      </c>
      <c r="AD216" s="12" t="str">
        <f t="shared" si="8"/>
        <v>PARTUPGRADE:NEEDS[Tantares]
{
    name = 
    type = engine
    partIcon = Hamal_Battery_2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#$@PART[Hamal_Battery_2]/entryCost$
    @entryCost *= #$@KIWI_ENGINE_MULTIPLIERS/KEROLOX/UPGRADE_ENTRYCOST_MULTIPLIER$
    @title ^= #:INSERTPARTTITLE:$@PART[Hamal_Battery_2]/title$:
    @description ^= #:INSERTPART:$@PART[Hamal_Battery_2]/engineName$:
}
@PART[Hamal_Battery_2]:NEEDS[Tantares]:HAS[~engineUpgrade[off]]:AFTER[zzKiwiTechTree]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6" s="14"/>
      <c r="AF216" s="18" t="s">
        <v>330</v>
      </c>
      <c r="AG216" s="18"/>
      <c r="AH216" s="18"/>
      <c r="AI216" s="18"/>
      <c r="AJ216" s="18"/>
      <c r="AK216" s="18"/>
      <c r="AL216" s="18"/>
      <c r="AM216" s="19" t="str">
        <f t="shared" si="10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6" s="16" t="str">
        <f>IF(P216="Engine",VLOOKUP(W216,EngineUpgrades!$A$2:$C$19,2,FALSE),"")</f>
        <v>singleFuel</v>
      </c>
      <c r="AQ216" s="16" t="str">
        <f>IF(P216="Engine",VLOOKUP(W216,EngineUpgrades!$A$2:$C$19,3,FALSE),"")</f>
        <v>KEROLOX</v>
      </c>
      <c r="AR216" s="15" t="str">
        <f>_xlfn.XLOOKUP(AP216,EngineUpgrades!$D$1:$J$1,EngineUpgrades!$D$17:$J$17,"",0,1)</f>
        <v xml:space="preserve">    engineNumber = 
    engineNumberUpgrade = 
    engineName = 
    engineNameUpgrade = 
</v>
      </c>
      <c r="AS216" s="17">
        <v>2</v>
      </c>
      <c r="AT216" s="16" t="str">
        <f>IF(P216="Engine",_xlfn.XLOOKUP(_xlfn.CONCAT(N216,O216+AS216),TechTree!$C$2:$C$500,TechTree!$D$2:$D$500,"Not Valid Combination",0,1),"")</f>
        <v>Not Valid Combination</v>
      </c>
    </row>
    <row r="217" spans="1:46" ht="348.5" x14ac:dyDescent="0.35">
      <c r="A217" t="s">
        <v>594</v>
      </c>
      <c r="B217" t="s">
        <v>1391</v>
      </c>
      <c r="C217" t="s">
        <v>1030</v>
      </c>
      <c r="D217" t="s">
        <v>1031</v>
      </c>
      <c r="E217" t="s">
        <v>597</v>
      </c>
      <c r="F217" t="s">
        <v>6</v>
      </c>
      <c r="G217">
        <v>3000</v>
      </c>
      <c r="H217">
        <v>830</v>
      </c>
      <c r="I217">
        <v>0.21249999999999999</v>
      </c>
      <c r="J217" t="s">
        <v>23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@TechRequired = ",M217,IF($R217&lt;&gt;"",_xlfn.CONCAT(CHAR(10),"    @",$R$1," = ",$R217),""),IF($S217&lt;&gt;"",_xlfn.CONCAT(CHAR(10),"    @",$S$1," = ",$S217),""),IF($T217&lt;&gt;"",_xlfn.CONCAT(CHAR(10),"    @",$T$1," = ",$T217)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@PART[Hamal_Control_1]:AFTER[Tantares] // Hamal PC1 Propellant Control Block
{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337</v>
      </c>
      <c r="O217" s="8">
        <v>-143</v>
      </c>
      <c r="P217" s="8" t="s">
        <v>290</v>
      </c>
      <c r="V217" s="10" t="s">
        <v>244</v>
      </c>
      <c r="W217" s="10" t="s">
        <v>260</v>
      </c>
      <c r="Z217" s="10" t="s">
        <v>295</v>
      </c>
      <c r="AA217" s="10" t="s">
        <v>304</v>
      </c>
      <c r="AB217" s="10" t="s">
        <v>330</v>
      </c>
      <c r="AD21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7" s="14"/>
      <c r="AF217" s="18" t="s">
        <v>330</v>
      </c>
      <c r="AG217" s="18"/>
      <c r="AH217" s="18"/>
      <c r="AI217" s="18"/>
      <c r="AJ217" s="18"/>
      <c r="AK217" s="18"/>
      <c r="AL217" s="18"/>
      <c r="AM217" s="19" t="str">
        <f t="shared" si="10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IF(P217="Engine",_xlfn.XLOOKUP(_xlfn.CONCAT(N217,O217+AS217),TechTree!$C$2:$C$500,TechTree!$D$2:$D$500,"Not Valid Combination",0,1),"")</f>
        <v/>
      </c>
    </row>
    <row r="218" spans="1:46" ht="348.5" x14ac:dyDescent="0.35">
      <c r="A218" t="s">
        <v>594</v>
      </c>
      <c r="B218" t="s">
        <v>1392</v>
      </c>
      <c r="C218" t="s">
        <v>1032</v>
      </c>
      <c r="D218" t="s">
        <v>1033</v>
      </c>
      <c r="E218" t="s">
        <v>597</v>
      </c>
      <c r="F218" t="s">
        <v>6</v>
      </c>
      <c r="G218">
        <v>3000</v>
      </c>
      <c r="H218">
        <v>830</v>
      </c>
      <c r="I218">
        <v>0.21249999999999999</v>
      </c>
      <c r="J218" t="s">
        <v>23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@TechRequired = ",M218,IF($R218&lt;&gt;"",_xlfn.CONCAT(CHAR(10),"    @",$R$1," = ",$R218),""),IF($S218&lt;&gt;"",_xlfn.CONCAT(CHAR(10),"    @",$S$1," = ",$S218),""),IF($T218&lt;&gt;"",_xlfn.CONCAT(CHAR(10),"    @",$T$1," = ",$T218)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@PART[Hamal_Control_2]:AFTER[Tantares] // Hamal PC2 Propellant Control Block
{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214</v>
      </c>
      <c r="O218" s="8">
        <v>-144</v>
      </c>
      <c r="P218" s="8" t="s">
        <v>11</v>
      </c>
      <c r="V218" s="10" t="s">
        <v>244</v>
      </c>
      <c r="W218" s="10" t="s">
        <v>255</v>
      </c>
      <c r="Z218" s="10" t="s">
        <v>295</v>
      </c>
      <c r="AA218" s="10" t="s">
        <v>304</v>
      </c>
      <c r="AB218" s="10" t="s">
        <v>330</v>
      </c>
      <c r="AD218" s="12" t="str">
        <f t="shared" si="8"/>
        <v>PARTUPGRADE:NEEDS[Tantares]
{
    name = 
    type = engine
    partIcon = Hamal_Control_2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#$@PART[Hamal_Control_2]/entryCost$
    @entryCost *= #$@KIWI_ENGINE_MULTIPLIERS/KEROLOX/UPGRADE_ENTRYCOST_MULTIPLIER$
    @title ^= #:INSERTPARTTITLE:$@PART[Hamal_Control_2]/title$:
    @description ^= #:INSERTPART:$@PART[Hamal_Control_2]/engineName$:
}
@PART[Hamal_Control_2]:NEEDS[Tantares]:HAS[~engineUpgrade[off]]:AFTER[zzKiwiTechTree]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8" s="14"/>
      <c r="AF218" s="18" t="s">
        <v>330</v>
      </c>
      <c r="AG218" s="18"/>
      <c r="AH218" s="18"/>
      <c r="AI218" s="18"/>
      <c r="AJ218" s="18"/>
      <c r="AK218" s="18"/>
      <c r="AL218" s="18"/>
      <c r="AM218" s="19" t="str">
        <f t="shared" si="10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8" s="16" t="str">
        <f>IF(P218="Engine",VLOOKUP(W218,EngineUpgrades!$A$2:$C$19,2,FALSE),"")</f>
        <v>singleFuel</v>
      </c>
      <c r="AQ218" s="16" t="str">
        <f>IF(P218="Engine",VLOOKUP(W218,EngineUpgrades!$A$2:$C$19,3,FALSE),"")</f>
        <v>KEROLOX</v>
      </c>
      <c r="AR218" s="15" t="str">
        <f>_xlfn.XLOOKUP(AP218,EngineUpgrades!$D$1:$J$1,EngineUpgrades!$D$17:$J$17,"",0,1)</f>
        <v xml:space="preserve">    engineNumber = 
    engineNumberUpgrade = 
    engineName = 
    engineNameUpgrade = 
</v>
      </c>
      <c r="AS218" s="17">
        <v>2</v>
      </c>
      <c r="AT218" s="16" t="str">
        <f>IF(P218="Engine",_xlfn.XLOOKUP(_xlfn.CONCAT(N218,O218+AS218),TechTree!$C$2:$C$500,TechTree!$D$2:$D$500,"Not Valid Combination",0,1),"")</f>
        <v>Not Valid Combination</v>
      </c>
    </row>
    <row r="219" spans="1:46" ht="348.5" x14ac:dyDescent="0.35">
      <c r="A219" t="s">
        <v>594</v>
      </c>
      <c r="B219" t="s">
        <v>1393</v>
      </c>
      <c r="C219" t="s">
        <v>1034</v>
      </c>
      <c r="D219" t="s">
        <v>1035</v>
      </c>
      <c r="E219" t="s">
        <v>597</v>
      </c>
      <c r="F219" t="s">
        <v>604</v>
      </c>
      <c r="G219">
        <v>1000</v>
      </c>
      <c r="H219">
        <v>400</v>
      </c>
      <c r="I219">
        <v>0.3</v>
      </c>
      <c r="J219" t="s">
        <v>23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@TechRequired = ",M219,IF($R219&lt;&gt;"",_xlfn.CONCAT(CHAR(10),"    @",$R$1," = ",$R219),""),IF($S219&lt;&gt;"",_xlfn.CONCAT(CHAR(10),"    @",$S$1," = ",$S219),""),IF($T219&lt;&gt;"",_xlfn.CONCAT(CHAR(10),"    @",$T$1," = ",$T219)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@PART[Hamal_Habitation_1]:AFTER[Tantares] // Hamal FS1 Forward Section
{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337</v>
      </c>
      <c r="O219" s="8">
        <v>-145</v>
      </c>
      <c r="P219" s="8" t="s">
        <v>290</v>
      </c>
      <c r="V219" s="10" t="s">
        <v>244</v>
      </c>
      <c r="W219" s="10" t="s">
        <v>260</v>
      </c>
      <c r="Z219" s="10" t="s">
        <v>295</v>
      </c>
      <c r="AA219" s="10" t="s">
        <v>304</v>
      </c>
      <c r="AB219" s="10" t="s">
        <v>330</v>
      </c>
      <c r="AD21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9" s="14"/>
      <c r="AF219" s="18" t="s">
        <v>330</v>
      </c>
      <c r="AG219" s="18"/>
      <c r="AH219" s="18"/>
      <c r="AI219" s="18"/>
      <c r="AJ219" s="18"/>
      <c r="AK219" s="18"/>
      <c r="AL219" s="18"/>
      <c r="AM219" s="19" t="str">
        <f t="shared" si="10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IF(P219="Engine",_xlfn.XLOOKUP(_xlfn.CONCAT(N219,O219+AS219),TechTree!$C$2:$C$500,TechTree!$D$2:$D$500,"Not Valid Combination",0,1),"")</f>
        <v/>
      </c>
    </row>
    <row r="220" spans="1:46" ht="348.5" x14ac:dyDescent="0.35">
      <c r="A220" t="s">
        <v>594</v>
      </c>
      <c r="B220" t="s">
        <v>1394</v>
      </c>
      <c r="C220" t="s">
        <v>1036</v>
      </c>
      <c r="D220" t="s">
        <v>1037</v>
      </c>
      <c r="E220" t="s">
        <v>616</v>
      </c>
      <c r="F220" t="s">
        <v>7</v>
      </c>
      <c r="G220">
        <v>1250</v>
      </c>
      <c r="H220">
        <v>250</v>
      </c>
      <c r="I220">
        <v>0.05</v>
      </c>
      <c r="J220" t="s">
        <v>88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@TechRequired = ",M220,IF($R220&lt;&gt;"",_xlfn.CONCAT(CHAR(10),"    @",$R$1," = ",$R220),""),IF($S220&lt;&gt;"",_xlfn.CONCAT(CHAR(10),"    @",$S$1," = ",$S220),""),IF($T220&lt;&gt;"",_xlfn.CONCAT(CHAR(10),"    @",$T$1," = ",$T220)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@PART[vega_adapter_s1_s0_1]:AFTER[Tantares] // Vega Size 1 to Size 0 Inline Adapter
{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214</v>
      </c>
      <c r="O220" s="8">
        <v>-146</v>
      </c>
      <c r="P220" s="8" t="s">
        <v>11</v>
      </c>
      <c r="V220" s="10" t="s">
        <v>244</v>
      </c>
      <c r="W220" s="10" t="s">
        <v>255</v>
      </c>
      <c r="Z220" s="10" t="s">
        <v>295</v>
      </c>
      <c r="AA220" s="10" t="s">
        <v>304</v>
      </c>
      <c r="AB220" s="10" t="s">
        <v>330</v>
      </c>
      <c r="AD220" s="12" t="str">
        <f t="shared" si="8"/>
        <v>PARTUPGRADE:NEEDS[Tantares]
{
    name = 
    type = engine
    partIcon = vega_adapter_s1_s0_1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#$@PART[vega_adapter_s1_s0_1]/entryCost$
    @entryCost *= #$@KIWI_ENGINE_MULTIPLIERS/KEROLOX/UPGRADE_ENTRYCOST_MULTIPLIER$
    @title ^= #:INSERTPARTTITLE:$@PART[vega_adapter_s1_s0_1]/title$:
    @description ^= #:INSERTPART:$@PART[vega_adapter_s1_s0_1]/engineName$:
}
@PART[vega_adapter_s1_s0_1]:NEEDS[Tantares]:HAS[~engineUpgrade[off]]:AFTER[zzKiwiTechTree]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0" s="14"/>
      <c r="AF220" s="18" t="s">
        <v>330</v>
      </c>
      <c r="AG220" s="18"/>
      <c r="AH220" s="18"/>
      <c r="AI220" s="18"/>
      <c r="AJ220" s="18"/>
      <c r="AK220" s="18"/>
      <c r="AL220" s="18"/>
      <c r="AM220" s="19" t="str">
        <f t="shared" si="10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0" s="16" t="str">
        <f>IF(P220="Engine",VLOOKUP(W220,EngineUpgrades!$A$2:$C$19,2,FALSE),"")</f>
        <v>singleFuel</v>
      </c>
      <c r="AQ220" s="16" t="str">
        <f>IF(P220="Engine",VLOOKUP(W220,EngineUpgrades!$A$2:$C$19,3,FALSE),"")</f>
        <v>KEROLOX</v>
      </c>
      <c r="AR220" s="15" t="str">
        <f>_xlfn.XLOOKUP(AP220,EngineUpgrades!$D$1:$J$1,EngineUpgrades!$D$17:$J$17,"",0,1)</f>
        <v xml:space="preserve">    engineNumber = 
    engineNumberUpgrade = 
    engineName = 
    engineNameUpgrade = 
</v>
      </c>
      <c r="AS220" s="17">
        <v>2</v>
      </c>
      <c r="AT220" s="16" t="str">
        <f>IF(P220="Engine",_xlfn.XLOOKUP(_xlfn.CONCAT(N220,O220+AS220),TechTree!$C$2:$C$500,TechTree!$D$2:$D$500,"Not Valid Combination",0,1),"")</f>
        <v>Not Valid Combination</v>
      </c>
    </row>
    <row r="221" spans="1:46" ht="348.5" x14ac:dyDescent="0.35">
      <c r="A221" t="s">
        <v>594</v>
      </c>
      <c r="B221" t="s">
        <v>1395</v>
      </c>
      <c r="C221" t="s">
        <v>1038</v>
      </c>
      <c r="D221" t="s">
        <v>1039</v>
      </c>
      <c r="E221" t="s">
        <v>616</v>
      </c>
      <c r="F221" t="s">
        <v>7</v>
      </c>
      <c r="G221">
        <v>1250</v>
      </c>
      <c r="H221">
        <v>250</v>
      </c>
      <c r="I221">
        <v>0.05</v>
      </c>
      <c r="J221" t="s">
        <v>88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@TechRequired = ",M221,IF($R221&lt;&gt;"",_xlfn.CONCAT(CHAR(10),"    @",$R$1," = ",$R221),""),IF($S221&lt;&gt;"",_xlfn.CONCAT(CHAR(10),"    @",$S$1," = ",$S221),""),IF($T221&lt;&gt;"",_xlfn.CONCAT(CHAR(10),"    @",$T$1," = ",$T221)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@PART[vega_adapter_s1_s0p5_1]:AFTER[Tantares] // Vega Size 1 to Size 0.5 Inline Adapter
{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337</v>
      </c>
      <c r="O221" s="8">
        <v>-147</v>
      </c>
      <c r="P221" s="8" t="s">
        <v>290</v>
      </c>
      <c r="V221" s="10" t="s">
        <v>244</v>
      </c>
      <c r="W221" s="10" t="s">
        <v>260</v>
      </c>
      <c r="Z221" s="10" t="s">
        <v>295</v>
      </c>
      <c r="AA221" s="10" t="s">
        <v>304</v>
      </c>
      <c r="AB221" s="10" t="s">
        <v>330</v>
      </c>
      <c r="AD22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1" s="14"/>
      <c r="AF221" s="18" t="s">
        <v>330</v>
      </c>
      <c r="AG221" s="18"/>
      <c r="AH221" s="18"/>
      <c r="AI221" s="18"/>
      <c r="AJ221" s="18"/>
      <c r="AK221" s="18"/>
      <c r="AL221" s="18"/>
      <c r="AM221" s="19" t="str">
        <f t="shared" si="10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IF(P221="Engine",_xlfn.XLOOKUP(_xlfn.CONCAT(N221,O221+AS221),TechTree!$C$2:$C$500,TechTree!$D$2:$D$500,"Not Valid Combination",0,1),"")</f>
        <v/>
      </c>
    </row>
    <row r="222" spans="1:46" ht="348.5" x14ac:dyDescent="0.35">
      <c r="A222" t="s">
        <v>594</v>
      </c>
      <c r="B222" t="s">
        <v>1396</v>
      </c>
      <c r="C222" t="s">
        <v>1040</v>
      </c>
      <c r="D222" t="s">
        <v>1041</v>
      </c>
      <c r="E222" t="s">
        <v>616</v>
      </c>
      <c r="F222" t="s">
        <v>7</v>
      </c>
      <c r="G222">
        <v>1875</v>
      </c>
      <c r="H222">
        <v>375</v>
      </c>
      <c r="I222">
        <v>7.4999999999999997E-2</v>
      </c>
      <c r="J222" t="s">
        <v>88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@TechRequired = ",M222,IF($R222&lt;&gt;"",_xlfn.CONCAT(CHAR(10),"    @",$R$1," = ",$R222),""),IF($S222&lt;&gt;"",_xlfn.CONCAT(CHAR(10),"    @",$S$1," = ",$S222),""),IF($T222&lt;&gt;"",_xlfn.CONCAT(CHAR(10),"    @",$T$1," = ",$T222)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@PART[vega_adapter_s1p5_s0_1]:AFTER[Tantares] // Vega Size 1.5 to Size 0 Inline Adapter
{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214</v>
      </c>
      <c r="O222" s="8">
        <v>-148</v>
      </c>
      <c r="P222" s="8" t="s">
        <v>11</v>
      </c>
      <c r="V222" s="10" t="s">
        <v>244</v>
      </c>
      <c r="W222" s="10" t="s">
        <v>255</v>
      </c>
      <c r="Z222" s="10" t="s">
        <v>295</v>
      </c>
      <c r="AA222" s="10" t="s">
        <v>304</v>
      </c>
      <c r="AB222" s="10" t="s">
        <v>330</v>
      </c>
      <c r="AD222" s="12" t="str">
        <f t="shared" si="8"/>
        <v>PARTUPGRADE:NEEDS[Tantares]
{
    name = 
    type = engine
    partIcon = vega_adapter_s1p5_s0_1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#$@PART[vega_adapter_s1p5_s0_1]/entryCost$
    @entryCost *= #$@KIWI_ENGINE_MULTIPLIERS/KEROLOX/UPGRADE_ENTRYCOST_MULTIPLIER$
    @title ^= #:INSERTPARTTITLE:$@PART[vega_adapter_s1p5_s0_1]/title$:
    @description ^= #:INSERTPART:$@PART[vega_adapter_s1p5_s0_1]/engineName$:
}
@PART[vega_adapter_s1p5_s0_1]:NEEDS[Tantares]:HAS[~engineUpgrade[off]]:AFTER[zzKiwiTechTree]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2" s="14"/>
      <c r="AF222" s="18" t="s">
        <v>330</v>
      </c>
      <c r="AG222" s="18"/>
      <c r="AH222" s="18"/>
      <c r="AI222" s="18"/>
      <c r="AJ222" s="18"/>
      <c r="AK222" s="18"/>
      <c r="AL222" s="18"/>
      <c r="AM222" s="19" t="str">
        <f t="shared" si="10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2" s="16" t="str">
        <f>IF(P222="Engine",VLOOKUP(W222,EngineUpgrades!$A$2:$C$19,2,FALSE),"")</f>
        <v>singleFuel</v>
      </c>
      <c r="AQ222" s="16" t="str">
        <f>IF(P222="Engine",VLOOKUP(W222,EngineUpgrades!$A$2:$C$19,3,FALSE),"")</f>
        <v>KEROLOX</v>
      </c>
      <c r="AR222" s="15" t="str">
        <f>_xlfn.XLOOKUP(AP222,EngineUpgrades!$D$1:$J$1,EngineUpgrades!$D$17:$J$17,"",0,1)</f>
        <v xml:space="preserve">    engineNumber = 
    engineNumberUpgrade = 
    engineName = 
    engineNameUpgrade = 
</v>
      </c>
      <c r="AS222" s="17">
        <v>2</v>
      </c>
      <c r="AT222" s="16" t="str">
        <f>IF(P222="Engine",_xlfn.XLOOKUP(_xlfn.CONCAT(N222,O222+AS222),TechTree!$C$2:$C$500,TechTree!$D$2:$D$500,"Not Valid Combination",0,1),"")</f>
        <v>Not Valid Combination</v>
      </c>
    </row>
    <row r="223" spans="1:46" ht="348.5" x14ac:dyDescent="0.35">
      <c r="A223" t="s">
        <v>594</v>
      </c>
      <c r="B223" t="s">
        <v>1397</v>
      </c>
      <c r="C223" t="s">
        <v>1042</v>
      </c>
      <c r="D223" t="s">
        <v>1043</v>
      </c>
      <c r="E223" t="s">
        <v>616</v>
      </c>
      <c r="F223" t="s">
        <v>7</v>
      </c>
      <c r="G223">
        <v>1875</v>
      </c>
      <c r="H223">
        <v>375</v>
      </c>
      <c r="I223">
        <v>7.4999999999999997E-2</v>
      </c>
      <c r="J223" t="s">
        <v>88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@TechRequired = ",M223,IF($R223&lt;&gt;"",_xlfn.CONCAT(CHAR(10),"    @",$R$1," = ",$R223),""),IF($S223&lt;&gt;"",_xlfn.CONCAT(CHAR(10),"    @",$S$1," = ",$S223),""),IF($T223&lt;&gt;"",_xlfn.CONCAT(CHAR(10),"    @",$T$1," = ",$T223)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@PART[vega_adapter_s1p5_s0p5_1]:AFTER[Tantares] // Vega Size 1.5 to Size 0.5 Inline Adapter
{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337</v>
      </c>
      <c r="O223" s="8">
        <v>-149</v>
      </c>
      <c r="P223" s="8" t="s">
        <v>290</v>
      </c>
      <c r="V223" s="10" t="s">
        <v>244</v>
      </c>
      <c r="W223" s="10" t="s">
        <v>260</v>
      </c>
      <c r="Z223" s="10" t="s">
        <v>295</v>
      </c>
      <c r="AA223" s="10" t="s">
        <v>304</v>
      </c>
      <c r="AB223" s="10" t="s">
        <v>330</v>
      </c>
      <c r="AD22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3" s="14"/>
      <c r="AF223" s="18" t="s">
        <v>330</v>
      </c>
      <c r="AG223" s="18"/>
      <c r="AH223" s="18"/>
      <c r="AI223" s="18"/>
      <c r="AJ223" s="18"/>
      <c r="AK223" s="18"/>
      <c r="AL223" s="18"/>
      <c r="AM223" s="19" t="str">
        <f t="shared" si="10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IF(P223="Engine",_xlfn.XLOOKUP(_xlfn.CONCAT(N223,O223+AS223),TechTree!$C$2:$C$500,TechTree!$D$2:$D$500,"Not Valid Combination",0,1),"")</f>
        <v/>
      </c>
    </row>
    <row r="224" spans="1:46" ht="348.5" x14ac:dyDescent="0.35">
      <c r="A224" t="s">
        <v>594</v>
      </c>
      <c r="B224" t="s">
        <v>1398</v>
      </c>
      <c r="C224" t="s">
        <v>1044</v>
      </c>
      <c r="D224" t="s">
        <v>1045</v>
      </c>
      <c r="E224" t="s">
        <v>616</v>
      </c>
      <c r="F224" t="s">
        <v>7</v>
      </c>
      <c r="G224">
        <v>1875</v>
      </c>
      <c r="H224">
        <v>375</v>
      </c>
      <c r="I224">
        <v>7.4999999999999997E-2</v>
      </c>
      <c r="J224" t="s">
        <v>88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@TechRequired = ",M224,IF($R224&lt;&gt;"",_xlfn.CONCAT(CHAR(10),"    @",$R$1," = ",$R224),""),IF($S224&lt;&gt;"",_xlfn.CONCAT(CHAR(10),"    @",$S$1," = ",$S224),""),IF($T224&lt;&gt;"",_xlfn.CONCAT(CHAR(10),"    @",$T$1," = ",$T224)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@PART[vega_adapter_s1p5_s1_1]:AFTER[Tantares] // Vega Size 1.5 to Size 1 Inline Adapter
{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214</v>
      </c>
      <c r="O224" s="8">
        <v>-150</v>
      </c>
      <c r="P224" s="8" t="s">
        <v>11</v>
      </c>
      <c r="V224" s="10" t="s">
        <v>244</v>
      </c>
      <c r="W224" s="10" t="s">
        <v>255</v>
      </c>
      <c r="Z224" s="10" t="s">
        <v>295</v>
      </c>
      <c r="AA224" s="10" t="s">
        <v>304</v>
      </c>
      <c r="AB224" s="10" t="s">
        <v>330</v>
      </c>
      <c r="AD224" s="12" t="str">
        <f t="shared" si="8"/>
        <v>PARTUPGRADE:NEEDS[Tantares]
{
    name = 
    type = engine
    partIcon = vega_adapter_s1p5_s1_1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#$@PART[vega_adapter_s1p5_s1_1]/entryCost$
    @entryCost *= #$@KIWI_ENGINE_MULTIPLIERS/KEROLOX/UPGRADE_ENTRYCOST_MULTIPLIER$
    @title ^= #:INSERTPARTTITLE:$@PART[vega_adapter_s1p5_s1_1]/title$:
    @description ^= #:INSERTPART:$@PART[vega_adapter_s1p5_s1_1]/engineName$:
}
@PART[vega_adapter_s1p5_s1_1]:NEEDS[Tantares]:HAS[~engineUpgrade[off]]:AFTER[zzKiwiTechTree]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4" s="14"/>
      <c r="AF224" s="18" t="s">
        <v>330</v>
      </c>
      <c r="AG224" s="18"/>
      <c r="AH224" s="18"/>
      <c r="AI224" s="18"/>
      <c r="AJ224" s="18"/>
      <c r="AK224" s="18"/>
      <c r="AL224" s="18"/>
      <c r="AM224" s="19" t="str">
        <f t="shared" si="10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4" s="16" t="str">
        <f>IF(P224="Engine",VLOOKUP(W224,EngineUpgrades!$A$2:$C$19,2,FALSE),"")</f>
        <v>singleFuel</v>
      </c>
      <c r="AQ224" s="16" t="str">
        <f>IF(P224="Engine",VLOOKUP(W224,EngineUpgrades!$A$2:$C$19,3,FALSE),"")</f>
        <v>KEROLOX</v>
      </c>
      <c r="AR224" s="15" t="str">
        <f>_xlfn.XLOOKUP(AP224,EngineUpgrades!$D$1:$J$1,EngineUpgrades!$D$17:$J$17,"",0,1)</f>
        <v xml:space="preserve">    engineNumber = 
    engineNumberUpgrade = 
    engineName = 
    engineNameUpgrade = 
</v>
      </c>
      <c r="AS224" s="17">
        <v>2</v>
      </c>
      <c r="AT224" s="16" t="str">
        <f>IF(P224="Engine",_xlfn.XLOOKUP(_xlfn.CONCAT(N224,O224+AS224),TechTree!$C$2:$C$500,TechTree!$D$2:$D$500,"Not Valid Combination",0,1),"")</f>
        <v>Not Valid Combination</v>
      </c>
    </row>
    <row r="225" spans="1:46" ht="348.5" x14ac:dyDescent="0.35">
      <c r="A225" t="s">
        <v>594</v>
      </c>
      <c r="B225" t="s">
        <v>1399</v>
      </c>
      <c r="C225" t="s">
        <v>1046</v>
      </c>
      <c r="D225" t="s">
        <v>1047</v>
      </c>
      <c r="E225" t="s">
        <v>616</v>
      </c>
      <c r="F225" t="s">
        <v>7</v>
      </c>
      <c r="G225">
        <v>2500</v>
      </c>
      <c r="H225">
        <v>500</v>
      </c>
      <c r="I225">
        <v>0.1</v>
      </c>
      <c r="J225" t="s">
        <v>88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@TechRequired = ",M225,IF($R225&lt;&gt;"",_xlfn.CONCAT(CHAR(10),"    @",$R$1," = ",$R225),""),IF($S225&lt;&gt;"",_xlfn.CONCAT(CHAR(10),"    @",$S$1," = ",$S225),""),IF($T225&lt;&gt;"",_xlfn.CONCAT(CHAR(10),"    @",$T$1," = ",$T225)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@PART[vega_adapter_s2_s1_1]:AFTER[Tantares] // Vega Size 2 to Size 1 Inline Adapter
{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337</v>
      </c>
      <c r="O225" s="8">
        <v>-151</v>
      </c>
      <c r="P225" s="8" t="s">
        <v>290</v>
      </c>
      <c r="V225" s="10" t="s">
        <v>244</v>
      </c>
      <c r="W225" s="10" t="s">
        <v>260</v>
      </c>
      <c r="Z225" s="10" t="s">
        <v>295</v>
      </c>
      <c r="AA225" s="10" t="s">
        <v>304</v>
      </c>
      <c r="AB225" s="10" t="s">
        <v>330</v>
      </c>
      <c r="AD22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5" s="14"/>
      <c r="AF225" s="18" t="s">
        <v>330</v>
      </c>
      <c r="AG225" s="18"/>
      <c r="AH225" s="18"/>
      <c r="AI225" s="18"/>
      <c r="AJ225" s="18"/>
      <c r="AK225" s="18"/>
      <c r="AL225" s="18"/>
      <c r="AM225" s="19" t="str">
        <f t="shared" si="10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IF(P225="Engine",_xlfn.XLOOKUP(_xlfn.CONCAT(N225,O225+AS225),TechTree!$C$2:$C$500,TechTree!$D$2:$D$500,"Not Valid Combination",0,1),"")</f>
        <v/>
      </c>
    </row>
    <row r="226" spans="1:46" ht="348.5" x14ac:dyDescent="0.35">
      <c r="A226" t="s">
        <v>594</v>
      </c>
      <c r="B226" t="s">
        <v>1400</v>
      </c>
      <c r="C226" t="s">
        <v>1048</v>
      </c>
      <c r="D226" t="s">
        <v>1049</v>
      </c>
      <c r="E226" t="s">
        <v>616</v>
      </c>
      <c r="F226" t="s">
        <v>7</v>
      </c>
      <c r="G226">
        <v>2500</v>
      </c>
      <c r="H226">
        <v>500</v>
      </c>
      <c r="I226">
        <v>0.1</v>
      </c>
      <c r="J226" t="s">
        <v>88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@TechRequired = ",M226,IF($R226&lt;&gt;"",_xlfn.CONCAT(CHAR(10),"    @",$R$1," = ",$R226),""),IF($S226&lt;&gt;"",_xlfn.CONCAT(CHAR(10),"    @",$S$1," = ",$S226),""),IF($T226&lt;&gt;"",_xlfn.CONCAT(CHAR(10),"    @",$T$1," = ",$T226)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@PART[vega_adapter_s2_s1p5_1]:AFTER[Tantares] // Vega Size 2 to Size 1.5 Inline Adapter
{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214</v>
      </c>
      <c r="O226" s="8">
        <v>-152</v>
      </c>
      <c r="P226" s="8" t="s">
        <v>11</v>
      </c>
      <c r="V226" s="10" t="s">
        <v>244</v>
      </c>
      <c r="W226" s="10" t="s">
        <v>255</v>
      </c>
      <c r="Z226" s="10" t="s">
        <v>295</v>
      </c>
      <c r="AA226" s="10" t="s">
        <v>304</v>
      </c>
      <c r="AB226" s="10" t="s">
        <v>330</v>
      </c>
      <c r="AD226" s="12" t="str">
        <f t="shared" si="8"/>
        <v>PARTUPGRADE:NEEDS[Tantares]
{
    name = 
    type = engine
    partIcon = vega_adapter_s2_s1p5_1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#$@PART[vega_adapter_s2_s1p5_1]/entryCost$
    @entryCost *= #$@KIWI_ENGINE_MULTIPLIERS/KEROLOX/UPGRADE_ENTRYCOST_MULTIPLIER$
    @title ^= #:INSERTPARTTITLE:$@PART[vega_adapter_s2_s1p5_1]/title$:
    @description ^= #:INSERTPART:$@PART[vega_adapter_s2_s1p5_1]/engineName$:
}
@PART[vega_adapter_s2_s1p5_1]:NEEDS[Tantares]:HAS[~engineUpgrade[off]]:AFTER[zzKiwiTechTree]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6" s="14"/>
      <c r="AF226" s="18" t="s">
        <v>330</v>
      </c>
      <c r="AG226" s="18"/>
      <c r="AH226" s="18"/>
      <c r="AI226" s="18"/>
      <c r="AJ226" s="18"/>
      <c r="AK226" s="18"/>
      <c r="AL226" s="18"/>
      <c r="AM226" s="19" t="str">
        <f t="shared" si="10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6" s="16" t="str">
        <f>IF(P226="Engine",VLOOKUP(W226,EngineUpgrades!$A$2:$C$19,2,FALSE),"")</f>
        <v>singleFuel</v>
      </c>
      <c r="AQ226" s="16" t="str">
        <f>IF(P226="Engine",VLOOKUP(W226,EngineUpgrades!$A$2:$C$19,3,FALSE),"")</f>
        <v>KEROLOX</v>
      </c>
      <c r="AR226" s="15" t="str">
        <f>_xlfn.XLOOKUP(AP226,EngineUpgrades!$D$1:$J$1,EngineUpgrades!$D$17:$J$17,"",0,1)</f>
        <v xml:space="preserve">    engineNumber = 
    engineNumberUpgrade = 
    engineName = 
    engineNameUpgrade = 
</v>
      </c>
      <c r="AS226" s="17">
        <v>2</v>
      </c>
      <c r="AT226" s="16" t="str">
        <f>IF(P226="Engine",_xlfn.XLOOKUP(_xlfn.CONCAT(N226,O226+AS226),TechTree!$C$2:$C$500,TechTree!$D$2:$D$500,"Not Valid Combination",0,1),"")</f>
        <v>Not Valid Combination</v>
      </c>
    </row>
    <row r="227" spans="1:46" ht="348.5" x14ac:dyDescent="0.35">
      <c r="A227" t="s">
        <v>594</v>
      </c>
      <c r="B227" t="s">
        <v>1401</v>
      </c>
      <c r="C227" t="s">
        <v>1050</v>
      </c>
      <c r="D227" t="s">
        <v>1051</v>
      </c>
      <c r="E227" t="s">
        <v>616</v>
      </c>
      <c r="F227" t="s">
        <v>604</v>
      </c>
      <c r="G227">
        <v>2750</v>
      </c>
      <c r="H227">
        <v>550</v>
      </c>
      <c r="I227">
        <v>1</v>
      </c>
      <c r="J227" t="s">
        <v>88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@TechRequired = ",M227,IF($R227&lt;&gt;"",_xlfn.CONCAT(CHAR(10),"    @",$R$1," = ",$R227),""),IF($S227&lt;&gt;"",_xlfn.CONCAT(CHAR(10),"    @",$S$1," = ",$S227),""),IF($T227&lt;&gt;"",_xlfn.CONCAT(CHAR(10),"    @",$T$1," = ",$T227)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@PART[vega_crew_s1_1_1]:AFTER[Tantares] // Vega 12-A1 "LuftlÃ¥s" Airlock Compartment
{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337</v>
      </c>
      <c r="O227" s="8">
        <v>-153</v>
      </c>
      <c r="P227" s="8" t="s">
        <v>290</v>
      </c>
      <c r="V227" s="10" t="s">
        <v>244</v>
      </c>
      <c r="W227" s="10" t="s">
        <v>260</v>
      </c>
      <c r="Z227" s="10" t="s">
        <v>295</v>
      </c>
      <c r="AA227" s="10" t="s">
        <v>304</v>
      </c>
      <c r="AB227" s="10" t="s">
        <v>330</v>
      </c>
      <c r="AD22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7" s="14"/>
      <c r="AF227" s="18" t="s">
        <v>330</v>
      </c>
      <c r="AG227" s="18"/>
      <c r="AH227" s="18"/>
      <c r="AI227" s="18"/>
      <c r="AJ227" s="18"/>
      <c r="AK227" s="18"/>
      <c r="AL227" s="18"/>
      <c r="AM227" s="19" t="str">
        <f t="shared" si="10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IF(P227="Engine",_xlfn.XLOOKUP(_xlfn.CONCAT(N227,O227+AS227),TechTree!$C$2:$C$500,TechTree!$D$2:$D$500,"Not Valid Combination",0,1),"")</f>
        <v/>
      </c>
    </row>
    <row r="228" spans="1:46" ht="348.5" x14ac:dyDescent="0.35">
      <c r="A228" t="s">
        <v>594</v>
      </c>
      <c r="B228" t="s">
        <v>1402</v>
      </c>
      <c r="C228" t="s">
        <v>1052</v>
      </c>
      <c r="D228" t="s">
        <v>1053</v>
      </c>
      <c r="E228" t="s">
        <v>616</v>
      </c>
      <c r="F228" t="s">
        <v>604</v>
      </c>
      <c r="G228">
        <v>2750</v>
      </c>
      <c r="H228">
        <v>550</v>
      </c>
      <c r="I228">
        <v>1</v>
      </c>
      <c r="J228" t="s">
        <v>88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@TechRequired = ",M228,IF($R228&lt;&gt;"",_xlfn.CONCAT(CHAR(10),"    @",$R$1," = ",$R228),""),IF($S228&lt;&gt;"",_xlfn.CONCAT(CHAR(10),"    @",$S$1," = ",$S228),""),IF($T228&lt;&gt;"",_xlfn.CONCAT(CHAR(10),"    @",$T$1," = ",$T228)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@PART[vega_crew_s1_1_2]:AFTER[Tantares] // Vega 12-A2 "LuftlÃ¥s" Airlock Compartment
{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214</v>
      </c>
      <c r="O228" s="8">
        <v>-154</v>
      </c>
      <c r="P228" s="8" t="s">
        <v>11</v>
      </c>
      <c r="V228" s="10" t="s">
        <v>244</v>
      </c>
      <c r="W228" s="10" t="s">
        <v>255</v>
      </c>
      <c r="Z228" s="10" t="s">
        <v>295</v>
      </c>
      <c r="AA228" s="10" t="s">
        <v>304</v>
      </c>
      <c r="AB228" s="10" t="s">
        <v>330</v>
      </c>
      <c r="AD228" s="12" t="str">
        <f t="shared" si="8"/>
        <v>PARTUPGRADE:NEEDS[Tantares]
{
    name = 
    type = engine
    partIcon = vega_crew_s1_1_2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#$@PART[vega_crew_s1_1_2]/entryCost$
    @entryCost *= #$@KIWI_ENGINE_MULTIPLIERS/KEROLOX/UPGRADE_ENTRYCOST_MULTIPLIER$
    @title ^= #:INSERTPARTTITLE:$@PART[vega_crew_s1_1_2]/title$:
    @description ^= #:INSERTPART:$@PART[vega_crew_s1_1_2]/engineName$:
}
@PART[vega_crew_s1_1_2]:NEEDS[Tantares]:HAS[~engineUpgrade[off]]:AFTER[zzKiwiTechTree]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8" s="14"/>
      <c r="AF228" s="18" t="s">
        <v>330</v>
      </c>
      <c r="AG228" s="18"/>
      <c r="AH228" s="18"/>
      <c r="AI228" s="18"/>
      <c r="AJ228" s="18"/>
      <c r="AK228" s="18"/>
      <c r="AL228" s="18"/>
      <c r="AM228" s="19" t="str">
        <f t="shared" si="10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8" s="16" t="str">
        <f>IF(P228="Engine",VLOOKUP(W228,EngineUpgrades!$A$2:$C$19,2,FALSE),"")</f>
        <v>singleFuel</v>
      </c>
      <c r="AQ228" s="16" t="str">
        <f>IF(P228="Engine",VLOOKUP(W228,EngineUpgrades!$A$2:$C$19,3,FALSE),"")</f>
        <v>KEROLOX</v>
      </c>
      <c r="AR228" s="15" t="str">
        <f>_xlfn.XLOOKUP(AP228,EngineUpgrades!$D$1:$J$1,EngineUpgrades!$D$17:$J$17,"",0,1)</f>
        <v xml:space="preserve">    engineNumber = 
    engineNumberUpgrade = 
    engineName = 
    engineNameUpgrade = 
</v>
      </c>
      <c r="AS228" s="17">
        <v>2</v>
      </c>
      <c r="AT228" s="16" t="str">
        <f>IF(P228="Engine",_xlfn.XLOOKUP(_xlfn.CONCAT(N228,O228+AS228),TechTree!$C$2:$C$500,TechTree!$D$2:$D$500,"Not Valid Combination",0,1),"")</f>
        <v>Not Valid Combination</v>
      </c>
    </row>
    <row r="229" spans="1:46" ht="348.5" x14ac:dyDescent="0.35">
      <c r="A229" t="s">
        <v>594</v>
      </c>
      <c r="B229" t="s">
        <v>1403</v>
      </c>
      <c r="C229" t="s">
        <v>1054</v>
      </c>
      <c r="D229" t="s">
        <v>1055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88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@TechRequired = ",M229,IF($R229&lt;&gt;"",_xlfn.CONCAT(CHAR(10),"    @",$R$1," = ",$R229),""),IF($S229&lt;&gt;"",_xlfn.CONCAT(CHAR(10),"    @",$S$1," = ",$S229),""),IF($T229&lt;&gt;"",_xlfn.CONCAT(CHAR(10),"    @",$T$1," = ",$T229)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@PART[vega_crew_s1_2_1]:AFTER[Tantares] // Vega 12-B1 "Utgang" Airlock Compartment
{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337</v>
      </c>
      <c r="O229" s="8">
        <v>-155</v>
      </c>
      <c r="P229" s="8" t="s">
        <v>290</v>
      </c>
      <c r="V229" s="10" t="s">
        <v>244</v>
      </c>
      <c r="W229" s="10" t="s">
        <v>260</v>
      </c>
      <c r="Z229" s="10" t="s">
        <v>295</v>
      </c>
      <c r="AA229" s="10" t="s">
        <v>304</v>
      </c>
      <c r="AB229" s="10" t="s">
        <v>330</v>
      </c>
      <c r="AD22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9" s="14"/>
      <c r="AF229" s="18" t="s">
        <v>330</v>
      </c>
      <c r="AG229" s="18"/>
      <c r="AH229" s="18"/>
      <c r="AI229" s="18"/>
      <c r="AJ229" s="18"/>
      <c r="AK229" s="18"/>
      <c r="AL229" s="18"/>
      <c r="AM229" s="19" t="str">
        <f t="shared" si="10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IF(P229="Engine",_xlfn.XLOOKUP(_xlfn.CONCAT(N229,O229+AS229),TechTree!$C$2:$C$500,TechTree!$D$2:$D$500,"Not Valid Combination",0,1),"")</f>
        <v/>
      </c>
    </row>
    <row r="230" spans="1:46" ht="348.5" x14ac:dyDescent="0.35">
      <c r="A230" t="s">
        <v>594</v>
      </c>
      <c r="B230" t="s">
        <v>1404</v>
      </c>
      <c r="C230" t="s">
        <v>1056</v>
      </c>
      <c r="D230" t="s">
        <v>1057</v>
      </c>
      <c r="E230" t="s">
        <v>616</v>
      </c>
      <c r="F230" t="s">
        <v>6</v>
      </c>
      <c r="G230">
        <v>11375</v>
      </c>
      <c r="H230">
        <v>2275</v>
      </c>
      <c r="I230">
        <v>1.75</v>
      </c>
      <c r="J230" t="s">
        <v>88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@TechRequired = ",M230,IF($R230&lt;&gt;"",_xlfn.CONCAT(CHAR(10),"    @",$R$1," = ",$R230),""),IF($S230&lt;&gt;"",_xlfn.CONCAT(CHAR(10),"    @",$S$1," = ",$S230),""),IF($T230&lt;&gt;"",_xlfn.CONCAT(CHAR(10),"    @",$T$1," = ",$T230)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@PART[vega_crew_s1p5_1_1]:AFTER[Tantares] // Vega 18-A1 "Nervesystemet" Command Module
{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214</v>
      </c>
      <c r="O230" s="8">
        <v>-156</v>
      </c>
      <c r="P230" s="8" t="s">
        <v>11</v>
      </c>
      <c r="V230" s="10" t="s">
        <v>244</v>
      </c>
      <c r="W230" s="10" t="s">
        <v>255</v>
      </c>
      <c r="Z230" s="10" t="s">
        <v>295</v>
      </c>
      <c r="AA230" s="10" t="s">
        <v>304</v>
      </c>
      <c r="AB230" s="10" t="s">
        <v>330</v>
      </c>
      <c r="AD230" s="12" t="str">
        <f t="shared" si="8"/>
        <v>PARTUPGRADE:NEEDS[Tantares]
{
    name = 
    type = engine
    partIcon = vega_crew_s1p5_1_1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#$@PART[vega_crew_s1p5_1_1]/entryCost$
    @entryCost *= #$@KIWI_ENGINE_MULTIPLIERS/KEROLOX/UPGRADE_ENTRYCOST_MULTIPLIER$
    @title ^= #:INSERTPARTTITLE:$@PART[vega_crew_s1p5_1_1]/title$:
    @description ^= #:INSERTPART:$@PART[vega_crew_s1p5_1_1]/engineName$:
}
@PART[vega_crew_s1p5_1_1]:NEEDS[Tantares]:HAS[~engineUpgrade[off]]:AFTER[zzKiwiTechTree]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0" s="14"/>
      <c r="AF230" s="18" t="s">
        <v>330</v>
      </c>
      <c r="AG230" s="18"/>
      <c r="AH230" s="18"/>
      <c r="AI230" s="18"/>
      <c r="AJ230" s="18"/>
      <c r="AK230" s="18"/>
      <c r="AL230" s="18"/>
      <c r="AM230" s="19" t="str">
        <f t="shared" si="10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0" s="16" t="str">
        <f>IF(P230="Engine",VLOOKUP(W230,EngineUpgrades!$A$2:$C$19,2,FALSE),"")</f>
        <v>singleFuel</v>
      </c>
      <c r="AQ230" s="16" t="str">
        <f>IF(P230="Engine",VLOOKUP(W230,EngineUpgrades!$A$2:$C$19,3,FALSE),"")</f>
        <v>KEROLOX</v>
      </c>
      <c r="AR230" s="15" t="str">
        <f>_xlfn.XLOOKUP(AP230,EngineUpgrades!$D$1:$J$1,EngineUpgrades!$D$17:$J$17,"",0,1)</f>
        <v xml:space="preserve">    engineNumber = 
    engineNumberUpgrade = 
    engineName = 
    engineNameUpgrade = 
</v>
      </c>
      <c r="AS230" s="17">
        <v>2</v>
      </c>
      <c r="AT230" s="16" t="str">
        <f>IF(P230="Engine",_xlfn.XLOOKUP(_xlfn.CONCAT(N230,O230+AS230),TechTree!$C$2:$C$500,TechTree!$D$2:$D$500,"Not Valid Combination",0,1),"")</f>
        <v>Not Valid Combination</v>
      </c>
    </row>
    <row r="231" spans="1:46" ht="348.5" x14ac:dyDescent="0.35">
      <c r="A231" t="s">
        <v>594</v>
      </c>
      <c r="B231" t="s">
        <v>1405</v>
      </c>
      <c r="C231" t="s">
        <v>1058</v>
      </c>
      <c r="D231" t="s">
        <v>1059</v>
      </c>
      <c r="E231" t="s">
        <v>616</v>
      </c>
      <c r="F231" t="s">
        <v>604</v>
      </c>
      <c r="G231">
        <v>20000</v>
      </c>
      <c r="H231">
        <v>4000</v>
      </c>
      <c r="I231">
        <v>2.75</v>
      </c>
      <c r="J231" t="s">
        <v>88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@TechRequired = ",M231,IF($R231&lt;&gt;"",_xlfn.CONCAT(CHAR(10),"    @",$R$1," = ",$R231),""),IF($S231&lt;&gt;"",_xlfn.CONCAT(CHAR(10),"    @",$S$1," = ",$S231),""),IF($T231&lt;&gt;"",_xlfn.CONCAT(CHAR(10),"    @",$T$1," = ",$T231)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@PART[vega_crew_s2_1_1]:AFTER[Tantares] // Vega 25-A1 "Halehvelv" Tail Compartment
{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337</v>
      </c>
      <c r="O231" s="8">
        <v>-157</v>
      </c>
      <c r="P231" s="8" t="s">
        <v>290</v>
      </c>
      <c r="V231" s="10" t="s">
        <v>244</v>
      </c>
      <c r="W231" s="10" t="s">
        <v>260</v>
      </c>
      <c r="Z231" s="10" t="s">
        <v>295</v>
      </c>
      <c r="AA231" s="10" t="s">
        <v>304</v>
      </c>
      <c r="AB231" s="10" t="s">
        <v>330</v>
      </c>
      <c r="AD23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1" s="14"/>
      <c r="AF231" s="18" t="s">
        <v>330</v>
      </c>
      <c r="AG231" s="18"/>
      <c r="AH231" s="18"/>
      <c r="AI231" s="18"/>
      <c r="AJ231" s="18"/>
      <c r="AK231" s="18"/>
      <c r="AL231" s="18"/>
      <c r="AM231" s="19" t="str">
        <f t="shared" si="10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IF(P231="Engine",_xlfn.XLOOKUP(_xlfn.CONCAT(N231,O231+AS231),TechTree!$C$2:$C$500,TechTree!$D$2:$D$500,"Not Valid Combination",0,1),"")</f>
        <v/>
      </c>
    </row>
    <row r="232" spans="1:46" ht="348.5" x14ac:dyDescent="0.35">
      <c r="A232" t="s">
        <v>594</v>
      </c>
      <c r="B232" t="s">
        <v>1406</v>
      </c>
      <c r="C232" t="s">
        <v>1060</v>
      </c>
      <c r="D232" t="s">
        <v>1061</v>
      </c>
      <c r="E232" t="s">
        <v>616</v>
      </c>
      <c r="F232" t="s">
        <v>11</v>
      </c>
      <c r="G232">
        <v>250</v>
      </c>
      <c r="H232">
        <v>250</v>
      </c>
      <c r="I232">
        <v>5.5E-2</v>
      </c>
      <c r="J232" t="s">
        <v>88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@TechRequired = ",M232,IF($R232&lt;&gt;"",_xlfn.CONCAT(CHAR(10),"    @",$R$1," = ",$R232),""),IF($S232&lt;&gt;"",_xlfn.CONCAT(CHAR(10),"    @",$S$1," = ",$S232),""),IF($T232&lt;&gt;"",_xlfn.CONCAT(CHAR(10),"    @",$T$1," = ",$T232)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@PART[vega_engine_srf_1_1]:AFTER[Tantares] // Vega OE1 "Spion" Rocket Engine
{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214</v>
      </c>
      <c r="O232" s="8">
        <v>-158</v>
      </c>
      <c r="P232" s="8" t="s">
        <v>11</v>
      </c>
      <c r="V232" s="10" t="s">
        <v>244</v>
      </c>
      <c r="W232" s="10" t="s">
        <v>255</v>
      </c>
      <c r="Z232" s="10" t="s">
        <v>295</v>
      </c>
      <c r="AA232" s="10" t="s">
        <v>304</v>
      </c>
      <c r="AB232" s="10" t="s">
        <v>330</v>
      </c>
      <c r="AD232" s="12" t="str">
        <f t="shared" si="8"/>
        <v>PARTUPGRADE:NEEDS[Tantares]
{
    name = 
    type = engine
    partIcon = vega_engine_srf_1_1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2" s="14"/>
      <c r="AF232" s="18" t="s">
        <v>330</v>
      </c>
      <c r="AG232" s="18"/>
      <c r="AH232" s="18"/>
      <c r="AI232" s="18"/>
      <c r="AJ232" s="18"/>
      <c r="AK232" s="18"/>
      <c r="AL232" s="18"/>
      <c r="AM232" s="19" t="str">
        <f t="shared" si="10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2" s="16" t="str">
        <f>IF(P232="Engine",VLOOKUP(W232,EngineUpgrades!$A$2:$C$19,2,FALSE),"")</f>
        <v>singleFuel</v>
      </c>
      <c r="AQ232" s="16" t="str">
        <f>IF(P232="Engine",VLOOKUP(W232,EngineUpgrades!$A$2:$C$19,3,FALSE),"")</f>
        <v>KEROLOX</v>
      </c>
      <c r="AR232" s="15" t="str">
        <f>_xlfn.XLOOKUP(AP232,EngineUpgrades!$D$1:$J$1,EngineUpgrades!$D$17:$J$17,"",0,1)</f>
        <v xml:space="preserve">    engineNumber = 
    engineNumberUpgrade = 
    engineName = 
    engineNameUpgrade = 
</v>
      </c>
      <c r="AS232" s="17">
        <v>2</v>
      </c>
      <c r="AT232" s="16" t="str">
        <f>IF(P232="Engine",_xlfn.XLOOKUP(_xlfn.CONCAT(N232,O232+AS232),TechTree!$C$2:$C$500,TechTree!$D$2:$D$500,"Not Valid Combination",0,1),"")</f>
        <v>Not Valid Combination</v>
      </c>
    </row>
    <row r="233" spans="1:46" ht="348.5" x14ac:dyDescent="0.35">
      <c r="A233" t="s">
        <v>594</v>
      </c>
      <c r="B233" t="s">
        <v>1407</v>
      </c>
      <c r="C233" t="s">
        <v>1062</v>
      </c>
      <c r="D233" t="s">
        <v>1063</v>
      </c>
      <c r="E233" t="s">
        <v>616</v>
      </c>
      <c r="F233" t="s">
        <v>11</v>
      </c>
      <c r="G233">
        <v>250</v>
      </c>
      <c r="H233">
        <v>250</v>
      </c>
      <c r="I233">
        <v>5.5E-2</v>
      </c>
      <c r="J233" t="s">
        <v>88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@TechRequired = ",M233,IF($R233&lt;&gt;"",_xlfn.CONCAT(CHAR(10),"    @",$R$1," = ",$R233),""),IF($S233&lt;&gt;"",_xlfn.CONCAT(CHAR(10),"    @",$S$1," = ",$S233),""),IF($T233&lt;&gt;"",_xlfn.CONCAT(CHAR(10),"    @",$T$1," = ",$T233)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@PART[vega_engine_srf_1_2]:AFTER[Tantares] // Vega OE2 "Spion" Rocket Engine
{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337</v>
      </c>
      <c r="O233" s="8">
        <v>-159</v>
      </c>
      <c r="P233" s="8" t="s">
        <v>290</v>
      </c>
      <c r="V233" s="10" t="s">
        <v>244</v>
      </c>
      <c r="W233" s="10" t="s">
        <v>260</v>
      </c>
      <c r="Z233" s="10" t="s">
        <v>295</v>
      </c>
      <c r="AA233" s="10" t="s">
        <v>304</v>
      </c>
      <c r="AB233" s="10" t="s">
        <v>330</v>
      </c>
      <c r="AD23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vega_engine_srf_1_2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3" s="14"/>
      <c r="AF233" s="18" t="s">
        <v>330</v>
      </c>
      <c r="AG233" s="18"/>
      <c r="AH233" s="18"/>
      <c r="AI233" s="18"/>
      <c r="AJ233" s="18"/>
      <c r="AK233" s="18"/>
      <c r="AL233" s="18"/>
      <c r="AM233" s="19" t="str">
        <f t="shared" si="10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IF(P233="Engine",_xlfn.XLOOKUP(_xlfn.CONCAT(N233,O233+AS233),TechTree!$C$2:$C$500,TechTree!$D$2:$D$500,"Not Valid Combination",0,1),"")</f>
        <v/>
      </c>
    </row>
    <row r="234" spans="1:46" ht="348.5" x14ac:dyDescent="0.35">
      <c r="A234" t="s">
        <v>594</v>
      </c>
      <c r="B234" t="s">
        <v>1408</v>
      </c>
      <c r="C234" t="s">
        <v>1064</v>
      </c>
      <c r="D234" t="s">
        <v>1065</v>
      </c>
      <c r="E234" t="s">
        <v>616</v>
      </c>
      <c r="F234" t="s">
        <v>373</v>
      </c>
      <c r="G234">
        <v>0</v>
      </c>
      <c r="H234">
        <v>200</v>
      </c>
      <c r="I234">
        <v>1.2500000000000001E-2</v>
      </c>
      <c r="J234" t="s">
        <v>78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@TechRequired = ",M234,IF($R234&lt;&gt;"",_xlfn.CONCAT(CHAR(10),"    @",$R$1," = ",$R234),""),IF($S234&lt;&gt;"",_xlfn.CONCAT(CHAR(10),"    @",$S$1," = ",$S234),""),IF($T234&lt;&gt;"",_xlfn.CONCAT(CHAR(10),"    @",$T$1," = ",$T234)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>@PART[vega_fuelsphere_srf_1]:AFTER[Tantares] // Vega LX25 Small Fuel Tank
{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214</v>
      </c>
      <c r="O234" s="8">
        <v>-160</v>
      </c>
      <c r="P234" s="8" t="s">
        <v>11</v>
      </c>
      <c r="V234" s="10" t="s">
        <v>244</v>
      </c>
      <c r="W234" s="10" t="s">
        <v>255</v>
      </c>
      <c r="Z234" s="10" t="s">
        <v>295</v>
      </c>
      <c r="AA234" s="10" t="s">
        <v>304</v>
      </c>
      <c r="AB234" s="10" t="s">
        <v>330</v>
      </c>
      <c r="AD234" s="12" t="str">
        <f t="shared" si="8"/>
        <v>PARTUPGRADE:NEEDS[Tantares]
{
    name = 
    type = engine
    partIcon = vega_fuelsphere_srf_1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#$@PART[vega_fuelsphere_srf_1]/entryCost$
    @entryCost *= #$@KIWI_ENGINE_MULTIPLIERS/KEROLOX/UPGRADE_ENTRYCOST_MULTIPLIER$
    @title ^= #:INSERTPARTTITLE:$@PART[vega_fuelsphere_srf_1]/title$:
    @description ^= #:INSERTPART:$@PART[vega_fuelsphere_srf_1]/engineName$:
}
@PART[vega_fuelsphere_srf_1]:NEEDS[Tantares]:HAS[~engineUpgrade[off]]:AFTER[zzKiwiTechTree]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4" s="14"/>
      <c r="AF234" s="18" t="s">
        <v>330</v>
      </c>
      <c r="AG234" s="18"/>
      <c r="AH234" s="18"/>
      <c r="AI234" s="18"/>
      <c r="AJ234" s="18"/>
      <c r="AK234" s="18"/>
      <c r="AL234" s="18"/>
      <c r="AM234" s="19" t="str">
        <f t="shared" si="10"/>
        <v/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2</v>
      </c>
      <c r="AT234" s="16" t="str">
        <f>IF(P234="Engine",_xlfn.XLOOKUP(_xlfn.CONCAT(N234,O234+AS234),TechTree!$C$2:$C$500,TechTree!$D$2:$D$500,"Not Valid Combination",0,1),"")</f>
        <v>Not Valid Combination</v>
      </c>
    </row>
    <row r="235" spans="1:46" ht="348.5" x14ac:dyDescent="0.35">
      <c r="A235" t="s">
        <v>594</v>
      </c>
      <c r="B235" t="s">
        <v>1409</v>
      </c>
      <c r="C235" t="s">
        <v>1066</v>
      </c>
      <c r="D235" t="s">
        <v>1067</v>
      </c>
      <c r="E235" t="s">
        <v>616</v>
      </c>
      <c r="F235" t="s">
        <v>373</v>
      </c>
      <c r="G235">
        <v>0</v>
      </c>
      <c r="H235">
        <v>400</v>
      </c>
      <c r="I235">
        <v>2.5000000000000001E-2</v>
      </c>
      <c r="J235" t="s">
        <v>78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@TechRequired = ",M235,IF($R235&lt;&gt;"",_xlfn.CONCAT(CHAR(10),"    @",$R$1," = ",$R235),""),IF($S235&lt;&gt;"",_xlfn.CONCAT(CHAR(10),"    @",$S$1," = ",$S235),""),IF($T235&lt;&gt;"",_xlfn.CONCAT(CHAR(10),"    @",$T$1," = ",$T235)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>@PART[vega_fuelsphere_srf_2]:AFTER[Tantares] // Vega LX50 Small Fuel Tank
{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337</v>
      </c>
      <c r="O235" s="8">
        <v>-161</v>
      </c>
      <c r="P235" s="8" t="s">
        <v>290</v>
      </c>
      <c r="V235" s="10" t="s">
        <v>244</v>
      </c>
      <c r="W235" s="10" t="s">
        <v>260</v>
      </c>
      <c r="Z235" s="10" t="s">
        <v>295</v>
      </c>
      <c r="AA235" s="10" t="s">
        <v>304</v>
      </c>
      <c r="AB235" s="10" t="s">
        <v>330</v>
      </c>
      <c r="AD23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5" s="14"/>
      <c r="AF235" s="18" t="s">
        <v>330</v>
      </c>
      <c r="AG235" s="18"/>
      <c r="AH235" s="18"/>
      <c r="AI235" s="18"/>
      <c r="AJ235" s="18"/>
      <c r="AK235" s="18"/>
      <c r="AL235" s="18"/>
      <c r="AM235" s="19" t="str">
        <f t="shared" si="10"/>
        <v/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5" s="16" t="str">
        <f>IF(P235="Engine",VLOOKUP(W235,EngineUpgrades!$A$2:$C$19,2,FALSE),"")</f>
        <v/>
      </c>
      <c r="AQ235" s="16" t="str">
        <f>IF(P235="Engine",VLOOKUP(W235,EngineUpgrades!$A$2:$C$19,3,FALSE),"")</f>
        <v/>
      </c>
      <c r="AR235" s="15" t="str">
        <f>_xlfn.XLOOKUP(AP235,EngineUpgrades!$D$1:$J$1,EngineUpgrades!$D$17:$J$17,"",0,1)</f>
        <v/>
      </c>
      <c r="AS235" s="17">
        <v>2</v>
      </c>
      <c r="AT235" s="16" t="str">
        <f>IF(P235="Engine",_xlfn.XLOOKUP(_xlfn.CONCAT(N235,O235+AS235),TechTree!$C$2:$C$500,TechTree!$D$2:$D$500,"Not Valid Combination",0,1),"")</f>
        <v/>
      </c>
    </row>
    <row r="236" spans="1:46" ht="348.5" x14ac:dyDescent="0.35">
      <c r="A236" t="s">
        <v>594</v>
      </c>
      <c r="B236" t="s">
        <v>1410</v>
      </c>
      <c r="C236" t="s">
        <v>1068</v>
      </c>
      <c r="D236" t="s">
        <v>1069</v>
      </c>
      <c r="E236" t="s">
        <v>616</v>
      </c>
      <c r="F236" t="s">
        <v>7</v>
      </c>
      <c r="G236">
        <v>2500</v>
      </c>
      <c r="H236">
        <v>500</v>
      </c>
      <c r="I236">
        <v>0.2</v>
      </c>
      <c r="J236" t="s">
        <v>88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@TechRequired = ",M236,IF($R236&lt;&gt;"",_xlfn.CONCAT(CHAR(10),"    @",$R$1," = ",$R236),""),IF($S236&lt;&gt;"",_xlfn.CONCAT(CHAR(10),"    @",$S$1," = ",$S236),""),IF($T236&lt;&gt;"",_xlfn.CONCAT(CHAR(10),"    @",$T$1," = ",$T236)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@PART[vega_fuselage_s1p5_1]:AFTER[Tantares] // Vega Size 1.5 Inline Fuselage A
{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214</v>
      </c>
      <c r="O236" s="8">
        <v>-162</v>
      </c>
      <c r="P236" s="8" t="s">
        <v>11</v>
      </c>
      <c r="V236" s="10" t="s">
        <v>244</v>
      </c>
      <c r="W236" s="10" t="s">
        <v>255</v>
      </c>
      <c r="Z236" s="10" t="s">
        <v>295</v>
      </c>
      <c r="AA236" s="10" t="s">
        <v>304</v>
      </c>
      <c r="AB236" s="10" t="s">
        <v>330</v>
      </c>
      <c r="AD236" s="12" t="str">
        <f t="shared" si="8"/>
        <v>PARTUPGRADE:NEEDS[Tantares]
{
    name = 
    type = engine
    partIcon = vega_fuselage_s1p5_1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#$@PART[vega_fuselage_s1p5_1]/entryCost$
    @entryCost *= #$@KIWI_ENGINE_MULTIPLIERS/KEROLOX/UPGRADE_ENTRYCOST_MULTIPLIER$
    @title ^= #:INSERTPARTTITLE:$@PART[vega_fuselage_s1p5_1]/title$:
    @description ^= #:INSERTPART:$@PART[vega_fuselage_s1p5_1]/engineName$:
}
@PART[vega_fuselage_s1p5_1]:NEEDS[Tantares]:HAS[~engineUpgrade[off]]:AFTER[zzKiwiTechTree]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6" s="14"/>
      <c r="AF236" s="18" t="s">
        <v>330</v>
      </c>
      <c r="AG236" s="18"/>
      <c r="AH236" s="18"/>
      <c r="AI236" s="18"/>
      <c r="AJ236" s="18"/>
      <c r="AK236" s="18"/>
      <c r="AL236" s="18"/>
      <c r="AM236" s="19" t="str">
        <f t="shared" si="10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6" s="16" t="str">
        <f>IF(P236="Engine",VLOOKUP(W236,EngineUpgrades!$A$2:$C$19,2,FALSE),"")</f>
        <v>singleFuel</v>
      </c>
      <c r="AQ236" s="16" t="str">
        <f>IF(P236="Engine",VLOOKUP(W236,EngineUpgrades!$A$2:$C$19,3,FALSE),"")</f>
        <v>KEROLOX</v>
      </c>
      <c r="AR236" s="15" t="str">
        <f>_xlfn.XLOOKUP(AP236,EngineUpgrades!$D$1:$J$1,EngineUpgrades!$D$17:$J$17,"",0,1)</f>
        <v xml:space="preserve">    engineNumber = 
    engineNumberUpgrade = 
    engineName = 
    engineNameUpgrade = 
</v>
      </c>
      <c r="AS236" s="17">
        <v>2</v>
      </c>
      <c r="AT236" s="16" t="str">
        <f>IF(P236="Engine",_xlfn.XLOOKUP(_xlfn.CONCAT(N236,O236+AS236),TechTree!$C$2:$C$500,TechTree!$D$2:$D$500,"Not Valid Combination",0,1),"")</f>
        <v>Not Valid Combination</v>
      </c>
    </row>
    <row r="237" spans="1:46" ht="348.5" x14ac:dyDescent="0.35">
      <c r="A237" t="s">
        <v>594</v>
      </c>
      <c r="B237" t="s">
        <v>1411</v>
      </c>
      <c r="C237" t="s">
        <v>1070</v>
      </c>
      <c r="D237" t="s">
        <v>1071</v>
      </c>
      <c r="E237" t="s">
        <v>616</v>
      </c>
      <c r="F237" t="s">
        <v>7</v>
      </c>
      <c r="G237">
        <v>5000</v>
      </c>
      <c r="H237">
        <v>1000</v>
      </c>
      <c r="I237">
        <v>0.4</v>
      </c>
      <c r="J237" t="s">
        <v>88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@TechRequired = ",M237,IF($R237&lt;&gt;"",_xlfn.CONCAT(CHAR(10),"    @",$R$1," = ",$R237),""),IF($S237&lt;&gt;"",_xlfn.CONCAT(CHAR(10),"    @",$S$1," = ",$S237),""),IF($T237&lt;&gt;"",_xlfn.CONCAT(CHAR(10),"    @",$T$1," = ",$T237)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@PART[vega_fuselage_s1p5_2]:AFTER[Tantares] // Vega Size 1.5 Inline Fuselage B
{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337</v>
      </c>
      <c r="O237" s="8">
        <v>-163</v>
      </c>
      <c r="P237" s="8" t="s">
        <v>290</v>
      </c>
      <c r="V237" s="10" t="s">
        <v>244</v>
      </c>
      <c r="W237" s="10" t="s">
        <v>260</v>
      </c>
      <c r="Z237" s="10" t="s">
        <v>295</v>
      </c>
      <c r="AA237" s="10" t="s">
        <v>304</v>
      </c>
      <c r="AB237" s="10" t="s">
        <v>330</v>
      </c>
      <c r="AD23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7" s="14"/>
      <c r="AF237" s="18" t="s">
        <v>330</v>
      </c>
      <c r="AG237" s="18"/>
      <c r="AH237" s="18"/>
      <c r="AI237" s="18"/>
      <c r="AJ237" s="18"/>
      <c r="AK237" s="18"/>
      <c r="AL237" s="18"/>
      <c r="AM237" s="19" t="str">
        <f t="shared" si="10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IF(P237="Engine",_xlfn.XLOOKUP(_xlfn.CONCAT(N237,O237+AS237),TechTree!$C$2:$C$500,TechTree!$D$2:$D$500,"Not Valid Combination",0,1),"")</f>
        <v/>
      </c>
    </row>
    <row r="238" spans="1:46" ht="348.5" x14ac:dyDescent="0.35">
      <c r="A238" t="s">
        <v>594</v>
      </c>
      <c r="B238" t="s">
        <v>1412</v>
      </c>
      <c r="C238" t="s">
        <v>1072</v>
      </c>
      <c r="D238" t="s">
        <v>1073</v>
      </c>
      <c r="E238" t="s">
        <v>616</v>
      </c>
      <c r="F238" t="s">
        <v>10</v>
      </c>
      <c r="G238">
        <v>3000</v>
      </c>
      <c r="H238">
        <v>3000</v>
      </c>
      <c r="I238">
        <v>0.3</v>
      </c>
      <c r="J238" t="s">
        <v>48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@TechRequired = ",M238,IF($R238&lt;&gt;"",_xlfn.CONCAT(CHAR(10),"    @",$R$1," = ",$R238),""),IF($S238&lt;&gt;"",_xlfn.CONCAT(CHAR(10),"    @",$S$1," = ",$S238),""),IF($T238&lt;&gt;"",_xlfn.CONCAT(CHAR(10),"    @",$T$1," = ",$T238)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@PART[vega_solar_srf_1_1]:AFTER[Tantares] // Vega PVA1 Solar Array
{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214</v>
      </c>
      <c r="O238" s="8">
        <v>-164</v>
      </c>
      <c r="P238" s="8" t="s">
        <v>11</v>
      </c>
      <c r="V238" s="10" t="s">
        <v>244</v>
      </c>
      <c r="W238" s="10" t="s">
        <v>255</v>
      </c>
      <c r="Z238" s="10" t="s">
        <v>295</v>
      </c>
      <c r="AA238" s="10" t="s">
        <v>304</v>
      </c>
      <c r="AB238" s="10" t="s">
        <v>330</v>
      </c>
      <c r="AD238" s="12" t="str">
        <f t="shared" si="8"/>
        <v>PARTUPGRADE:NEEDS[Tantares]
{
    name = 
    type = engine
    partIcon = vega_solar_srf_1_1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#$@PART[vega_solar_srf_1_1]/entryCost$
    @entryCost *= #$@KIWI_ENGINE_MULTIPLIERS/KEROLOX/UPGRADE_ENTRYCOST_MULTIPLIER$
    @title ^= #:INSERTPARTTITLE:$@PART[vega_solar_srf_1_1]/title$:
    @description ^= #:INSERTPART:$@PART[vega_solar_srf_1_1]/engineName$:
}
@PART[vega_solar_srf_1_1]:NEEDS[Tantares]:HAS[~engineUpgrade[off]]:AFTER[zzKiwiTechTree]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8" s="14"/>
      <c r="AF238" s="18" t="s">
        <v>330</v>
      </c>
      <c r="AG238" s="18"/>
      <c r="AH238" s="18"/>
      <c r="AI238" s="18"/>
      <c r="AJ238" s="18"/>
      <c r="AK238" s="18"/>
      <c r="AL238" s="18"/>
      <c r="AM238" s="19" t="str">
        <f t="shared" si="10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8" s="16" t="str">
        <f>IF(P238="Engine",VLOOKUP(W238,EngineUpgrades!$A$2:$C$19,2,FALSE),"")</f>
        <v>singleFuel</v>
      </c>
      <c r="AQ238" s="16" t="str">
        <f>IF(P238="Engine",VLOOKUP(W238,EngineUpgrades!$A$2:$C$19,3,FALSE),"")</f>
        <v>KEROLOX</v>
      </c>
      <c r="AR238" s="15" t="str">
        <f>_xlfn.XLOOKUP(AP238,EngineUpgrades!$D$1:$J$1,EngineUpgrades!$D$17:$J$17,"",0,1)</f>
        <v xml:space="preserve">    engineNumber = 
    engineNumberUpgrade = 
    engineName = 
    engineNameUpgrade = 
</v>
      </c>
      <c r="AS238" s="17">
        <v>2</v>
      </c>
      <c r="AT238" s="16" t="str">
        <f>IF(P238="Engine",_xlfn.XLOOKUP(_xlfn.CONCAT(N238,O238+AS238),TechTree!$C$2:$C$500,TechTree!$D$2:$D$500,"Not Valid Combination",0,1),"")</f>
        <v>Not Valid Combination</v>
      </c>
    </row>
    <row r="239" spans="1:46" ht="348.5" x14ac:dyDescent="0.35">
      <c r="A239" t="s">
        <v>594</v>
      </c>
      <c r="B239" t="s">
        <v>1413</v>
      </c>
      <c r="C239" t="s">
        <v>1074</v>
      </c>
      <c r="D239" t="s">
        <v>1075</v>
      </c>
      <c r="E239" t="s">
        <v>616</v>
      </c>
      <c r="F239" t="s">
        <v>7</v>
      </c>
      <c r="G239">
        <v>750</v>
      </c>
      <c r="H239">
        <v>150</v>
      </c>
      <c r="I239">
        <v>0.05</v>
      </c>
      <c r="J239" t="s">
        <v>36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@TechRequired = ",M239,IF($R239&lt;&gt;"",_xlfn.CONCAT(CHAR(10),"    @",$R$1," = ",$R239),""),IF($S239&lt;&gt;"",_xlfn.CONCAT(CHAR(10),"    @",$S$1," = ",$S239),""),IF($T239&lt;&gt;"",_xlfn.CONCAT(CHAR(10),"    @",$T$1," = ",$T239)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@PART[tucana_adapter_s1_s0p5_1]:AFTER[Tantares] // Tucana Size 1 to Size 0.5 Forward Adapter
{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337</v>
      </c>
      <c r="O239" s="8">
        <v>-165</v>
      </c>
      <c r="P239" s="8" t="s">
        <v>290</v>
      </c>
      <c r="V239" s="10" t="s">
        <v>244</v>
      </c>
      <c r="W239" s="10" t="s">
        <v>260</v>
      </c>
      <c r="Z239" s="10" t="s">
        <v>295</v>
      </c>
      <c r="AA239" s="10" t="s">
        <v>304</v>
      </c>
      <c r="AB239" s="10" t="s">
        <v>330</v>
      </c>
      <c r="AD23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9" s="14"/>
      <c r="AF239" s="18" t="s">
        <v>330</v>
      </c>
      <c r="AG239" s="18"/>
      <c r="AH239" s="18"/>
      <c r="AI239" s="18"/>
      <c r="AJ239" s="18"/>
      <c r="AK239" s="18"/>
      <c r="AL239" s="18"/>
      <c r="AM239" s="19" t="str">
        <f t="shared" si="10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IF(P239="Engine",_xlfn.XLOOKUP(_xlfn.CONCAT(N239,O239+AS239),TechTree!$C$2:$C$500,TechTree!$D$2:$D$500,"Not Valid Combination",0,1),"")</f>
        <v/>
      </c>
    </row>
    <row r="240" spans="1:46" ht="348.5" x14ac:dyDescent="0.35">
      <c r="A240" t="s">
        <v>594</v>
      </c>
      <c r="B240" t="s">
        <v>1414</v>
      </c>
      <c r="C240" t="s">
        <v>1076</v>
      </c>
      <c r="D240" t="s">
        <v>1077</v>
      </c>
      <c r="E240" t="s">
        <v>616</v>
      </c>
      <c r="F240" t="s">
        <v>7</v>
      </c>
      <c r="G240">
        <v>750</v>
      </c>
      <c r="H240">
        <v>150</v>
      </c>
      <c r="I240">
        <v>0.05</v>
      </c>
      <c r="J240" t="s">
        <v>36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@TechRequired = ",M240,IF($R240&lt;&gt;"",_xlfn.CONCAT(CHAR(10),"    @",$R$1," = ",$R240),""),IF($S240&lt;&gt;"",_xlfn.CONCAT(CHAR(10),"    @",$S$1," = ",$S240),""),IF($T240&lt;&gt;"",_xlfn.CONCAT(CHAR(10),"    @",$T$1," = ",$T240)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@PART[tucana_adapter_s1_s0_1]:AFTER[Tantares] // Tucana Size 1 to Size 0 Forward Adapter
{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214</v>
      </c>
      <c r="O240" s="8">
        <v>-166</v>
      </c>
      <c r="P240" s="8" t="s">
        <v>11</v>
      </c>
      <c r="V240" s="10" t="s">
        <v>244</v>
      </c>
      <c r="W240" s="10" t="s">
        <v>255</v>
      </c>
      <c r="Z240" s="10" t="s">
        <v>295</v>
      </c>
      <c r="AA240" s="10" t="s">
        <v>304</v>
      </c>
      <c r="AB240" s="10" t="s">
        <v>330</v>
      </c>
      <c r="AD240" s="12" t="str">
        <f t="shared" si="8"/>
        <v>PARTUPGRADE:NEEDS[Tantares]
{
    name = 
    type = engine
    partIcon = tucana_adapter_s1_s0_1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#$@PART[tucana_adapter_s1_s0_1]/entryCost$
    @entryCost *= #$@KIWI_ENGINE_MULTIPLIERS/KEROLOX/UPGRADE_ENTRYCOST_MULTIPLIER$
    @title ^= #:INSERTPARTTITLE:$@PART[tucana_adapter_s1_s0_1]/title$:
    @description ^= #:INSERTPART:$@PART[tucana_adapter_s1_s0_1]/engineName$:
}
@PART[tucana_adapter_s1_s0_1]:NEEDS[Tantares]:HAS[~engineUpgrade[off]]:AFTER[zzKiwiTechTree]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0" s="14"/>
      <c r="AF240" s="18" t="s">
        <v>330</v>
      </c>
      <c r="AG240" s="18"/>
      <c r="AH240" s="18"/>
      <c r="AI240" s="18"/>
      <c r="AJ240" s="18"/>
      <c r="AK240" s="18"/>
      <c r="AL240" s="18"/>
      <c r="AM240" s="19" t="str">
        <f t="shared" si="10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0" s="16" t="str">
        <f>IF(P240="Engine",VLOOKUP(W240,EngineUpgrades!$A$2:$C$19,2,FALSE),"")</f>
        <v>singleFuel</v>
      </c>
      <c r="AQ240" s="16" t="str">
        <f>IF(P240="Engine",VLOOKUP(W240,EngineUpgrades!$A$2:$C$19,3,FALSE),"")</f>
        <v>KEROLOX</v>
      </c>
      <c r="AR240" s="15" t="str">
        <f>_xlfn.XLOOKUP(AP240,EngineUpgrades!$D$1:$J$1,EngineUpgrades!$D$17:$J$17,"",0,1)</f>
        <v xml:space="preserve">    engineNumber = 
    engineNumberUpgrade = 
    engineName = 
    engineNameUpgrade = 
</v>
      </c>
      <c r="AS240" s="17">
        <v>2</v>
      </c>
      <c r="AT240" s="16" t="str">
        <f>IF(P240="Engine",_xlfn.XLOOKUP(_xlfn.CONCAT(N240,O240+AS240),TechTree!$C$2:$C$500,TechTree!$D$2:$D$500,"Not Valid Combination",0,1),"")</f>
        <v>Not Valid Combination</v>
      </c>
    </row>
    <row r="241" spans="1:46" ht="348.5" x14ac:dyDescent="0.35">
      <c r="A241" t="s">
        <v>594</v>
      </c>
      <c r="B241" t="s">
        <v>1415</v>
      </c>
      <c r="C241" t="s">
        <v>1078</v>
      </c>
      <c r="D241" t="s">
        <v>1079</v>
      </c>
      <c r="E241" t="s">
        <v>616</v>
      </c>
      <c r="F241" t="s">
        <v>7</v>
      </c>
      <c r="G241">
        <v>2000</v>
      </c>
      <c r="H241">
        <v>400</v>
      </c>
      <c r="I241">
        <v>7.4999999999999997E-2</v>
      </c>
      <c r="J241" t="s">
        <v>36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@TechRequired = ",M241,IF($R241&lt;&gt;"",_xlfn.CONCAT(CHAR(10),"    @",$R$1," = ",$R241),""),IF($S241&lt;&gt;"",_xlfn.CONCAT(CHAR(10),"    @",$S$1," = ",$S241),""),IF($T241&lt;&gt;"",_xlfn.CONCAT(CHAR(10),"    @",$T$1," = ",$T241)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@PART[tucana_adapter_s1p5_s0_1]:AFTER[Tantares] // Tucana Size 1.5 to Size 0 Flat Adapter
{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337</v>
      </c>
      <c r="O241" s="8">
        <v>-167</v>
      </c>
      <c r="P241" s="8" t="s">
        <v>290</v>
      </c>
      <c r="V241" s="10" t="s">
        <v>244</v>
      </c>
      <c r="W241" s="10" t="s">
        <v>260</v>
      </c>
      <c r="Z241" s="10" t="s">
        <v>295</v>
      </c>
      <c r="AA241" s="10" t="s">
        <v>304</v>
      </c>
      <c r="AB241" s="10" t="s">
        <v>330</v>
      </c>
      <c r="AD24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1" s="14"/>
      <c r="AF241" s="18" t="s">
        <v>330</v>
      </c>
      <c r="AG241" s="18"/>
      <c r="AH241" s="18"/>
      <c r="AI241" s="18"/>
      <c r="AJ241" s="18"/>
      <c r="AK241" s="18"/>
      <c r="AL241" s="18"/>
      <c r="AM241" s="19" t="str">
        <f t="shared" si="10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IF(P241="Engine",_xlfn.XLOOKUP(_xlfn.CONCAT(N241,O241+AS241),TechTree!$C$2:$C$500,TechTree!$D$2:$D$500,"Not Valid Combination",0,1),"")</f>
        <v/>
      </c>
    </row>
    <row r="242" spans="1:46" ht="348.5" x14ac:dyDescent="0.35">
      <c r="A242" t="s">
        <v>594</v>
      </c>
      <c r="B242" t="s">
        <v>1416</v>
      </c>
      <c r="C242" t="s">
        <v>1080</v>
      </c>
      <c r="D242" t="s">
        <v>1081</v>
      </c>
      <c r="E242" t="s">
        <v>616</v>
      </c>
      <c r="F242" t="s">
        <v>7</v>
      </c>
      <c r="G242">
        <v>2000</v>
      </c>
      <c r="H242">
        <v>400</v>
      </c>
      <c r="I242">
        <v>7.4999999999999997E-2</v>
      </c>
      <c r="J242" t="s">
        <v>36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@TechRequired = ",M242,IF($R242&lt;&gt;"",_xlfn.CONCAT(CHAR(10),"    @",$R$1," = ",$R242),""),IF($S242&lt;&gt;"",_xlfn.CONCAT(CHAR(10),"    @",$S$1," = ",$S242),""),IF($T242&lt;&gt;"",_xlfn.CONCAT(CHAR(10),"    @",$T$1," = ",$T242)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@PART[tucana_adapter_s1p5_s0p5_1]:AFTER[Tantares] // Tucana Size 1.5 to Size 0.5 Flat Adapter
{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214</v>
      </c>
      <c r="O242" s="8">
        <v>-168</v>
      </c>
      <c r="P242" s="8" t="s">
        <v>11</v>
      </c>
      <c r="V242" s="10" t="s">
        <v>244</v>
      </c>
      <c r="W242" s="10" t="s">
        <v>255</v>
      </c>
      <c r="Z242" s="10" t="s">
        <v>295</v>
      </c>
      <c r="AA242" s="10" t="s">
        <v>304</v>
      </c>
      <c r="AB242" s="10" t="s">
        <v>330</v>
      </c>
      <c r="AD242" s="12" t="str">
        <f t="shared" si="8"/>
        <v>PARTUPGRADE:NEEDS[Tantares]
{
    name = 
    type = engine
    partIcon = tucana_adapter_s1p5_s0p5_1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#$@PART[tucana_adapter_s1p5_s0p5_1]/entryCost$
    @entryCost *= #$@KIWI_ENGINE_MULTIPLIERS/KEROLOX/UPGRADE_ENTRYCOST_MULTIPLIER$
    @title ^= #:INSERTPARTTITLE:$@PART[tucana_adapter_s1p5_s0p5_1]/title$:
    @description ^= #:INSERTPART:$@PART[tucana_adapter_s1p5_s0p5_1]/engineName$:
}
@PART[tucana_adapter_s1p5_s0p5_1]:NEEDS[Tantares]:HAS[~engineUpgrade[off]]:AFTER[zzKiwiTechTree]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2" s="14"/>
      <c r="AF242" s="18" t="s">
        <v>330</v>
      </c>
      <c r="AG242" s="18"/>
      <c r="AH242" s="18"/>
      <c r="AI242" s="18"/>
      <c r="AJ242" s="18"/>
      <c r="AK242" s="18"/>
      <c r="AL242" s="18"/>
      <c r="AM242" s="19" t="str">
        <f t="shared" si="10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2" s="16" t="str">
        <f>IF(P242="Engine",VLOOKUP(W242,EngineUpgrades!$A$2:$C$19,2,FALSE),"")</f>
        <v>singleFuel</v>
      </c>
      <c r="AQ242" s="16" t="str">
        <f>IF(P242="Engine",VLOOKUP(W242,EngineUpgrades!$A$2:$C$19,3,FALSE),"")</f>
        <v>KEROLOX</v>
      </c>
      <c r="AR242" s="15" t="str">
        <f>_xlfn.XLOOKUP(AP242,EngineUpgrades!$D$1:$J$1,EngineUpgrades!$D$17:$J$17,"",0,1)</f>
        <v xml:space="preserve">    engineNumber = 
    engineNumberUpgrade = 
    engineName = 
    engineNameUpgrade = 
</v>
      </c>
      <c r="AS242" s="17">
        <v>2</v>
      </c>
      <c r="AT242" s="16" t="str">
        <f>IF(P242="Engine",_xlfn.XLOOKUP(_xlfn.CONCAT(N242,O242+AS242),TechTree!$C$2:$C$500,TechTree!$D$2:$D$500,"Not Valid Combination",0,1),"")</f>
        <v>Not Valid Combination</v>
      </c>
    </row>
    <row r="243" spans="1:46" ht="348.5" x14ac:dyDescent="0.35">
      <c r="A243" t="s">
        <v>594</v>
      </c>
      <c r="B243" t="s">
        <v>1417</v>
      </c>
      <c r="C243" t="s">
        <v>1082</v>
      </c>
      <c r="D243" t="s">
        <v>1083</v>
      </c>
      <c r="E243" t="s">
        <v>616</v>
      </c>
      <c r="F243" t="s">
        <v>7</v>
      </c>
      <c r="G243">
        <v>2000</v>
      </c>
      <c r="H243">
        <v>400</v>
      </c>
      <c r="I243">
        <v>7.4999999999999997E-2</v>
      </c>
      <c r="J243" t="s">
        <v>36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@TechRequired = ",M243,IF($R243&lt;&gt;"",_xlfn.CONCAT(CHAR(10),"    @",$R$1," = ",$R243),""),IF($S243&lt;&gt;"",_xlfn.CONCAT(CHAR(10),"    @",$S$1," = ",$S243),""),IF($T243&lt;&gt;"",_xlfn.CONCAT(CHAR(10),"    @",$T$1," = ",$T243)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@PART[tucana_adapter_s1p5_s1_1]:AFTER[Tantares] // Tucana Size 1.5 to Size 1 Flat Adapter
{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337</v>
      </c>
      <c r="O243" s="8">
        <v>-169</v>
      </c>
      <c r="P243" s="8" t="s">
        <v>290</v>
      </c>
      <c r="V243" s="10" t="s">
        <v>244</v>
      </c>
      <c r="W243" s="10" t="s">
        <v>260</v>
      </c>
      <c r="Z243" s="10" t="s">
        <v>295</v>
      </c>
      <c r="AA243" s="10" t="s">
        <v>304</v>
      </c>
      <c r="AB243" s="10" t="s">
        <v>330</v>
      </c>
      <c r="AD24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3" s="14"/>
      <c r="AF243" s="18" t="s">
        <v>330</v>
      </c>
      <c r="AG243" s="18"/>
      <c r="AH243" s="18"/>
      <c r="AI243" s="18"/>
      <c r="AJ243" s="18"/>
      <c r="AK243" s="18"/>
      <c r="AL243" s="18"/>
      <c r="AM243" s="19" t="str">
        <f t="shared" si="10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IF(P243="Engine",_xlfn.XLOOKUP(_xlfn.CONCAT(N243,O243+AS243),TechTree!$C$2:$C$500,TechTree!$D$2:$D$500,"Not Valid Combination",0,1),"")</f>
        <v/>
      </c>
    </row>
    <row r="244" spans="1:46" ht="348.5" x14ac:dyDescent="0.35">
      <c r="A244" t="s">
        <v>594</v>
      </c>
      <c r="B244" t="s">
        <v>1418</v>
      </c>
      <c r="C244" t="s">
        <v>1084</v>
      </c>
      <c r="D244" t="s">
        <v>1085</v>
      </c>
      <c r="E244" t="s">
        <v>616</v>
      </c>
      <c r="F244" t="s">
        <v>7</v>
      </c>
      <c r="G244">
        <v>1875</v>
      </c>
      <c r="H244">
        <v>375</v>
      </c>
      <c r="I244">
        <v>7.4999999999999997E-2</v>
      </c>
      <c r="J244" t="s">
        <v>36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@TechRequired = ",M244,IF($R244&lt;&gt;"",_xlfn.CONCAT(CHAR(10),"    @",$R$1," = ",$R244),""),IF($S244&lt;&gt;"",_xlfn.CONCAT(CHAR(10),"    @",$S$1," = ",$S244),""),IF($T244&lt;&gt;"",_xlfn.CONCAT(CHAR(10),"    @",$T$1," = ",$T244)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@PART[tucana_adapter_s2_s0p5_2]:AFTER[Tantares] // Tucana Size 2 to Size 0.5 Flat Adapter
{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214</v>
      </c>
      <c r="O244" s="8">
        <v>-170</v>
      </c>
      <c r="P244" s="8" t="s">
        <v>11</v>
      </c>
      <c r="V244" s="10" t="s">
        <v>244</v>
      </c>
      <c r="W244" s="10" t="s">
        <v>255</v>
      </c>
      <c r="Z244" s="10" t="s">
        <v>295</v>
      </c>
      <c r="AA244" s="10" t="s">
        <v>304</v>
      </c>
      <c r="AB244" s="10" t="s">
        <v>330</v>
      </c>
      <c r="AD244" s="12" t="str">
        <f t="shared" si="8"/>
        <v>PARTUPGRADE:NEEDS[Tantares]
{
    name = 
    type = engine
    partIcon = tucana_adapter_s2_s0p5_2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#$@PART[tucana_adapter_s2_s0p5_2]/entryCost$
    @entryCost *= #$@KIWI_ENGINE_MULTIPLIERS/KEROLOX/UPGRADE_ENTRYCOST_MULTIPLIER$
    @title ^= #:INSERTPARTTITLE:$@PART[tucana_adapter_s2_s0p5_2]/title$:
    @description ^= #:INSERTPART:$@PART[tucana_adapter_s2_s0p5_2]/engineName$:
}
@PART[tucana_adapter_s2_s0p5_2]:NEEDS[Tantares]:HAS[~engineUpgrade[off]]:AFTER[zzKiwiTechTree]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4" s="14"/>
      <c r="AF244" s="18" t="s">
        <v>330</v>
      </c>
      <c r="AG244" s="18"/>
      <c r="AH244" s="18"/>
      <c r="AI244" s="18"/>
      <c r="AJ244" s="18"/>
      <c r="AK244" s="18"/>
      <c r="AL244" s="18"/>
      <c r="AM244" s="19" t="str">
        <f t="shared" si="10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4" s="16" t="str">
        <f>IF(P244="Engine",VLOOKUP(W244,EngineUpgrades!$A$2:$C$19,2,FALSE),"")</f>
        <v>singleFuel</v>
      </c>
      <c r="AQ244" s="16" t="str">
        <f>IF(P244="Engine",VLOOKUP(W244,EngineUpgrades!$A$2:$C$19,3,FALSE),"")</f>
        <v>KEROLOX</v>
      </c>
      <c r="AR244" s="15" t="str">
        <f>_xlfn.XLOOKUP(AP244,EngineUpgrades!$D$1:$J$1,EngineUpgrades!$D$17:$J$17,"",0,1)</f>
        <v xml:space="preserve">    engineNumber = 
    engineNumberUpgrade = 
    engineName = 
    engineNameUpgrade = 
</v>
      </c>
      <c r="AS244" s="17">
        <v>2</v>
      </c>
      <c r="AT244" s="16" t="str">
        <f>IF(P244="Engine",_xlfn.XLOOKUP(_xlfn.CONCAT(N244,O244+AS244),TechTree!$C$2:$C$500,TechTree!$D$2:$D$500,"Not Valid Combination",0,1),"")</f>
        <v>Not Valid Combination</v>
      </c>
    </row>
    <row r="245" spans="1:46" ht="348.5" x14ac:dyDescent="0.35">
      <c r="A245" t="s">
        <v>594</v>
      </c>
      <c r="B245" t="s">
        <v>1419</v>
      </c>
      <c r="C245" t="s">
        <v>1086</v>
      </c>
      <c r="D245" t="s">
        <v>1087</v>
      </c>
      <c r="E245" t="s">
        <v>616</v>
      </c>
      <c r="F245" t="s">
        <v>7</v>
      </c>
      <c r="G245">
        <v>1875</v>
      </c>
      <c r="H245">
        <v>375</v>
      </c>
      <c r="I245">
        <v>7.4999999999999997E-2</v>
      </c>
      <c r="J245" t="s">
        <v>78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@TechRequired = ",M245,IF($R245&lt;&gt;"",_xlfn.CONCAT(CHAR(10),"    @",$R$1," = ",$R245),""),IF($S245&lt;&gt;"",_xlfn.CONCAT(CHAR(10),"    @",$S$1," = ",$S245),""),IF($T245&lt;&gt;"",_xlfn.CONCAT(CHAR(10),"    @",$T$1," = ",$T245)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@PART[tucana_adapter_s2_s1_2]:AFTER[Tantares] // Tucana Size 2 to Size 1 Flat Adapter
{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337</v>
      </c>
      <c r="O245" s="8">
        <v>-171</v>
      </c>
      <c r="P245" s="8" t="s">
        <v>290</v>
      </c>
      <c r="V245" s="10" t="s">
        <v>244</v>
      </c>
      <c r="W245" s="10" t="s">
        <v>260</v>
      </c>
      <c r="Z245" s="10" t="s">
        <v>295</v>
      </c>
      <c r="AA245" s="10" t="s">
        <v>304</v>
      </c>
      <c r="AB245" s="10" t="s">
        <v>330</v>
      </c>
      <c r="AD24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5" s="14"/>
      <c r="AF245" s="18" t="s">
        <v>330</v>
      </c>
      <c r="AG245" s="18"/>
      <c r="AH245" s="18"/>
      <c r="AI245" s="18"/>
      <c r="AJ245" s="18"/>
      <c r="AK245" s="18"/>
      <c r="AL245" s="18"/>
      <c r="AM245" s="19" t="str">
        <f t="shared" si="10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IF(P245="Engine",_xlfn.XLOOKUP(_xlfn.CONCAT(N245,O245+AS245),TechTree!$C$2:$C$500,TechTree!$D$2:$D$500,"Not Valid Combination",0,1),"")</f>
        <v/>
      </c>
    </row>
    <row r="246" spans="1:46" ht="348.5" x14ac:dyDescent="0.35">
      <c r="A246" t="s">
        <v>594</v>
      </c>
      <c r="B246" t="s">
        <v>1420</v>
      </c>
      <c r="C246" t="s">
        <v>1088</v>
      </c>
      <c r="D246" t="s">
        <v>1089</v>
      </c>
      <c r="E246" t="s">
        <v>616</v>
      </c>
      <c r="F246" t="s">
        <v>7</v>
      </c>
      <c r="G246">
        <v>2500</v>
      </c>
      <c r="H246">
        <v>500</v>
      </c>
      <c r="I246">
        <v>0.1</v>
      </c>
      <c r="J246" t="s">
        <v>36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@TechRequired = ",M246,IF($R246&lt;&gt;"",_xlfn.CONCAT(CHAR(10),"    @",$R$1," = ",$R246),""),IF($S246&lt;&gt;"",_xlfn.CONCAT(CHAR(10),"    @",$S$1," = ",$S246),""),IF($T246&lt;&gt;"",_xlfn.CONCAT(CHAR(10),"    @",$T$1," = ",$T246)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@PART[tucana_adapter_s2_s1p5_1]:AFTER[Tantares] // Tucana Size 2 to Size 1.5 Inline Adapter
{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214</v>
      </c>
      <c r="O246" s="8">
        <v>-172</v>
      </c>
      <c r="P246" s="8" t="s">
        <v>11</v>
      </c>
      <c r="V246" s="10" t="s">
        <v>244</v>
      </c>
      <c r="W246" s="10" t="s">
        <v>255</v>
      </c>
      <c r="Z246" s="10" t="s">
        <v>295</v>
      </c>
      <c r="AA246" s="10" t="s">
        <v>304</v>
      </c>
      <c r="AB246" s="10" t="s">
        <v>330</v>
      </c>
      <c r="AD246" s="12" t="str">
        <f t="shared" si="8"/>
        <v>PARTUPGRADE:NEEDS[Tantares]
{
    name = 
    type = engine
    partIcon = tucana_adapter_s2_s1p5_1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#$@PART[tucana_adapter_s2_s1p5_1]/entryCost$
    @entryCost *= #$@KIWI_ENGINE_MULTIPLIERS/KEROLOX/UPGRADE_ENTRYCOST_MULTIPLIER$
    @title ^= #:INSERTPARTTITLE:$@PART[tucana_adapter_s2_s1p5_1]/title$:
    @description ^= #:INSERTPART:$@PART[tucana_adapter_s2_s1p5_1]/engineName$:
}
@PART[tucana_adapter_s2_s1p5_1]:NEEDS[Tantares]:HAS[~engineUpgrade[off]]:AFTER[zzKiwiTechTree]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6" s="14"/>
      <c r="AF246" s="18" t="s">
        <v>330</v>
      </c>
      <c r="AG246" s="18"/>
      <c r="AH246" s="18"/>
      <c r="AI246" s="18"/>
      <c r="AJ246" s="18"/>
      <c r="AK246" s="18"/>
      <c r="AL246" s="18"/>
      <c r="AM246" s="19" t="str">
        <f t="shared" si="10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6" s="16" t="str">
        <f>IF(P246="Engine",VLOOKUP(W246,EngineUpgrades!$A$2:$C$19,2,FALSE),"")</f>
        <v>singleFuel</v>
      </c>
      <c r="AQ246" s="16" t="str">
        <f>IF(P246="Engine",VLOOKUP(W246,EngineUpgrades!$A$2:$C$19,3,FALSE),"")</f>
        <v>KEROLOX</v>
      </c>
      <c r="AR246" s="15" t="str">
        <f>_xlfn.XLOOKUP(AP246,EngineUpgrades!$D$1:$J$1,EngineUpgrades!$D$17:$J$17,"",0,1)</f>
        <v xml:space="preserve">    engineNumber = 
    engineNumberUpgrade = 
    engineName = 
    engineNameUpgrade = 
</v>
      </c>
      <c r="AS246" s="17">
        <v>2</v>
      </c>
      <c r="AT246" s="16" t="str">
        <f>IF(P246="Engine",_xlfn.XLOOKUP(_xlfn.CONCAT(N246,O246+AS246),TechTree!$C$2:$C$500,TechTree!$D$2:$D$500,"Not Valid Combination",0,1),"")</f>
        <v>Not Valid Combination</v>
      </c>
    </row>
    <row r="247" spans="1:46" ht="348.5" x14ac:dyDescent="0.35">
      <c r="A247" t="s">
        <v>594</v>
      </c>
      <c r="B247" t="s">
        <v>1421</v>
      </c>
      <c r="C247" t="s">
        <v>1090</v>
      </c>
      <c r="D247" t="s">
        <v>1091</v>
      </c>
      <c r="E247" t="s">
        <v>616</v>
      </c>
      <c r="F247" t="s">
        <v>7</v>
      </c>
      <c r="G247">
        <v>1875</v>
      </c>
      <c r="H247">
        <v>375</v>
      </c>
      <c r="I247">
        <v>7.4999999999999997E-2</v>
      </c>
      <c r="J247" t="s">
        <v>36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@TechRequired = ",M247,IF($R247&lt;&gt;"",_xlfn.CONCAT(CHAR(10),"    @",$R$1," = ",$R247),""),IF($S247&lt;&gt;"",_xlfn.CONCAT(CHAR(10),"    @",$S$1," = ",$S247),""),IF($T247&lt;&gt;"",_xlfn.CONCAT(CHAR(10),"    @",$T$1," = ",$T247)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@PART[tucana_adapter_s2_s1p5_2]:AFTER[Tantares] // Tucana Size 2 to Size 1.5 Flat Adapter
{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337</v>
      </c>
      <c r="O247" s="8">
        <v>-173</v>
      </c>
      <c r="P247" s="8" t="s">
        <v>290</v>
      </c>
      <c r="V247" s="10" t="s">
        <v>244</v>
      </c>
      <c r="W247" s="10" t="s">
        <v>260</v>
      </c>
      <c r="Z247" s="10" t="s">
        <v>295</v>
      </c>
      <c r="AA247" s="10" t="s">
        <v>304</v>
      </c>
      <c r="AB247" s="10" t="s">
        <v>330</v>
      </c>
      <c r="AD24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7" s="14"/>
      <c r="AF247" s="18" t="s">
        <v>330</v>
      </c>
      <c r="AG247" s="18"/>
      <c r="AH247" s="18"/>
      <c r="AI247" s="18"/>
      <c r="AJ247" s="18"/>
      <c r="AK247" s="18"/>
      <c r="AL247" s="18"/>
      <c r="AM247" s="19" t="str">
        <f t="shared" si="10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IF(P247="Engine",_xlfn.XLOOKUP(_xlfn.CONCAT(N247,O247+AS247),TechTree!$C$2:$C$500,TechTree!$D$2:$D$500,"Not Valid Combination",0,1),"")</f>
        <v/>
      </c>
    </row>
    <row r="248" spans="1:46" ht="348.5" x14ac:dyDescent="0.35">
      <c r="A248" t="s">
        <v>594</v>
      </c>
      <c r="B248" t="s">
        <v>1422</v>
      </c>
      <c r="C248" t="s">
        <v>1092</v>
      </c>
      <c r="D248" t="s">
        <v>1093</v>
      </c>
      <c r="E248" t="s">
        <v>616</v>
      </c>
      <c r="F248" t="s">
        <v>604</v>
      </c>
      <c r="G248">
        <v>5000</v>
      </c>
      <c r="H248">
        <v>1000</v>
      </c>
      <c r="I248">
        <v>0.5</v>
      </c>
      <c r="J248" t="s">
        <v>36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@TechRequired = ",M248,IF($R248&lt;&gt;"",_xlfn.CONCAT(CHAR(10),"    @",$R$1," = ",$R248),""),IF($S248&lt;&gt;"",_xlfn.CONCAT(CHAR(10),"    @",$S$1," = ",$S248),""),IF($T248&lt;&gt;"",_xlfn.CONCAT(CHAR(10),"    @",$T$1," = ",$T248)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@PART[tucana_crew_s1_1]:AFTER[Tantares] // Tucana 12-A1 "Svartboks" Airlock Section
{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214</v>
      </c>
      <c r="O248" s="8">
        <v>-174</v>
      </c>
      <c r="P248" s="8" t="s">
        <v>11</v>
      </c>
      <c r="V248" s="10" t="s">
        <v>244</v>
      </c>
      <c r="W248" s="10" t="s">
        <v>255</v>
      </c>
      <c r="Z248" s="10" t="s">
        <v>295</v>
      </c>
      <c r="AA248" s="10" t="s">
        <v>304</v>
      </c>
      <c r="AB248" s="10" t="s">
        <v>330</v>
      </c>
      <c r="AD248" s="12" t="str">
        <f t="shared" si="8"/>
        <v>PARTUPGRADE:NEEDS[Tantares]
{
    name = 
    type = engine
    partIcon = tucana_crew_s1_1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#$@PART[tucana_crew_s1_1]/entryCost$
    @entryCost *= #$@KIWI_ENGINE_MULTIPLIERS/KEROLOX/UPGRADE_ENTRYCOST_MULTIPLIER$
    @title ^= #:INSERTPARTTITLE:$@PART[tucana_crew_s1_1]/title$:
    @description ^= #:INSERTPART:$@PART[tucana_crew_s1_1]/engineName$:
}
@PART[tucana_crew_s1_1]:NEEDS[Tantares]:HAS[~engineUpgrade[off]]:AFTER[zzKiwiTechTree]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8" s="14"/>
      <c r="AF248" s="18" t="s">
        <v>330</v>
      </c>
      <c r="AG248" s="18"/>
      <c r="AH248" s="18"/>
      <c r="AI248" s="18"/>
      <c r="AJ248" s="18"/>
      <c r="AK248" s="18"/>
      <c r="AL248" s="18"/>
      <c r="AM248" s="19" t="str">
        <f t="shared" si="10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8" s="16" t="str">
        <f>IF(P248="Engine",VLOOKUP(W248,EngineUpgrades!$A$2:$C$19,2,FALSE),"")</f>
        <v>singleFuel</v>
      </c>
      <c r="AQ248" s="16" t="str">
        <f>IF(P248="Engine",VLOOKUP(W248,EngineUpgrades!$A$2:$C$19,3,FALSE),"")</f>
        <v>KEROLOX</v>
      </c>
      <c r="AR248" s="15" t="str">
        <f>_xlfn.XLOOKUP(AP248,EngineUpgrades!$D$1:$J$1,EngineUpgrades!$D$17:$J$17,"",0,1)</f>
        <v xml:space="preserve">    engineNumber = 
    engineNumberUpgrade = 
    engineName = 
    engineNameUpgrade = 
</v>
      </c>
      <c r="AS248" s="17">
        <v>2</v>
      </c>
      <c r="AT248" s="16" t="str">
        <f>IF(P248="Engine",_xlfn.XLOOKUP(_xlfn.CONCAT(N248,O248+AS248),TechTree!$C$2:$C$500,TechTree!$D$2:$D$500,"Not Valid Combination",0,1),"")</f>
        <v>Not Valid Combination</v>
      </c>
    </row>
    <row r="249" spans="1:46" ht="348.5" x14ac:dyDescent="0.35">
      <c r="A249" t="s">
        <v>594</v>
      </c>
      <c r="B249" t="s">
        <v>1423</v>
      </c>
      <c r="C249" t="s">
        <v>1094</v>
      </c>
      <c r="D249" t="s">
        <v>1095</v>
      </c>
      <c r="E249" t="s">
        <v>616</v>
      </c>
      <c r="F249" t="s">
        <v>6</v>
      </c>
      <c r="G249">
        <v>10000</v>
      </c>
      <c r="H249">
        <v>2000</v>
      </c>
      <c r="I249">
        <v>1.75</v>
      </c>
      <c r="J249" t="s">
        <v>36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@TechRequired = ",M249,IF($R249&lt;&gt;"",_xlfn.CONCAT(CHAR(10),"    @",$R$1," = ",$R249),""),IF($S249&lt;&gt;"",_xlfn.CONCAT(CHAR(10),"    @",$S$1," = ",$S249),""),IF($T249&lt;&gt;"",_xlfn.CONCAT(CHAR(10),"    @",$T$1," = ",$T249)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@PART[tucana_crew_s1p5_1]:AFTER[Tantares] // Tucana 18-A1 "Optikerhytte" Command Module
{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337</v>
      </c>
      <c r="O249" s="8">
        <v>-175</v>
      </c>
      <c r="P249" s="8" t="s">
        <v>290</v>
      </c>
      <c r="V249" s="10" t="s">
        <v>244</v>
      </c>
      <c r="W249" s="10" t="s">
        <v>260</v>
      </c>
      <c r="Z249" s="10" t="s">
        <v>295</v>
      </c>
      <c r="AA249" s="10" t="s">
        <v>304</v>
      </c>
      <c r="AB249" s="10" t="s">
        <v>330</v>
      </c>
      <c r="AD249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9" s="14"/>
      <c r="AF249" s="18" t="s">
        <v>330</v>
      </c>
      <c r="AG249" s="18"/>
      <c r="AH249" s="18"/>
      <c r="AI249" s="18"/>
      <c r="AJ249" s="18"/>
      <c r="AK249" s="18"/>
      <c r="AL249" s="18"/>
      <c r="AM249" s="19" t="str">
        <f t="shared" si="10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IF(P249="Engine",_xlfn.XLOOKUP(_xlfn.CONCAT(N249,O249+AS249),TechTree!$C$2:$C$500,TechTree!$D$2:$D$500,"Not Valid Combination",0,1),"")</f>
        <v/>
      </c>
    </row>
    <row r="250" spans="1:46" ht="348.5" x14ac:dyDescent="0.35">
      <c r="A250" t="s">
        <v>594</v>
      </c>
      <c r="B250" t="s">
        <v>1424</v>
      </c>
      <c r="C250" t="s">
        <v>1096</v>
      </c>
      <c r="D250" t="s">
        <v>1097</v>
      </c>
      <c r="E250" t="s">
        <v>616</v>
      </c>
      <c r="F250" t="s">
        <v>6</v>
      </c>
      <c r="G250">
        <v>10000</v>
      </c>
      <c r="H250">
        <v>2000</v>
      </c>
      <c r="I250">
        <v>1.75</v>
      </c>
      <c r="J250" t="s">
        <v>36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@TechRequired = ",M250,IF($R250&lt;&gt;"",_xlfn.CONCAT(CHAR(10),"    @",$R$1," = ",$R250),""),IF($S250&lt;&gt;"",_xlfn.CONCAT(CHAR(10),"    @",$S$1," = ",$S250),""),IF($T250&lt;&gt;"",_xlfn.CONCAT(CHAR(10),"    @",$T$1," = ",$T250)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@PART[tucana_crew_s1p5_2]:AFTER[Tantares] // Tucana 18-A2 "VanntÃ¥rn" Command Module
{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214</v>
      </c>
      <c r="O250" s="8">
        <v>-176</v>
      </c>
      <c r="P250" s="8" t="s">
        <v>11</v>
      </c>
      <c r="V250" s="10" t="s">
        <v>244</v>
      </c>
      <c r="W250" s="10" t="s">
        <v>255</v>
      </c>
      <c r="Z250" s="10" t="s">
        <v>295</v>
      </c>
      <c r="AA250" s="10" t="s">
        <v>304</v>
      </c>
      <c r="AB250" s="10" t="s">
        <v>330</v>
      </c>
      <c r="AD250" s="12" t="str">
        <f t="shared" si="8"/>
        <v>PARTUPGRADE:NEEDS[Tantares]
{
    name = 
    type = engine
    partIcon = tucana_crew_s1p5_2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#$@PART[tucana_crew_s1p5_2]/entryCost$
    @entryCost *= #$@KIWI_ENGINE_MULTIPLIERS/KEROLOX/UPGRADE_ENTRYCOST_MULTIPLIER$
    @title ^= #:INSERTPARTTITLE:$@PART[tucana_crew_s1p5_2]/title$:
    @description ^= #:INSERTPART:$@PART[tucana_crew_s1p5_2]/engineName$:
}
@PART[tucana_crew_s1p5_2]:NEEDS[Tantares]:HAS[~engineUpgrade[off]]:AFTER[zzKiwiTechTree]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0" s="14"/>
      <c r="AF250" s="18" t="s">
        <v>330</v>
      </c>
      <c r="AG250" s="18"/>
      <c r="AH250" s="18"/>
      <c r="AI250" s="18"/>
      <c r="AJ250" s="18"/>
      <c r="AK250" s="18"/>
      <c r="AL250" s="18"/>
      <c r="AM250" s="19" t="str">
        <f t="shared" si="10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0" s="16" t="str">
        <f>IF(P250="Engine",VLOOKUP(W250,EngineUpgrades!$A$2:$C$19,2,FALSE),"")</f>
        <v>singleFuel</v>
      </c>
      <c r="AQ250" s="16" t="str">
        <f>IF(P250="Engine",VLOOKUP(W250,EngineUpgrades!$A$2:$C$19,3,FALSE),"")</f>
        <v>KEROLOX</v>
      </c>
      <c r="AR250" s="15" t="str">
        <f>_xlfn.XLOOKUP(AP250,EngineUpgrades!$D$1:$J$1,EngineUpgrades!$D$17:$J$17,"",0,1)</f>
        <v xml:space="preserve">    engineNumber = 
    engineNumberUpgrade = 
    engineName = 
    engineNameUpgrade = 
</v>
      </c>
      <c r="AS250" s="17">
        <v>2</v>
      </c>
      <c r="AT250" s="16" t="str">
        <f>IF(P250="Engine",_xlfn.XLOOKUP(_xlfn.CONCAT(N250,O250+AS250),TechTree!$C$2:$C$500,TechTree!$D$2:$D$500,"Not Valid Combination",0,1),"")</f>
        <v>Not Valid Combination</v>
      </c>
    </row>
    <row r="251" spans="1:46" ht="348.5" x14ac:dyDescent="0.35">
      <c r="A251" t="s">
        <v>594</v>
      </c>
      <c r="B251" t="s">
        <v>1425</v>
      </c>
      <c r="C251" t="s">
        <v>1098</v>
      </c>
      <c r="D251" t="s">
        <v>1099</v>
      </c>
      <c r="E251" t="s">
        <v>616</v>
      </c>
      <c r="F251" t="s">
        <v>604</v>
      </c>
      <c r="G251">
        <v>20000</v>
      </c>
      <c r="H251">
        <v>4000</v>
      </c>
      <c r="I251">
        <v>3.75</v>
      </c>
      <c r="J251" t="s">
        <v>36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@TechRequired = ",M251,IF($R251&lt;&gt;"",_xlfn.CONCAT(CHAR(10),"    @",$R$1," = ",$R251),""),IF($S251&lt;&gt;"",_xlfn.CONCAT(CHAR(10),"    @",$S$1," = ",$S251),""),IF($T251&lt;&gt;"",_xlfn.CONCAT(CHAR(10),"    @",$T$1," = ",$T251)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@PART[tucana_crew_s2_1]:AFTER[Tantares] // Tucana 25-A1 "Genserboks" Tail Section
{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337</v>
      </c>
      <c r="O251" s="8">
        <v>-177</v>
      </c>
      <c r="P251" s="8" t="s">
        <v>290</v>
      </c>
      <c r="V251" s="10" t="s">
        <v>244</v>
      </c>
      <c r="W251" s="10" t="s">
        <v>260</v>
      </c>
      <c r="Z251" s="10" t="s">
        <v>295</v>
      </c>
      <c r="AA251" s="10" t="s">
        <v>304</v>
      </c>
      <c r="AB251" s="10" t="s">
        <v>330</v>
      </c>
      <c r="AD251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1" s="14"/>
      <c r="AF251" s="18" t="s">
        <v>330</v>
      </c>
      <c r="AG251" s="18"/>
      <c r="AH251" s="18"/>
      <c r="AI251" s="18"/>
      <c r="AJ251" s="18"/>
      <c r="AK251" s="18"/>
      <c r="AL251" s="18"/>
      <c r="AM251" s="19" t="str">
        <f t="shared" si="10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IF(P251="Engine",_xlfn.XLOOKUP(_xlfn.CONCAT(N251,O251+AS251),TechTree!$C$2:$C$500,TechTree!$D$2:$D$500,"Not Valid Combination",0,1),"")</f>
        <v/>
      </c>
    </row>
    <row r="252" spans="1:46" ht="348.5" x14ac:dyDescent="0.35">
      <c r="A252" t="s">
        <v>594</v>
      </c>
      <c r="B252" t="s">
        <v>1426</v>
      </c>
      <c r="C252" t="s">
        <v>1100</v>
      </c>
      <c r="D252" t="s">
        <v>1101</v>
      </c>
      <c r="E252" t="s">
        <v>616</v>
      </c>
      <c r="F252" t="s">
        <v>604</v>
      </c>
      <c r="G252">
        <v>20000</v>
      </c>
      <c r="H252">
        <v>4000</v>
      </c>
      <c r="I252">
        <v>3.75</v>
      </c>
      <c r="J252" t="s">
        <v>36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@TechRequired = ",M252,IF($R252&lt;&gt;"",_xlfn.CONCAT(CHAR(10),"    @",$R$1," = ",$R252),""),IF($S252&lt;&gt;"",_xlfn.CONCAT(CHAR(10),"    @",$S$1," = ",$S252),""),IF($T252&lt;&gt;"",_xlfn.CONCAT(CHAR(10),"    @",$T$1," = ",$T252)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@PART[tucana_crew_s2_2]:AFTER[Tantares] // Tucana 25-A2 "RÃ¸dsokk" Tail Section
{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214</v>
      </c>
      <c r="O252" s="8">
        <v>-178</v>
      </c>
      <c r="P252" s="8" t="s">
        <v>11</v>
      </c>
      <c r="V252" s="10" t="s">
        <v>244</v>
      </c>
      <c r="W252" s="10" t="s">
        <v>255</v>
      </c>
      <c r="Z252" s="10" t="s">
        <v>295</v>
      </c>
      <c r="AA252" s="10" t="s">
        <v>304</v>
      </c>
      <c r="AB252" s="10" t="s">
        <v>330</v>
      </c>
      <c r="AD252" s="12" t="str">
        <f t="shared" si="8"/>
        <v>PARTUPGRADE:NEEDS[Tantares]
{
    name = 
    type = engine
    partIcon = tucana_crew_s2_2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#$@PART[tucana_crew_s2_2]/entryCost$
    @entryCost *= #$@KIWI_ENGINE_MULTIPLIERS/KEROLOX/UPGRADE_ENTRYCOST_MULTIPLIER$
    @title ^= #:INSERTPARTTITLE:$@PART[tucana_crew_s2_2]/title$:
    @description ^= #:INSERTPART:$@PART[tucana_crew_s2_2]/engineName$:
}
@PART[tucana_crew_s2_2]:NEEDS[Tantares]:HAS[~engineUpgrade[off]]:AFTER[zzKiwiTechTree]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2" s="14"/>
      <c r="AF252" s="18" t="s">
        <v>330</v>
      </c>
      <c r="AG252" s="18"/>
      <c r="AH252" s="18"/>
      <c r="AI252" s="18"/>
      <c r="AJ252" s="18"/>
      <c r="AK252" s="18"/>
      <c r="AL252" s="18"/>
      <c r="AM252" s="19" t="str">
        <f t="shared" si="10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2" s="16" t="str">
        <f>IF(P252="Engine",VLOOKUP(W252,EngineUpgrades!$A$2:$C$19,2,FALSE),"")</f>
        <v>singleFuel</v>
      </c>
      <c r="AQ252" s="16" t="str">
        <f>IF(P252="Engine",VLOOKUP(W252,EngineUpgrades!$A$2:$C$19,3,FALSE),"")</f>
        <v>KEROLOX</v>
      </c>
      <c r="AR252" s="15" t="str">
        <f>_xlfn.XLOOKUP(AP252,EngineUpgrades!$D$1:$J$1,EngineUpgrades!$D$17:$J$17,"",0,1)</f>
        <v xml:space="preserve">    engineNumber = 
    engineNumberUpgrade = 
    engineName = 
    engineNameUpgrade = 
</v>
      </c>
      <c r="AS252" s="17">
        <v>2</v>
      </c>
      <c r="AT252" s="16" t="str">
        <f>IF(P252="Engine",_xlfn.XLOOKUP(_xlfn.CONCAT(N252,O252+AS252),TechTree!$C$2:$C$500,TechTree!$D$2:$D$500,"Not Valid Combination",0,1),"")</f>
        <v>Not Valid Combination</v>
      </c>
    </row>
    <row r="253" spans="1:46" ht="348.5" x14ac:dyDescent="0.35">
      <c r="A253" t="s">
        <v>594</v>
      </c>
      <c r="B253" t="s">
        <v>1427</v>
      </c>
      <c r="C253" t="s">
        <v>1102</v>
      </c>
      <c r="D253" t="s">
        <v>1103</v>
      </c>
      <c r="E253" t="s">
        <v>616</v>
      </c>
      <c r="F253" t="s">
        <v>6</v>
      </c>
      <c r="G253">
        <v>2000</v>
      </c>
      <c r="H253">
        <v>400</v>
      </c>
      <c r="I253">
        <v>0.1</v>
      </c>
      <c r="J253" t="s">
        <v>60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@TechRequired = ",M253,IF($R253&lt;&gt;"",_xlfn.CONCAT(CHAR(10),"    @",$R$1," = ",$R253),""),IF($S253&lt;&gt;"",_xlfn.CONCAT(CHAR(10),"    @",$S$1," = ",$S253),""),IF($T253&lt;&gt;"",_xlfn.CONCAT(CHAR(10),"    @",$T$1," = ",$T253)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@PART[rana_control_srf_1]:AFTER[Tantares] // Rana SRF-A "Datakasse" Control Block
{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337</v>
      </c>
      <c r="O253" s="8">
        <v>-179</v>
      </c>
      <c r="P253" s="8" t="s">
        <v>290</v>
      </c>
      <c r="V253" s="10" t="s">
        <v>244</v>
      </c>
      <c r="W253" s="10" t="s">
        <v>260</v>
      </c>
      <c r="Z253" s="10" t="s">
        <v>295</v>
      </c>
      <c r="AA253" s="10" t="s">
        <v>304</v>
      </c>
      <c r="AB253" s="10" t="s">
        <v>330</v>
      </c>
      <c r="AD253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rana_control_srf_1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3" s="14"/>
      <c r="AF253" s="18" t="s">
        <v>330</v>
      </c>
      <c r="AG253" s="18"/>
      <c r="AH253" s="18"/>
      <c r="AI253" s="18"/>
      <c r="AJ253" s="18"/>
      <c r="AK253" s="18"/>
      <c r="AL253" s="18"/>
      <c r="AM253" s="19" t="str">
        <f t="shared" si="10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IF(P253="Engine",_xlfn.XLOOKUP(_xlfn.CONCAT(N253,O253+AS253),TechTree!$C$2:$C$500,TechTree!$D$2:$D$500,"Not Valid Combination",0,1),"")</f>
        <v/>
      </c>
    </row>
    <row r="254" spans="1:46" ht="348.5" x14ac:dyDescent="0.35">
      <c r="A254" t="s">
        <v>594</v>
      </c>
      <c r="B254" t="s">
        <v>1428</v>
      </c>
      <c r="C254" t="s">
        <v>1104</v>
      </c>
      <c r="D254" t="s">
        <v>1105</v>
      </c>
      <c r="E254" t="s">
        <v>616</v>
      </c>
      <c r="F254" t="s">
        <v>7</v>
      </c>
      <c r="G254">
        <v>50</v>
      </c>
      <c r="H254">
        <v>10</v>
      </c>
      <c r="I254">
        <v>2.5000000000000001E-2</v>
      </c>
      <c r="J254" t="s">
        <v>60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@TechRequired = ",M254,IF($R254&lt;&gt;"",_xlfn.CONCAT(CHAR(10),"    @",$R$1," = ",$R254),""),IF($S254&lt;&gt;"",_xlfn.CONCAT(CHAR(10),"    @",$S$1," = ",$S254),""),IF($T254&lt;&gt;"",_xlfn.CONCAT(CHAR(10),"    @",$T$1," = ",$T254)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@PART[rana_mount_srf_1]:AFTER[Tantares] // Rana Structural Mount
{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214</v>
      </c>
      <c r="O254" s="8">
        <v>-180</v>
      </c>
      <c r="P254" s="8" t="s">
        <v>11</v>
      </c>
      <c r="V254" s="10" t="s">
        <v>244</v>
      </c>
      <c r="W254" s="10" t="s">
        <v>255</v>
      </c>
      <c r="Z254" s="10" t="s">
        <v>295</v>
      </c>
      <c r="AA254" s="10" t="s">
        <v>304</v>
      </c>
      <c r="AB254" s="10" t="s">
        <v>330</v>
      </c>
      <c r="AD254" s="12" t="str">
        <f t="shared" si="8"/>
        <v>PARTUPGRADE:NEEDS[Tantares]
{
    name = 
    type = engine
    partIcon = rana_mount_srf_1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#$@PART[rana_mount_srf_1]/entryCost$
    @entryCost *= #$@KIWI_ENGINE_MULTIPLIERS/KEROLOX/UPGRADE_ENTRYCOST_MULTIPLIER$
    @title ^= #:INSERTPARTTITLE:$@PART[rana_mount_srf_1]/title$:
    @description ^= #:INSERTPART:$@PART[rana_mount_srf_1]/engineName$:
}
@PART[rana_mount_srf_1]:NEEDS[Tantares]:HAS[~engineUpgrade[off]]:AFTER[zzKiwiTechTree]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4" s="14"/>
      <c r="AF254" s="18" t="s">
        <v>330</v>
      </c>
      <c r="AG254" s="18"/>
      <c r="AH254" s="18"/>
      <c r="AI254" s="18"/>
      <c r="AJ254" s="18"/>
      <c r="AK254" s="18"/>
      <c r="AL254" s="18"/>
      <c r="AM254" s="19" t="str">
        <f t="shared" si="10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4" s="16" t="str">
        <f>IF(P254="Engine",VLOOKUP(W254,EngineUpgrades!$A$2:$C$19,2,FALSE),"")</f>
        <v>singleFuel</v>
      </c>
      <c r="AQ254" s="16" t="str">
        <f>IF(P254="Engine",VLOOKUP(W254,EngineUpgrades!$A$2:$C$19,3,FALSE),"")</f>
        <v>KEROLOX</v>
      </c>
      <c r="AR254" s="15" t="str">
        <f>_xlfn.XLOOKUP(AP254,EngineUpgrades!$D$1:$J$1,EngineUpgrades!$D$17:$J$17,"",0,1)</f>
        <v xml:space="preserve">    engineNumber = 
    engineNumberUpgrade = 
    engineName = 
    engineNameUpgrade = 
</v>
      </c>
      <c r="AS254" s="17">
        <v>2</v>
      </c>
      <c r="AT254" s="16" t="str">
        <f>IF(P254="Engine",_xlfn.XLOOKUP(_xlfn.CONCAT(N254,O254+AS254),TechTree!$C$2:$C$500,TechTree!$D$2:$D$500,"Not Valid Combination",0,1),"")</f>
        <v>Not Valid Combination</v>
      </c>
    </row>
    <row r="255" spans="1:46" ht="348.5" x14ac:dyDescent="0.35">
      <c r="A255" t="s">
        <v>594</v>
      </c>
      <c r="B255" t="s">
        <v>1429</v>
      </c>
      <c r="C255" t="s">
        <v>1106</v>
      </c>
      <c r="D255" t="s">
        <v>1107</v>
      </c>
      <c r="E255" t="s">
        <v>616</v>
      </c>
      <c r="F255" t="s">
        <v>7</v>
      </c>
      <c r="G255">
        <v>50</v>
      </c>
      <c r="H255">
        <v>10</v>
      </c>
      <c r="I255">
        <v>2.5000000000000001E-2</v>
      </c>
      <c r="J255" t="s">
        <v>60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@TechRequired = ",M255,IF($R255&lt;&gt;"",_xlfn.CONCAT(CHAR(10),"    @",$R$1," = ",$R255),""),IF($S255&lt;&gt;"",_xlfn.CONCAT(CHAR(10),"    @",$S$1," = ",$S255),""),IF($T255&lt;&gt;"",_xlfn.CONCAT(CHAR(10),"    @",$T$1," = ",$T255)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@PART[rana_truss_srf_1]:AFTER[Tantares] // Rana Structural Truss A
{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337</v>
      </c>
      <c r="O255" s="8">
        <v>-181</v>
      </c>
      <c r="P255" s="8" t="s">
        <v>290</v>
      </c>
      <c r="V255" s="10" t="s">
        <v>244</v>
      </c>
      <c r="W255" s="10" t="s">
        <v>260</v>
      </c>
      <c r="Z255" s="10" t="s">
        <v>295</v>
      </c>
      <c r="AA255" s="10" t="s">
        <v>304</v>
      </c>
      <c r="AB255" s="10" t="s">
        <v>330</v>
      </c>
      <c r="AD255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rana_truss_srf_1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5" s="14"/>
      <c r="AF255" s="18" t="s">
        <v>330</v>
      </c>
      <c r="AG255" s="18"/>
      <c r="AH255" s="18"/>
      <c r="AI255" s="18"/>
      <c r="AJ255" s="18"/>
      <c r="AK255" s="18"/>
      <c r="AL255" s="18"/>
      <c r="AM255" s="19" t="str">
        <f t="shared" si="10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IF(P255="Engine",_xlfn.XLOOKUP(_xlfn.CONCAT(N255,O255+AS255),TechTree!$C$2:$C$500,TechTree!$D$2:$D$500,"Not Valid Combination",0,1),"")</f>
        <v/>
      </c>
    </row>
    <row r="256" spans="1:46" ht="348.5" x14ac:dyDescent="0.35">
      <c r="A256" t="s">
        <v>594</v>
      </c>
      <c r="B256" t="s">
        <v>1430</v>
      </c>
      <c r="C256" t="s">
        <v>1108</v>
      </c>
      <c r="D256" t="s">
        <v>1109</v>
      </c>
      <c r="E256" t="s">
        <v>616</v>
      </c>
      <c r="F256" t="s">
        <v>7</v>
      </c>
      <c r="G256">
        <v>100</v>
      </c>
      <c r="H256">
        <v>20</v>
      </c>
      <c r="I256">
        <v>0.05</v>
      </c>
      <c r="J256" t="s">
        <v>60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@TechRequired = ",M256,IF($R256&lt;&gt;"",_xlfn.CONCAT(CHAR(10),"    @",$R$1," = ",$R256),""),IF($S256&lt;&gt;"",_xlfn.CONCAT(CHAR(10),"    @",$S$1," = ",$S256),""),IF($T256&lt;&gt;"",_xlfn.CONCAT(CHAR(10),"    @",$T$1," = ",$T256)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@PART[rana_truss_srf_2]:AFTER[Tantares] // Rana Structural Truss B
{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214</v>
      </c>
      <c r="O256" s="8">
        <v>-182</v>
      </c>
      <c r="P256" s="8" t="s">
        <v>11</v>
      </c>
      <c r="V256" s="10" t="s">
        <v>244</v>
      </c>
      <c r="W256" s="10" t="s">
        <v>255</v>
      </c>
      <c r="Z256" s="10" t="s">
        <v>295</v>
      </c>
      <c r="AA256" s="10" t="s">
        <v>304</v>
      </c>
      <c r="AB256" s="10" t="s">
        <v>330</v>
      </c>
      <c r="AD256" s="12" t="str">
        <f t="shared" si="8"/>
        <v>PARTUPGRADE:NEEDS[Tantares]
{
    name = 
    type = engine
    partIcon = rana_truss_srf_2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#$@PART[rana_truss_srf_2]/entryCost$
    @entryCost *= #$@KIWI_ENGINE_MULTIPLIERS/KEROLOX/UPGRADE_ENTRYCOST_MULTIPLIER$
    @title ^= #:INSERTPARTTITLE:$@PART[rana_truss_srf_2]/title$:
    @description ^= #:INSERTPART:$@PART[rana_truss_srf_2]/engineName$:
}
@PART[rana_truss_srf_2]:NEEDS[Tantares]:HAS[~engineUpgrade[off]]:AFTER[zzKiwiTechTree]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6" s="14"/>
      <c r="AF256" s="18" t="s">
        <v>330</v>
      </c>
      <c r="AG256" s="18"/>
      <c r="AH256" s="18"/>
      <c r="AI256" s="18"/>
      <c r="AJ256" s="18"/>
      <c r="AK256" s="18"/>
      <c r="AL256" s="18"/>
      <c r="AM256" s="19" t="str">
        <f t="shared" si="10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6" s="16" t="str">
        <f>IF(P256="Engine",VLOOKUP(W256,EngineUpgrades!$A$2:$C$19,2,FALSE),"")</f>
        <v>singleFuel</v>
      </c>
      <c r="AQ256" s="16" t="str">
        <f>IF(P256="Engine",VLOOKUP(W256,EngineUpgrades!$A$2:$C$19,3,FALSE),"")</f>
        <v>KEROLOX</v>
      </c>
      <c r="AR256" s="15" t="str">
        <f>_xlfn.XLOOKUP(AP256,EngineUpgrades!$D$1:$J$1,EngineUpgrades!$D$17:$J$17,"",0,1)</f>
        <v xml:space="preserve">    engineNumber = 
    engineNumberUpgrade = 
    engineName = 
    engineNameUpgrade = 
</v>
      </c>
      <c r="AS256" s="17">
        <v>2</v>
      </c>
      <c r="AT256" s="16" t="str">
        <f>IF(P256="Engine",_xlfn.XLOOKUP(_xlfn.CONCAT(N256,O256+AS256),TechTree!$C$2:$C$500,TechTree!$D$2:$D$500,"Not Valid Combination",0,1),"")</f>
        <v>Not Valid Combination</v>
      </c>
    </row>
    <row r="257" spans="1:46" ht="348.5" x14ac:dyDescent="0.35">
      <c r="A257" t="s">
        <v>594</v>
      </c>
      <c r="B257" t="s">
        <v>1431</v>
      </c>
      <c r="C257" t="s">
        <v>1110</v>
      </c>
      <c r="D257" t="s">
        <v>1111</v>
      </c>
      <c r="E257" t="s">
        <v>597</v>
      </c>
      <c r="F257" t="s">
        <v>7</v>
      </c>
      <c r="G257">
        <v>500</v>
      </c>
      <c r="H257">
        <v>100</v>
      </c>
      <c r="I257">
        <v>2.5000000000000001E-2</v>
      </c>
      <c r="J257" t="s">
        <v>45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@TechRequired = ",M257,IF($R257&lt;&gt;"",_xlfn.CONCAT(CHAR(10),"    @",$R$1," = ",$R257),""),IF($S257&lt;&gt;"",_xlfn.CONCAT(CHAR(10),"    @",$S$1," = ",$S257),""),IF($T257&lt;&gt;"",_xlfn.CONCAT(CHAR(10),"    @",$T$1," = ",$T257)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@PART[tantares_adapter_s0p5_s0_1]:AFTER[Tantares] // Tantares Size 0.5 to Size 0 Adapter
{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337</v>
      </c>
      <c r="O257" s="8">
        <v>-183</v>
      </c>
      <c r="P257" s="8" t="s">
        <v>290</v>
      </c>
      <c r="V257" s="10" t="s">
        <v>244</v>
      </c>
      <c r="W257" s="10" t="s">
        <v>260</v>
      </c>
      <c r="Z257" s="10" t="s">
        <v>295</v>
      </c>
      <c r="AA257" s="10" t="s">
        <v>304</v>
      </c>
      <c r="AB257" s="10" t="s">
        <v>330</v>
      </c>
      <c r="AD257" s="12" t="str">
        <f t="shared" si="8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7" s="14"/>
      <c r="AF257" s="18" t="s">
        <v>330</v>
      </c>
      <c r="AG257" s="18"/>
      <c r="AH257" s="18"/>
      <c r="AI257" s="18"/>
      <c r="AJ257" s="18"/>
      <c r="AK257" s="18"/>
      <c r="AL257" s="18"/>
      <c r="AM257" s="19" t="str">
        <f t="shared" si="10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IF(P257="Engine",_xlfn.XLOOKUP(_xlfn.CONCAT(N257,O257+AS257),TechTree!$C$2:$C$500,TechTree!$D$2:$D$500,"Not Valid Combination",0,1),"")</f>
        <v/>
      </c>
    </row>
    <row r="258" spans="1:46" ht="348.5" x14ac:dyDescent="0.35">
      <c r="A258" t="s">
        <v>594</v>
      </c>
      <c r="B258" t="s">
        <v>1432</v>
      </c>
      <c r="C258" t="s">
        <v>1112</v>
      </c>
      <c r="D258" t="s">
        <v>1113</v>
      </c>
      <c r="E258" t="s">
        <v>597</v>
      </c>
      <c r="F258" t="s">
        <v>7</v>
      </c>
      <c r="G258">
        <v>500</v>
      </c>
      <c r="H258">
        <v>100</v>
      </c>
      <c r="I258">
        <v>3.7499999999999999E-2</v>
      </c>
      <c r="J258" t="s">
        <v>45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@TechRequired = ",M258,IF($R258&lt;&gt;"",_xlfn.CONCAT(CHAR(10),"    @",$R$1," = ",$R258),""),IF($S258&lt;&gt;"",_xlfn.CONCAT(CHAR(10),"    @",$S$1," = ",$S258),""),IF($T258&lt;&gt;"",_xlfn.CONCAT(CHAR(10),"    @",$T$1," = ",$T258)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@PART[tantares_adapter_s1_s0_1]:AFTER[Tantares] // Tantares Size 1 to Size 0 Adapter
{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214</v>
      </c>
      <c r="O258" s="8">
        <v>-184</v>
      </c>
      <c r="P258" s="8" t="s">
        <v>11</v>
      </c>
      <c r="V258" s="10" t="s">
        <v>244</v>
      </c>
      <c r="W258" s="10" t="s">
        <v>255</v>
      </c>
      <c r="Z258" s="10" t="s">
        <v>295</v>
      </c>
      <c r="AA258" s="10" t="s">
        <v>304</v>
      </c>
      <c r="AB258" s="10" t="s">
        <v>330</v>
      </c>
      <c r="AD258" s="12" t="str">
        <f t="shared" si="8"/>
        <v>PARTUPGRADE:NEEDS[Tantares]
{
    name = 
    type = engine
    partIcon = tantares_adapter_s1_s0_1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#$@PART[tantares_adapter_s1_s0_1]/entryCost$
    @entryCost *= #$@KIWI_ENGINE_MULTIPLIERS/KEROLOX/UPGRADE_ENTRYCOST_MULTIPLIER$
    @title ^= #:INSERTPARTTITLE:$@PART[tantares_adapter_s1_s0_1]/title$:
    @description ^= #:INSERTPART:$@PART[tantares_adapter_s1_s0_1]/engineName$:
}
@PART[tantares_adapter_s1_s0_1]:NEEDS[Tantares]:HAS[~engineUpgrade[off]]:AFTER[zzKiwiTechTree]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8" s="14"/>
      <c r="AF258" s="18" t="s">
        <v>330</v>
      </c>
      <c r="AG258" s="18"/>
      <c r="AH258" s="18"/>
      <c r="AI258" s="18"/>
      <c r="AJ258" s="18"/>
      <c r="AK258" s="18"/>
      <c r="AL258" s="18"/>
      <c r="AM258" s="19" t="str">
        <f t="shared" si="10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8" s="16" t="str">
        <f>IF(P258="Engine",VLOOKUP(W258,EngineUpgrades!$A$2:$C$19,2,FALSE),"")</f>
        <v>singleFuel</v>
      </c>
      <c r="AQ258" s="16" t="str">
        <f>IF(P258="Engine",VLOOKUP(W258,EngineUpgrades!$A$2:$C$19,3,FALSE),"")</f>
        <v>KEROLOX</v>
      </c>
      <c r="AR258" s="15" t="str">
        <f>_xlfn.XLOOKUP(AP258,EngineUpgrades!$D$1:$J$1,EngineUpgrades!$D$17:$J$17,"",0,1)</f>
        <v xml:space="preserve">    engineNumber = 
    engineNumberUpgrade = 
    engineName = 
    engineNameUpgrade = 
</v>
      </c>
      <c r="AS258" s="17">
        <v>2</v>
      </c>
      <c r="AT258" s="16" t="str">
        <f>IF(P258="Engine",_xlfn.XLOOKUP(_xlfn.CONCAT(N258,O258+AS258),TechTree!$C$2:$C$500,TechTree!$D$2:$D$500,"Not Valid Combination",0,1),"")</f>
        <v>Not Valid Combination</v>
      </c>
    </row>
    <row r="259" spans="1:46" ht="348.5" x14ac:dyDescent="0.35">
      <c r="A259" t="s">
        <v>594</v>
      </c>
      <c r="B259" t="s">
        <v>1433</v>
      </c>
      <c r="C259" t="s">
        <v>1114</v>
      </c>
      <c r="D259" t="s">
        <v>1115</v>
      </c>
      <c r="E259" t="s">
        <v>597</v>
      </c>
      <c r="F259" t="s">
        <v>7</v>
      </c>
      <c r="G259">
        <v>500</v>
      </c>
      <c r="H259">
        <v>100</v>
      </c>
      <c r="I259">
        <v>3.7499999999999999E-2</v>
      </c>
      <c r="J259" t="s">
        <v>45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@TechRequired = ",M259,IF($R259&lt;&gt;"",_xlfn.CONCAT(CHAR(10),"    @",$R$1," = ",$R259),""),IF($S259&lt;&gt;"",_xlfn.CONCAT(CHAR(10),"    @",$S$1," = ",$S259),""),IF($T259&lt;&gt;"",_xlfn.CONCAT(CHAR(10),"    @",$T$1," = ",$T259)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@PART[tantares_adapter_s1_s0p5_1]:AFTER[Tantares] // Tantares Size 1 to Size 0.5 Adapter
{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337</v>
      </c>
      <c r="O259" s="8">
        <v>-185</v>
      </c>
      <c r="P259" s="8" t="s">
        <v>290</v>
      </c>
      <c r="V259" s="10" t="s">
        <v>244</v>
      </c>
      <c r="W259" s="10" t="s">
        <v>260</v>
      </c>
      <c r="Z259" s="10" t="s">
        <v>295</v>
      </c>
      <c r="AA259" s="10" t="s">
        <v>304</v>
      </c>
      <c r="AB259" s="10" t="s">
        <v>330</v>
      </c>
      <c r="AD259" s="12" t="str">
        <f t="shared" ref="AD259:AD289" si="11">IF(P259="Engine",_xlfn.CONCAT("PARTUPGRADE:NEEDS[",A259,"]",CHAR(10),"{",CHAR(10),"    name = ",X259,CHAR(10),"    type = engine",CHAR(10),"    partIcon = ",C259,CHAR(10),"    techRequired = ",AT259,CHAR(10),"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so'.",CHAR(10),"}",CHAR(10),"@PARTUPGRADE[",X259,"]:NEEDS[",A259,"]:FOR[zKiwiTechTree]",CHAR(10),"{",CHAR(10),"    @entryCost = #$@PART[",C259,"]/entryCost$",CHAR(10),"    @entryCost *= #$@KIWI_ENGINE_MULTIPLIERS/",AQ259,"/UPGRADE_ENTRYCOST_MULTIPLIER$",CHAR(10),"    @title ^= #:INSERTPARTTITLE:$@PART[",C259,"]/title$:",CHAR(10),"    @description ^= #:INSERTPART:$@PART[",C259,"]/engineName$:",CHAR(10),"}",CHAR(10),"@PART[",C259,"]:NEEDS[",A259,"]:HAS[~engineUpgrade[off]]:AFTER[zzKiwiTechTree]",CHAR(10),"{",CHAR(10),"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#:INSERTPARTUPGRADE:$@PARTUPGRADE[",X259,"]/techRequired$:",CHAR(10),"}"),IF(OR(P259="System",P259="System and Space Capability")=TRUE,_xlfn.CONCAT("// Choose the one with the part that you want to represent the system",CHAR(10),"#LOC_KTT_",A259,"_",X259,"_SYSTEM_UPGRADE_TITLE = ",Y259,CHAR(10),"PARTUPGRADE:NEEDS[",A259,"]",CHAR(10),"{",CHAR(10),"    name = ",X259,"Upgrade",CHAR(10),"    type = system",CHAR(10),"    systemUpgradeName = #LOC_KTT_",A259,"_",X259,"_SYSTEM_UPGRADE_TITLE // ",Y259,CHAR(10),"    partIcon = ",C259,CHAR(10),"    techRequired = INSERT HERE",AT259,CHAR(10),"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INSERTSYSTEM!",CHAR(10),"}",CHAR(10),"@PARTUPGRADE[",X259,"Upgrade]:FOR[KiwiTechTree]",CHAR(10),"{",CHAR(10),"    @title ^= #:INSERTPARTTITLE:$systemUpgradeName$:",CHAR(10),"    @description ^= #:INSERTSYSTEM:$systemUpgradeName$:",CHAR(10),"}",CHAR(10),"@PART[*]:HAS[#spacePlaneSystemUpgradeType[",X259,"],~systemUpgrade[off]]:FOR[zzzKiwiTechTree]",CHAR(10),"{",CHAR(10),"    %systemUpgradeName = #LOC_KTT_",A259,"_",X259,"_SYSTEM_UPGRADE_TITLE // ",Y259,CHAR(10),"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#:INSERTSYSTEMUPGRADENODE:$@PARTUPGRADE[",X259,"Upgrade]/techRequired$!",CHAR(10),"}"),""))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9" s="14"/>
      <c r="AF259" s="18" t="s">
        <v>330</v>
      </c>
      <c r="AG259" s="18"/>
      <c r="AH259" s="18"/>
      <c r="AI259" s="18"/>
      <c r="AJ259" s="18"/>
      <c r="AK259" s="18"/>
      <c r="AL259" s="18"/>
      <c r="AM259" s="19" t="str">
        <f t="shared" si="10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IF(P259="Engine",_xlfn.XLOOKUP(_xlfn.CONCAT(N259,O259+AS259),TechTree!$C$2:$C$500,TechTree!$D$2:$D$500,"Not Valid Combination",0,1),"")</f>
        <v/>
      </c>
    </row>
    <row r="260" spans="1:46" ht="348.5" x14ac:dyDescent="0.35">
      <c r="A260" t="s">
        <v>594</v>
      </c>
      <c r="B260" t="s">
        <v>1434</v>
      </c>
      <c r="C260" t="s">
        <v>1116</v>
      </c>
      <c r="D260" t="s">
        <v>1117</v>
      </c>
      <c r="E260" t="s">
        <v>597</v>
      </c>
      <c r="F260" t="s">
        <v>373</v>
      </c>
      <c r="G260">
        <v>750</v>
      </c>
      <c r="H260">
        <v>150</v>
      </c>
      <c r="I260">
        <v>0.28999999999999998</v>
      </c>
      <c r="J260" t="s">
        <v>45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@TechRequired = ",M260,IF($R260&lt;&gt;"",_xlfn.CONCAT(CHAR(10),"    @",$R$1," = ",$R260),""),IF($S260&lt;&gt;"",_xlfn.CONCAT(CHAR(10),"    @",$S$1," = ",$S260),""),IF($T260&lt;&gt;"",_xlfn.CONCAT(CHAR(10),"    @",$T$1," = ",$T260)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@PART[tantares_basic_engine_s1_1]:AFTER[Tantares] // Tantares S5.35 "Rullekasse" Propulsion Unit
{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214</v>
      </c>
      <c r="O260" s="8">
        <v>-186</v>
      </c>
      <c r="P260" s="8" t="s">
        <v>11</v>
      </c>
      <c r="V260" s="10" t="s">
        <v>244</v>
      </c>
      <c r="W260" s="10" t="s">
        <v>255</v>
      </c>
      <c r="Z260" s="10" t="s">
        <v>295</v>
      </c>
      <c r="AA260" s="10" t="s">
        <v>304</v>
      </c>
      <c r="AB260" s="10" t="s">
        <v>330</v>
      </c>
      <c r="AD260" s="12" t="str">
        <f t="shared" si="11"/>
        <v>PARTUPGRADE:NEEDS[Tantares]
{
    name = 
    type = engine
    partIcon = tantares_basic_engine_s1_1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0" s="14"/>
      <c r="AF260" s="18" t="s">
        <v>330</v>
      </c>
      <c r="AG260" s="18"/>
      <c r="AH260" s="18"/>
      <c r="AI260" s="18"/>
      <c r="AJ260" s="18"/>
      <c r="AK260" s="18"/>
      <c r="AL260" s="18"/>
      <c r="AM260" s="19" t="str">
        <f t="shared" si="10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0" s="16" t="str">
        <f>IF(P260="Engine",VLOOKUP(W260,EngineUpgrades!$A$2:$C$19,2,FALSE),"")</f>
        <v>singleFuel</v>
      </c>
      <c r="AQ260" s="16" t="str">
        <f>IF(P260="Engine",VLOOKUP(W260,EngineUpgrades!$A$2:$C$19,3,FALSE),"")</f>
        <v>KEROLOX</v>
      </c>
      <c r="AR260" s="15" t="str">
        <f>_xlfn.XLOOKUP(AP260,EngineUpgrades!$D$1:$J$1,EngineUpgrades!$D$17:$J$17,"",0,1)</f>
        <v xml:space="preserve">    engineNumber = 
    engineNumberUpgrade = 
    engineName = 
    engineNameUpgrade = 
</v>
      </c>
      <c r="AS260" s="17">
        <v>2</v>
      </c>
      <c r="AT260" s="16" t="str">
        <f>IF(P260="Engine",_xlfn.XLOOKUP(_xlfn.CONCAT(N260,O260+AS260),TechTree!$C$2:$C$500,TechTree!$D$2:$D$500,"Not Valid Combination",0,1),"")</f>
        <v>Not Valid Combination</v>
      </c>
    </row>
    <row r="261" spans="1:46" ht="348.5" x14ac:dyDescent="0.35">
      <c r="A261" t="s">
        <v>594</v>
      </c>
      <c r="B261" t="s">
        <v>1435</v>
      </c>
      <c r="C261" t="s">
        <v>1118</v>
      </c>
      <c r="D261" t="s">
        <v>1119</v>
      </c>
      <c r="E261" t="s">
        <v>597</v>
      </c>
      <c r="F261" t="s">
        <v>373</v>
      </c>
      <c r="G261">
        <v>1650</v>
      </c>
      <c r="H261">
        <v>330</v>
      </c>
      <c r="I261">
        <v>0.1</v>
      </c>
      <c r="J261" t="s">
        <v>45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@TechRequired = ",M261,IF($R261&lt;&gt;"",_xlfn.CONCAT(CHAR(10),"    @",$R$1," = ",$R261),""),IF($S261&lt;&gt;"",_xlfn.CONCAT(CHAR(10),"    @",$S$1," = ",$S261),""),IF($T261&lt;&gt;"",_xlfn.CONCAT(CHAR(10),"    @",$T$1," = ",$T261)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@PART[tantares_basic_fuel_tank_s1_1]:AFTER[Tantares] // Tantares Size 1 Basic Service Compartment
{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337</v>
      </c>
      <c r="O261" s="8">
        <v>-187</v>
      </c>
      <c r="P261" s="8" t="s">
        <v>290</v>
      </c>
      <c r="V261" s="10" t="s">
        <v>244</v>
      </c>
      <c r="W261" s="10" t="s">
        <v>260</v>
      </c>
      <c r="Z261" s="10" t="s">
        <v>295</v>
      </c>
      <c r="AA261" s="10" t="s">
        <v>304</v>
      </c>
      <c r="AB261" s="10" t="s">
        <v>330</v>
      </c>
      <c r="AD261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1" s="14"/>
      <c r="AF261" s="18" t="s">
        <v>330</v>
      </c>
      <c r="AG261" s="18"/>
      <c r="AH261" s="18"/>
      <c r="AI261" s="18"/>
      <c r="AJ261" s="18"/>
      <c r="AK261" s="18"/>
      <c r="AL261" s="18"/>
      <c r="AM261" s="19" t="str">
        <f t="shared" si="10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IF(P261="Engine",_xlfn.XLOOKUP(_xlfn.CONCAT(N261,O261+AS261),TechTree!$C$2:$C$500,TechTree!$D$2:$D$500,"Not Valid Combination",0,1),"")</f>
        <v/>
      </c>
    </row>
    <row r="262" spans="1:46" ht="348.5" x14ac:dyDescent="0.35">
      <c r="A262" t="s">
        <v>594</v>
      </c>
      <c r="B262" t="s">
        <v>1436</v>
      </c>
      <c r="C262" t="s">
        <v>1120</v>
      </c>
      <c r="D262" t="s">
        <v>1121</v>
      </c>
      <c r="E262" t="s">
        <v>597</v>
      </c>
      <c r="F262" t="s">
        <v>6</v>
      </c>
      <c r="G262">
        <v>5000</v>
      </c>
      <c r="H262">
        <v>1000</v>
      </c>
      <c r="I262">
        <v>0.95</v>
      </c>
      <c r="J262" t="s">
        <v>45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@TechRequired = ",M262,IF($R262&lt;&gt;"",_xlfn.CONCAT(CHAR(10),"    @",$R$1," = ",$R262),""),IF($S262&lt;&gt;"",_xlfn.CONCAT(CHAR(10),"    @",$S$1," = ",$S262),""),IF($T262&lt;&gt;"",_xlfn.CONCAT(CHAR(10),"    @",$T$1," = ",$T262)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>@PART[tantares_crew_s1_1]:AFTER[Tantares] // Tantares 12-A "Vingleboks" Crew Capsule
{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214</v>
      </c>
      <c r="O262" s="8">
        <v>-188</v>
      </c>
      <c r="P262" s="8" t="s">
        <v>11</v>
      </c>
      <c r="V262" s="10" t="s">
        <v>244</v>
      </c>
      <c r="W262" s="10" t="s">
        <v>255</v>
      </c>
      <c r="Z262" s="10" t="s">
        <v>295</v>
      </c>
      <c r="AA262" s="10" t="s">
        <v>304</v>
      </c>
      <c r="AB262" s="10" t="s">
        <v>330</v>
      </c>
      <c r="AD262" s="12" t="str">
        <f t="shared" si="11"/>
        <v>PARTUPGRADE:NEEDS[Tantares]
{
    name = 
    type = engine
    partIcon = tantares_crew_s1_1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#$@PART[tantares_crew_s1_1]/entryCost$
    @entryCost *= #$@KIWI_ENGINE_MULTIPLIERS/KEROLOX/UPGRADE_ENTRYCOST_MULTIPLIER$
    @title ^= #:INSERTPARTTITLE:$@PART[tantares_crew_s1_1]/title$:
    @description ^= #:INSERTPART:$@PART[tantares_crew_s1_1]/engineName$:
}
@PART[tantares_crew_s1_1]:NEEDS[Tantares]:HAS[~engineUpgrade[off]]:AFTER[zzKiwiTechTree]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2" s="14"/>
      <c r="AF262" s="18" t="s">
        <v>330</v>
      </c>
      <c r="AG262" s="18"/>
      <c r="AH262" s="18"/>
      <c r="AI262" s="18"/>
      <c r="AJ262" s="18"/>
      <c r="AK262" s="18"/>
      <c r="AL262" s="18"/>
      <c r="AM262" s="19" t="str">
        <f t="shared" si="10"/>
        <v/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2</v>
      </c>
      <c r="AT262" s="16" t="str">
        <f>IF(P262="Engine",_xlfn.XLOOKUP(_xlfn.CONCAT(N262,O262+AS262),TechTree!$C$2:$C$500,TechTree!$D$2:$D$500,"Not Valid Combination",0,1),"")</f>
        <v>Not Valid Combination</v>
      </c>
    </row>
    <row r="263" spans="1:46" ht="348.5" x14ac:dyDescent="0.35">
      <c r="A263" t="s">
        <v>594</v>
      </c>
      <c r="B263" t="s">
        <v>1437</v>
      </c>
      <c r="C263" t="s">
        <v>1122</v>
      </c>
      <c r="D263" t="s">
        <v>1123</v>
      </c>
      <c r="E263" t="s">
        <v>597</v>
      </c>
      <c r="F263" t="s">
        <v>374</v>
      </c>
      <c r="G263">
        <v>2000</v>
      </c>
      <c r="H263">
        <v>400</v>
      </c>
      <c r="I263">
        <v>0.1</v>
      </c>
      <c r="J263" t="s">
        <v>45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@TechRequired = ",M263,IF($R263&lt;&gt;"",_xlfn.CONCAT(CHAR(10),"    @",$R$1," = ",$R263),""),IF($S263&lt;&gt;"",_xlfn.CONCAT(CHAR(10),"    @",$S$1," = ",$S263),""),IF($T263&lt;&gt;"",_xlfn.CONCAT(CHAR(10),"    @",$T$1," = ",$T263)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@PART[tantares_decoupler_s1_1]:AFTER[Tantares] // Tantares Size 1 Separator
{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337</v>
      </c>
      <c r="O263" s="8">
        <v>-189</v>
      </c>
      <c r="P263" s="8" t="s">
        <v>290</v>
      </c>
      <c r="V263" s="10" t="s">
        <v>244</v>
      </c>
      <c r="W263" s="10" t="s">
        <v>260</v>
      </c>
      <c r="Z263" s="10" t="s">
        <v>295</v>
      </c>
      <c r="AA263" s="10" t="s">
        <v>304</v>
      </c>
      <c r="AB263" s="10" t="s">
        <v>330</v>
      </c>
      <c r="AD263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3" s="14"/>
      <c r="AF263" s="18" t="s">
        <v>330</v>
      </c>
      <c r="AG263" s="18"/>
      <c r="AH263" s="18"/>
      <c r="AI263" s="18"/>
      <c r="AJ263" s="18"/>
      <c r="AK263" s="18"/>
      <c r="AL263" s="18"/>
      <c r="AM263" s="19" t="str">
        <f t="shared" si="10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IF(P263="Engine",_xlfn.XLOOKUP(_xlfn.CONCAT(N263,O263+AS263),TechTree!$C$2:$C$500,TechTree!$D$2:$D$500,"Not Valid Combination",0,1),"")</f>
        <v/>
      </c>
    </row>
    <row r="264" spans="1:46" ht="348.5" x14ac:dyDescent="0.35">
      <c r="A264" t="s">
        <v>594</v>
      </c>
      <c r="B264" t="s">
        <v>1438</v>
      </c>
      <c r="C264" t="s">
        <v>1124</v>
      </c>
      <c r="D264" t="s">
        <v>1125</v>
      </c>
      <c r="E264" t="s">
        <v>597</v>
      </c>
      <c r="F264" t="s">
        <v>373</v>
      </c>
      <c r="G264">
        <v>900</v>
      </c>
      <c r="H264">
        <v>180</v>
      </c>
      <c r="I264">
        <v>0.28999999999999998</v>
      </c>
      <c r="J264" t="s">
        <v>45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@TechRequired = ",M264,IF($R264&lt;&gt;"",_xlfn.CONCAT(CHAR(10),"    @",$R$1," = ",$R264),""),IF($S264&lt;&gt;"",_xlfn.CONCAT(CHAR(10),"    @",$S$1," = ",$S264),""),IF($T264&lt;&gt;"",_xlfn.CONCAT(CHAR(10),"    @",$T$1," = ",$T264)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@PART[tantares_engine_s1_1]:AFTER[Tantares] // Tantares S5.80 "Vognkasse" Propulsion Unit
{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214</v>
      </c>
      <c r="O264" s="8">
        <v>-190</v>
      </c>
      <c r="P264" s="8" t="s">
        <v>11</v>
      </c>
      <c r="V264" s="10" t="s">
        <v>244</v>
      </c>
      <c r="W264" s="10" t="s">
        <v>255</v>
      </c>
      <c r="Z264" s="10" t="s">
        <v>295</v>
      </c>
      <c r="AA264" s="10" t="s">
        <v>304</v>
      </c>
      <c r="AB264" s="10" t="s">
        <v>330</v>
      </c>
      <c r="AD264" s="12" t="str">
        <f t="shared" si="11"/>
        <v>PARTUPGRADE:NEEDS[Tantares]
{
    name = 
    type = engine
    partIcon = tantares_engine_s1_1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4" s="14"/>
      <c r="AF264" s="18" t="s">
        <v>330</v>
      </c>
      <c r="AG264" s="18"/>
      <c r="AH264" s="18"/>
      <c r="AI264" s="18"/>
      <c r="AJ264" s="18"/>
      <c r="AK264" s="18"/>
      <c r="AL264" s="18"/>
      <c r="AM264" s="19" t="str">
        <f t="shared" ref="AM264:AM289" si="12">IF(AF264="Yes",_xlfn.CONCAT("    @MODULE[ModuleEngines*]",CHAR(10),"    {",IF(AG264&lt;&gt;"",_xlfn.CONCAT(CHAR(10),"        @maxThrust = ",AG264),""),IF(AH264&lt;&gt;"",_xlfn.CONCAT(CHAR(10),"        !atmosphereCurve {}",CHAR(10),"        atmosphereCurve",CHAR(10),"        {",IF(AH264&lt;&gt;"",_xlfn.CONCAT(CHAR(10),"            key = ",AH264),""),IF(AI264&lt;&gt;"",_xlfn.CONCAT(CHAR(10),"            key = ",AI264),""),IF(AJ264&lt;&gt;"",_xlfn.CONCAT(CHAR(10),"            key = ",AJ264),""),IF(AK264&lt;&gt;"",_xlfn.CONCAT(CHAR(10),"            key = ",AK264),""),IF(AL264&lt;&gt;"",_xlfn.CONCAT(CHAR(10),"            key = ",AL264),""),CHAR(10),"        }"),""),CHAR(10),"    }"),"")</f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4" s="16" t="str">
        <f>IF(P264="Engine",VLOOKUP(W264,EngineUpgrades!$A$2:$C$19,2,FALSE),"")</f>
        <v>singleFuel</v>
      </c>
      <c r="AQ264" s="16" t="str">
        <f>IF(P264="Engine",VLOOKUP(W264,EngineUpgrades!$A$2:$C$19,3,FALSE),"")</f>
        <v>KEROLOX</v>
      </c>
      <c r="AR264" s="15" t="str">
        <f>_xlfn.XLOOKUP(AP264,EngineUpgrades!$D$1:$J$1,EngineUpgrades!$D$17:$J$17,"",0,1)</f>
        <v xml:space="preserve">    engineNumber = 
    engineNumberUpgrade = 
    engineName = 
    engineNameUpgrade = 
</v>
      </c>
      <c r="AS264" s="17">
        <v>2</v>
      </c>
      <c r="AT264" s="16" t="str">
        <f>IF(P264="Engine",_xlfn.XLOOKUP(_xlfn.CONCAT(N264,O264+AS264),TechTree!$C$2:$C$500,TechTree!$D$2:$D$500,"Not Valid Combination",0,1),"")</f>
        <v>Not Valid Combination</v>
      </c>
    </row>
    <row r="265" spans="1:46" ht="348.5" x14ac:dyDescent="0.35">
      <c r="A265" t="s">
        <v>594</v>
      </c>
      <c r="B265" t="s">
        <v>1439</v>
      </c>
      <c r="C265" t="s">
        <v>1126</v>
      </c>
      <c r="D265" t="s">
        <v>1127</v>
      </c>
      <c r="E265" t="s">
        <v>597</v>
      </c>
      <c r="F265" t="s">
        <v>373</v>
      </c>
      <c r="G265">
        <v>1650</v>
      </c>
      <c r="H265">
        <v>330</v>
      </c>
      <c r="I265">
        <v>0.1</v>
      </c>
      <c r="J265" t="s">
        <v>45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@TechRequired = ",M265,IF($R265&lt;&gt;"",_xlfn.CONCAT(CHAR(10),"    @",$R$1," = ",$R265),""),IF($S265&lt;&gt;"",_xlfn.CONCAT(CHAR(10),"    @",$S$1," = ",$S265),""),IF($T265&lt;&gt;"",_xlfn.CONCAT(CHAR(10),"    @",$T$1," = ",$T265)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@PART[tantares_fuel_tank_s1_1]:AFTER[Tantares] // Tantares Size 1 Service Compartment
{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337</v>
      </c>
      <c r="O265" s="8">
        <v>-191</v>
      </c>
      <c r="P265" s="8" t="s">
        <v>290</v>
      </c>
      <c r="V265" s="10" t="s">
        <v>244</v>
      </c>
      <c r="W265" s="10" t="s">
        <v>260</v>
      </c>
      <c r="Z265" s="10" t="s">
        <v>295</v>
      </c>
      <c r="AA265" s="10" t="s">
        <v>304</v>
      </c>
      <c r="AB265" s="10" t="s">
        <v>330</v>
      </c>
      <c r="AD265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5" s="14"/>
      <c r="AF265" s="18" t="s">
        <v>330</v>
      </c>
      <c r="AG265" s="18"/>
      <c r="AH265" s="18"/>
      <c r="AI265" s="18"/>
      <c r="AJ265" s="18"/>
      <c r="AK265" s="18"/>
      <c r="AL265" s="18"/>
      <c r="AM265" s="19" t="str">
        <f t="shared" si="12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IF(P265="Engine",_xlfn.XLOOKUP(_xlfn.CONCAT(N265,O265+AS265),TechTree!$C$2:$C$500,TechTree!$D$2:$D$500,"Not Valid Combination",0,1),"")</f>
        <v/>
      </c>
    </row>
    <row r="266" spans="1:46" ht="348.5" x14ac:dyDescent="0.35">
      <c r="A266" t="s">
        <v>594</v>
      </c>
      <c r="B266" t="s">
        <v>1440</v>
      </c>
      <c r="C266" t="s">
        <v>1128</v>
      </c>
      <c r="D266" t="s">
        <v>1129</v>
      </c>
      <c r="E266" t="s">
        <v>597</v>
      </c>
      <c r="F266" t="s">
        <v>370</v>
      </c>
      <c r="G266">
        <v>1500</v>
      </c>
      <c r="H266">
        <v>300</v>
      </c>
      <c r="I266">
        <v>0.1</v>
      </c>
      <c r="J266" t="s">
        <v>45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@TechRequired = ",M266,IF($R266&lt;&gt;"",_xlfn.CONCAT(CHAR(10),"    @",$R$1," = ",$R266),""),IF($S266&lt;&gt;"",_xlfn.CONCAT(CHAR(10),"    @",$S$1," = ",$S266),""),IF($T266&lt;&gt;"",_xlfn.CONCAT(CHAR(10),"    @",$T$1," = ",$T266)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>@PART[tantares_heatshield_s1_1]:AFTER[Tantares] // Tantares Size 1 Heatshield
{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214</v>
      </c>
      <c r="O266" s="8">
        <v>-192</v>
      </c>
      <c r="P266" s="8" t="s">
        <v>11</v>
      </c>
      <c r="V266" s="10" t="s">
        <v>244</v>
      </c>
      <c r="W266" s="10" t="s">
        <v>255</v>
      </c>
      <c r="Z266" s="10" t="s">
        <v>295</v>
      </c>
      <c r="AA266" s="10" t="s">
        <v>304</v>
      </c>
      <c r="AB266" s="10" t="s">
        <v>330</v>
      </c>
      <c r="AD266" s="12" t="str">
        <f t="shared" si="11"/>
        <v>PARTUPGRADE:NEEDS[Tantares]
{
    name = 
    type = engine
    partIcon = tantares_heatshield_s1_1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#$@PART[tantares_heatshield_s1_1]/entryCost$
    @entryCost *= #$@KIWI_ENGINE_MULTIPLIERS/KEROLOX/UPGRADE_ENTRYCOST_MULTIPLIER$
    @title ^= #:INSERTPARTTITLE:$@PART[tantares_heatshield_s1_1]/title$:
    @description ^= #:INSERTPART:$@PART[tantares_heatshield_s1_1]/engineName$:
}
@PART[tantares_heatshield_s1_1]:NEEDS[Tantares]:HAS[~engineUpgrade[off]]:AFTER[zzKiwiTechTree]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6" s="14"/>
      <c r="AF266" s="18" t="s">
        <v>330</v>
      </c>
      <c r="AG266" s="18"/>
      <c r="AH266" s="18"/>
      <c r="AI266" s="18"/>
      <c r="AJ266" s="18"/>
      <c r="AK266" s="18"/>
      <c r="AL266" s="18"/>
      <c r="AM266" s="19" t="str">
        <f t="shared" si="12"/>
        <v/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2</v>
      </c>
      <c r="AT266" s="16" t="str">
        <f>IF(P266="Engine",_xlfn.XLOOKUP(_xlfn.CONCAT(N266,O266+AS266),TechTree!$C$2:$C$500,TechTree!$D$2:$D$500,"Not Valid Combination",0,1),"")</f>
        <v>Not Valid Combination</v>
      </c>
    </row>
    <row r="267" spans="1:46" ht="348.5" x14ac:dyDescent="0.35">
      <c r="A267" t="s">
        <v>594</v>
      </c>
      <c r="B267" t="s">
        <v>1441</v>
      </c>
      <c r="C267" t="s">
        <v>1130</v>
      </c>
      <c r="D267" t="s">
        <v>1131</v>
      </c>
      <c r="E267" t="s">
        <v>597</v>
      </c>
      <c r="F267" t="s">
        <v>604</v>
      </c>
      <c r="G267">
        <v>1000</v>
      </c>
      <c r="H267">
        <v>400</v>
      </c>
      <c r="I267">
        <v>0.3</v>
      </c>
      <c r="J267" t="s">
        <v>45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@TechRequired = ",M267,IF($R267&lt;&gt;"",_xlfn.CONCAT(CHAR(10),"    @",$R$1," = ",$R267),""),IF($S267&lt;&gt;"",_xlfn.CONCAT(CHAR(10),"    @",$S$1," = ",$S267),""),IF($T267&lt;&gt;"",_xlfn.CONCAT(CHAR(10),"    @",$T$1," = ",$T267)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@PART[tantares_orbital_module_s1_1]:AFTER[Tantares] // Tantares 93-A "EldstesfÃ¦re" Orbital Module
{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337</v>
      </c>
      <c r="O267" s="8">
        <v>-193</v>
      </c>
      <c r="P267" s="8" t="s">
        <v>290</v>
      </c>
      <c r="V267" s="10" t="s">
        <v>244</v>
      </c>
      <c r="W267" s="10" t="s">
        <v>260</v>
      </c>
      <c r="Z267" s="10" t="s">
        <v>295</v>
      </c>
      <c r="AA267" s="10" t="s">
        <v>304</v>
      </c>
      <c r="AB267" s="10" t="s">
        <v>330</v>
      </c>
      <c r="AD267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7" s="14"/>
      <c r="AF267" s="18" t="s">
        <v>330</v>
      </c>
      <c r="AG267" s="18"/>
      <c r="AH267" s="18"/>
      <c r="AI267" s="18"/>
      <c r="AJ267" s="18"/>
      <c r="AK267" s="18"/>
      <c r="AL267" s="18"/>
      <c r="AM267" s="19" t="str">
        <f t="shared" si="12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IF(P267="Engine",_xlfn.XLOOKUP(_xlfn.CONCAT(N267,O267+AS267),TechTree!$C$2:$C$500,TechTree!$D$2:$D$500,"Not Valid Combination",0,1),"")</f>
        <v/>
      </c>
    </row>
    <row r="268" spans="1:46" ht="348.5" x14ac:dyDescent="0.35">
      <c r="A268" t="s">
        <v>594</v>
      </c>
      <c r="B268" t="s">
        <v>1442</v>
      </c>
      <c r="C268" t="s">
        <v>1132</v>
      </c>
      <c r="D268" t="s">
        <v>1133</v>
      </c>
      <c r="E268" t="s">
        <v>597</v>
      </c>
      <c r="F268" t="s">
        <v>604</v>
      </c>
      <c r="G268">
        <v>1000</v>
      </c>
      <c r="H268">
        <v>400</v>
      </c>
      <c r="I268">
        <v>0.3</v>
      </c>
      <c r="J268" t="s">
        <v>45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@TechRequired = ",M268,IF($R268&lt;&gt;"",_xlfn.CONCAT(CHAR(10),"    @",$R$1," = ",$R268),""),IF($S268&lt;&gt;"",_xlfn.CONCAT(CHAR(10),"    @",$S$1," = ",$S268),""),IF($T268&lt;&gt;"",_xlfn.CONCAT(CHAR(10),"    @",$T$1," = ",$T268)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@PART[tantares_orbital_module_s1_2]:AFTER[Tantares] // Tantares 93-B "EldresfÃ¦re" Orbital Module
{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214</v>
      </c>
      <c r="O268" s="8">
        <v>-194</v>
      </c>
      <c r="P268" s="8" t="s">
        <v>11</v>
      </c>
      <c r="V268" s="10" t="s">
        <v>244</v>
      </c>
      <c r="W268" s="10" t="s">
        <v>255</v>
      </c>
      <c r="Z268" s="10" t="s">
        <v>295</v>
      </c>
      <c r="AA268" s="10" t="s">
        <v>304</v>
      </c>
      <c r="AB268" s="10" t="s">
        <v>330</v>
      </c>
      <c r="AD268" s="12" t="str">
        <f t="shared" si="11"/>
        <v>PARTUPGRADE:NEEDS[Tantares]
{
    name = 
    type = engine
    partIcon = tantares_orbital_module_s1_2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#$@PART[tantares_orbital_module_s1_2]/entryCost$
    @entryCost *= #$@KIWI_ENGINE_MULTIPLIERS/KEROLOX/UPGRADE_ENTRYCOST_MULTIPLIER$
    @title ^= #:INSERTPARTTITLE:$@PART[tantares_orbital_module_s1_2]/title$:
    @description ^= #:INSERTPART:$@PART[tantares_orbital_module_s1_2]/engineName$:
}
@PART[tantares_orbital_module_s1_2]:NEEDS[Tantares]:HAS[~engineUpgrade[off]]:AFTER[zzKiwiTechTree]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8" s="14"/>
      <c r="AF268" s="18" t="s">
        <v>330</v>
      </c>
      <c r="AG268" s="18"/>
      <c r="AH268" s="18"/>
      <c r="AI268" s="18"/>
      <c r="AJ268" s="18"/>
      <c r="AK268" s="18"/>
      <c r="AL268" s="18"/>
      <c r="AM268" s="19" t="str">
        <f t="shared" si="12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8" s="16" t="str">
        <f>IF(P268="Engine",VLOOKUP(W268,EngineUpgrades!$A$2:$C$19,2,FALSE),"")</f>
        <v>singleFuel</v>
      </c>
      <c r="AQ268" s="16" t="str">
        <f>IF(P268="Engine",VLOOKUP(W268,EngineUpgrades!$A$2:$C$19,3,FALSE),"")</f>
        <v>KEROLOX</v>
      </c>
      <c r="AR268" s="15" t="str">
        <f>_xlfn.XLOOKUP(AP268,EngineUpgrades!$D$1:$J$1,EngineUpgrades!$D$17:$J$17,"",0,1)</f>
        <v xml:space="preserve">    engineNumber = 
    engineNumberUpgrade = 
    engineName = 
    engineNameUpgrade = 
</v>
      </c>
      <c r="AS268" s="17">
        <v>2</v>
      </c>
      <c r="AT268" s="16" t="str">
        <f>IF(P268="Engine",_xlfn.XLOOKUP(_xlfn.CONCAT(N268,O268+AS268),TechTree!$C$2:$C$500,TechTree!$D$2:$D$500,"Not Valid Combination",0,1),"")</f>
        <v>Not Valid Combination</v>
      </c>
    </row>
    <row r="269" spans="1:46" ht="348.5" x14ac:dyDescent="0.35">
      <c r="A269" t="s">
        <v>594</v>
      </c>
      <c r="B269" t="s">
        <v>1443</v>
      </c>
      <c r="C269" t="s">
        <v>1134</v>
      </c>
      <c r="D269" t="s">
        <v>1135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45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@TechRequired = ",M269,IF($R269&lt;&gt;"",_xlfn.CONCAT(CHAR(10),"    @",$R$1," = ",$R269),""),IF($S269&lt;&gt;"",_xlfn.CONCAT(CHAR(10),"    @",$S$1," = ",$S269),""),IF($T269&lt;&gt;"",_xlfn.CONCAT(CHAR(10),"    @",$T$1," = ",$T269)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@PART[tantares_orbital_module_s1_3]:AFTER[Tantares] // Tantares 93-C "NysfÃ¦re" Orbital Module
{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337</v>
      </c>
      <c r="O269" s="8">
        <v>-195</v>
      </c>
      <c r="P269" s="8" t="s">
        <v>290</v>
      </c>
      <c r="V269" s="10" t="s">
        <v>244</v>
      </c>
      <c r="W269" s="10" t="s">
        <v>260</v>
      </c>
      <c r="Z269" s="10" t="s">
        <v>295</v>
      </c>
      <c r="AA269" s="10" t="s">
        <v>304</v>
      </c>
      <c r="AB269" s="10" t="s">
        <v>330</v>
      </c>
      <c r="AD269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9" s="14"/>
      <c r="AF269" s="18" t="s">
        <v>330</v>
      </c>
      <c r="AG269" s="18"/>
      <c r="AH269" s="18"/>
      <c r="AI269" s="18"/>
      <c r="AJ269" s="18"/>
      <c r="AK269" s="18"/>
      <c r="AL269" s="18"/>
      <c r="AM269" s="19" t="str">
        <f t="shared" si="12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IF(P269="Engine",_xlfn.XLOOKUP(_xlfn.CONCAT(N269,O269+AS269),TechTree!$C$2:$C$500,TechTree!$D$2:$D$500,"Not Valid Combination",0,1),"")</f>
        <v/>
      </c>
    </row>
    <row r="270" spans="1:46" ht="348.5" x14ac:dyDescent="0.35">
      <c r="A270" t="s">
        <v>594</v>
      </c>
      <c r="B270" t="s">
        <v>1444</v>
      </c>
      <c r="C270" t="s">
        <v>1136</v>
      </c>
      <c r="D270" t="s">
        <v>1137</v>
      </c>
      <c r="E270" t="s">
        <v>597</v>
      </c>
      <c r="F270" t="s">
        <v>604</v>
      </c>
      <c r="G270">
        <v>1000</v>
      </c>
      <c r="H270">
        <v>400</v>
      </c>
      <c r="I270">
        <v>0.5</v>
      </c>
      <c r="J270" t="s">
        <v>45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@TechRequired = ",M270,IF($R270&lt;&gt;"",_xlfn.CONCAT(CHAR(10),"    @",$R$1," = ",$R270),""),IF($S270&lt;&gt;"",_xlfn.CONCAT(CHAR(10),"    @",$S$1," = ",$S270),""),IF($T270&lt;&gt;"",_xlfn.CONCAT(CHAR(10),"    @",$T$1," = ",$T270)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@PART[tantares_orbital_module_s1_4]:AFTER[Tantares] // Tantares 12-D "Kopiboks" Orbital Module
{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214</v>
      </c>
      <c r="O270" s="8">
        <v>-196</v>
      </c>
      <c r="P270" s="8" t="s">
        <v>11</v>
      </c>
      <c r="V270" s="10" t="s">
        <v>244</v>
      </c>
      <c r="W270" s="10" t="s">
        <v>255</v>
      </c>
      <c r="Z270" s="10" t="s">
        <v>295</v>
      </c>
      <c r="AA270" s="10" t="s">
        <v>304</v>
      </c>
      <c r="AB270" s="10" t="s">
        <v>330</v>
      </c>
      <c r="AD270" s="12" t="str">
        <f t="shared" si="11"/>
        <v>PARTUPGRADE:NEEDS[Tantares]
{
    name = 
    type = engine
    partIcon = tantares_orbital_module_s1_4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#$@PART[tantares_orbital_module_s1_4]/entryCost$
    @entryCost *= #$@KIWI_ENGINE_MULTIPLIERS/KEROLOX/UPGRADE_ENTRYCOST_MULTIPLIER$
    @title ^= #:INSERTPARTTITLE:$@PART[tantares_orbital_module_s1_4]/title$:
    @description ^= #:INSERTPART:$@PART[tantares_orbital_module_s1_4]/engineName$:
}
@PART[tantares_orbital_module_s1_4]:NEEDS[Tantares]:HAS[~engineUpgrade[off]]:AFTER[zzKiwiTechTree]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0" s="14"/>
      <c r="AF270" s="18" t="s">
        <v>330</v>
      </c>
      <c r="AG270" s="18"/>
      <c r="AH270" s="18"/>
      <c r="AI270" s="18"/>
      <c r="AJ270" s="18"/>
      <c r="AK270" s="18"/>
      <c r="AL270" s="18"/>
      <c r="AM270" s="19" t="str">
        <f t="shared" si="12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0" s="16" t="str">
        <f>IF(P270="Engine",VLOOKUP(W270,EngineUpgrades!$A$2:$C$19,2,FALSE),"")</f>
        <v>singleFuel</v>
      </c>
      <c r="AQ270" s="16" t="str">
        <f>IF(P270="Engine",VLOOKUP(W270,EngineUpgrades!$A$2:$C$19,3,FALSE),"")</f>
        <v>KEROLOX</v>
      </c>
      <c r="AR270" s="15" t="str">
        <f>_xlfn.XLOOKUP(AP270,EngineUpgrades!$D$1:$J$1,EngineUpgrades!$D$17:$J$17,"",0,1)</f>
        <v xml:space="preserve">    engineNumber = 
    engineNumberUpgrade = 
    engineName = 
    engineNameUpgrade = 
</v>
      </c>
      <c r="AS270" s="17">
        <v>2</v>
      </c>
      <c r="AT270" s="16" t="str">
        <f>IF(P270="Engine",_xlfn.XLOOKUP(_xlfn.CONCAT(N270,O270+AS270),TechTree!$C$2:$C$500,TechTree!$D$2:$D$500,"Not Valid Combination",0,1),"")</f>
        <v>Not Valid Combination</v>
      </c>
    </row>
    <row r="271" spans="1:46" ht="348.5" x14ac:dyDescent="0.35">
      <c r="A271" t="s">
        <v>594</v>
      </c>
      <c r="B271" t="s">
        <v>1445</v>
      </c>
      <c r="C271" t="s">
        <v>1138</v>
      </c>
      <c r="D271" t="s">
        <v>1139</v>
      </c>
      <c r="E271" t="s">
        <v>616</v>
      </c>
      <c r="F271" t="s">
        <v>604</v>
      </c>
      <c r="G271">
        <v>2400</v>
      </c>
      <c r="H271">
        <v>480</v>
      </c>
      <c r="I271">
        <v>0.1</v>
      </c>
      <c r="J271" t="s">
        <v>45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@TechRequired = ",M271,IF($R271&lt;&gt;"",_xlfn.CONCAT(CHAR(10),"    @",$R$1," = ",$R271),""),IF($S271&lt;&gt;"",_xlfn.CONCAT(CHAR(10),"    @",$S$1," = ",$S271),""),IF($T271&lt;&gt;"",_xlfn.CONCAT(CHAR(10),"    @",$T$1," = ",$T271)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@PART[tantares_parachute_s0_1]:AFTER[Tantares] // Tantares Size 0 Inline Parachute
{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337</v>
      </c>
      <c r="O271" s="8">
        <v>-197</v>
      </c>
      <c r="P271" s="8" t="s">
        <v>290</v>
      </c>
      <c r="V271" s="10" t="s">
        <v>244</v>
      </c>
      <c r="W271" s="10" t="s">
        <v>260</v>
      </c>
      <c r="Z271" s="10" t="s">
        <v>295</v>
      </c>
      <c r="AA271" s="10" t="s">
        <v>304</v>
      </c>
      <c r="AB271" s="10" t="s">
        <v>330</v>
      </c>
      <c r="AD271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1" s="14"/>
      <c r="AF271" s="18" t="s">
        <v>330</v>
      </c>
      <c r="AG271" s="18"/>
      <c r="AH271" s="18"/>
      <c r="AI271" s="18"/>
      <c r="AJ271" s="18"/>
      <c r="AK271" s="18"/>
      <c r="AL271" s="18"/>
      <c r="AM271" s="19" t="str">
        <f t="shared" si="12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IF(P271="Engine",_xlfn.XLOOKUP(_xlfn.CONCAT(N271,O271+AS271),TechTree!$C$2:$C$500,TechTree!$D$2:$D$500,"Not Valid Combination",0,1),"")</f>
        <v/>
      </c>
    </row>
    <row r="272" spans="1:46" ht="348.5" x14ac:dyDescent="0.35">
      <c r="A272" t="s">
        <v>594</v>
      </c>
      <c r="B272" t="s">
        <v>1446</v>
      </c>
      <c r="C272" t="s">
        <v>1140</v>
      </c>
      <c r="D272" t="s">
        <v>1141</v>
      </c>
      <c r="E272" t="s">
        <v>597</v>
      </c>
      <c r="F272" t="s">
        <v>6</v>
      </c>
      <c r="G272">
        <v>2500</v>
      </c>
      <c r="H272">
        <v>500</v>
      </c>
      <c r="I272">
        <v>7.4999999999999997E-2</v>
      </c>
      <c r="J272" t="s">
        <v>26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@TechRequired = ",M272,IF($R272&lt;&gt;"",_xlfn.CONCAT(CHAR(10),"    @",$R$1," = ",$R272),""),IF($S272&lt;&gt;"",_xlfn.CONCAT(CHAR(10),"    @",$S$1," = ",$S272),""),IF($T272&lt;&gt;"",_xlfn.CONCAT(CHAR(10),"    @",$T$1," = ",$T272)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@PART[alnair_avionics_s0_1]:AFTER[Tantares] // Alnair 62-A "Hjernepille" Control Block
{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214</v>
      </c>
      <c r="O272" s="8">
        <v>-198</v>
      </c>
      <c r="P272" s="8" t="s">
        <v>11</v>
      </c>
      <c r="V272" s="10" t="s">
        <v>244</v>
      </c>
      <c r="W272" s="10" t="s">
        <v>255</v>
      </c>
      <c r="Z272" s="10" t="s">
        <v>295</v>
      </c>
      <c r="AA272" s="10" t="s">
        <v>304</v>
      </c>
      <c r="AB272" s="10" t="s">
        <v>330</v>
      </c>
      <c r="AD272" s="12" t="str">
        <f t="shared" si="11"/>
        <v>PARTUPGRADE:NEEDS[Tantares]
{
    name = 
    type = engine
    partIcon = alnair_avionics_s0_1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#$@PART[alnair_avionics_s0_1]/entryCost$
    @entryCost *= #$@KIWI_ENGINE_MULTIPLIERS/KEROLOX/UPGRADE_ENTRYCOST_MULTIPLIER$
    @title ^= #:INSERTPARTTITLE:$@PART[alnair_avionics_s0_1]/title$:
    @description ^= #:INSERTPART:$@PART[alnair_avionics_s0_1]/engineName$:
}
@PART[alnair_avionics_s0_1]:NEEDS[Tantares]:HAS[~engineUpgrade[off]]:AFTER[zzKiwiTechTree]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2" s="14"/>
      <c r="AF272" s="18" t="s">
        <v>330</v>
      </c>
      <c r="AG272" s="18"/>
      <c r="AH272" s="18"/>
      <c r="AI272" s="18"/>
      <c r="AJ272" s="18"/>
      <c r="AK272" s="18"/>
      <c r="AL272" s="18"/>
      <c r="AM272" s="19" t="str">
        <f t="shared" si="12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2" s="16" t="str">
        <f>IF(P272="Engine",VLOOKUP(W272,EngineUpgrades!$A$2:$C$19,2,FALSE),"")</f>
        <v>singleFuel</v>
      </c>
      <c r="AQ272" s="16" t="str">
        <f>IF(P272="Engine",VLOOKUP(W272,EngineUpgrades!$A$2:$C$19,3,FALSE),"")</f>
        <v>KEROLOX</v>
      </c>
      <c r="AR272" s="15" t="str">
        <f>_xlfn.XLOOKUP(AP272,EngineUpgrades!$D$1:$J$1,EngineUpgrades!$D$17:$J$17,"",0,1)</f>
        <v xml:space="preserve">    engineNumber = 
    engineNumberUpgrade = 
    engineName = 
    engineNameUpgrade = 
</v>
      </c>
      <c r="AS272" s="17">
        <v>2</v>
      </c>
      <c r="AT272" s="16" t="str">
        <f>IF(P272="Engine",_xlfn.XLOOKUP(_xlfn.CONCAT(N272,O272+AS272),TechTree!$C$2:$C$500,TechTree!$D$2:$D$500,"Not Valid Combination",0,1),"")</f>
        <v>Not Valid Combination</v>
      </c>
    </row>
    <row r="273" spans="1:46" ht="348.5" x14ac:dyDescent="0.35">
      <c r="A273" t="s">
        <v>594</v>
      </c>
      <c r="B273" t="s">
        <v>1447</v>
      </c>
      <c r="C273" t="s">
        <v>1142</v>
      </c>
      <c r="D273" t="s">
        <v>1143</v>
      </c>
      <c r="E273" t="s">
        <v>616</v>
      </c>
      <c r="F273" t="s">
        <v>6</v>
      </c>
      <c r="G273">
        <v>10000</v>
      </c>
      <c r="H273">
        <v>2000</v>
      </c>
      <c r="I273">
        <v>1.25</v>
      </c>
      <c r="J273" t="s">
        <v>26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@TechRequired = ",M273,IF($R273&lt;&gt;"",_xlfn.CONCAT(CHAR(10),"    @",$R$1," = ",$R273),""),IF($S273&lt;&gt;"",_xlfn.CONCAT(CHAR(10),"    @",$S$1," = ",$S273),""),IF($T273&lt;&gt;"",_xlfn.CONCAT(CHAR(10),"    @",$T$1," = ",$T273)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@PART[alnair_crew_s1p5_1]:AFTER[Tantares] // Alnair 18-A "Avansert" Crew Capsule
{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337</v>
      </c>
      <c r="O273" s="8">
        <v>-199</v>
      </c>
      <c r="P273" s="8" t="s">
        <v>290</v>
      </c>
      <c r="V273" s="10" t="s">
        <v>244</v>
      </c>
      <c r="W273" s="10" t="s">
        <v>260</v>
      </c>
      <c r="Z273" s="10" t="s">
        <v>295</v>
      </c>
      <c r="AA273" s="10" t="s">
        <v>304</v>
      </c>
      <c r="AB273" s="10" t="s">
        <v>330</v>
      </c>
      <c r="AD273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3" s="14"/>
      <c r="AF273" s="18" t="s">
        <v>330</v>
      </c>
      <c r="AG273" s="18"/>
      <c r="AH273" s="18"/>
      <c r="AI273" s="18"/>
      <c r="AJ273" s="18"/>
      <c r="AK273" s="18"/>
      <c r="AL273" s="18"/>
      <c r="AM273" s="19" t="str">
        <f t="shared" si="12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IF(P273="Engine",_xlfn.XLOOKUP(_xlfn.CONCAT(N273,O273+AS273),TechTree!$C$2:$C$500,TechTree!$D$2:$D$500,"Not Valid Combination",0,1),"")</f>
        <v/>
      </c>
    </row>
    <row r="274" spans="1:46" ht="348.5" x14ac:dyDescent="0.35">
      <c r="A274" t="s">
        <v>594</v>
      </c>
      <c r="B274" t="s">
        <v>1448</v>
      </c>
      <c r="C274" t="s">
        <v>1144</v>
      </c>
      <c r="D274" t="s">
        <v>1145</v>
      </c>
      <c r="E274" t="s">
        <v>616</v>
      </c>
      <c r="F274" t="s">
        <v>6</v>
      </c>
      <c r="G274">
        <v>10000</v>
      </c>
      <c r="H274">
        <v>2000</v>
      </c>
      <c r="I274">
        <v>1.75</v>
      </c>
      <c r="J274" t="s">
        <v>26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@TechRequired = ",M274,IF($R274&lt;&gt;"",_xlfn.CONCAT(CHAR(10),"    @",$R$1," = ",$R274),""),IF($S274&lt;&gt;"",_xlfn.CONCAT(CHAR(10),"    @",$S$1," = ",$S274),""),IF($T274&lt;&gt;"",_xlfn.CONCAT(CHAR(10),"    @",$T$1," = ",$T274)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@PART[alnair_crew_s2_1]:AFTER[Tantares] // Alnair 25-A "Utvidelse" Crew Capsule
{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214</v>
      </c>
      <c r="O274" s="8">
        <v>-200</v>
      </c>
      <c r="P274" s="8" t="s">
        <v>11</v>
      </c>
      <c r="V274" s="10" t="s">
        <v>244</v>
      </c>
      <c r="W274" s="10" t="s">
        <v>255</v>
      </c>
      <c r="Z274" s="10" t="s">
        <v>295</v>
      </c>
      <c r="AA274" s="10" t="s">
        <v>304</v>
      </c>
      <c r="AB274" s="10" t="s">
        <v>330</v>
      </c>
      <c r="AD274" s="12" t="str">
        <f t="shared" si="11"/>
        <v>PARTUPGRADE:NEEDS[Tantares]
{
    name = 
    type = engine
    partIcon = alnair_crew_s2_1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#$@PART[alnair_crew_s2_1]/entryCost$
    @entryCost *= #$@KIWI_ENGINE_MULTIPLIERS/KEROLOX/UPGRADE_ENTRYCOST_MULTIPLIER$
    @title ^= #:INSERTPARTTITLE:$@PART[alnair_crew_s2_1]/title$:
    @description ^= #:INSERTPART:$@PART[alnair_crew_s2_1]/engineName$:
}
@PART[alnair_crew_s2_1]:NEEDS[Tantares]:HAS[~engineUpgrade[off]]:AFTER[zzKiwiTechTree]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4" s="14"/>
      <c r="AF274" s="18" t="s">
        <v>330</v>
      </c>
      <c r="AG274" s="18"/>
      <c r="AH274" s="18"/>
      <c r="AI274" s="18"/>
      <c r="AJ274" s="18"/>
      <c r="AK274" s="18"/>
      <c r="AL274" s="18"/>
      <c r="AM274" s="19" t="str">
        <f t="shared" si="12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4" s="16" t="str">
        <f>IF(P274="Engine",VLOOKUP(W274,EngineUpgrades!$A$2:$C$19,2,FALSE),"")</f>
        <v>singleFuel</v>
      </c>
      <c r="AQ274" s="16" t="str">
        <f>IF(P274="Engine",VLOOKUP(W274,EngineUpgrades!$A$2:$C$19,3,FALSE),"")</f>
        <v>KEROLOX</v>
      </c>
      <c r="AR274" s="15" t="str">
        <f>_xlfn.XLOOKUP(AP274,EngineUpgrades!$D$1:$J$1,EngineUpgrades!$D$17:$J$17,"",0,1)</f>
        <v xml:space="preserve">    engineNumber = 
    engineNumberUpgrade = 
    engineName = 
    engineNameUpgrade = 
</v>
      </c>
      <c r="AS274" s="17">
        <v>2</v>
      </c>
      <c r="AT274" s="16" t="str">
        <f>IF(P274="Engine",_xlfn.XLOOKUP(_xlfn.CONCAT(N274,O274+AS274),TechTree!$C$2:$C$500,TechTree!$D$2:$D$500,"Not Valid Combination",0,1),"")</f>
        <v>Not Valid Combination</v>
      </c>
    </row>
    <row r="275" spans="1:46" ht="348.5" x14ac:dyDescent="0.35">
      <c r="A275" t="s">
        <v>594</v>
      </c>
      <c r="B275" t="s">
        <v>1449</v>
      </c>
      <c r="C275" t="s">
        <v>1146</v>
      </c>
      <c r="D275" t="s">
        <v>1147</v>
      </c>
      <c r="E275" t="s">
        <v>616</v>
      </c>
      <c r="F275" t="s">
        <v>373</v>
      </c>
      <c r="G275">
        <v>4000</v>
      </c>
      <c r="H275">
        <v>800</v>
      </c>
      <c r="I275">
        <v>0.2</v>
      </c>
      <c r="J275" t="s">
        <v>26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@TechRequired = ",M275,IF($R275&lt;&gt;"",_xlfn.CONCAT(CHAR(10),"    @",$R$1," = ",$R275),""),IF($S275&lt;&gt;"",_xlfn.CONCAT(CHAR(10),"    @",$S$1," = ",$S275),""),IF($T275&lt;&gt;"",_xlfn.CONCAT(CHAR(10),"    @",$T$1," = ",$T275)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@PART[alnair_engine_s0p5_1]:AFTER[Tantares] // #LOC_Tantares_alnair_engine_s0p5_1
{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337</v>
      </c>
      <c r="O275" s="8">
        <v>-201</v>
      </c>
      <c r="P275" s="8" t="s">
        <v>290</v>
      </c>
      <c r="V275" s="10" t="s">
        <v>244</v>
      </c>
      <c r="W275" s="10" t="s">
        <v>260</v>
      </c>
      <c r="Z275" s="10" t="s">
        <v>295</v>
      </c>
      <c r="AA275" s="10" t="s">
        <v>304</v>
      </c>
      <c r="AB275" s="10" t="s">
        <v>330</v>
      </c>
      <c r="AD275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alnair_engine_s0p5_1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5" s="14"/>
      <c r="AF275" s="18" t="s">
        <v>330</v>
      </c>
      <c r="AG275" s="18"/>
      <c r="AH275" s="18"/>
      <c r="AI275" s="18"/>
      <c r="AJ275" s="18"/>
      <c r="AK275" s="18"/>
      <c r="AL275" s="18"/>
      <c r="AM275" s="19" t="str">
        <f t="shared" si="12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IF(P275="Engine",_xlfn.XLOOKUP(_xlfn.CONCAT(N275,O275+AS275),TechTree!$C$2:$C$500,TechTree!$D$2:$D$500,"Not Valid Combination",0,1),"")</f>
        <v/>
      </c>
    </row>
    <row r="276" spans="1:46" ht="348.5" x14ac:dyDescent="0.35">
      <c r="A276" t="s">
        <v>594</v>
      </c>
      <c r="B276" t="s">
        <v>1450</v>
      </c>
      <c r="C276" t="s">
        <v>1148</v>
      </c>
      <c r="D276" t="s">
        <v>1149</v>
      </c>
      <c r="E276" t="s">
        <v>616</v>
      </c>
      <c r="F276" t="s">
        <v>370</v>
      </c>
      <c r="G276">
        <v>2250</v>
      </c>
      <c r="H276">
        <v>450</v>
      </c>
      <c r="I276">
        <v>0.3</v>
      </c>
      <c r="J276" t="s">
        <v>26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@TechRequired = ",M276,IF($R276&lt;&gt;"",_xlfn.CONCAT(CHAR(10),"    @",$R$1," = ",$R276),""),IF($S276&lt;&gt;"",_xlfn.CONCAT(CHAR(10),"    @",$S$1," = ",$S276),""),IF($T276&lt;&gt;"",_xlfn.CONCAT(CHAR(10),"    @",$T$1," = ",$T276)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@PART[alnair_heatshield_s1p5_1]:AFTER[Tantares] // Alnair Size 1.5 Heatshield
{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214</v>
      </c>
      <c r="O276" s="8">
        <v>-202</v>
      </c>
      <c r="P276" s="8" t="s">
        <v>11</v>
      </c>
      <c r="V276" s="10" t="s">
        <v>244</v>
      </c>
      <c r="W276" s="10" t="s">
        <v>255</v>
      </c>
      <c r="Z276" s="10" t="s">
        <v>295</v>
      </c>
      <c r="AA276" s="10" t="s">
        <v>304</v>
      </c>
      <c r="AB276" s="10" t="s">
        <v>330</v>
      </c>
      <c r="AD276" s="12" t="str">
        <f t="shared" si="11"/>
        <v>PARTUPGRADE:NEEDS[Tantares]
{
    name = 
    type = engine
    partIcon = alnair_heatshield_s1p5_1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#$@PART[alnair_heatshield_s1p5_1]/entryCost$
    @entryCost *= #$@KIWI_ENGINE_MULTIPLIERS/KEROLOX/UPGRADE_ENTRYCOST_MULTIPLIER$
    @title ^= #:INSERTPARTTITLE:$@PART[alnair_heatshield_s1p5_1]/title$:
    @description ^= #:INSERTPART:$@PART[alnair_heatshield_s1p5_1]/engineName$:
}
@PART[alnair_heatshield_s1p5_1]:NEEDS[Tantares]:HAS[~engineUpgrade[off]]:AFTER[zzKiwiTechTree]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6" s="14"/>
      <c r="AF276" s="18" t="s">
        <v>330</v>
      </c>
      <c r="AG276" s="18"/>
      <c r="AH276" s="18"/>
      <c r="AI276" s="18"/>
      <c r="AJ276" s="18"/>
      <c r="AK276" s="18"/>
      <c r="AL276" s="18"/>
      <c r="AM276" s="19" t="str">
        <f t="shared" si="12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6" s="16" t="str">
        <f>IF(P276="Engine",VLOOKUP(W276,EngineUpgrades!$A$2:$C$19,2,FALSE),"")</f>
        <v>singleFuel</v>
      </c>
      <c r="AQ276" s="16" t="str">
        <f>IF(P276="Engine",VLOOKUP(W276,EngineUpgrades!$A$2:$C$19,3,FALSE),"")</f>
        <v>KEROLOX</v>
      </c>
      <c r="AR276" s="15" t="str">
        <f>_xlfn.XLOOKUP(AP276,EngineUpgrades!$D$1:$J$1,EngineUpgrades!$D$17:$J$17,"",0,1)</f>
        <v xml:space="preserve">    engineNumber = 
    engineNumberUpgrade = 
    engineName = 
    engineNameUpgrade = 
</v>
      </c>
      <c r="AS276" s="17">
        <v>2</v>
      </c>
      <c r="AT276" s="16" t="str">
        <f>IF(P276="Engine",_xlfn.XLOOKUP(_xlfn.CONCAT(N276,O276+AS276),TechTree!$C$2:$C$500,TechTree!$D$2:$D$500,"Not Valid Combination",0,1),"")</f>
        <v>Not Valid Combination</v>
      </c>
    </row>
    <row r="277" spans="1:46" ht="348.5" x14ac:dyDescent="0.35">
      <c r="A277" t="s">
        <v>594</v>
      </c>
      <c r="B277" t="s">
        <v>1451</v>
      </c>
      <c r="C277" t="s">
        <v>1150</v>
      </c>
      <c r="D277" t="s">
        <v>1151</v>
      </c>
      <c r="E277" t="s">
        <v>616</v>
      </c>
      <c r="F277" t="s">
        <v>370</v>
      </c>
      <c r="G277">
        <v>3000</v>
      </c>
      <c r="H277">
        <v>600</v>
      </c>
      <c r="I277">
        <v>0.5</v>
      </c>
      <c r="J277" t="s">
        <v>26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@TechRequired = ",M277,IF($R277&lt;&gt;"",_xlfn.CONCAT(CHAR(10),"    @",$R$1," = ",$R277),""),IF($S277&lt;&gt;"",_xlfn.CONCAT(CHAR(10),"    @",$S$1," = ",$S277),""),IF($T277&lt;&gt;"",_xlfn.CONCAT(CHAR(10),"    @",$T$1," = ",$T277)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>@PART[alnair_heatshield_s2_1]:AFTER[Tantares] // Alnair Size 2 Heatshield
{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337</v>
      </c>
      <c r="O277" s="8">
        <v>-203</v>
      </c>
      <c r="P277" s="8" t="s">
        <v>290</v>
      </c>
      <c r="V277" s="10" t="s">
        <v>244</v>
      </c>
      <c r="W277" s="10" t="s">
        <v>260</v>
      </c>
      <c r="Z277" s="10" t="s">
        <v>295</v>
      </c>
      <c r="AA277" s="10" t="s">
        <v>304</v>
      </c>
      <c r="AB277" s="10" t="s">
        <v>330</v>
      </c>
      <c r="AD277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alnair_heatshield_s2_1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7" s="14"/>
      <c r="AF277" s="18" t="s">
        <v>330</v>
      </c>
      <c r="AG277" s="18"/>
      <c r="AH277" s="18"/>
      <c r="AI277" s="18"/>
      <c r="AJ277" s="18"/>
      <c r="AK277" s="18"/>
      <c r="AL277" s="18"/>
      <c r="AM277" s="19" t="str">
        <f t="shared" si="12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IF(P277="Engine",_xlfn.XLOOKUP(_xlfn.CONCAT(N277,O277+AS277),TechTree!$C$2:$C$500,TechTree!$D$2:$D$500,"Not Valid Combination",0,1),"")</f>
        <v/>
      </c>
    </row>
    <row r="278" spans="1:46" ht="348.5" x14ac:dyDescent="0.35">
      <c r="A278" t="s">
        <v>594</v>
      </c>
      <c r="B278" t="s">
        <v>1452</v>
      </c>
      <c r="C278" t="s">
        <v>1152</v>
      </c>
      <c r="D278" t="s">
        <v>1153</v>
      </c>
      <c r="E278" t="s">
        <v>616</v>
      </c>
      <c r="F278" t="s">
        <v>604</v>
      </c>
      <c r="G278">
        <v>2500</v>
      </c>
      <c r="H278">
        <v>500</v>
      </c>
      <c r="I278">
        <v>0.2</v>
      </c>
      <c r="J278" t="s">
        <v>26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@TechRequired = ",M278,IF($R278&lt;&gt;"",_xlfn.CONCAT(CHAR(10),"    @",$R$1," = ",$R278),""),IF($S278&lt;&gt;"",_xlfn.CONCAT(CHAR(10),"    @",$S$1," = ",$S278),""),IF($T278&lt;&gt;"",_xlfn.CONCAT(CHAR(10),"    @",$T$1," = ",$T278)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@PART[alnair_parachute_s0p5_1]:AFTER[Tantares] // Alnair Size 0.5 Parachute
{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214</v>
      </c>
      <c r="O278" s="8">
        <v>-204</v>
      </c>
      <c r="P278" s="8" t="s">
        <v>11</v>
      </c>
      <c r="V278" s="10" t="s">
        <v>244</v>
      </c>
      <c r="W278" s="10" t="s">
        <v>255</v>
      </c>
      <c r="Z278" s="10" t="s">
        <v>295</v>
      </c>
      <c r="AA278" s="10" t="s">
        <v>304</v>
      </c>
      <c r="AB278" s="10" t="s">
        <v>330</v>
      </c>
      <c r="AD278" s="12" t="str">
        <f t="shared" si="11"/>
        <v>PARTUPGRADE:NEEDS[Tantares]
{
    name = 
    type = engine
    partIcon = alnair_parachute_s0p5_1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#$@PART[alnair_parachute_s0p5_1]/entryCost$
    @entryCost *= #$@KIWI_ENGINE_MULTIPLIERS/KEROLOX/UPGRADE_ENTRYCOST_MULTIPLIER$
    @title ^= #:INSERTPARTTITLE:$@PART[alnair_parachute_s0p5_1]/title$:
    @description ^= #:INSERTPART:$@PART[alnair_parachute_s0p5_1]/engineName$:
}
@PART[alnair_parachute_s0p5_1]:NEEDS[Tantares]:HAS[~engineUpgrade[off]]:AFTER[zzKiwiTechTree]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8" s="14"/>
      <c r="AF278" s="18" t="s">
        <v>330</v>
      </c>
      <c r="AG278" s="18"/>
      <c r="AH278" s="18"/>
      <c r="AI278" s="18"/>
      <c r="AJ278" s="18"/>
      <c r="AK278" s="18"/>
      <c r="AL278" s="18"/>
      <c r="AM278" s="19" t="str">
        <f t="shared" si="12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8" s="16" t="str">
        <f>IF(P278="Engine",VLOOKUP(W278,EngineUpgrades!$A$2:$C$19,2,FALSE),"")</f>
        <v>singleFuel</v>
      </c>
      <c r="AQ278" s="16" t="str">
        <f>IF(P278="Engine",VLOOKUP(W278,EngineUpgrades!$A$2:$C$19,3,FALSE),"")</f>
        <v>KEROLOX</v>
      </c>
      <c r="AR278" s="15" t="str">
        <f>_xlfn.XLOOKUP(AP278,EngineUpgrades!$D$1:$J$1,EngineUpgrades!$D$17:$J$17,"",0,1)</f>
        <v xml:space="preserve">    engineNumber = 
    engineNumberUpgrade = 
    engineName = 
    engineNameUpgrade = 
</v>
      </c>
      <c r="AS278" s="17">
        <v>2</v>
      </c>
      <c r="AT278" s="16" t="str">
        <f>IF(P278="Engine",_xlfn.XLOOKUP(_xlfn.CONCAT(N278,O278+AS278),TechTree!$C$2:$C$500,TechTree!$D$2:$D$500,"Not Valid Combination",0,1),"")</f>
        <v>Not Valid Combination</v>
      </c>
    </row>
    <row r="279" spans="1:46" ht="348.5" x14ac:dyDescent="0.35">
      <c r="A279" t="s">
        <v>594</v>
      </c>
      <c r="B279" t="s">
        <v>1453</v>
      </c>
      <c r="C279" t="s">
        <v>1154</v>
      </c>
      <c r="D279" t="s">
        <v>1155</v>
      </c>
      <c r="E279" t="s">
        <v>597</v>
      </c>
      <c r="F279" t="s">
        <v>679</v>
      </c>
      <c r="G279">
        <v>0</v>
      </c>
      <c r="H279">
        <v>300</v>
      </c>
      <c r="I279">
        <v>1.4999999999999999E-2</v>
      </c>
      <c r="J279" t="s">
        <v>78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@TechRequired = ",M279,IF($R279&lt;&gt;"",_xlfn.CONCAT(CHAR(10),"    @",$R$1," = ",$R279),""),IF($S279&lt;&gt;"",_xlfn.CONCAT(CHAR(10),"    @",$S$1," = ",$S279),""),IF($T279&lt;&gt;"",_xlfn.CONCAT(CHAR(10),"    @",$T$1," = ",$T279)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@PART[Andromeda_Antenna_1]:AFTER[Tantares] // Andromeda 55Ã… Half-Moon Antenna
{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337</v>
      </c>
      <c r="O279" s="8">
        <v>-205</v>
      </c>
      <c r="P279" s="8" t="s">
        <v>290</v>
      </c>
      <c r="V279" s="10" t="s">
        <v>244</v>
      </c>
      <c r="W279" s="10" t="s">
        <v>260</v>
      </c>
      <c r="Z279" s="10" t="s">
        <v>295</v>
      </c>
      <c r="AA279" s="10" t="s">
        <v>304</v>
      </c>
      <c r="AB279" s="10" t="s">
        <v>330</v>
      </c>
      <c r="AD279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Andromeda_Antenna_1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9" s="14"/>
      <c r="AF279" s="18" t="s">
        <v>330</v>
      </c>
      <c r="AG279" s="18"/>
      <c r="AH279" s="18"/>
      <c r="AI279" s="18"/>
      <c r="AJ279" s="18"/>
      <c r="AK279" s="18"/>
      <c r="AL279" s="18"/>
      <c r="AM279" s="19" t="str">
        <f t="shared" si="12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IF(P279="Engine",_xlfn.XLOOKUP(_xlfn.CONCAT(N279,O279+AS279),TechTree!$C$2:$C$500,TechTree!$D$2:$D$500,"Not Valid Combination",0,1),"")</f>
        <v/>
      </c>
    </row>
    <row r="280" spans="1:46" ht="348.5" x14ac:dyDescent="0.35">
      <c r="A280" t="s">
        <v>594</v>
      </c>
      <c r="B280" t="s">
        <v>1454</v>
      </c>
      <c r="C280" t="s">
        <v>1156</v>
      </c>
      <c r="D280" t="s">
        <v>1157</v>
      </c>
      <c r="E280" t="s">
        <v>597</v>
      </c>
      <c r="F280" t="s">
        <v>679</v>
      </c>
      <c r="G280">
        <v>0</v>
      </c>
      <c r="H280">
        <v>300</v>
      </c>
      <c r="I280">
        <v>1.4999999999999999E-2</v>
      </c>
      <c r="J280" t="s">
        <v>78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@TechRequired = ",M280,IF($R280&lt;&gt;"",_xlfn.CONCAT(CHAR(10),"    @",$R$1," = ",$R280),""),IF($S280&lt;&gt;"",_xlfn.CONCAT(CHAR(10),"    @",$S$1," = ",$S280),""),IF($T280&lt;&gt;"",_xlfn.CONCAT(CHAR(10),"    @",$T$1," = ",$T280)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@PART[Andromeda_Antenna_2]:AFTER[Tantares] // Andromeda 66Ã… Full-Moon Antenna
{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214</v>
      </c>
      <c r="O280" s="8">
        <v>-206</v>
      </c>
      <c r="P280" s="8" t="s">
        <v>11</v>
      </c>
      <c r="V280" s="10" t="s">
        <v>244</v>
      </c>
      <c r="W280" s="10" t="s">
        <v>255</v>
      </c>
      <c r="Z280" s="10" t="s">
        <v>295</v>
      </c>
      <c r="AA280" s="10" t="s">
        <v>304</v>
      </c>
      <c r="AB280" s="10" t="s">
        <v>330</v>
      </c>
      <c r="AD280" s="12" t="str">
        <f t="shared" si="11"/>
        <v>PARTUPGRADE:NEEDS[Tantares]
{
    name = 
    type = engine
    partIcon = Andromeda_Antenna_2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#$@PART[Andromeda_Antenna_2]/entryCost$
    @entryCost *= #$@KIWI_ENGINE_MULTIPLIERS/KEROLOX/UPGRADE_ENTRYCOST_MULTIPLIER$
    @title ^= #:INSERTPARTTITLE:$@PART[Andromeda_Antenna_2]/title$:
    @description ^= #:INSERTPART:$@PART[Andromeda_Antenna_2]/engineName$:
}
@PART[Andromeda_Antenna_2]:NEEDS[Tantares]:HAS[~engineUpgrade[off]]:AFTER[zzKiwiTechTree]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0" s="14"/>
      <c r="AF280" s="18" t="s">
        <v>330</v>
      </c>
      <c r="AG280" s="18"/>
      <c r="AH280" s="18"/>
      <c r="AI280" s="18"/>
      <c r="AJ280" s="18"/>
      <c r="AK280" s="18"/>
      <c r="AL280" s="18"/>
      <c r="AM280" s="19" t="str">
        <f t="shared" si="12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0" s="16" t="str">
        <f>IF(P280="Engine",VLOOKUP(W280,EngineUpgrades!$A$2:$C$19,2,FALSE),"")</f>
        <v>singleFuel</v>
      </c>
      <c r="AQ280" s="16" t="str">
        <f>IF(P280="Engine",VLOOKUP(W280,EngineUpgrades!$A$2:$C$19,3,FALSE),"")</f>
        <v>KEROLOX</v>
      </c>
      <c r="AR280" s="15" t="str">
        <f>_xlfn.XLOOKUP(AP280,EngineUpgrades!$D$1:$J$1,EngineUpgrades!$D$17:$J$17,"",0,1)</f>
        <v xml:space="preserve">    engineNumber = 
    engineNumberUpgrade = 
    engineName = 
    engineNameUpgrade = 
</v>
      </c>
      <c r="AS280" s="17">
        <v>2</v>
      </c>
      <c r="AT280" s="16" t="str">
        <f>IF(P280="Engine",_xlfn.XLOOKUP(_xlfn.CONCAT(N280,O280+AS280),TechTree!$C$2:$C$500,TechTree!$D$2:$D$500,"Not Valid Combination",0,1),"")</f>
        <v>Not Valid Combination</v>
      </c>
    </row>
    <row r="281" spans="1:46" ht="348.5" x14ac:dyDescent="0.35">
      <c r="A281" t="s">
        <v>594</v>
      </c>
      <c r="B281" t="s">
        <v>1455</v>
      </c>
      <c r="C281" t="s">
        <v>1158</v>
      </c>
      <c r="D281" t="s">
        <v>1159</v>
      </c>
      <c r="E281" t="s">
        <v>597</v>
      </c>
      <c r="F281" t="s">
        <v>8</v>
      </c>
      <c r="G281">
        <v>0</v>
      </c>
      <c r="H281">
        <v>600</v>
      </c>
      <c r="I281">
        <v>0.25</v>
      </c>
      <c r="J281" t="s">
        <v>78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@TechRequired = ",M281,IF($R281&lt;&gt;"",_xlfn.CONCAT(CHAR(10),"    @",$R$1," = ",$R281),""),IF($S281&lt;&gt;"",_xlfn.CONCAT(CHAR(10),"    @",$S$1," = ",$S281),""),IF($T281&lt;&gt;"",_xlfn.CONCAT(CHAR(10),"    @",$T$1," = ",$T281)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@PART[Andromeda_Avionics_1]:AFTER[Tantares] // Andromeda VK3 Avionics Package
{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337</v>
      </c>
      <c r="O281" s="8">
        <v>-207</v>
      </c>
      <c r="P281" s="8" t="s">
        <v>290</v>
      </c>
      <c r="V281" s="10" t="s">
        <v>244</v>
      </c>
      <c r="W281" s="10" t="s">
        <v>260</v>
      </c>
      <c r="Z281" s="10" t="s">
        <v>295</v>
      </c>
      <c r="AA281" s="10" t="s">
        <v>304</v>
      </c>
      <c r="AB281" s="10" t="s">
        <v>330</v>
      </c>
      <c r="AD281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1" s="14"/>
      <c r="AF281" s="18" t="s">
        <v>330</v>
      </c>
      <c r="AG281" s="18"/>
      <c r="AH281" s="18"/>
      <c r="AI281" s="18"/>
      <c r="AJ281" s="18"/>
      <c r="AK281" s="18"/>
      <c r="AL281" s="18"/>
      <c r="AM281" s="19" t="str">
        <f t="shared" si="12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IF(P281="Engine",_xlfn.XLOOKUP(_xlfn.CONCAT(N281,O281+AS281),TechTree!$C$2:$C$500,TechTree!$D$2:$D$500,"Not Valid Combination",0,1),"")</f>
        <v/>
      </c>
    </row>
    <row r="282" spans="1:46" ht="348.5" x14ac:dyDescent="0.35">
      <c r="A282" t="s">
        <v>594</v>
      </c>
      <c r="B282" t="s">
        <v>1456</v>
      </c>
      <c r="C282" t="s">
        <v>1160</v>
      </c>
      <c r="D282" t="s">
        <v>1161</v>
      </c>
      <c r="E282" t="s">
        <v>597</v>
      </c>
      <c r="F282" t="s">
        <v>6</v>
      </c>
      <c r="G282">
        <v>0</v>
      </c>
      <c r="H282">
        <v>600</v>
      </c>
      <c r="I282">
        <v>0.8</v>
      </c>
      <c r="J282" t="s">
        <v>78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@TechRequired = ",M282,IF($R282&lt;&gt;"",_xlfn.CONCAT(CHAR(10),"    @",$R$1," = ",$R282),""),IF($S282&lt;&gt;"",_xlfn.CONCAT(CHAR(10),"    @",$S$1," = ",$S282),""),IF($T282&lt;&gt;"",_xlfn.CONCAT(CHAR(10),"    @",$T$1," = ",$T282)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@PART[Andromeda_Crew_1]:AFTER[Tantares] // Andromeda 1CS 'Rullendemann' Crew Module
{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214</v>
      </c>
      <c r="O282" s="8">
        <v>-208</v>
      </c>
      <c r="P282" s="8" t="s">
        <v>11</v>
      </c>
      <c r="V282" s="10" t="s">
        <v>244</v>
      </c>
      <c r="W282" s="10" t="s">
        <v>255</v>
      </c>
      <c r="Z282" s="10" t="s">
        <v>295</v>
      </c>
      <c r="AA282" s="10" t="s">
        <v>304</v>
      </c>
      <c r="AB282" s="10" t="s">
        <v>330</v>
      </c>
      <c r="AD282" s="12" t="str">
        <f t="shared" si="11"/>
        <v>PARTUPGRADE:NEEDS[Tantares]
{
    name = 
    type = engine
    partIcon = Andromeda_Crew_1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#$@PART[Andromeda_Crew_1]/entryCost$
    @entryCost *= #$@KIWI_ENGINE_MULTIPLIERS/KEROLOX/UPGRADE_ENTRYCOST_MULTIPLIER$
    @title ^= #:INSERTPARTTITLE:$@PART[Andromeda_Crew_1]/title$:
    @description ^= #:INSERTPART:$@PART[Andromeda_Crew_1]/engineName$:
}
@PART[Andromeda_Crew_1]:NEEDS[Tantares]:HAS[~engineUpgrade[off]]:AFTER[zzKiwiTechTree]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2" s="14"/>
      <c r="AF282" s="18" t="s">
        <v>330</v>
      </c>
      <c r="AG282" s="18"/>
      <c r="AH282" s="18"/>
      <c r="AI282" s="18"/>
      <c r="AJ282" s="18"/>
      <c r="AK282" s="18"/>
      <c r="AL282" s="18"/>
      <c r="AM282" s="19" t="str">
        <f t="shared" si="12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2" s="16" t="str">
        <f>IF(P282="Engine",VLOOKUP(W282,EngineUpgrades!$A$2:$C$19,2,FALSE),"")</f>
        <v>singleFuel</v>
      </c>
      <c r="AQ282" s="16" t="str">
        <f>IF(P282="Engine",VLOOKUP(W282,EngineUpgrades!$A$2:$C$19,3,FALSE),"")</f>
        <v>KEROLOX</v>
      </c>
      <c r="AR282" s="15" t="str">
        <f>_xlfn.XLOOKUP(AP282,EngineUpgrades!$D$1:$J$1,EngineUpgrades!$D$17:$J$17,"",0,1)</f>
        <v xml:space="preserve">    engineNumber = 
    engineNumberUpgrade = 
    engineName = 
    engineNameUpgrade = 
</v>
      </c>
      <c r="AS282" s="17">
        <v>2</v>
      </c>
      <c r="AT282" s="16" t="str">
        <f>IF(P282="Engine",_xlfn.XLOOKUP(_xlfn.CONCAT(N282,O282+AS282),TechTree!$C$2:$C$500,TechTree!$D$2:$D$500,"Not Valid Combination",0,1),"")</f>
        <v>Not Valid Combination</v>
      </c>
    </row>
    <row r="283" spans="1:46" ht="348.5" x14ac:dyDescent="0.35">
      <c r="A283" t="s">
        <v>594</v>
      </c>
      <c r="B283" t="s">
        <v>1457</v>
      </c>
      <c r="C283" t="s">
        <v>1162</v>
      </c>
      <c r="D283" t="s">
        <v>1163</v>
      </c>
      <c r="E283" t="s">
        <v>597</v>
      </c>
      <c r="F283" t="s">
        <v>374</v>
      </c>
      <c r="G283">
        <v>0</v>
      </c>
      <c r="H283">
        <v>300</v>
      </c>
      <c r="I283">
        <v>2.5000000000000001E-2</v>
      </c>
      <c r="J283" t="s">
        <v>78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@TechRequired = ",M283,IF($R283&lt;&gt;"",_xlfn.CONCAT(CHAR(10),"    @",$R$1," = ",$R283),""),IF($S283&lt;&gt;"",_xlfn.CONCAT(CHAR(10),"    @",$S$1," = ",$S283),""),IF($T283&lt;&gt;"",_xlfn.CONCAT(CHAR(10),"    @",$T$1," = ",$T283)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@PART[Andromeda_Decoupler_1]:AFTER[Tantares] // Andromeda D95 Decoupler
{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337</v>
      </c>
      <c r="O283" s="8">
        <v>-209</v>
      </c>
      <c r="P283" s="8" t="s">
        <v>290</v>
      </c>
      <c r="V283" s="10" t="s">
        <v>244</v>
      </c>
      <c r="W283" s="10" t="s">
        <v>260</v>
      </c>
      <c r="Z283" s="10" t="s">
        <v>295</v>
      </c>
      <c r="AA283" s="10" t="s">
        <v>304</v>
      </c>
      <c r="AB283" s="10" t="s">
        <v>330</v>
      </c>
      <c r="AD283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3" s="14"/>
      <c r="AF283" s="18" t="s">
        <v>330</v>
      </c>
      <c r="AG283" s="18"/>
      <c r="AH283" s="18"/>
      <c r="AI283" s="18"/>
      <c r="AJ283" s="18"/>
      <c r="AK283" s="18"/>
      <c r="AL283" s="18"/>
      <c r="AM283" s="19" t="str">
        <f t="shared" si="12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IF(P283="Engine",_xlfn.XLOOKUP(_xlfn.CONCAT(N283,O283+AS283),TechTree!$C$2:$C$500,TechTree!$D$2:$D$500,"Not Valid Combination",0,1),"")</f>
        <v/>
      </c>
    </row>
    <row r="284" spans="1:46" ht="348.5" x14ac:dyDescent="0.35">
      <c r="A284" t="s">
        <v>594</v>
      </c>
      <c r="B284" t="s">
        <v>1458</v>
      </c>
      <c r="C284" t="s">
        <v>1164</v>
      </c>
      <c r="D284" t="s">
        <v>1165</v>
      </c>
      <c r="E284" t="s">
        <v>597</v>
      </c>
      <c r="F284" t="s">
        <v>373</v>
      </c>
      <c r="G284">
        <v>0</v>
      </c>
      <c r="H284">
        <v>150</v>
      </c>
      <c r="I284">
        <v>0.2</v>
      </c>
      <c r="J284" t="s">
        <v>78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@TechRequired = ",M284,IF($R284&lt;&gt;"",_xlfn.CONCAT(CHAR(10),"    @",$R$1," = ",$R284),""),IF($S284&lt;&gt;"",_xlfn.CONCAT(CHAR(10),"    @",$S$1," = ",$S284),""),IF($T284&lt;&gt;"",_xlfn.CONCAT(CHAR(10),"    @",$T$1," = ",$T284)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@PART[Andromeda_Engine_1]:AFTER[Tantares] // Andromeda S5.4 "Fjellgeit" Orbital Engine
{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214</v>
      </c>
      <c r="O284" s="8">
        <v>-210</v>
      </c>
      <c r="P284" s="8" t="s">
        <v>11</v>
      </c>
      <c r="V284" s="10" t="s">
        <v>244</v>
      </c>
      <c r="W284" s="10" t="s">
        <v>255</v>
      </c>
      <c r="Z284" s="10" t="s">
        <v>295</v>
      </c>
      <c r="AA284" s="10" t="s">
        <v>304</v>
      </c>
      <c r="AB284" s="10" t="s">
        <v>330</v>
      </c>
      <c r="AD284" s="12" t="str">
        <f t="shared" si="11"/>
        <v>PARTUPGRADE:NEEDS[Tantares]
{
    name = 
    type = engine
    partIcon = Andromeda_Engine_1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4" s="14"/>
      <c r="AF284" s="18" t="s">
        <v>330</v>
      </c>
      <c r="AG284" s="18"/>
      <c r="AH284" s="18"/>
      <c r="AI284" s="18"/>
      <c r="AJ284" s="18"/>
      <c r="AK284" s="18"/>
      <c r="AL284" s="18"/>
      <c r="AM284" s="19" t="str">
        <f t="shared" si="12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4" s="16" t="str">
        <f>IF(P284="Engine",VLOOKUP(W284,EngineUpgrades!$A$2:$C$19,2,FALSE),"")</f>
        <v>singleFuel</v>
      </c>
      <c r="AQ284" s="16" t="str">
        <f>IF(P284="Engine",VLOOKUP(W284,EngineUpgrades!$A$2:$C$19,3,FALSE),"")</f>
        <v>KEROLOX</v>
      </c>
      <c r="AR284" s="15" t="str">
        <f>_xlfn.XLOOKUP(AP284,EngineUpgrades!$D$1:$J$1,EngineUpgrades!$D$17:$J$17,"",0,1)</f>
        <v xml:space="preserve">    engineNumber = 
    engineNumberUpgrade = 
    engineName = 
    engineNameUpgrade = 
</v>
      </c>
      <c r="AS284" s="17">
        <v>2</v>
      </c>
      <c r="AT284" s="16" t="str">
        <f>IF(P284="Engine",_xlfn.XLOOKUP(_xlfn.CONCAT(N284,O284+AS284),TechTree!$C$2:$C$500,TechTree!$D$2:$D$500,"Not Valid Combination",0,1),"")</f>
        <v>Not Valid Combination</v>
      </c>
    </row>
    <row r="285" spans="1:46" ht="348.5" x14ac:dyDescent="0.35">
      <c r="A285" t="s">
        <v>594</v>
      </c>
      <c r="B285" t="s">
        <v>1459</v>
      </c>
      <c r="C285" t="s">
        <v>1166</v>
      </c>
      <c r="D285" t="s">
        <v>1167</v>
      </c>
      <c r="E285" t="s">
        <v>597</v>
      </c>
      <c r="F285" t="s">
        <v>373</v>
      </c>
      <c r="G285">
        <v>0</v>
      </c>
      <c r="H285">
        <v>100</v>
      </c>
      <c r="I285">
        <v>6.2500000000000003E-3</v>
      </c>
      <c r="J285" t="s">
        <v>78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@TechRequired = ",M285,IF($R285&lt;&gt;"",_xlfn.CONCAT(CHAR(10),"    @",$R$1," = ",$R285),""),IF($S285&lt;&gt;"",_xlfn.CONCAT(CHAR(10),"    @",$S$1," = ",$S285),""),IF($T285&lt;&gt;"",_xlfn.CONCAT(CHAR(10),"    @",$T$1," = ",$T285)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@PART[Andromeda_FuelSphere_1]:AFTER[Tantares] // Andromeda Small Fuel Tank
{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337</v>
      </c>
      <c r="O285" s="8">
        <v>-211</v>
      </c>
      <c r="P285" s="8" t="s">
        <v>290</v>
      </c>
      <c r="V285" s="10" t="s">
        <v>244</v>
      </c>
      <c r="W285" s="10" t="s">
        <v>260</v>
      </c>
      <c r="Z285" s="10" t="s">
        <v>295</v>
      </c>
      <c r="AA285" s="10" t="s">
        <v>304</v>
      </c>
      <c r="AB285" s="10" t="s">
        <v>330</v>
      </c>
      <c r="AD285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5" s="14"/>
      <c r="AF285" s="18" t="s">
        <v>330</v>
      </c>
      <c r="AG285" s="18"/>
      <c r="AH285" s="18"/>
      <c r="AI285" s="18"/>
      <c r="AJ285" s="18"/>
      <c r="AK285" s="18"/>
      <c r="AL285" s="18"/>
      <c r="AM285" s="19" t="str">
        <f t="shared" si="12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IF(P285="Engine",_xlfn.XLOOKUP(_xlfn.CONCAT(N285,O285+AS285),TechTree!$C$2:$C$500,TechTree!$D$2:$D$500,"Not Valid Combination",0,1),"")</f>
        <v/>
      </c>
    </row>
    <row r="286" spans="1:46" ht="348.5" x14ac:dyDescent="0.35">
      <c r="A286" t="s">
        <v>594</v>
      </c>
      <c r="B286" t="s">
        <v>1460</v>
      </c>
      <c r="C286" t="s">
        <v>1168</v>
      </c>
      <c r="D286" t="s">
        <v>1169</v>
      </c>
      <c r="E286" t="s">
        <v>597</v>
      </c>
      <c r="F286" t="s">
        <v>373</v>
      </c>
      <c r="G286">
        <v>0</v>
      </c>
      <c r="H286">
        <v>200</v>
      </c>
      <c r="I286">
        <v>1.2500000000000001E-2</v>
      </c>
      <c r="J286" t="s">
        <v>78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@TechRequired = ",M286,IF($R286&lt;&gt;"",_xlfn.CONCAT(CHAR(10),"    @",$R$1," = ",$R286),""),IF($S286&lt;&gt;"",_xlfn.CONCAT(CHAR(10),"    @",$S$1," = ",$S286),""),IF($T286&lt;&gt;"",_xlfn.CONCAT(CHAR(10),"    @",$T$1," = ",$T286)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@PART[Andromeda_FuelSphere_2]:AFTER[Tantares] // Andromeda Large Fuel Tank
{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214</v>
      </c>
      <c r="O286" s="8">
        <v>-212</v>
      </c>
      <c r="P286" s="8" t="s">
        <v>11</v>
      </c>
      <c r="V286" s="10" t="s">
        <v>244</v>
      </c>
      <c r="W286" s="10" t="s">
        <v>255</v>
      </c>
      <c r="Z286" s="10" t="s">
        <v>295</v>
      </c>
      <c r="AA286" s="10" t="s">
        <v>304</v>
      </c>
      <c r="AB286" s="10" t="s">
        <v>330</v>
      </c>
      <c r="AD286" s="12" t="str">
        <f t="shared" si="11"/>
        <v>PARTUPGRADE:NEEDS[Tantares]
{
    name = 
    type = engine
    partIcon = Andromeda_FuelSphere_2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#$@PART[Andromeda_FuelSphere_2]/entryCost$
    @entryCost *= #$@KIWI_ENGINE_MULTIPLIERS/KEROLOX/UPGRADE_ENTRYCOST_MULTIPLIER$
    @title ^= #:INSERTPARTTITLE:$@PART[Andromeda_FuelSphere_2]/title$:
    @description ^= #:INSERTPART:$@PART[Andromeda_FuelSphere_2]/engineName$:
}
@PART[Andromeda_FuelSphere_2]:NEEDS[Tantares]:HAS[~engineUpgrade[off]]:AFTER[zzKiwiTechTree]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6" s="14"/>
      <c r="AF286" s="18" t="s">
        <v>330</v>
      </c>
      <c r="AG286" s="18"/>
      <c r="AH286" s="18"/>
      <c r="AI286" s="18"/>
      <c r="AJ286" s="18"/>
      <c r="AK286" s="18"/>
      <c r="AL286" s="18"/>
      <c r="AM286" s="19" t="str">
        <f t="shared" si="12"/>
        <v/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IF(P286="Engine",_xlfn.XLOOKUP(_xlfn.CONCAT(N286,O286+AS286),TechTree!$C$2:$C$500,TechTree!$D$2:$D$500,"Not Valid Combination",0,1),"")</f>
        <v>Not Valid Combination</v>
      </c>
    </row>
    <row r="287" spans="1:46" ht="348.5" x14ac:dyDescent="0.35">
      <c r="A287" t="s">
        <v>594</v>
      </c>
      <c r="B287" t="s">
        <v>1461</v>
      </c>
      <c r="C287" t="s">
        <v>1170</v>
      </c>
      <c r="D287" t="s">
        <v>1171</v>
      </c>
      <c r="E287" t="s">
        <v>597</v>
      </c>
      <c r="F287" t="s">
        <v>373</v>
      </c>
      <c r="G287">
        <v>0</v>
      </c>
      <c r="H287">
        <v>100</v>
      </c>
      <c r="I287">
        <v>0.01</v>
      </c>
      <c r="J287" t="s">
        <v>78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@TechRequired = ",M287,IF($R287&lt;&gt;"",_xlfn.CONCAT(CHAR(10),"    @",$R$1," = ",$R287),""),IF($S287&lt;&gt;"",_xlfn.CONCAT(CHAR(10),"    @",$S$1," = ",$S287),""),IF($T287&lt;&gt;"",_xlfn.CONCAT(CHAR(10),"    @",$T$1," = ",$T287)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@PART[Andromeda_MonoSphere_1]:AFTER[Tantares] // Andromeda Small MonoPropellant Tank
{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337</v>
      </c>
      <c r="O287" s="8">
        <v>-213</v>
      </c>
      <c r="P287" s="8" t="s">
        <v>290</v>
      </c>
      <c r="V287" s="10" t="s">
        <v>244</v>
      </c>
      <c r="W287" s="10" t="s">
        <v>260</v>
      </c>
      <c r="Z287" s="10" t="s">
        <v>295</v>
      </c>
      <c r="AA287" s="10" t="s">
        <v>304</v>
      </c>
      <c r="AB287" s="10" t="s">
        <v>330</v>
      </c>
      <c r="AD287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7" s="14"/>
      <c r="AF287" s="18" t="s">
        <v>330</v>
      </c>
      <c r="AG287" s="18"/>
      <c r="AH287" s="18"/>
      <c r="AI287" s="18"/>
      <c r="AJ287" s="18"/>
      <c r="AK287" s="18"/>
      <c r="AL287" s="18"/>
      <c r="AM287" s="19" t="str">
        <f t="shared" si="12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IF(P287="Engine",_xlfn.XLOOKUP(_xlfn.CONCAT(N287,O287+AS287),TechTree!$C$2:$C$500,TechTree!$D$2:$D$500,"Not Valid Combination",0,1),"")</f>
        <v/>
      </c>
    </row>
    <row r="288" spans="1:46" ht="348.5" x14ac:dyDescent="0.35">
      <c r="A288" t="s">
        <v>594</v>
      </c>
      <c r="B288" t="s">
        <v>1462</v>
      </c>
      <c r="C288" t="s">
        <v>1172</v>
      </c>
      <c r="D288" t="s">
        <v>1173</v>
      </c>
      <c r="E288" t="s">
        <v>597</v>
      </c>
      <c r="F288" t="s">
        <v>373</v>
      </c>
      <c r="G288">
        <v>0</v>
      </c>
      <c r="H288">
        <v>200</v>
      </c>
      <c r="I288">
        <v>0.02</v>
      </c>
      <c r="J288" t="s">
        <v>78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@TechRequired = ",M288,IF($R288&lt;&gt;"",_xlfn.CONCAT(CHAR(10),"    @",$R$1," = ",$R288),""),IF($S288&lt;&gt;"",_xlfn.CONCAT(CHAR(10),"    @",$S$1," = ",$S288),""),IF($T288&lt;&gt;"",_xlfn.CONCAT(CHAR(10),"    @",$T$1," = ",$T288)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@PART[Andromeda_MonoSphere_2]:AFTER[Tantares] // Andromeda Large MonoPropellant Tank
{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214</v>
      </c>
      <c r="O288" s="8">
        <v>-214</v>
      </c>
      <c r="P288" s="8" t="s">
        <v>11</v>
      </c>
      <c r="V288" s="10" t="s">
        <v>244</v>
      </c>
      <c r="W288" s="10" t="s">
        <v>255</v>
      </c>
      <c r="Z288" s="10" t="s">
        <v>295</v>
      </c>
      <c r="AA288" s="10" t="s">
        <v>304</v>
      </c>
      <c r="AB288" s="10" t="s">
        <v>330</v>
      </c>
      <c r="AD288" s="12" t="str">
        <f t="shared" si="11"/>
        <v>PARTUPGRADE:NEEDS[Tantares]
{
    name = 
    type = engine
    partIcon = Andromeda_MonoSphere_2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#$@PART[Andromeda_MonoSphere_2]/entryCost$
    @entryCost *= #$@KIWI_ENGINE_MULTIPLIERS/KEROLOX/UPGRADE_ENTRYCOST_MULTIPLIER$
    @title ^= #:INSERTPARTTITLE:$@PART[Andromeda_MonoSphere_2]/title$:
    @description ^= #:INSERTPART:$@PART[Andromeda_MonoSphere_2]/engineName$:
}
@PART[Andromeda_MonoSphere_2]:NEEDS[Tantares]:HAS[~engineUpgrade[off]]:AFTER[zzKiwiTechTree]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8" s="14"/>
      <c r="AF288" s="18" t="s">
        <v>330</v>
      </c>
      <c r="AG288" s="18"/>
      <c r="AH288" s="18"/>
      <c r="AI288" s="18"/>
      <c r="AJ288" s="18"/>
      <c r="AK288" s="18"/>
      <c r="AL288" s="18"/>
      <c r="AM288" s="19" t="str">
        <f t="shared" si="12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8" s="16" t="str">
        <f>IF(P288="Engine",VLOOKUP(W288,EngineUpgrades!$A$2:$C$19,2,FALSE),"")</f>
        <v>singleFuel</v>
      </c>
      <c r="AQ288" s="16" t="str">
        <f>IF(P288="Engine",VLOOKUP(W288,EngineUpgrades!$A$2:$C$19,3,FALSE),"")</f>
        <v>KEROLOX</v>
      </c>
      <c r="AR288" s="15" t="str">
        <f>_xlfn.XLOOKUP(AP288,EngineUpgrades!$D$1:$J$1,EngineUpgrades!$D$17:$J$17,"",0,1)</f>
        <v xml:space="preserve">    engineNumber = 
    engineNumberUpgrade = 
    engineName = 
    engineNameUpgrade = 
</v>
      </c>
      <c r="AS288" s="17">
        <v>2</v>
      </c>
      <c r="AT288" s="16" t="str">
        <f>IF(P288="Engine",_xlfn.XLOOKUP(_xlfn.CONCAT(N288,O288+AS288),TechTree!$C$2:$C$500,TechTree!$D$2:$D$500,"Not Valid Combination",0,1),"")</f>
        <v>Not Valid Combination</v>
      </c>
    </row>
    <row r="289" spans="1:46" ht="348.5" x14ac:dyDescent="0.35">
      <c r="A289" t="s">
        <v>594</v>
      </c>
      <c r="B289" t="s">
        <v>1463</v>
      </c>
      <c r="C289" t="s">
        <v>1174</v>
      </c>
      <c r="D289" t="s">
        <v>1175</v>
      </c>
      <c r="E289" t="s">
        <v>597</v>
      </c>
      <c r="F289" t="s">
        <v>604</v>
      </c>
      <c r="G289">
        <v>0</v>
      </c>
      <c r="H289">
        <v>425</v>
      </c>
      <c r="I289">
        <v>0.1</v>
      </c>
      <c r="J289" t="s">
        <v>78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@TechRequired = ",M289,IF($R289&lt;&gt;"",_xlfn.CONCAT(CHAR(10),"    @",$R$1," = ",$R289),""),IF($S289&lt;&gt;"",_xlfn.CONCAT(CHAR(10),"    @",$S$1," = ",$S289),""),IF($T289&lt;&gt;"",_xlfn.CONCAT(CHAR(10),"    @",$T$1," = ",$T289)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@PART[Andromeda_Parachute_1]:AFTER[Tantares] // Andromeda RP1 Return Parachute
{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337</v>
      </c>
      <c r="O289" s="8">
        <v>-215</v>
      </c>
      <c r="P289" s="8" t="s">
        <v>290</v>
      </c>
      <c r="V289" s="10" t="s">
        <v>244</v>
      </c>
      <c r="W289" s="10" t="s">
        <v>260</v>
      </c>
      <c r="Z289" s="10" t="s">
        <v>295</v>
      </c>
      <c r="AA289" s="10" t="s">
        <v>304</v>
      </c>
      <c r="AB289" s="10" t="s">
        <v>330</v>
      </c>
      <c r="AD289" s="12" t="str">
        <f t="shared" si="11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9" s="14"/>
      <c r="AF289" s="18" t="s">
        <v>330</v>
      </c>
      <c r="AG289" s="18"/>
      <c r="AH289" s="18"/>
      <c r="AI289" s="18"/>
      <c r="AJ289" s="18"/>
      <c r="AK289" s="18"/>
      <c r="AL289" s="18"/>
      <c r="AM289" s="19" t="str">
        <f t="shared" si="12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IF(P289="Engine",_xlfn.XLOOKUP(_xlfn.CONCAT(N289,O289+AS289),TechTree!$C$2:$C$500,TechTree!$D$2:$D$500,"Not Valid Combination",0,1),"")</f>
        <v/>
      </c>
    </row>
  </sheetData>
  <autoFilter ref="A1:AT199" xr:uid="{49215D81-2C89-480B-B3C3-F05E5951A22F}"/>
  <phoneticPr fontId="4" type="noConversion"/>
  <dataValidations count="4">
    <dataValidation type="whole" allowBlank="1" showInputMessage="1" showErrorMessage="1" sqref="O2:O289" xr:uid="{96BB0DB9-B2B7-4C58-8F48-970E70A268C9}">
      <formula1>0</formula1>
      <formula2>12</formula2>
    </dataValidation>
    <dataValidation type="list" allowBlank="1" showInputMessage="1" showErrorMessage="1" sqref="V2:V289" xr:uid="{60517796-EFF1-422E-B157-AD1B67F87809}">
      <formula1>"mk1PodUpgrade,mk2PodUpgrade,mk3PodUpgrade,mk4PodUpgrade"</formula1>
    </dataValidation>
    <dataValidation type="list" allowBlank="1" showInputMessage="1" showErrorMessage="1" sqref="AF2:AF289" xr:uid="{C38C90EA-499B-40A2-9B9C-EB4A90FA38B0}">
      <formula1>"No,Yes"</formula1>
    </dataValidation>
    <dataValidation type="list" allowBlank="1" showInputMessage="1" showErrorMessage="1" sqref="AB2:AB28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AA2:AA289</xm:sqref>
        </x14:dataValidation>
        <x14:dataValidation type="list" allowBlank="1" showInputMessage="1" showErrorMessage="1" xr:uid="{C2C7DBC4-95A6-40AF-920C-71558FF5152D}">
          <x14:formula1>
            <xm:f>TechTree!$G$2:$G$42</xm:f>
          </x14:formula1>
          <xm:sqref>N2:N289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G437"/>
  <sheetViews>
    <sheetView showGridLines="0" zoomScaleNormal="100" workbookViewId="0">
      <selection activeCell="E18" sqref="E18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</cols>
  <sheetData>
    <row r="1" spans="1:7" x14ac:dyDescent="0.35">
      <c r="A1" s="5" t="s">
        <v>200</v>
      </c>
      <c r="B1" t="s">
        <v>201</v>
      </c>
      <c r="C1" s="1" t="s">
        <v>229</v>
      </c>
      <c r="D1" t="s">
        <v>14</v>
      </c>
      <c r="E1" t="s">
        <v>593</v>
      </c>
      <c r="G1" s="2" t="s">
        <v>228</v>
      </c>
    </row>
    <row r="2" spans="1:7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E2" t="str">
        <f>IFERROR(VLOOKUP(D2,BaseTechNodes!$A$1:$A$238,1,FALSE),"Not Valid")</f>
        <v>start</v>
      </c>
      <c r="G2" s="3" t="s">
        <v>202</v>
      </c>
    </row>
    <row r="3" spans="1:7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E3" t="str">
        <f>IFERROR(VLOOKUP(D3,BaseTechNodes!$A$1:$A$238,1,FALSE),"Not Valid")</f>
        <v>basicRocketry</v>
      </c>
      <c r="G3" s="4" t="s">
        <v>208</v>
      </c>
    </row>
    <row r="4" spans="1:7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E4" t="str">
        <f>IFERROR(VLOOKUP(D4,BaseTechNodes!$A$1:$A$238,1,FALSE),"Not Valid")</f>
        <v>basicConstruction</v>
      </c>
      <c r="G4" s="4" t="s">
        <v>219</v>
      </c>
    </row>
    <row r="5" spans="1:7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E5" t="str">
        <f>IFERROR(VLOOKUP(D5,BaseTechNodes!$A$1:$A$238,1,FALSE),"Not Valid")</f>
        <v>generalConstruction</v>
      </c>
      <c r="G5" s="4" t="s">
        <v>211</v>
      </c>
    </row>
    <row r="6" spans="1:7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E6" t="str">
        <f>IFERROR(VLOOKUP(D6,BaseTechNodes!$A$1:$A$238,1,FALSE),"Not Valid")</f>
        <v>advConstruction</v>
      </c>
      <c r="G6" s="4" t="s">
        <v>355</v>
      </c>
    </row>
    <row r="7" spans="1:7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E7" t="str">
        <f>IFERROR(VLOOKUP(D7,BaseTechNodes!$A$1:$A$238,1,FALSE),"Not Valid")</f>
        <v>actuators</v>
      </c>
      <c r="G7" s="4" t="s">
        <v>204</v>
      </c>
    </row>
    <row r="8" spans="1:7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E8" t="str">
        <f>IFERROR(VLOOKUP(D8,BaseTechNodes!$A$1:$A$238,1,FALSE),"Not Valid")</f>
        <v>advActuators</v>
      </c>
      <c r="G8" s="4" t="s">
        <v>206</v>
      </c>
    </row>
    <row r="9" spans="1:7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E9" t="str">
        <f>IFERROR(VLOOKUP(D9,BaseTechNodes!$A$1:$A$238,1,FALSE),"Not Valid")</f>
        <v>experimentalActuators</v>
      </c>
      <c r="G9" s="4" t="s">
        <v>231</v>
      </c>
    </row>
    <row r="10" spans="1:7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E10" t="str">
        <f>IFERROR(VLOOKUP(D10,BaseTechNodes!$A$1:$A$238,1,FALSE),"Not Valid")</f>
        <v>offworldManufacturing</v>
      </c>
      <c r="G10" s="4" t="s">
        <v>215</v>
      </c>
    </row>
    <row r="11" spans="1:7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E11" t="str">
        <f>IFERROR(VLOOKUP(D11,BaseTechNodes!$A$1:$A$238,1,FALSE),"Not Valid")</f>
        <v>start</v>
      </c>
      <c r="G11" s="4" t="s">
        <v>213</v>
      </c>
    </row>
    <row r="12" spans="1:7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E12" t="str">
        <f>IFERROR(VLOOKUP(D12,BaseTechNodes!$A$1:$A$238,1,FALSE),"Not Valid")</f>
        <v>basicRocketry</v>
      </c>
      <c r="G12" s="4" t="s">
        <v>342</v>
      </c>
    </row>
    <row r="13" spans="1:7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E13" t="str">
        <f>IFERROR(VLOOKUP(D13,BaseTechNodes!$A$1:$A$238,1,FALSE),"Not Valid")</f>
        <v>basicConstruction</v>
      </c>
      <c r="G13" s="4" t="s">
        <v>232</v>
      </c>
    </row>
    <row r="14" spans="1:7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E14" t="str">
        <f>IFERROR(VLOOKUP(D14,BaseTechNodes!$A$1:$A$238,1,FALSE),"Not Valid")</f>
        <v>generalConstruction</v>
      </c>
      <c r="G14" s="4" t="s">
        <v>230</v>
      </c>
    </row>
    <row r="15" spans="1:7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E15" t="str">
        <f>IFERROR(VLOOKUP(D15,BaseTechNodes!$A$1:$A$238,1,FALSE),"Not Valid")</f>
        <v>advConstruction</v>
      </c>
      <c r="G15" s="4" t="s">
        <v>205</v>
      </c>
    </row>
    <row r="16" spans="1:7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E16" t="str">
        <f>IFERROR(VLOOKUP(D16,BaseTechNodes!$A$1:$A$238,1,FALSE),"Not Valid")</f>
        <v>specializedConstruction</v>
      </c>
      <c r="G16" s="4" t="s">
        <v>224</v>
      </c>
    </row>
    <row r="17" spans="1:7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E17" t="str">
        <f>IFERROR(VLOOKUP(D17,BaseTechNodes!$A$1:$A$238,1,FALSE),"Not Valid")</f>
        <v>advMetalworks</v>
      </c>
      <c r="G17" s="4" t="s">
        <v>221</v>
      </c>
    </row>
    <row r="18" spans="1:7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E18" t="str">
        <f>IFERROR(VLOOKUP(D18,BaseTechNodes!$A$1:$A$238,1,FALSE),"Not Valid")</f>
        <v>nanolathing</v>
      </c>
      <c r="G18" s="4" t="s">
        <v>214</v>
      </c>
    </row>
    <row r="19" spans="1:7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E19" t="str">
        <f>IFERROR(VLOOKUP(D19,BaseTechNodes!$A$1:$A$238,1,FALSE),"Not Valid")</f>
        <v>exoticAlloys</v>
      </c>
      <c r="G19" s="4" t="s">
        <v>337</v>
      </c>
    </row>
    <row r="20" spans="1:7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E20" t="str">
        <f>IFERROR(VLOOKUP(D20,BaseTechNodes!$A$1:$A$238,1,FALSE),"Not Valid")</f>
        <v>aerographite</v>
      </c>
      <c r="G20" s="4" t="s">
        <v>339</v>
      </c>
    </row>
    <row r="21" spans="1:7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E21" t="str">
        <f>IFERROR(VLOOKUP(D21,BaseTechNodes!$A$1:$A$238,1,FALSE),"Not Valid")</f>
        <v>start</v>
      </c>
      <c r="G21" s="4" t="s">
        <v>338</v>
      </c>
    </row>
    <row r="22" spans="1:7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E22" t="str">
        <f>IFERROR(VLOOKUP(D22,BaseTechNodes!$A$1:$A$238,1,FALSE),"Not Valid")</f>
        <v>engineering101</v>
      </c>
      <c r="G22" s="4" t="s">
        <v>336</v>
      </c>
    </row>
    <row r="23" spans="1:7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E23" t="str">
        <f>IFERROR(VLOOKUP(D23,BaseTechNodes!$A$1:$A$238,1,FALSE),"Not Valid")</f>
        <v>science201</v>
      </c>
      <c r="G23" s="4" t="s">
        <v>361</v>
      </c>
    </row>
    <row r="24" spans="1:7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E24" t="str">
        <f>IFERROR(VLOOKUP(D24,BaseTechNodes!$A$1:$A$238,1,FALSE),"Not Valid")</f>
        <v>basicScience</v>
      </c>
      <c r="G24" s="4" t="s">
        <v>220</v>
      </c>
    </row>
    <row r="25" spans="1:7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E25" t="str">
        <f>IFERROR(VLOOKUP(D25,BaseTechNodes!$A$1:$A$238,1,FALSE),"Not Valid")</f>
        <v>earlyProbes</v>
      </c>
      <c r="G25" s="4" t="s">
        <v>352</v>
      </c>
    </row>
    <row r="26" spans="1:7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E26" t="str">
        <f>IFERROR(VLOOKUP(D26,BaseTechNodes!$A$1:$A$238,1,FALSE),"Not Valid")</f>
        <v>communicationSatellites</v>
      </c>
      <c r="G26" s="4" t="s">
        <v>226</v>
      </c>
    </row>
    <row r="27" spans="1:7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E27" t="str">
        <f>IFERROR(VLOOKUP(D27,BaseTechNodes!$A$1:$A$238,1,FALSE),"Not Valid")</f>
        <v>highGainCommunications</v>
      </c>
      <c r="G27" s="4" t="s">
        <v>334</v>
      </c>
    </row>
    <row r="28" spans="1:7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E28" t="str">
        <f>IFERROR(VLOOKUP(D28,BaseTechNodes!$A$1:$A$238,1,FALSE),"Not Valid")</f>
        <v>signalProcessing</v>
      </c>
      <c r="G28" s="4" t="s">
        <v>218</v>
      </c>
    </row>
    <row r="29" spans="1:7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E29" t="str">
        <f>IFERROR(VLOOKUP(D29,BaseTechNodes!$A$1:$A$238,1,FALSE),"Not Valid")</f>
        <v>digitalSignalProcessing</v>
      </c>
      <c r="G29" s="4" t="s">
        <v>233</v>
      </c>
    </row>
    <row r="30" spans="1:7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E30" t="str">
        <f>IFERROR(VLOOKUP(D30,BaseTechNodes!$A$1:$A$238,1,FALSE),"Not Valid")</f>
        <v>xBandCommunications</v>
      </c>
      <c r="G30" s="4" t="s">
        <v>222</v>
      </c>
    </row>
    <row r="31" spans="1:7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E31" t="str">
        <f>IFERROR(VLOOKUP(D31,BaseTechNodes!$A$1:$A$238,1,FALSE),"Not Valid")</f>
        <v>deepSpaceOpticalCommunications</v>
      </c>
      <c r="G31" s="4" t="s">
        <v>207</v>
      </c>
    </row>
    <row r="32" spans="1:7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E32" t="str">
        <f>IFERROR(VLOOKUP(D32,BaseTechNodes!$A$1:$A$238,1,FALSE),"Not Valid")</f>
        <v>quantumCommunications</v>
      </c>
      <c r="G32" s="4" t="s">
        <v>210</v>
      </c>
    </row>
    <row r="33" spans="1:7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E33" t="str">
        <f>IFERROR(VLOOKUP(D33,BaseTechNodes!$A$1:$A$238,1,FALSE),"Not Valid")</f>
        <v>start</v>
      </c>
      <c r="G33" s="4" t="s">
        <v>9</v>
      </c>
    </row>
    <row r="34" spans="1:7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E34" t="str">
        <f>IFERROR(VLOOKUP(D34,BaseTechNodes!$A$1:$A$238,1,FALSE),"Not Valid")</f>
        <v>engineering101</v>
      </c>
      <c r="G34" s="4" t="s">
        <v>212</v>
      </c>
    </row>
    <row r="35" spans="1:7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E35" t="str">
        <f>IFERROR(VLOOKUP(D35,BaseTechNodes!$A$1:$A$238,1,FALSE),"Not Valid")</f>
        <v>science201</v>
      </c>
      <c r="G35" s="4" t="s">
        <v>217</v>
      </c>
    </row>
    <row r="36" spans="1:7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E36" t="str">
        <f>IFERROR(VLOOKUP(D36,BaseTechNodes!$A$1:$A$238,1,FALSE),"Not Valid")</f>
        <v>batteryTech</v>
      </c>
      <c r="G36" s="4" t="s">
        <v>216</v>
      </c>
    </row>
    <row r="37" spans="1:7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E37" t="str">
        <f>IFERROR(VLOOKUP(D37,BaseTechNodes!$A$1:$A$238,1,FALSE),"Not Valid")</f>
        <v>electrics</v>
      </c>
      <c r="G37" s="4" t="s">
        <v>351</v>
      </c>
    </row>
    <row r="38" spans="1:7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E38" t="str">
        <f>IFERROR(VLOOKUP(D38,BaseTechNodes!$A$1:$A$238,1,FALSE),"Not Valid")</f>
        <v>advElectrics</v>
      </c>
      <c r="G38" s="4" t="s">
        <v>209</v>
      </c>
    </row>
    <row r="39" spans="1:7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E39" t="str">
        <f>IFERROR(VLOOKUP(D39,BaseTechNodes!$A$1:$A$238,1,FALSE),"Not Valid")</f>
        <v>largeElectrics</v>
      </c>
      <c r="G39" s="4" t="s">
        <v>227</v>
      </c>
    </row>
    <row r="40" spans="1:7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E40" t="str">
        <f>IFERROR(VLOOKUP(D40,BaseTechNodes!$A$1:$A$238,1,FALSE),"Not Valid")</f>
        <v>specializedElectrics</v>
      </c>
      <c r="G40" s="4" t="s">
        <v>225</v>
      </c>
    </row>
    <row r="41" spans="1:7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E41" t="str">
        <f>IFERROR(VLOOKUP(D41,BaseTechNodes!$A$1:$A$238,1,FALSE),"Not Valid")</f>
        <v>experimentalElectrics</v>
      </c>
      <c r="G41" s="4" t="s">
        <v>223</v>
      </c>
    </row>
    <row r="42" spans="1:7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E42" t="str">
        <f>IFERROR(VLOOKUP(D42,BaseTechNodes!$A$1:$A$238,1,FALSE),"Not Valid")</f>
        <v>highTechElectricalSystems</v>
      </c>
      <c r="G42" s="20" t="s">
        <v>113</v>
      </c>
    </row>
    <row r="43" spans="1:7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  <c r="E43" t="str">
        <f>IFERROR(VLOOKUP(D43,BaseTechNodes!$A$1:$A$238,1,FALSE),"Not Valid")</f>
        <v>highPowerElectricalSystems</v>
      </c>
    </row>
    <row r="44" spans="1:7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  <c r="E44" t="str">
        <f>IFERROR(VLOOKUP(D44,BaseTechNodes!$A$1:$A$238,1,FALSE),"Not Valid")</f>
        <v>experimentalElectricalSystems</v>
      </c>
    </row>
    <row r="45" spans="1:7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  <c r="E45" t="str">
        <f>IFERROR(VLOOKUP(D45,BaseTechNodes!$A$1:$A$238,1,FALSE),"Not Valid")</f>
        <v>exoticElectricalSystems</v>
      </c>
    </row>
    <row r="46" spans="1:7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  <c r="E46" t="str">
        <f>IFERROR(VLOOKUP(D46,BaseTechNodes!$A$1:$A$238,1,FALSE),"Not Valid")</f>
        <v>start</v>
      </c>
    </row>
    <row r="47" spans="1:7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  <c r="E47" t="str">
        <f>IFERROR(VLOOKUP(D47,BaseTechNodes!$A$1:$A$238,1,FALSE),"Not Valid")</f>
        <v>earlyFlight</v>
      </c>
    </row>
    <row r="48" spans="1:7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  <c r="E48" t="str">
        <f>IFERROR(VLOOKUP(D48,BaseTechNodes!$A$1:$A$238,1,FALSE),"Not Valid")</f>
        <v>stability</v>
      </c>
    </row>
    <row r="49" spans="1:5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  <c r="E49" t="str">
        <f>IFERROR(VLOOKUP(D49,BaseTechNodes!$A$1:$A$238,1,FALSE),"Not Valid")</f>
        <v>aviation</v>
      </c>
    </row>
    <row r="50" spans="1:5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  <c r="E50" t="str">
        <f>IFERROR(VLOOKUP(D50,BaseTechNodes!$A$1:$A$238,1,FALSE),"Not Valid")</f>
        <v>streamlinedFlight</v>
      </c>
    </row>
    <row r="51" spans="1:5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  <c r="E51" t="str">
        <f>IFERROR(VLOOKUP(D51,BaseTechNodes!$A$1:$A$238,1,FALSE),"Not Valid")</f>
        <v>supersonicFlight</v>
      </c>
    </row>
    <row r="52" spans="1:5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  <c r="E52" t="str">
        <f>IFERROR(VLOOKUP(D52,BaseTechNodes!$A$1:$A$238,1,FALSE),"Not Valid")</f>
        <v>highAltitudeFlight</v>
      </c>
    </row>
    <row r="53" spans="1:5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  <c r="E53" t="str">
        <f>IFERROR(VLOOKUP(D53,BaseTechNodes!$A$1:$A$238,1,FALSE),"Not Valid")</f>
        <v>hypersonicFlight</v>
      </c>
    </row>
    <row r="54" spans="1:5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  <c r="E54" t="str">
        <f>IFERROR(VLOOKUP(D54,BaseTechNodes!$A$1:$A$238,1,FALSE),"Not Valid")</f>
        <v>aerospaceTech</v>
      </c>
    </row>
    <row r="55" spans="1:5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  <c r="E56" t="str">
        <f>IFERROR(VLOOKUP(D56,BaseTechNodes!$A$1:$A$238,1,FALSE),"Not Valid")</f>
        <v>simpleCommandModules</v>
      </c>
    </row>
    <row r="57" spans="1:5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  <c r="E57" t="str">
        <f>IFERROR(VLOOKUP(D57,BaseTechNodes!$A$1:$A$238,1,FALSE),"Not Valid")</f>
        <v>commandModules</v>
      </c>
    </row>
    <row r="58" spans="1:5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  <c r="E58" t="str">
        <f>IFERROR(VLOOKUP(D58,BaseTechNodes!$A$1:$A$238,1,FALSE),"Not Valid")</f>
        <v>heavyCommandModules</v>
      </c>
    </row>
    <row r="59" spans="1:5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  <c r="E61" t="str">
        <f>IFERROR(VLOOKUP(D61,BaseTechNodes!$A$1:$A$238,1,FALSE),"Not Valid")</f>
        <v>heavyCommandCenters</v>
      </c>
    </row>
    <row r="62" spans="1:5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  <c r="E66" t="str">
        <f>IFERROR(VLOOKUP(D66,BaseTechNodes!$A$1:$A$238,1,FALSE),"Not Valid")</f>
        <v>specializedLanders</v>
      </c>
    </row>
    <row r="67" spans="1:5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  <c r="E67" t="str">
        <f>IFERROR(VLOOKUP(D67,BaseTechNodes!$A$1:$A$238,1,FALSE),"Not Valid")</f>
        <v>heavyLanders</v>
      </c>
    </row>
    <row r="68" spans="1:5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  <c r="E68" t="str">
        <f>IFERROR(VLOOKUP(D68,BaseTechNodes!$A$1:$A$238,1,FALSE),"Not Valid")</f>
        <v>start</v>
      </c>
    </row>
    <row r="69" spans="1:5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  <c r="E69" t="str">
        <f>IFERROR(VLOOKUP(D69,BaseTechNodes!$A$1:$A$238,1,FALSE),"Not Valid")</f>
        <v>basicCryoRocketry</v>
      </c>
    </row>
    <row r="70" spans="1:5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  <c r="E70" t="str">
        <f>IFERROR(VLOOKUP(D70,BaseTechNodes!$A$1:$A$238,1,FALSE),"Not Valid")</f>
        <v>generalCryoRocketry</v>
      </c>
    </row>
    <row r="71" spans="1:5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  <c r="E71" t="str">
        <f>IFERROR(VLOOKUP(D71,BaseTechNodes!$A$1:$A$238,1,FALSE),"Not Valid")</f>
        <v>advancedCryoRocketry</v>
      </c>
    </row>
    <row r="72" spans="1:5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  <c r="E72" t="str">
        <f>IFERROR(VLOOKUP(D72,BaseTechNodes!$A$1:$A$238,1,FALSE),"Not Valid")</f>
        <v>heavyCryoRocketry</v>
      </c>
    </row>
    <row r="73" spans="1:5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  <c r="E73" t="str">
        <f>IFERROR(VLOOKUP(D73,BaseTechNodes!$A$1:$A$238,1,FALSE),"Not Valid")</f>
        <v>heavierCryoRocketry</v>
      </c>
    </row>
    <row r="74" spans="1:5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  <c r="E75" t="str">
        <f>IFERROR(VLOOKUP(D75,BaseTechNodes!$A$1:$A$238,1,FALSE),"Not Valid")</f>
        <v>veryHeavyCryoRocketry</v>
      </c>
    </row>
    <row r="76" spans="1:5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  <c r="E77" t="str">
        <f>IFERROR(VLOOKUP(D77,BaseTechNodes!$A$1:$A$238,1,FALSE),"Not Valid")</f>
        <v>giganticCryoRocketry</v>
      </c>
    </row>
    <row r="78" spans="1:5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  <c r="E78" t="str">
        <f>IFERROR(VLOOKUP(D78,BaseTechNodes!$A$1:$A$238,1,FALSE),"Not Valid")</f>
        <v>colossalCryoRocketry</v>
      </c>
    </row>
    <row r="79" spans="1:5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  <c r="E79" t="str">
        <f>IFERROR(VLOOKUP(D79,BaseTechNodes!$A$1:$A$238,1,FALSE),"Not Valid")</f>
        <v>start</v>
      </c>
    </row>
    <row r="80" spans="1:5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  <c r="E80" t="str">
        <f>IFERROR(VLOOKUP(D80,BaseTechNodes!$A$1:$A$238,1,FALSE),"Not Valid")</f>
        <v>basicRocketry</v>
      </c>
    </row>
    <row r="81" spans="1:5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  <c r="E81" t="str">
        <f>IFERROR(VLOOKUP(D81,BaseTechNodes!$A$1:$A$238,1,FALSE),"Not Valid")</f>
        <v>basicConstruction</v>
      </c>
    </row>
    <row r="82" spans="1:5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  <c r="E82" t="str">
        <f>IFERROR(VLOOKUP(D82,BaseTechNodes!$A$1:$A$238,1,FALSE),"Not Valid")</f>
        <v>decoupling</v>
      </c>
    </row>
    <row r="83" spans="1:5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  <c r="E83" t="str">
        <f>IFERROR(VLOOKUP(D83,BaseTechNodes!$A$1:$A$238,1,FALSE),"Not Valid")</f>
        <v>docking</v>
      </c>
    </row>
    <row r="84" spans="1:5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  <c r="E84" t="str">
        <f>IFERROR(VLOOKUP(D84,BaseTechNodes!$A$1:$A$238,1,FALSE),"Not Valid")</f>
        <v>advancedDecoupling</v>
      </c>
    </row>
    <row r="85" spans="1:5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  <c r="E85" t="str">
        <f>IFERROR(VLOOKUP(D85,BaseTechNodes!$A$1:$A$238,1,FALSE),"Not Valid")</f>
        <v>enginePlates</v>
      </c>
    </row>
    <row r="86" spans="1:5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  <c r="E86" t="str">
        <f>IFERROR(VLOOKUP(D86,BaseTechNodes!$A$1:$A$238,1,FALSE),"Not Valid")</f>
        <v>advancedDocking</v>
      </c>
    </row>
    <row r="87" spans="1:5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  <c r="E87" t="str">
        <f>IFERROR(VLOOKUP(D87,BaseTechNodes!$A$1:$A$238,1,FALSE),"Not Valid")</f>
        <v>advancedEnginePlates</v>
      </c>
    </row>
    <row r="88" spans="1:5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  <c r="E89" t="str">
        <f>IFERROR(VLOOKUP(D89,BaseTechNodes!$A$1:$A$238,1,FALSE),"Not Valid")</f>
        <v>extremeFuelStorage</v>
      </c>
    </row>
    <row r="90" spans="1:5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  <c r="E90" t="str">
        <f>IFERROR(VLOOKUP(D90,BaseTechNodes!$A$1:$A$238,1,FALSE),"Not Valid")</f>
        <v>basicFlightControl</v>
      </c>
    </row>
    <row r="91" spans="1:5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  <c r="E91" t="str">
        <f>IFERROR(VLOOKUP(D91,BaseTechNodes!$A$1:$A$238,1,FALSE),"Not Valid")</f>
        <v>flightControl</v>
      </c>
    </row>
    <row r="92" spans="1:5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  <c r="E92" t="str">
        <f>IFERROR(VLOOKUP(D92,BaseTechNodes!$A$1:$A$238,1,FALSE),"Not Valid")</f>
        <v>propulsionSystems</v>
      </c>
    </row>
    <row r="93" spans="1:5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  <c r="E93" t="str">
        <f>IFERROR(VLOOKUP(D93,BaseTechNodes!$A$1:$A$238,1,FALSE),"Not Valid")</f>
        <v>precisionPropulsion</v>
      </c>
    </row>
    <row r="94" spans="1:5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  <c r="E95" t="str">
        <f>IFERROR(VLOOKUP(D95,BaseTechNodes!$A$1:$A$238,1,FALSE),"Not Valid")</f>
        <v>ionPropulsion</v>
      </c>
    </row>
    <row r="96" spans="1:5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  <c r="E96" t="str">
        <f>IFERROR(VLOOKUP(D96,BaseTechNodes!$A$1:$A$238,1,FALSE),"Not Valid")</f>
        <v>advIonPropulsion</v>
      </c>
    </row>
    <row r="97" spans="1:5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  <c r="E97" t="str">
        <f>IFERROR(VLOOKUP(D97,BaseTechNodes!$A$1:$A$238,1,FALSE),"Not Valid")</f>
        <v>advGriddedThrusters</v>
      </c>
    </row>
    <row r="98" spans="1:5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  <c r="E98" t="str">
        <f>IFERROR(VLOOKUP(D98,BaseTechNodes!$A$1:$A$238,1,FALSE),"Not Valid")</f>
        <v>expGriddedThrusters</v>
      </c>
    </row>
    <row r="99" spans="1:5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  <c r="E100" t="str">
        <f>IFERROR(VLOOKUP(D100,BaseTechNodes!$A$1:$A$238,1,FALSE),"Not Valid")</f>
        <v>start</v>
      </c>
    </row>
    <row r="101" spans="1:5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  <c r="E101" t="str">
        <f>IFERROR(VLOOKUP(D101,BaseTechNodes!$A$1:$A$238,1,FALSE),"Not Valid")</f>
        <v>earlyFlight</v>
      </c>
    </row>
    <row r="102" spans="1:5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  <c r="E102" t="str">
        <f>IFERROR(VLOOKUP(D102,BaseTechNodes!$A$1:$A$238,1,FALSE),"Not Valid")</f>
        <v>stability</v>
      </c>
    </row>
    <row r="103" spans="1:5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  <c r="E103" t="str">
        <f>IFERROR(VLOOKUP(D103,BaseTechNodes!$A$1:$A$238,1,FALSE),"Not Valid")</f>
        <v>aviation</v>
      </c>
    </row>
    <row r="104" spans="1:5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  <c r="E104" t="str">
        <f>IFERROR(VLOOKUP(D104,BaseTechNodes!$A$1:$A$238,1,FALSE),"Not Valid")</f>
        <v>streamlinedFlight</v>
      </c>
    </row>
    <row r="105" spans="1:5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  <c r="E105" t="str">
        <f>IFERROR(VLOOKUP(D105,BaseTechNodes!$A$1:$A$238,1,FALSE),"Not Valid")</f>
        <v>supersonicFlight</v>
      </c>
    </row>
    <row r="106" spans="1:5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  <c r="E106" t="str">
        <f>IFERROR(VLOOKUP(D106,BaseTechNodes!$A$1:$A$238,1,FALSE),"Not Valid")</f>
        <v>highAltitudeFlight</v>
      </c>
    </row>
    <row r="107" spans="1:5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  <c r="E107" t="str">
        <f>IFERROR(VLOOKUP(D107,BaseTechNodes!$A$1:$A$238,1,FALSE),"Not Valid")</f>
        <v>hypersonicFlight</v>
      </c>
    </row>
    <row r="108" spans="1:5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  <c r="E108" t="str">
        <f>IFERROR(VLOOKUP(D108,BaseTechNodes!$A$1:$A$238,1,FALSE),"Not Valid")</f>
        <v>aerospaceTech</v>
      </c>
    </row>
    <row r="109" spans="1:5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  <c r="E110" t="str">
        <f>IFERROR(VLOOKUP(D110,BaseTechNodes!$A$1:$A$238,1,FALSE),"Not Valid")</f>
        <v>start</v>
      </c>
    </row>
    <row r="111" spans="1:5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  <c r="E111" t="str">
        <f>IFERROR(VLOOKUP(D111,BaseTechNodes!$A$1:$A$238,1,FALSE),"Not Valid")</f>
        <v>earlyFlight</v>
      </c>
    </row>
    <row r="112" spans="1:5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  <c r="E112" t="str">
        <f>IFERROR(VLOOKUP(D112,BaseTechNodes!$A$1:$A$238,1,FALSE),"Not Valid")</f>
        <v>stability</v>
      </c>
    </row>
    <row r="113" spans="1:5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  <c r="E113" t="str">
        <f>IFERROR(VLOOKUP(D113,BaseTechNodes!$A$1:$A$238,1,FALSE),"Not Valid")</f>
        <v>aviation</v>
      </c>
    </row>
    <row r="114" spans="1:5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  <c r="E115" t="str">
        <f>IFERROR(VLOOKUP(D115,BaseTechNodes!$A$1:$A$238,1,FALSE),"Not Valid")</f>
        <v>advAerodynamics</v>
      </c>
    </row>
    <row r="116" spans="1:5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  <c r="E116" t="str">
        <f>IFERROR(VLOOKUP(D116,BaseTechNodes!$A$1:$A$238,1,FALSE),"Not Valid")</f>
        <v>heavyAerodynamics</v>
      </c>
    </row>
    <row r="117" spans="1:5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  <c r="E120" t="str">
        <f>IFERROR(VLOOKUP(D120,BaseTechNodes!$A$1:$A$238,1,FALSE),"Not Valid")</f>
        <v>spaceExploration</v>
      </c>
    </row>
    <row r="121" spans="1:5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  <c r="E121" t="str">
        <f>IFERROR(VLOOKUP(D121,BaseTechNodes!$A$1:$A$238,1,FALSE),"Not Valid")</f>
        <v>advExploration</v>
      </c>
    </row>
    <row r="122" spans="1:5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  <c r="E122" t="str">
        <f>IFERROR(VLOOKUP(D122,BaseTechNodes!$A$1:$A$238,1,FALSE),"Not Valid")</f>
        <v>start</v>
      </c>
    </row>
    <row r="123" spans="1:5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  <c r="E123" t="str">
        <f>IFERROR(VLOOKUP(D123,BaseTechNodes!$A$1:$A$238,1,FALSE),"Not Valid")</f>
        <v>earlyFlight</v>
      </c>
    </row>
    <row r="124" spans="1:5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  <c r="E124" t="str">
        <f>IFERROR(VLOOKUP(D124,BaseTechNodes!$A$1:$A$238,1,FALSE),"Not Valid")</f>
        <v>stability</v>
      </c>
    </row>
    <row r="125" spans="1:5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  <c r="E125" t="str">
        <f>IFERROR(VLOOKUP(D125,BaseTechNodes!$A$1:$A$238,1,FALSE),"Not Valid")</f>
        <v>aviation</v>
      </c>
    </row>
    <row r="126" spans="1:5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  <c r="E126" t="str">
        <f>IFERROR(VLOOKUP(D126,BaseTechNodes!$A$1:$A$238,1,FALSE),"Not Valid")</f>
        <v>landing</v>
      </c>
    </row>
    <row r="127" spans="1:5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  <c r="E127" t="str">
        <f>IFERROR(VLOOKUP(D127,BaseTechNodes!$A$1:$A$238,1,FALSE),"Not Valid")</f>
        <v>fieldScience</v>
      </c>
    </row>
    <row r="128" spans="1:5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  <c r="E128" t="str">
        <f>IFERROR(VLOOKUP(D128,BaseTechNodes!$A$1:$A$238,1,FALSE),"Not Valid")</f>
        <v>advLanding</v>
      </c>
    </row>
    <row r="129" spans="1:5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  <c r="E129" t="str">
        <f>IFERROR(VLOOKUP(D129,BaseTechNodes!$A$1:$A$238,1,FALSE),"Not Valid")</f>
        <v>heavyLanding</v>
      </c>
    </row>
    <row r="130" spans="1:5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  <c r="E130" t="str">
        <f>IFERROR(VLOOKUP(D130,BaseTechNodes!$A$1:$A$238,1,FALSE),"Not Valid")</f>
        <v>advancedMotors</v>
      </c>
    </row>
    <row r="131" spans="1:5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  <c r="E131" t="str">
        <f>IFERROR(VLOOKUP(D131,BaseTechNodes!$A$1:$A$238,1,FALSE),"Not Valid")</f>
        <v>start</v>
      </c>
    </row>
    <row r="132" spans="1:5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  <c r="E132" t="str">
        <f>IFERROR(VLOOKUP(D132,BaseTechNodes!$A$1:$A$238,1,FALSE),"Not Valid")</f>
        <v>basicRocketry</v>
      </c>
    </row>
    <row r="133" spans="1:5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  <c r="E133" t="str">
        <f>IFERROR(VLOOKUP(D133,BaseTechNodes!$A$1:$A$238,1,FALSE),"Not Valid")</f>
        <v>generalRocketry</v>
      </c>
    </row>
    <row r="134" spans="1:5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  <c r="E134" t="str">
        <f>IFERROR(VLOOKUP(D134,BaseTechNodes!$A$1:$A$238,1,FALSE),"Not Valid")</f>
        <v>advRocketry</v>
      </c>
    </row>
    <row r="135" spans="1:5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  <c r="E135" t="str">
        <f>IFERROR(VLOOKUP(D135,BaseTechNodes!$A$1:$A$238,1,FALSE),"Not Valid")</f>
        <v>heavyRocketry</v>
      </c>
    </row>
    <row r="136" spans="1:5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  <c r="E136" t="str">
        <f>IFERROR(VLOOKUP(D136,BaseTechNodes!$A$1:$A$238,1,FALSE),"Not Valid")</f>
        <v>heavierRocketry</v>
      </c>
    </row>
    <row r="137" spans="1:5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  <c r="E138" t="str">
        <f>IFERROR(VLOOKUP(D138,BaseTechNodes!$A$1:$A$238,1,FALSE),"Not Valid")</f>
        <v>veryHeavyRocketry</v>
      </c>
    </row>
    <row r="139" spans="1:5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  <c r="E140" t="str">
        <f>IFERROR(VLOOKUP(D140,BaseTechNodes!$A$1:$A$238,1,FALSE),"Not Valid")</f>
        <v>giganticRocketry</v>
      </c>
    </row>
    <row r="141" spans="1:5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  <c r="E141" t="str">
        <f>IFERROR(VLOOKUP(D141,BaseTechNodes!$A$1:$A$238,1,FALSE),"Not Valid")</f>
        <v>colossalRocketry</v>
      </c>
    </row>
    <row r="142" spans="1:5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  <c r="E142" t="str">
        <f>IFERROR(VLOOKUP(D142,BaseTechNodes!$A$1:$A$238,1,FALSE),"Not Valid")</f>
        <v>start</v>
      </c>
    </row>
    <row r="143" spans="1:5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  <c r="E143" t="str">
        <f>IFERROR(VLOOKUP(D143,BaseTechNodes!$A$1:$A$238,1,FALSE),"Not Valid")</f>
        <v>basicRocketry</v>
      </c>
    </row>
    <row r="144" spans="1:5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  <c r="E144" t="str">
        <f>IFERROR(VLOOKUP(D144,BaseTechNodes!$A$1:$A$238,1,FALSE),"Not Valid")</f>
        <v>earlyFuelSystems</v>
      </c>
    </row>
    <row r="145" spans="1:5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  <c r="E145" t="str">
        <f>IFERROR(VLOOKUP(D145,BaseTechNodes!$A$1:$A$238,1,FALSE),"Not Valid")</f>
        <v>basicFuelSystems</v>
      </c>
    </row>
    <row r="146" spans="1:5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  <c r="E146" t="str">
        <f>IFERROR(VLOOKUP(D146,BaseTechNodes!$A$1:$A$238,1,FALSE),"Not Valid")</f>
        <v>fuelSystems</v>
      </c>
    </row>
    <row r="147" spans="1:5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  <c r="E147" t="str">
        <f>IFERROR(VLOOKUP(D147,BaseTechNodes!$A$1:$A$238,1,FALSE),"Not Valid")</f>
        <v>advFuelSystems</v>
      </c>
    </row>
    <row r="148" spans="1:5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  <c r="E151" t="str">
        <f>IFERROR(VLOOKUP(D151,BaseTechNodes!$A$1:$A$238,1,FALSE),"Not Valid")</f>
        <v>exoticFuelStorage</v>
      </c>
    </row>
    <row r="152" spans="1:5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  <c r="E153" t="str">
        <f>IFERROR(VLOOKUP(D153,BaseTechNodes!$A$1:$A$238,1,FALSE),"Not Valid")</f>
        <v>start</v>
      </c>
    </row>
    <row r="154" spans="1:5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  <c r="E154" t="str">
        <f>IFERROR(VLOOKUP(D154,BaseTechNodes!$A$1:$A$238,1,FALSE),"Not Valid")</f>
        <v>basicRocketry</v>
      </c>
    </row>
    <row r="155" spans="1:5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  <c r="E156" t="str">
        <f>IFERROR(VLOOKUP(D156,BaseTechNodes!$A$1:$A$238,1,FALSE),"Not Valid")</f>
        <v>flightControl</v>
      </c>
    </row>
    <row r="157" spans="1:5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  <c r="E157" t="str">
        <f>IFERROR(VLOOKUP(D157,BaseTechNodes!$A$1:$A$238,1,FALSE),"Not Valid")</f>
        <v>advFlightControl</v>
      </c>
    </row>
    <row r="158" spans="1:5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  <c r="E160" t="str">
        <f>IFERROR(VLOOKUP(D160,BaseTechNodes!$A$1:$A$238,1,FALSE),"Not Valid")</f>
        <v>exoticControl</v>
      </c>
    </row>
    <row r="161" spans="1:5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  <c r="E164" t="str">
        <f>IFERROR(VLOOKUP(D164,BaseTechNodes!$A$1:$A$238,1,FALSE),"Not Valid")</f>
        <v>nuclearPropulsion</v>
      </c>
    </row>
    <row r="165" spans="1:5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340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  <c r="E170" t="str">
        <f>IFERROR(VLOOKUP(D170,BaseTechNodes!$A$1:$A$238,1,FALSE),"Not Valid")</f>
        <v>survivability</v>
      </c>
    </row>
    <row r="171" spans="1:5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  <c r="E172" t="str">
        <f>IFERROR(VLOOKUP(D172,BaseTechNodes!$A$1:$A$238,1,FALSE),"Not Valid")</f>
        <v>spaceExploration</v>
      </c>
    </row>
    <row r="173" spans="1:5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  <c r="E173" t="str">
        <f>IFERROR(VLOOKUP(D173,BaseTechNodes!$A$1:$A$238,1,FALSE),"Not Valid")</f>
        <v>advExploration</v>
      </c>
    </row>
    <row r="174" spans="1:5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  <c r="E174" t="str">
        <f>IFERROR(VLOOKUP(D174,BaseTechNodes!$A$1:$A$238,1,FALSE),"Not Valid")</f>
        <v>plasmaPropulsion</v>
      </c>
    </row>
    <row r="175" spans="1:5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  <c r="E175" t="str">
        <f>IFERROR(VLOOKUP(D175,BaseTechNodes!$A$1:$A$238,1,FALSE),"Not Valid")</f>
        <v>advEMSystems</v>
      </c>
    </row>
    <row r="176" spans="1:5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341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  <c r="E178" t="str">
        <f>IFERROR(VLOOKUP(D178,BaseTechNodes!$A$1:$A$238,1,FALSE),"Not Valid")</f>
        <v>start</v>
      </c>
    </row>
    <row r="179" spans="1:5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  <c r="E179" t="str">
        <f>IFERROR(VLOOKUP(D179,BaseTechNodes!$A$1:$A$238,1,FALSE),"Not Valid")</f>
        <v>engineering101</v>
      </c>
    </row>
    <row r="180" spans="1:5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  <c r="E180" t="str">
        <f>IFERROR(VLOOKUP(D180,BaseTechNodes!$A$1:$A$238,1,FALSE),"Not Valid")</f>
        <v>science201</v>
      </c>
    </row>
    <row r="181" spans="1:5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  <c r="E181" t="str">
        <f>IFERROR(VLOOKUP(D181,BaseTechNodes!$A$1:$A$238,1,FALSE),"Not Valid")</f>
        <v>basicScience</v>
      </c>
    </row>
    <row r="182" spans="1:5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  <c r="E182" t="str">
        <f>IFERROR(VLOOKUP(D182,BaseTechNodes!$A$1:$A$238,1,FALSE),"Not Valid")</f>
        <v>earlyProbes</v>
      </c>
    </row>
    <row r="183" spans="1:5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  <c r="E184" t="str">
        <f>IFERROR(VLOOKUP(D184,BaseTechNodes!$A$1:$A$238,1,FALSE),"Not Valid")</f>
        <v>unmannedTech</v>
      </c>
    </row>
    <row r="185" spans="1:5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  <c r="E185" t="str">
        <f>IFERROR(VLOOKUP(D185,BaseTechNodes!$A$1:$A$238,1,FALSE),"Not Valid")</f>
        <v>advUnmanned</v>
      </c>
    </row>
    <row r="186" spans="1:5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  <c r="E186" t="str">
        <f>IFERROR(VLOOKUP(D186,BaseTechNodes!$A$1:$A$238,1,FALSE),"Not Valid")</f>
        <v>largeUnmanned</v>
      </c>
    </row>
    <row r="187" spans="1:5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342</v>
      </c>
      <c r="B188">
        <v>7</v>
      </c>
      <c r="C188" s="1" t="str">
        <f t="shared" si="2"/>
        <v>Drone Core7</v>
      </c>
      <c r="D188" t="s">
        <v>31</v>
      </c>
      <c r="E188" t="str">
        <f>IFERROR(VLOOKUP(D188,BaseTechNodes!$A$1:$A$238,1,FALSE),"Not Valid")</f>
        <v>automation</v>
      </c>
    </row>
    <row r="189" spans="1:5" x14ac:dyDescent="0.35">
      <c r="A189" s="5" t="s">
        <v>342</v>
      </c>
      <c r="B189">
        <v>8</v>
      </c>
      <c r="C189" s="1" t="str">
        <f t="shared" si="2"/>
        <v>Drone Core8</v>
      </c>
      <c r="D189" t="s">
        <v>175</v>
      </c>
      <c r="E189" t="str">
        <f>IFERROR(VLOOKUP(D189,BaseTechNodes!$A$1:$A$238,1,FALSE),"Not Valid")</f>
        <v>mechatronics</v>
      </c>
    </row>
    <row r="190" spans="1:5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  <c r="E190" t="str">
        <f>IFERROR(VLOOKUP(D190,BaseTechNodes!$A$1:$A$238,1,FALSE),"Not Valid")</f>
        <v>start</v>
      </c>
    </row>
    <row r="191" spans="1:5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  <c r="E191" t="str">
        <f>IFERROR(VLOOKUP(D191,BaseTechNodes!$A$1:$A$238,1,FALSE),"Not Valid")</f>
        <v>engineering101</v>
      </c>
    </row>
    <row r="192" spans="1:5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  <c r="E192" t="str">
        <f>IFERROR(VLOOKUP(D192,BaseTechNodes!$A$1:$A$238,1,FALSE),"Not Valid")</f>
        <v>science201</v>
      </c>
    </row>
    <row r="193" spans="1:5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  <c r="E193" t="str">
        <f>IFERROR(VLOOKUP(D193,BaseTechNodes!$A$1:$A$238,1,FALSE),"Not Valid")</f>
        <v>basicScience</v>
      </c>
    </row>
    <row r="194" spans="1:5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  <c r="E194" t="str">
        <f>IFERROR(VLOOKUP(D194,BaseTechNodes!$A$1:$A$238,1,FALSE),"Not Valid")</f>
        <v>appliedScience</v>
      </c>
    </row>
    <row r="195" spans="1:5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  <c r="E195" t="str">
        <f>IFERROR(VLOOKUP(D195,BaseTechNodes!$A$1:$A$238,1,FALSE),"Not Valid")</f>
        <v>exactScience</v>
      </c>
    </row>
    <row r="196" spans="1:5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  <c r="E196" t="str">
        <f>IFERROR(VLOOKUP(D196,BaseTechNodes!$A$1:$A$238,1,FALSE),"Not Valid")</f>
        <v>scienceTech</v>
      </c>
    </row>
    <row r="197" spans="1:5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  <c r="E197" t="str">
        <f>IFERROR(VLOOKUP(D197,BaseTechNodes!$A$1:$A$238,1,FALSE),"Not Valid")</f>
        <v>advScienceTech</v>
      </c>
    </row>
    <row r="198" spans="1:5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  <c r="E199" t="str">
        <f>IFERROR(VLOOKUP(D199,BaseTechNodes!$A$1:$A$238,1,FALSE),"Not Valid")</f>
        <v>metascience</v>
      </c>
    </row>
    <row r="200" spans="1:5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  <c r="E200" t="str">
        <f>IFERROR(VLOOKUP(D200,BaseTechNodes!$A$1:$A$238,1,FALSE),"Not Valid")</f>
        <v>start</v>
      </c>
    </row>
    <row r="201" spans="1:5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  <c r="E201" t="str">
        <f>IFERROR(VLOOKUP(D201,BaseTechNodes!$A$1:$A$238,1,FALSE),"Not Valid")</f>
        <v>basicRocketry</v>
      </c>
    </row>
    <row r="202" spans="1:5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  <c r="E203" t="str">
        <f>IFERROR(VLOOKUP(D203,BaseTechNodes!$A$1:$A$238,1,FALSE),"Not Valid")</f>
        <v>flightControl</v>
      </c>
    </row>
    <row r="204" spans="1:5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  <c r="E204" t="str">
        <f>IFERROR(VLOOKUP(D204,BaseTechNodes!$A$1:$A$238,1,FALSE),"Not Valid")</f>
        <v>advFlightControl</v>
      </c>
    </row>
    <row r="205" spans="1:5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  <c r="E207" t="str">
        <f>IFERROR(VLOOKUP(D207,BaseTechNodes!$A$1:$A$238,1,FALSE),"Not Valid")</f>
        <v>exoticControl</v>
      </c>
    </row>
    <row r="208" spans="1:5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  <c r="E209" t="str">
        <f>IFERROR(VLOOKUP(D209,BaseTechNodes!$A$1:$A$238,1,FALSE),"Not Valid")</f>
        <v>reentryModule</v>
      </c>
    </row>
    <row r="210" spans="1:5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  <c r="E211" t="str">
        <f>IFERROR(VLOOKUP(D211,BaseTechNodes!$A$1:$A$238,1,FALSE),"Not Valid")</f>
        <v>start</v>
      </c>
    </row>
    <row r="212" spans="1:5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  <c r="E212" t="str">
        <f>IFERROR(VLOOKUP(D212,BaseTechNodes!$A$1:$A$238,1,FALSE),"Not Valid")</f>
        <v>earlyFlight</v>
      </c>
    </row>
    <row r="213" spans="1:5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  <c r="E213" t="str">
        <f>IFERROR(VLOOKUP(D213,BaseTechNodes!$A$1:$A$238,1,FALSE),"Not Valid")</f>
        <v>stability</v>
      </c>
    </row>
    <row r="214" spans="1:5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  <c r="E214" t="str">
        <f>IFERROR(VLOOKUP(D214,BaseTechNodes!$A$1:$A$238,1,FALSE),"Not Valid")</f>
        <v>aviation</v>
      </c>
    </row>
    <row r="215" spans="1:5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  <c r="E215" t="str">
        <f>IFERROR(VLOOKUP(D215,BaseTechNodes!$A$1:$A$238,1,FALSE),"Not Valid")</f>
        <v>subsonicFlight</v>
      </c>
    </row>
    <row r="216" spans="1:5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210</v>
      </c>
      <c r="B219">
        <v>8</v>
      </c>
      <c r="C219" s="1" t="str">
        <f t="shared" si="3"/>
        <v>Rotors VTOLS8</v>
      </c>
      <c r="D219" t="s">
        <v>343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  <c r="E220" t="str">
        <f>IFERROR(VLOOKUP(D220,BaseTechNodes!$A$1:$A$238,1,FALSE),"Not Valid")</f>
        <v>start</v>
      </c>
    </row>
    <row r="221" spans="1:5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  <c r="E221" t="str">
        <f>IFERROR(VLOOKUP(D221,BaseTechNodes!$A$1:$A$238,1,FALSE),"Not Valid")</f>
        <v>engineering101</v>
      </c>
    </row>
    <row r="222" spans="1:5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  <c r="E222" t="str">
        <f>IFERROR(VLOOKUP(D222,BaseTechNodes!$A$1:$A$238,1,FALSE),"Not Valid")</f>
        <v>science201</v>
      </c>
    </row>
    <row r="223" spans="1:5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  <c r="E223" t="str">
        <f>IFERROR(VLOOKUP(D223,BaseTechNodes!$A$1:$A$238,1,FALSE),"Not Valid")</f>
        <v>basicScience</v>
      </c>
    </row>
    <row r="224" spans="1:5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  <c r="E224" t="str">
        <f>IFERROR(VLOOKUP(D224,BaseTechNodes!$A$1:$A$238,1,FALSE),"Not Valid")</f>
        <v>appliedScience</v>
      </c>
    </row>
    <row r="225" spans="1:5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  <c r="E225" t="str">
        <f>IFERROR(VLOOKUP(D225,BaseTechNodes!$A$1:$A$238,1,FALSE),"Not Valid")</f>
        <v>exactScience</v>
      </c>
    </row>
    <row r="226" spans="1:5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  <c r="E226" t="str">
        <f>IFERROR(VLOOKUP(D226,BaseTechNodes!$A$1:$A$238,1,FALSE),"Not Valid")</f>
        <v>scienceTech</v>
      </c>
    </row>
    <row r="227" spans="1:5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  <c r="E228" t="str">
        <f>IFERROR(VLOOKUP(D228,BaseTechNodes!$A$1:$A$238,1,FALSE),"Not Valid")</f>
        <v>longTermScienceTech</v>
      </c>
    </row>
    <row r="229" spans="1:5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  <c r="E229" t="str">
        <f>IFERROR(VLOOKUP(D229,BaseTechNodes!$A$1:$A$238,1,FALSE),"Not Valid")</f>
        <v>scientificOutposts</v>
      </c>
    </row>
    <row r="230" spans="1:5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  <c r="E230" t="str">
        <f>IFERROR(VLOOKUP(D230,BaseTechNodes!$A$1:$A$238,1,FALSE),"Not Valid")</f>
        <v>highEnergyScience</v>
      </c>
    </row>
    <row r="231" spans="1:5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  <c r="E233" t="str">
        <f>IFERROR(VLOOKUP(D233,BaseTechNodes!$A$1:$A$238,1,FALSE),"Not Valid")</f>
        <v>start</v>
      </c>
    </row>
    <row r="234" spans="1:5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  <c r="E234" t="str">
        <f>IFERROR(VLOOKUP(D234,BaseTechNodes!$A$1:$A$238,1,FALSE),"Not Valid")</f>
        <v>engineering101</v>
      </c>
    </row>
    <row r="235" spans="1:5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  <c r="E235" t="str">
        <f>IFERROR(VLOOKUP(D235,BaseTechNodes!$A$1:$A$238,1,FALSE),"Not Valid")</f>
        <v>science201</v>
      </c>
    </row>
    <row r="236" spans="1:5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  <c r="E236" t="str">
        <f>IFERROR(VLOOKUP(D236,BaseTechNodes!$A$1:$A$238,1,FALSE),"Not Valid")</f>
        <v>batteryTech</v>
      </c>
    </row>
    <row r="237" spans="1:5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  <c r="E237" t="str">
        <f>IFERROR(VLOOKUP(D237,BaseTechNodes!$A$1:$A$238,1,FALSE),"Not Valid")</f>
        <v>electrics</v>
      </c>
    </row>
    <row r="238" spans="1:5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  <c r="E238" t="str">
        <f>IFERROR(VLOOKUP(D238,BaseTechNodes!$A$1:$A$238,1,FALSE),"Not Valid")</f>
        <v>advElectrics</v>
      </c>
    </row>
    <row r="239" spans="1:5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  <c r="E239" t="str">
        <f>IFERROR(VLOOKUP(D239,BaseTechNodes!$A$1:$A$238,1,FALSE),"Not Valid")</f>
        <v>largeElectrics</v>
      </c>
    </row>
    <row r="240" spans="1:5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  <c r="E240" t="str">
        <f>IFERROR(VLOOKUP(D240,BaseTechNodes!$A$1:$A$238,1,FALSE),"Not Valid")</f>
        <v>advSolarTech</v>
      </c>
    </row>
    <row r="241" spans="1:5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347</v>
      </c>
      <c r="E242" t="str">
        <f>IFERROR(VLOOKUP(D242,BaseTechNodes!$A$1:$A$238,1,FALSE),"Not Valid")</f>
        <v>exoticSolarTech</v>
      </c>
    </row>
    <row r="243" spans="1:5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348</v>
      </c>
      <c r="E243" t="str">
        <f>IFERROR(VLOOKUP(D243,BaseTechNodes!$A$1:$A$238,1,FALSE),"Not Valid")</f>
        <v>omegaSolarTech</v>
      </c>
    </row>
    <row r="244" spans="1:5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  <c r="E244" t="str">
        <f>IFERROR(VLOOKUP(D244,BaseTechNodes!$A$1:$A$238,1,FALSE),"Not Valid")</f>
        <v>start</v>
      </c>
    </row>
    <row r="245" spans="1:5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  <c r="E245" t="str">
        <f>IFERROR(VLOOKUP(D245,BaseTechNodes!$A$1:$A$238,1,FALSE),"Not Valid")</f>
        <v>soundingRockets</v>
      </c>
    </row>
    <row r="246" spans="1:5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  <c r="E246" t="str">
        <f>IFERROR(VLOOKUP(D246,BaseTechNodes!$A$1:$A$238,1,FALSE),"Not Valid")</f>
        <v>tinyBoosters</v>
      </c>
    </row>
    <row r="247" spans="1:5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  <c r="E247" t="str">
        <f>IFERROR(VLOOKUP(D247,BaseTechNodes!$A$1:$A$238,1,FALSE),"Not Valid")</f>
        <v>smallBoosters</v>
      </c>
    </row>
    <row r="248" spans="1:5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  <c r="E248" t="str">
        <f>IFERROR(VLOOKUP(D248,BaseTechNodes!$A$1:$A$238,1,FALSE),"Not Valid")</f>
        <v>mediumBoosters</v>
      </c>
    </row>
    <row r="249" spans="1:5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  <c r="E249" t="str">
        <f>IFERROR(VLOOKUP(D249,BaseTechNodes!$A$1:$A$238,1,FALSE),"Not Valid")</f>
        <v>largeBoosters</v>
      </c>
    </row>
    <row r="250" spans="1:5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  <c r="E250" t="str">
        <f>IFERROR(VLOOKUP(D250,BaseTechNodes!$A$1:$A$238,1,FALSE),"Not Valid")</f>
        <v>largerBoosters</v>
      </c>
    </row>
    <row r="251" spans="1:5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  <c r="E251" t="str">
        <f>IFERROR(VLOOKUP(D251,BaseTechNodes!$A$1:$A$238,1,FALSE),"Not Valid")</f>
        <v>hugeBoosters</v>
      </c>
    </row>
    <row r="252" spans="1:5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  <c r="E254" t="str">
        <f>IFERROR(VLOOKUP(D254,BaseTechNodes!$A$1:$A$238,1,FALSE),"Not Valid")</f>
        <v>flightControl</v>
      </c>
    </row>
    <row r="255" spans="1:5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  <c r="E255" t="str">
        <f>IFERROR(VLOOKUP(D255,BaseTechNodes!$A$1:$A$238,1,FALSE),"Not Valid")</f>
        <v>propulsionSystems</v>
      </c>
    </row>
    <row r="256" spans="1:5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  <c r="E258" t="str">
        <f>IFERROR(VLOOKUP(D258,BaseTechNodes!$A$1:$A$238,1,FALSE),"Not Valid")</f>
        <v>exoticPropulsion</v>
      </c>
    </row>
    <row r="259" spans="1:5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350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128</v>
      </c>
      <c r="E262" t="str">
        <f>IFERROR(VLOOKUP(D262,BaseTechNodes!$A$1:$A$238,1,FALSE),"Not Valid")</f>
        <v>fuelLines</v>
      </c>
    </row>
    <row r="263" spans="1:5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44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152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  <c r="E265" t="str">
        <f>IFERROR(VLOOKUP(D265,BaseTechNodes!$A$1:$A$238,1,FALSE),"Not Valid")</f>
        <v>start</v>
      </c>
    </row>
    <row r="266" spans="1:5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  <c r="E266" t="str">
        <f>IFERROR(VLOOKUP(D266,BaseTechNodes!$A$1:$A$238,1,FALSE),"Not Valid")</f>
        <v>basicRocketry</v>
      </c>
    </row>
    <row r="267" spans="1:5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  <c r="E267" t="str">
        <f>IFERROR(VLOOKUP(D267,BaseTechNodes!$A$1:$A$238,1,FALSE),"Not Valid")</f>
        <v>basicConstruction</v>
      </c>
    </row>
    <row r="268" spans="1:5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  <c r="E269" t="str">
        <f>IFERROR(VLOOKUP(D269,BaseTechNodes!$A$1:$A$238,1,FALSE),"Not Valid")</f>
        <v>advConstruction</v>
      </c>
    </row>
    <row r="270" spans="1:5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  <c r="E271" t="str">
        <f>IFERROR(VLOOKUP(D271,BaseTechNodes!$A$1:$A$238,1,FALSE),"Not Valid")</f>
        <v>composites</v>
      </c>
    </row>
    <row r="272" spans="1:5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  <c r="E272" t="str">
        <f>IFERROR(VLOOKUP(D272,BaseTechNodes!$A$1:$A$238,1,FALSE),"Not Valid")</f>
        <v>metaMaterials</v>
      </c>
    </row>
    <row r="273" spans="1:5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  <c r="E273" t="str">
        <f>IFERROR(VLOOKUP(D273,BaseTechNodes!$A$1:$A$238,1,FALSE),"Not Valid")</f>
        <v>orbitalAssembly</v>
      </c>
    </row>
    <row r="274" spans="1:5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  <c r="E275" t="str">
        <f>IFERROR(VLOOKUP(D275,BaseTechNodes!$A$1:$A$238,1,FALSE),"Not Valid")</f>
        <v>start</v>
      </c>
    </row>
    <row r="276" spans="1:5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  <c r="E276" t="str">
        <f>IFERROR(VLOOKUP(D276,BaseTechNodes!$A$1:$A$238,1,FALSE),"Not Valid")</f>
        <v>engineering101</v>
      </c>
    </row>
    <row r="277" spans="1:5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  <c r="E277" t="str">
        <f>IFERROR(VLOOKUP(D277,BaseTechNodes!$A$1:$A$238,1,FALSE),"Not Valid")</f>
        <v>serviceModules</v>
      </c>
    </row>
    <row r="278" spans="1:5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  <c r="E278" t="str">
        <f>IFERROR(VLOOKUP(D278,BaseTechNodes!$A$1:$A$238,1,FALSE),"Not Valid")</f>
        <v>recycling</v>
      </c>
    </row>
    <row r="279" spans="1:5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  <c r="E279" t="str">
        <f>IFERROR(VLOOKUP(D279,BaseTechNodes!$A$1:$A$238,1,FALSE),"Not Valid")</f>
        <v>hydroponics</v>
      </c>
    </row>
    <row r="280" spans="1:5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  <c r="E280" t="str">
        <f>IFERROR(VLOOKUP(D280,BaseTechNodes!$A$1:$A$238,1,FALSE),"Not Valid")</f>
        <v>earlyStations</v>
      </c>
    </row>
    <row r="281" spans="1:5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  <c r="E283" t="str">
        <f>IFERROR(VLOOKUP(D283,BaseTechNodes!$A$1:$A$238,1,FALSE),"Not Valid")</f>
        <v>advancedStations</v>
      </c>
    </row>
    <row r="284" spans="1:5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  <c r="E284" t="str">
        <f>IFERROR(VLOOKUP(D284,BaseTechNodes!$A$1:$A$238,1,FALSE),"Not Valid")</f>
        <v>colonization</v>
      </c>
    </row>
    <row r="285" spans="1:5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  <c r="E285" t="str">
        <f>IFERROR(VLOOKUP(D285,BaseTechNodes!$A$1:$A$238,1,FALSE),"Not Valid")</f>
        <v>advColonization</v>
      </c>
    </row>
    <row r="286" spans="1:5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  <c r="E286" t="str">
        <f>IFERROR(VLOOKUP(D286,BaseTechNodes!$A$1:$A$238,1,FALSE),"Not Valid")</f>
        <v>start</v>
      </c>
    </row>
    <row r="287" spans="1:5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  <c r="E287" t="str">
        <f>IFERROR(VLOOKUP(D287,BaseTechNodes!$A$1:$A$238,1,FALSE),"Not Valid")</f>
        <v>engineering101</v>
      </c>
    </row>
    <row r="288" spans="1:5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  <c r="E288" t="str">
        <f>IFERROR(VLOOKUP(D288,BaseTechNodes!$A$1:$A$238,1,FALSE),"Not Valid")</f>
        <v>serviceModules</v>
      </c>
    </row>
    <row r="289" spans="1:5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  <c r="E289" t="str">
        <f>IFERROR(VLOOKUP(D289,BaseTechNodes!$A$1:$A$238,1,FALSE),"Not Valid")</f>
        <v>storageTech</v>
      </c>
    </row>
    <row r="290" spans="1:5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  <c r="E290" t="str">
        <f>IFERROR(VLOOKUP(D290,BaseTechNodes!$A$1:$A$238,1,FALSE),"Not Valid")</f>
        <v>earlyLogistics</v>
      </c>
    </row>
    <row r="291" spans="1:5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  <c r="E291" t="str">
        <f>IFERROR(VLOOKUP(D291,BaseTechNodes!$A$1:$A$238,1,FALSE),"Not Valid")</f>
        <v>logistics</v>
      </c>
    </row>
    <row r="292" spans="1:5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  <c r="E292" t="str">
        <f>IFERROR(VLOOKUP(D292,BaseTechNodes!$A$1:$A$238,1,FALSE),"Not Valid")</f>
        <v>isru</v>
      </c>
    </row>
    <row r="293" spans="1:5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  <c r="E293" t="str">
        <f>IFERROR(VLOOKUP(D293,BaseTechNodes!$A$1:$A$238,1,FALSE),"Not Valid")</f>
        <v>advLogistics</v>
      </c>
    </row>
    <row r="294" spans="1:5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  <c r="E294" t="str">
        <f>IFERROR(VLOOKUP(D294,BaseTechNodes!$A$1:$A$238,1,FALSE),"Not Valid")</f>
        <v>advOffworldMining</v>
      </c>
    </row>
    <row r="295" spans="1:5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  <c r="E296" t="str">
        <f>IFERROR(VLOOKUP(D296,BaseTechNodes!$A$1:$A$238,1,FALSE),"Not Valid")</f>
        <v>start</v>
      </c>
    </row>
    <row r="297" spans="1:5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  <c r="E297" t="str">
        <f>IFERROR(VLOOKUP(D297,BaseTechNodes!$A$1:$A$238,1,FALSE),"Not Valid")</f>
        <v>engineering101</v>
      </c>
    </row>
    <row r="298" spans="1:5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  <c r="E298" t="str">
        <f>IFERROR(VLOOKUP(D298,BaseTechNodes!$A$1:$A$238,1,FALSE),"Not Valid")</f>
        <v>science201</v>
      </c>
    </row>
    <row r="299" spans="1:5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  <c r="E299" t="str">
        <f>IFERROR(VLOOKUP(D299,BaseTechNodes!$A$1:$A$238,1,FALSE),"Not Valid")</f>
        <v>batteryTech</v>
      </c>
    </row>
    <row r="300" spans="1:5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  <c r="E300" t="str">
        <f>IFERROR(VLOOKUP(D300,BaseTechNodes!$A$1:$A$238,1,FALSE),"Not Valid")</f>
        <v>electrics</v>
      </c>
    </row>
    <row r="301" spans="1:5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  <c r="E303" t="str">
        <f>IFERROR(VLOOKUP(D303,BaseTechNodes!$A$1:$A$238,1,FALSE),"Not Valid")</f>
        <v>advHeatManagement</v>
      </c>
    </row>
    <row r="304" spans="1:5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  <c r="E306" t="str">
        <f>IFERROR(VLOOKUP(D306,BaseTechNodes!$A$1:$A$238,1,FALSE),"Not Valid")</f>
        <v>Not Valid</v>
      </c>
    </row>
    <row r="307" spans="1:5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  <c r="E307" t="str">
        <f>IFERROR(VLOOKUP(D307,BaseTechNodes!$A$1:$A$238,1,FALSE),"Not Valid")</f>
        <v>Not Valid</v>
      </c>
    </row>
    <row r="308" spans="1:5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  <c r="E308" t="str">
        <f>IFERROR(VLOOKUP(D308,BaseTechNodes!$A$1:$A$238,1,FALSE),"Not Valid")</f>
        <v>Not Valid</v>
      </c>
    </row>
    <row r="309" spans="1:5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  <c r="E309" t="str">
        <f>IFERROR(VLOOKUP(D309,BaseTechNodes!$A$1:$A$238,1,FALSE),"Not Valid")</f>
        <v>Not Valid</v>
      </c>
    </row>
    <row r="310" spans="1:5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  <c r="E310" t="str">
        <f>IFERROR(VLOOKUP(D310,BaseTechNodes!$A$1:$A$238,1,FALSE),"Not Valid")</f>
        <v>Not Valid</v>
      </c>
    </row>
    <row r="311" spans="1:5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  <c r="E311" t="str">
        <f>IFERROR(VLOOKUP(D311,BaseTechNodes!$A$1:$A$238,1,FALSE),"Not Valid")</f>
        <v>Not Valid</v>
      </c>
    </row>
    <row r="312" spans="1:5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  <c r="E312" t="str">
        <f>IFERROR(VLOOKUP(D312,BaseTechNodes!$A$1:$A$238,1,FALSE),"Not Valid")</f>
        <v>Not Valid</v>
      </c>
    </row>
    <row r="313" spans="1:5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  <c r="E313" t="str">
        <f>IFERROR(VLOOKUP(D313,BaseTechNodes!$A$1:$A$238,1,FALSE),"Not Valid")</f>
        <v>Not Valid</v>
      </c>
    </row>
    <row r="314" spans="1:5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  <c r="E314" t="str">
        <f>IFERROR(VLOOKUP(D314,BaseTechNodes!$A$1:$A$238,1,FALSE),"Not Valid")</f>
        <v>Not Valid</v>
      </c>
    </row>
    <row r="315" spans="1:5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  <c r="E315" t="str">
        <f>IFERROR(VLOOKUP(D315,BaseTechNodes!$A$1:$A$238,1,FALSE),"Not Valid")</f>
        <v>Not Valid</v>
      </c>
    </row>
    <row r="316" spans="1:5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  <c r="E316" t="str">
        <f>IFERROR(VLOOKUP(D316,BaseTechNodes!$A$1:$A$238,1,FALSE),"Not Valid")</f>
        <v>Not Valid</v>
      </c>
    </row>
    <row r="317" spans="1:5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  <c r="E317" t="str">
        <f>IFERROR(VLOOKUP(D317,BaseTechNodes!$A$1:$A$238,1,FALSE),"Not Valid")</f>
        <v>Not Valid</v>
      </c>
    </row>
    <row r="318" spans="1:5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  <c r="E318" t="str">
        <f>IFERROR(VLOOKUP(D318,BaseTechNodes!$A$1:$A$238,1,FALSE),"Not Valid")</f>
        <v>Not Valid</v>
      </c>
    </row>
    <row r="319" spans="1:5" x14ac:dyDescent="0.35">
      <c r="A319" s="6" t="s">
        <v>352</v>
      </c>
      <c r="B319">
        <v>0</v>
      </c>
      <c r="C319" s="1" t="str">
        <f t="shared" si="4"/>
        <v>Other0</v>
      </c>
      <c r="D319" t="s">
        <v>189</v>
      </c>
      <c r="E319" t="str">
        <f>IFERROR(VLOOKUP(D319,BaseTechNodes!$A$1:$A$238,1,FALSE),"Not Valid")</f>
        <v>otherParts</v>
      </c>
    </row>
    <row r="320" spans="1:5" x14ac:dyDescent="0.35">
      <c r="A320" s="6" t="s">
        <v>352</v>
      </c>
      <c r="B320">
        <v>1</v>
      </c>
      <c r="C320" s="1" t="str">
        <f t="shared" si="4"/>
        <v>Other1</v>
      </c>
      <c r="D320" t="s">
        <v>189</v>
      </c>
      <c r="E320" t="str">
        <f>IFERROR(VLOOKUP(D320,BaseTechNodes!$A$1:$A$238,1,FALSE),"Not Valid")</f>
        <v>otherParts</v>
      </c>
    </row>
    <row r="321" spans="1:5" x14ac:dyDescent="0.35">
      <c r="A321" s="6" t="s">
        <v>352</v>
      </c>
      <c r="B321">
        <v>2</v>
      </c>
      <c r="C321" s="1" t="str">
        <f t="shared" si="4"/>
        <v>Other2</v>
      </c>
      <c r="D321" t="s">
        <v>189</v>
      </c>
      <c r="E321" t="str">
        <f>IFERROR(VLOOKUP(D321,BaseTechNodes!$A$1:$A$238,1,FALSE),"Not Valid")</f>
        <v>otherParts</v>
      </c>
    </row>
    <row r="322" spans="1:5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189</v>
      </c>
      <c r="E322" t="str">
        <f>IFERROR(VLOOKUP(D322,BaseTechNodes!$A$1:$A$238,1,FALSE),"Not Valid")</f>
        <v>otherParts</v>
      </c>
    </row>
    <row r="323" spans="1:5" x14ac:dyDescent="0.35">
      <c r="A323" s="6" t="s">
        <v>352</v>
      </c>
      <c r="B323">
        <v>4</v>
      </c>
      <c r="C323" s="1" t="str">
        <f t="shared" si="5"/>
        <v>Other4</v>
      </c>
      <c r="D323" t="s">
        <v>189</v>
      </c>
      <c r="E323" t="str">
        <f>IFERROR(VLOOKUP(D323,BaseTechNodes!$A$1:$A$238,1,FALSE),"Not Valid")</f>
        <v>otherParts</v>
      </c>
    </row>
    <row r="324" spans="1:5" x14ac:dyDescent="0.35">
      <c r="A324" s="6" t="s">
        <v>352</v>
      </c>
      <c r="B324">
        <v>5</v>
      </c>
      <c r="C324" s="1" t="str">
        <f t="shared" si="5"/>
        <v>Other5</v>
      </c>
      <c r="D324" t="s">
        <v>189</v>
      </c>
      <c r="E324" t="str">
        <f>IFERROR(VLOOKUP(D324,BaseTechNodes!$A$1:$A$238,1,FALSE),"Not Valid")</f>
        <v>otherParts</v>
      </c>
    </row>
    <row r="325" spans="1:5" x14ac:dyDescent="0.35">
      <c r="A325" s="6" t="s">
        <v>352</v>
      </c>
      <c r="B325">
        <v>6</v>
      </c>
      <c r="C325" s="1" t="str">
        <f t="shared" si="5"/>
        <v>Other6</v>
      </c>
      <c r="D325" t="s">
        <v>189</v>
      </c>
      <c r="E325" t="str">
        <f>IFERROR(VLOOKUP(D325,BaseTechNodes!$A$1:$A$238,1,FALSE),"Not Valid")</f>
        <v>otherParts</v>
      </c>
    </row>
    <row r="326" spans="1:5" x14ac:dyDescent="0.35">
      <c r="A326" s="6" t="s">
        <v>352</v>
      </c>
      <c r="B326">
        <v>7</v>
      </c>
      <c r="C326" s="1" t="str">
        <f t="shared" si="5"/>
        <v>Other7</v>
      </c>
      <c r="D326" t="s">
        <v>189</v>
      </c>
      <c r="E326" t="str">
        <f>IFERROR(VLOOKUP(D326,BaseTechNodes!$A$1:$A$238,1,FALSE),"Not Valid")</f>
        <v>otherParts</v>
      </c>
    </row>
    <row r="327" spans="1:5" x14ac:dyDescent="0.35">
      <c r="A327" s="6" t="s">
        <v>352</v>
      </c>
      <c r="B327">
        <v>8</v>
      </c>
      <c r="C327" s="1" t="str">
        <f t="shared" si="5"/>
        <v>Other8</v>
      </c>
      <c r="D327" t="s">
        <v>189</v>
      </c>
      <c r="E327" t="str">
        <f>IFERROR(VLOOKUP(D327,BaseTechNodes!$A$1:$A$238,1,FALSE),"Not Valid")</f>
        <v>otherParts</v>
      </c>
    </row>
    <row r="328" spans="1:5" x14ac:dyDescent="0.35">
      <c r="A328" s="6" t="s">
        <v>352</v>
      </c>
      <c r="B328">
        <v>9</v>
      </c>
      <c r="C328" s="1" t="str">
        <f t="shared" si="5"/>
        <v>Other9</v>
      </c>
      <c r="D328" t="s">
        <v>189</v>
      </c>
      <c r="E328" t="str">
        <f>IFERROR(VLOOKUP(D328,BaseTechNodes!$A$1:$A$238,1,FALSE),"Not Valid")</f>
        <v>otherParts</v>
      </c>
    </row>
    <row r="329" spans="1:5" x14ac:dyDescent="0.35">
      <c r="A329" s="6" t="s">
        <v>352</v>
      </c>
      <c r="B329">
        <v>10</v>
      </c>
      <c r="C329" s="1" t="str">
        <f t="shared" si="5"/>
        <v>Other10</v>
      </c>
      <c r="D329" t="s">
        <v>189</v>
      </c>
      <c r="E329" t="str">
        <f>IFERROR(VLOOKUP(D329,BaseTechNodes!$A$1:$A$238,1,FALSE),"Not Valid")</f>
        <v>otherParts</v>
      </c>
    </row>
    <row r="330" spans="1:5" x14ac:dyDescent="0.35">
      <c r="A330" s="6" t="s">
        <v>352</v>
      </c>
      <c r="B330">
        <v>11</v>
      </c>
      <c r="C330" s="1" t="str">
        <f t="shared" si="5"/>
        <v>Other11</v>
      </c>
      <c r="D330" t="s">
        <v>189</v>
      </c>
      <c r="E330" t="str">
        <f>IFERROR(VLOOKUP(D330,BaseTechNodes!$A$1:$A$238,1,FALSE),"Not Valid")</f>
        <v>otherParts</v>
      </c>
    </row>
    <row r="331" spans="1:5" x14ac:dyDescent="0.35">
      <c r="A331" s="6" t="s">
        <v>352</v>
      </c>
      <c r="B331">
        <v>12</v>
      </c>
      <c r="C331" s="1" t="str">
        <f t="shared" si="5"/>
        <v>Other12</v>
      </c>
      <c r="D331" t="s">
        <v>189</v>
      </c>
      <c r="E331" t="str">
        <f>IFERROR(VLOOKUP(D331,BaseTechNodes!$A$1:$A$238,1,FALSE),"Not Valid")</f>
        <v>otherParts</v>
      </c>
    </row>
    <row r="332" spans="1:5" x14ac:dyDescent="0.35">
      <c r="A332" s="6" t="s">
        <v>355</v>
      </c>
      <c r="B332">
        <v>8</v>
      </c>
      <c r="C332" s="1" t="str">
        <f t="shared" si="5"/>
        <v>Beamed Power8</v>
      </c>
      <c r="D332" t="s">
        <v>107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  <c r="E337" t="str">
        <f>IFERROR(VLOOKUP(D337,BaseTechNodes!$A$1:$A$238,1,FALSE),"Not Valid")</f>
        <v>nuclearPower</v>
      </c>
    </row>
    <row r="338" spans="1:5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  <c r="E338" t="str">
        <f>IFERROR(VLOOKUP(D338,BaseTechNodes!$A$1:$A$238,1,FALSE),"Not Valid")</f>
        <v>largeNuclearPower</v>
      </c>
    </row>
    <row r="339" spans="1:5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  <c r="E339" t="str">
        <f>IFERROR(VLOOKUP(D339,BaseTechNodes!$A$1:$A$238,1,FALSE),"Not Valid")</f>
        <v>advNuclearPower</v>
      </c>
    </row>
    <row r="340" spans="1:5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  <c r="E340" t="str">
        <f>IFERROR(VLOOKUP(D340,BaseTechNodes!$A$1:$A$238,1,FALSE),"Not Valid")</f>
        <v>expNuclearPower</v>
      </c>
    </row>
    <row r="341" spans="1:5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5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5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5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5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5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5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5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5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5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5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5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5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5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5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5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5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5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5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5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5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5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5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5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5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5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5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5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5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5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5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5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5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5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5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5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5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5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5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5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5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5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5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5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5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6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6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6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6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6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6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6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6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6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6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6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6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6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6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6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6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6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6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6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6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6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6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6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6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6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6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6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6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6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6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6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6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6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6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6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6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6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6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6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6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6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6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6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6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6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6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6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6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6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6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6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6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2">
    <sortCondition ref="G2:G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508</v>
      </c>
      <c r="F1" t="s">
        <v>266</v>
      </c>
      <c r="G1" t="s">
        <v>267</v>
      </c>
      <c r="H1" t="s">
        <v>271</v>
      </c>
      <c r="I1" t="s">
        <v>276</v>
      </c>
      <c r="J1" t="s">
        <v>561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564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509</v>
      </c>
      <c r="B5" t="s">
        <v>508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562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385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560</v>
      </c>
      <c r="B19" t="s">
        <v>561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78</v>
      </c>
    </row>
    <row r="2" spans="1:1" x14ac:dyDescent="0.35">
      <c r="A2" t="s">
        <v>22</v>
      </c>
    </row>
    <row r="3" spans="1:1" x14ac:dyDescent="0.35">
      <c r="A3" t="s">
        <v>118</v>
      </c>
    </row>
    <row r="4" spans="1:1" x14ac:dyDescent="0.35">
      <c r="A4" t="s">
        <v>114</v>
      </c>
    </row>
    <row r="5" spans="1:1" x14ac:dyDescent="0.35">
      <c r="A5" t="s">
        <v>81</v>
      </c>
    </row>
    <row r="6" spans="1:1" x14ac:dyDescent="0.35">
      <c r="A6" t="s">
        <v>180</v>
      </c>
    </row>
    <row r="7" spans="1:1" x14ac:dyDescent="0.35">
      <c r="A7" t="s">
        <v>85</v>
      </c>
    </row>
    <row r="8" spans="1:1" x14ac:dyDescent="0.35">
      <c r="A8" t="s">
        <v>39</v>
      </c>
    </row>
    <row r="9" spans="1:1" x14ac:dyDescent="0.35">
      <c r="A9" t="s">
        <v>45</v>
      </c>
    </row>
    <row r="10" spans="1:1" x14ac:dyDescent="0.35">
      <c r="A10" t="s">
        <v>151</v>
      </c>
    </row>
    <row r="11" spans="1:1" x14ac:dyDescent="0.35">
      <c r="A11" t="s">
        <v>80</v>
      </c>
    </row>
    <row r="12" spans="1:1" x14ac:dyDescent="0.35">
      <c r="A12" t="s">
        <v>188</v>
      </c>
    </row>
    <row r="13" spans="1:1" x14ac:dyDescent="0.35">
      <c r="A13" t="s">
        <v>88</v>
      </c>
    </row>
    <row r="14" spans="1:1" x14ac:dyDescent="0.35">
      <c r="A14" t="s">
        <v>23</v>
      </c>
    </row>
    <row r="15" spans="1:1" x14ac:dyDescent="0.35">
      <c r="A15" t="s">
        <v>16</v>
      </c>
    </row>
    <row r="16" spans="1:1" x14ac:dyDescent="0.35">
      <c r="A16" t="s">
        <v>112</v>
      </c>
    </row>
    <row r="17" spans="1:1" x14ac:dyDescent="0.35">
      <c r="A17" t="s">
        <v>48</v>
      </c>
    </row>
    <row r="18" spans="1:1" x14ac:dyDescent="0.35">
      <c r="A18" t="s">
        <v>141</v>
      </c>
    </row>
    <row r="19" spans="1:1" x14ac:dyDescent="0.35">
      <c r="A19" t="s">
        <v>98</v>
      </c>
    </row>
    <row r="20" spans="1:1" x14ac:dyDescent="0.35">
      <c r="A20" t="s">
        <v>89</v>
      </c>
    </row>
    <row r="21" spans="1:1" x14ac:dyDescent="0.35">
      <c r="A21" t="s">
        <v>566</v>
      </c>
    </row>
    <row r="22" spans="1:1" x14ac:dyDescent="0.35">
      <c r="A22" t="s">
        <v>33</v>
      </c>
    </row>
    <row r="23" spans="1:1" x14ac:dyDescent="0.35">
      <c r="A23" t="s">
        <v>26</v>
      </c>
    </row>
    <row r="24" spans="1:1" x14ac:dyDescent="0.35">
      <c r="A24" t="s">
        <v>106</v>
      </c>
    </row>
    <row r="25" spans="1:1" x14ac:dyDescent="0.35">
      <c r="A25" t="s">
        <v>567</v>
      </c>
    </row>
    <row r="26" spans="1:1" x14ac:dyDescent="0.35">
      <c r="A26" t="s">
        <v>36</v>
      </c>
    </row>
    <row r="27" spans="1:1" x14ac:dyDescent="0.35">
      <c r="A27" t="s">
        <v>100</v>
      </c>
    </row>
    <row r="28" spans="1:1" x14ac:dyDescent="0.35">
      <c r="A28" t="s">
        <v>58</v>
      </c>
    </row>
    <row r="29" spans="1:1" x14ac:dyDescent="0.35">
      <c r="A29" t="s">
        <v>18</v>
      </c>
    </row>
    <row r="30" spans="1:1" x14ac:dyDescent="0.35">
      <c r="A30" t="s">
        <v>97</v>
      </c>
    </row>
    <row r="31" spans="1:1" x14ac:dyDescent="0.35">
      <c r="A31" t="s">
        <v>47</v>
      </c>
    </row>
    <row r="32" spans="1:1" x14ac:dyDescent="0.35">
      <c r="A32" t="s">
        <v>72</v>
      </c>
    </row>
    <row r="33" spans="1:1" x14ac:dyDescent="0.35">
      <c r="A33" t="s">
        <v>186</v>
      </c>
    </row>
    <row r="34" spans="1:1" x14ac:dyDescent="0.35">
      <c r="A34" t="s">
        <v>15</v>
      </c>
    </row>
    <row r="35" spans="1:1" x14ac:dyDescent="0.35">
      <c r="A35" t="s">
        <v>28</v>
      </c>
    </row>
    <row r="36" spans="1:1" x14ac:dyDescent="0.35">
      <c r="A36" t="s">
        <v>41</v>
      </c>
    </row>
    <row r="37" spans="1:1" x14ac:dyDescent="0.35">
      <c r="A37" t="s">
        <v>53</v>
      </c>
    </row>
    <row r="38" spans="1:1" x14ac:dyDescent="0.35">
      <c r="A38" t="s">
        <v>182</v>
      </c>
    </row>
    <row r="39" spans="1:1" x14ac:dyDescent="0.35">
      <c r="A39" t="s">
        <v>70</v>
      </c>
    </row>
    <row r="40" spans="1:1" x14ac:dyDescent="0.35">
      <c r="A40" t="s">
        <v>75</v>
      </c>
    </row>
    <row r="41" spans="1:1" x14ac:dyDescent="0.35">
      <c r="A41" t="s">
        <v>145</v>
      </c>
    </row>
    <row r="42" spans="1:1" x14ac:dyDescent="0.35">
      <c r="A42" t="s">
        <v>96</v>
      </c>
    </row>
    <row r="43" spans="1:1" x14ac:dyDescent="0.35">
      <c r="A43" t="s">
        <v>60</v>
      </c>
    </row>
    <row r="44" spans="1:1" x14ac:dyDescent="0.35">
      <c r="A44" t="s">
        <v>568</v>
      </c>
    </row>
    <row r="45" spans="1:1" x14ac:dyDescent="0.35">
      <c r="A45" t="s">
        <v>61</v>
      </c>
    </row>
    <row r="46" spans="1:1" x14ac:dyDescent="0.35">
      <c r="A46" t="s">
        <v>111</v>
      </c>
    </row>
    <row r="47" spans="1:1" x14ac:dyDescent="0.35">
      <c r="A47" t="s">
        <v>125</v>
      </c>
    </row>
    <row r="48" spans="1:1" x14ac:dyDescent="0.35">
      <c r="A48" t="s">
        <v>32</v>
      </c>
    </row>
    <row r="49" spans="1:1" x14ac:dyDescent="0.35">
      <c r="A49" t="s">
        <v>67</v>
      </c>
    </row>
    <row r="50" spans="1:1" x14ac:dyDescent="0.35">
      <c r="A50" t="s">
        <v>124</v>
      </c>
    </row>
    <row r="51" spans="1:1" x14ac:dyDescent="0.35">
      <c r="A51" t="s">
        <v>68</v>
      </c>
    </row>
    <row r="52" spans="1:1" x14ac:dyDescent="0.35">
      <c r="A52" t="s">
        <v>130</v>
      </c>
    </row>
    <row r="53" spans="1:1" x14ac:dyDescent="0.35">
      <c r="A53" t="s">
        <v>119</v>
      </c>
    </row>
    <row r="54" spans="1:1" x14ac:dyDescent="0.35">
      <c r="A54" t="s">
        <v>156</v>
      </c>
    </row>
    <row r="55" spans="1:1" x14ac:dyDescent="0.35">
      <c r="A55" t="s">
        <v>143</v>
      </c>
    </row>
    <row r="56" spans="1:1" x14ac:dyDescent="0.35">
      <c r="A56" t="s">
        <v>95</v>
      </c>
    </row>
    <row r="57" spans="1:1" x14ac:dyDescent="0.35">
      <c r="A57" t="s">
        <v>27</v>
      </c>
    </row>
    <row r="58" spans="1:1" x14ac:dyDescent="0.35">
      <c r="A58" t="s">
        <v>31</v>
      </c>
    </row>
    <row r="59" spans="1:1" x14ac:dyDescent="0.35">
      <c r="A59" t="s">
        <v>174</v>
      </c>
    </row>
    <row r="60" spans="1:1" x14ac:dyDescent="0.35">
      <c r="A60" t="s">
        <v>144</v>
      </c>
    </row>
    <row r="61" spans="1:1" x14ac:dyDescent="0.35">
      <c r="A61" t="s">
        <v>71</v>
      </c>
    </row>
    <row r="62" spans="1:1" x14ac:dyDescent="0.35">
      <c r="A62" t="s">
        <v>569</v>
      </c>
    </row>
    <row r="63" spans="1:1" x14ac:dyDescent="0.35">
      <c r="A63" t="s">
        <v>154</v>
      </c>
    </row>
    <row r="64" spans="1:1" x14ac:dyDescent="0.35">
      <c r="A64" t="s">
        <v>356</v>
      </c>
    </row>
    <row r="65" spans="1:1" x14ac:dyDescent="0.35">
      <c r="A65" t="s">
        <v>362</v>
      </c>
    </row>
    <row r="66" spans="1:1" x14ac:dyDescent="0.35">
      <c r="A66" t="s">
        <v>570</v>
      </c>
    </row>
    <row r="67" spans="1:1" x14ac:dyDescent="0.35">
      <c r="A67" t="s">
        <v>363</v>
      </c>
    </row>
    <row r="68" spans="1:1" x14ac:dyDescent="0.35">
      <c r="A68" t="s">
        <v>364</v>
      </c>
    </row>
    <row r="69" spans="1:1" x14ac:dyDescent="0.35">
      <c r="A69" t="s">
        <v>365</v>
      </c>
    </row>
    <row r="70" spans="1:1" x14ac:dyDescent="0.35">
      <c r="A70" t="s">
        <v>366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346</v>
      </c>
    </row>
    <row r="78" spans="1:1" x14ac:dyDescent="0.35">
      <c r="A78" t="s">
        <v>157</v>
      </c>
    </row>
    <row r="79" spans="1:1" x14ac:dyDescent="0.35">
      <c r="A79" t="s">
        <v>136</v>
      </c>
    </row>
    <row r="80" spans="1:1" x14ac:dyDescent="0.35">
      <c r="A80" t="s">
        <v>133</v>
      </c>
    </row>
    <row r="81" spans="1:1" x14ac:dyDescent="0.35">
      <c r="A81" t="s">
        <v>55</v>
      </c>
    </row>
    <row r="82" spans="1:1" x14ac:dyDescent="0.35">
      <c r="A82" t="s">
        <v>577</v>
      </c>
    </row>
    <row r="83" spans="1:1" x14ac:dyDescent="0.35">
      <c r="A83" t="s">
        <v>59</v>
      </c>
    </row>
    <row r="84" spans="1:1" x14ac:dyDescent="0.35">
      <c r="A84" t="s">
        <v>105</v>
      </c>
    </row>
    <row r="85" spans="1:1" x14ac:dyDescent="0.35">
      <c r="A85" t="s">
        <v>335</v>
      </c>
    </row>
    <row r="86" spans="1:1" x14ac:dyDescent="0.35">
      <c r="A86" t="s">
        <v>94</v>
      </c>
    </row>
    <row r="87" spans="1:1" x14ac:dyDescent="0.35">
      <c r="A87" t="s">
        <v>93</v>
      </c>
    </row>
    <row r="88" spans="1:1" x14ac:dyDescent="0.35">
      <c r="A88" t="s">
        <v>158</v>
      </c>
    </row>
    <row r="89" spans="1:1" x14ac:dyDescent="0.35">
      <c r="A89" t="s">
        <v>170</v>
      </c>
    </row>
    <row r="90" spans="1:1" x14ac:dyDescent="0.35">
      <c r="A90" t="s">
        <v>203</v>
      </c>
    </row>
    <row r="91" spans="1:1" x14ac:dyDescent="0.35">
      <c r="A91" t="s">
        <v>178</v>
      </c>
    </row>
    <row r="92" spans="1:1" x14ac:dyDescent="0.35">
      <c r="A92" t="s">
        <v>64</v>
      </c>
    </row>
    <row r="93" spans="1:1" x14ac:dyDescent="0.35">
      <c r="A93" t="s">
        <v>74</v>
      </c>
    </row>
    <row r="94" spans="1:1" x14ac:dyDescent="0.35">
      <c r="A94" t="s">
        <v>82</v>
      </c>
    </row>
    <row r="95" spans="1:1" x14ac:dyDescent="0.35">
      <c r="A95" t="s">
        <v>86</v>
      </c>
    </row>
    <row r="96" spans="1:1" x14ac:dyDescent="0.35">
      <c r="A96" t="s">
        <v>84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173</v>
      </c>
    </row>
    <row r="100" spans="1:1" x14ac:dyDescent="0.35">
      <c r="A100" t="s">
        <v>185</v>
      </c>
    </row>
    <row r="101" spans="1:1" x14ac:dyDescent="0.35">
      <c r="A101" t="s">
        <v>110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57</v>
      </c>
    </row>
    <row r="105" spans="1:1" x14ac:dyDescent="0.35">
      <c r="A105" t="s">
        <v>332</v>
      </c>
    </row>
    <row r="106" spans="1:1" x14ac:dyDescent="0.35">
      <c r="A106" t="s">
        <v>161</v>
      </c>
    </row>
    <row r="107" spans="1:1" x14ac:dyDescent="0.35">
      <c r="A107" t="s">
        <v>162</v>
      </c>
    </row>
    <row r="108" spans="1:1" x14ac:dyDescent="0.35">
      <c r="A108" t="s">
        <v>163</v>
      </c>
    </row>
    <row r="109" spans="1:1" x14ac:dyDescent="0.35">
      <c r="A109" t="s">
        <v>122</v>
      </c>
    </row>
    <row r="110" spans="1:1" x14ac:dyDescent="0.35">
      <c r="A110" t="s">
        <v>43</v>
      </c>
    </row>
    <row r="111" spans="1:1" x14ac:dyDescent="0.35">
      <c r="A111" t="s">
        <v>83</v>
      </c>
    </row>
    <row r="112" spans="1:1" x14ac:dyDescent="0.35">
      <c r="A112" t="s">
        <v>195</v>
      </c>
    </row>
    <row r="113" spans="1:1" x14ac:dyDescent="0.35">
      <c r="A113" t="s">
        <v>196</v>
      </c>
    </row>
    <row r="114" spans="1:1" x14ac:dyDescent="0.35">
      <c r="A114" t="s">
        <v>344</v>
      </c>
    </row>
    <row r="115" spans="1:1" x14ac:dyDescent="0.35">
      <c r="A115" t="s">
        <v>345</v>
      </c>
    </row>
    <row r="116" spans="1:1" x14ac:dyDescent="0.35">
      <c r="A116" t="s">
        <v>175</v>
      </c>
    </row>
    <row r="117" spans="1:1" x14ac:dyDescent="0.35">
      <c r="A117" t="s">
        <v>172</v>
      </c>
    </row>
    <row r="118" spans="1:1" x14ac:dyDescent="0.35">
      <c r="A118" t="s">
        <v>192</v>
      </c>
    </row>
    <row r="119" spans="1:1" x14ac:dyDescent="0.35">
      <c r="A119" t="s">
        <v>181</v>
      </c>
    </row>
    <row r="120" spans="1:1" x14ac:dyDescent="0.35">
      <c r="A120" t="s">
        <v>167</v>
      </c>
    </row>
    <row r="121" spans="1:1" x14ac:dyDescent="0.35">
      <c r="A121" t="s">
        <v>179</v>
      </c>
    </row>
    <row r="122" spans="1:1" x14ac:dyDescent="0.35">
      <c r="A122" t="s">
        <v>341</v>
      </c>
    </row>
    <row r="123" spans="1:1" x14ac:dyDescent="0.35">
      <c r="A123" t="s">
        <v>187</v>
      </c>
    </row>
    <row r="124" spans="1:1" x14ac:dyDescent="0.35">
      <c r="A124" t="s">
        <v>197</v>
      </c>
    </row>
    <row r="125" spans="1:1" x14ac:dyDescent="0.35">
      <c r="A125" t="s">
        <v>164</v>
      </c>
    </row>
    <row r="126" spans="1:1" x14ac:dyDescent="0.35">
      <c r="A126" t="s">
        <v>578</v>
      </c>
    </row>
    <row r="127" spans="1:1" x14ac:dyDescent="0.35">
      <c r="A127" t="s">
        <v>165</v>
      </c>
    </row>
    <row r="128" spans="1:1" x14ac:dyDescent="0.35">
      <c r="A128" t="s">
        <v>347</v>
      </c>
    </row>
    <row r="129" spans="1:1" x14ac:dyDescent="0.35">
      <c r="A129" t="s">
        <v>171</v>
      </c>
    </row>
    <row r="130" spans="1:1" x14ac:dyDescent="0.35">
      <c r="A130" t="s">
        <v>315</v>
      </c>
    </row>
    <row r="131" spans="1:1" x14ac:dyDescent="0.35">
      <c r="A131" t="s">
        <v>316</v>
      </c>
    </row>
    <row r="132" spans="1:1" x14ac:dyDescent="0.35">
      <c r="A132" t="s">
        <v>317</v>
      </c>
    </row>
    <row r="133" spans="1:1" x14ac:dyDescent="0.35">
      <c r="A133" t="s">
        <v>349</v>
      </c>
    </row>
    <row r="134" spans="1:1" x14ac:dyDescent="0.35">
      <c r="A134" t="s">
        <v>17</v>
      </c>
    </row>
    <row r="135" spans="1:1" x14ac:dyDescent="0.35">
      <c r="A135" t="s">
        <v>149</v>
      </c>
    </row>
    <row r="136" spans="1:1" x14ac:dyDescent="0.35">
      <c r="A136" t="s">
        <v>56</v>
      </c>
    </row>
    <row r="137" spans="1:1" x14ac:dyDescent="0.35">
      <c r="A137" t="s">
        <v>579</v>
      </c>
    </row>
    <row r="138" spans="1:1" x14ac:dyDescent="0.35">
      <c r="A138" t="s">
        <v>34</v>
      </c>
    </row>
    <row r="139" spans="1:1" x14ac:dyDescent="0.35">
      <c r="A139" t="s">
        <v>73</v>
      </c>
    </row>
    <row r="140" spans="1:1" x14ac:dyDescent="0.35">
      <c r="A140" t="s">
        <v>69</v>
      </c>
    </row>
    <row r="141" spans="1:1" x14ac:dyDescent="0.35">
      <c r="A141" t="s">
        <v>66</v>
      </c>
    </row>
    <row r="142" spans="1:1" x14ac:dyDescent="0.35">
      <c r="A142" t="s">
        <v>76</v>
      </c>
    </row>
    <row r="143" spans="1:1" x14ac:dyDescent="0.35">
      <c r="A143" t="s">
        <v>193</v>
      </c>
    </row>
    <row r="144" spans="1:1" x14ac:dyDescent="0.35">
      <c r="A144" t="s">
        <v>35</v>
      </c>
    </row>
    <row r="145" spans="1:1" x14ac:dyDescent="0.35">
      <c r="A145" t="s">
        <v>38</v>
      </c>
    </row>
    <row r="146" spans="1:1" x14ac:dyDescent="0.35">
      <c r="A146" t="s">
        <v>121</v>
      </c>
    </row>
    <row r="147" spans="1:1" x14ac:dyDescent="0.35">
      <c r="A147" t="s">
        <v>357</v>
      </c>
    </row>
    <row r="148" spans="1:1" x14ac:dyDescent="0.35">
      <c r="A148" t="s">
        <v>358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189</v>
      </c>
    </row>
    <row r="159" spans="1:1" x14ac:dyDescent="0.35">
      <c r="A159" t="s">
        <v>183</v>
      </c>
    </row>
    <row r="160" spans="1:1" x14ac:dyDescent="0.35">
      <c r="A160" t="s">
        <v>194</v>
      </c>
    </row>
    <row r="161" spans="1:1" x14ac:dyDescent="0.35">
      <c r="A161" t="s">
        <v>79</v>
      </c>
    </row>
    <row r="162" spans="1:1" x14ac:dyDescent="0.35">
      <c r="A162" t="s">
        <v>148</v>
      </c>
    </row>
    <row r="163" spans="1:1" x14ac:dyDescent="0.35">
      <c r="A163" t="s">
        <v>131</v>
      </c>
    </row>
    <row r="164" spans="1:1" x14ac:dyDescent="0.35">
      <c r="A164" t="s">
        <v>168</v>
      </c>
    </row>
    <row r="165" spans="1:1" x14ac:dyDescent="0.35">
      <c r="A165" t="s">
        <v>127</v>
      </c>
    </row>
    <row r="166" spans="1:1" x14ac:dyDescent="0.35">
      <c r="A166" t="s">
        <v>21</v>
      </c>
    </row>
    <row r="167" spans="1:1" x14ac:dyDescent="0.35">
      <c r="A167" t="s">
        <v>46</v>
      </c>
    </row>
    <row r="168" spans="1:1" x14ac:dyDescent="0.35">
      <c r="A168" t="s">
        <v>20</v>
      </c>
    </row>
    <row r="169" spans="1:1" x14ac:dyDescent="0.35">
      <c r="A169" t="s">
        <v>132</v>
      </c>
    </row>
    <row r="170" spans="1:1" x14ac:dyDescent="0.35">
      <c r="A170" t="s">
        <v>184</v>
      </c>
    </row>
    <row r="171" spans="1:1" x14ac:dyDescent="0.35">
      <c r="A171" t="s">
        <v>99</v>
      </c>
    </row>
    <row r="172" spans="1:1" x14ac:dyDescent="0.35">
      <c r="A172" t="s">
        <v>128</v>
      </c>
    </row>
    <row r="173" spans="1:1" x14ac:dyDescent="0.35">
      <c r="A173" t="s">
        <v>49</v>
      </c>
    </row>
    <row r="174" spans="1:1" x14ac:dyDescent="0.35">
      <c r="A174" t="s">
        <v>589</v>
      </c>
    </row>
    <row r="175" spans="1:1" x14ac:dyDescent="0.35">
      <c r="A175" t="s">
        <v>92</v>
      </c>
    </row>
    <row r="176" spans="1:1" x14ac:dyDescent="0.35">
      <c r="A176" t="s">
        <v>123</v>
      </c>
    </row>
    <row r="177" spans="1:1" x14ac:dyDescent="0.35">
      <c r="A177" t="s">
        <v>137</v>
      </c>
    </row>
    <row r="178" spans="1:1" x14ac:dyDescent="0.35">
      <c r="A178" t="s">
        <v>159</v>
      </c>
    </row>
    <row r="179" spans="1:1" x14ac:dyDescent="0.35">
      <c r="A179" t="s">
        <v>44</v>
      </c>
    </row>
    <row r="180" spans="1:1" x14ac:dyDescent="0.35">
      <c r="A180" t="s">
        <v>50</v>
      </c>
    </row>
    <row r="181" spans="1:1" x14ac:dyDescent="0.35">
      <c r="A181" t="s">
        <v>117</v>
      </c>
    </row>
    <row r="182" spans="1:1" x14ac:dyDescent="0.35">
      <c r="A182" t="s">
        <v>25</v>
      </c>
    </row>
    <row r="183" spans="1:1" x14ac:dyDescent="0.35">
      <c r="A183" t="s">
        <v>91</v>
      </c>
    </row>
    <row r="184" spans="1:1" x14ac:dyDescent="0.35">
      <c r="A184" t="s">
        <v>40</v>
      </c>
    </row>
    <row r="185" spans="1:1" x14ac:dyDescent="0.35">
      <c r="A185" t="s">
        <v>54</v>
      </c>
    </row>
    <row r="186" spans="1:1" x14ac:dyDescent="0.35">
      <c r="A186" t="s">
        <v>104</v>
      </c>
    </row>
    <row r="187" spans="1:1" x14ac:dyDescent="0.35">
      <c r="A187" t="s">
        <v>153</v>
      </c>
    </row>
    <row r="188" spans="1:1" x14ac:dyDescent="0.35">
      <c r="A188" t="s">
        <v>152</v>
      </c>
    </row>
    <row r="189" spans="1:1" x14ac:dyDescent="0.35">
      <c r="A189" t="s">
        <v>51</v>
      </c>
    </row>
    <row r="190" spans="1:1" x14ac:dyDescent="0.35">
      <c r="A190" t="s">
        <v>24</v>
      </c>
    </row>
    <row r="191" spans="1:1" x14ac:dyDescent="0.35">
      <c r="A191" t="s">
        <v>90</v>
      </c>
    </row>
    <row r="192" spans="1:1" x14ac:dyDescent="0.35">
      <c r="A192" t="s">
        <v>42</v>
      </c>
    </row>
    <row r="193" spans="1:1" x14ac:dyDescent="0.35">
      <c r="A193" t="s">
        <v>87</v>
      </c>
    </row>
    <row r="194" spans="1:1" x14ac:dyDescent="0.35">
      <c r="A194" t="s">
        <v>37</v>
      </c>
    </row>
    <row r="195" spans="1:1" x14ac:dyDescent="0.35">
      <c r="A195" t="s">
        <v>155</v>
      </c>
    </row>
    <row r="196" spans="1:1" x14ac:dyDescent="0.35">
      <c r="A196" t="s">
        <v>160</v>
      </c>
    </row>
    <row r="197" spans="1:1" x14ac:dyDescent="0.35">
      <c r="A197" t="s">
        <v>129</v>
      </c>
    </row>
    <row r="198" spans="1:1" x14ac:dyDescent="0.35">
      <c r="A198" t="s">
        <v>138</v>
      </c>
    </row>
    <row r="199" spans="1:1" x14ac:dyDescent="0.35">
      <c r="A199" t="s">
        <v>135</v>
      </c>
    </row>
    <row r="200" spans="1:1" x14ac:dyDescent="0.35">
      <c r="A200" t="s">
        <v>52</v>
      </c>
    </row>
    <row r="201" spans="1:1" x14ac:dyDescent="0.35">
      <c r="A201" t="s">
        <v>142</v>
      </c>
    </row>
    <row r="202" spans="1:1" x14ac:dyDescent="0.35">
      <c r="A202" t="s">
        <v>19</v>
      </c>
    </row>
    <row r="203" spans="1:1" x14ac:dyDescent="0.35">
      <c r="A203" t="s">
        <v>176</v>
      </c>
    </row>
    <row r="204" spans="1:1" x14ac:dyDescent="0.35">
      <c r="A204" t="s">
        <v>115</v>
      </c>
    </row>
    <row r="205" spans="1:1" x14ac:dyDescent="0.35">
      <c r="A205" t="s">
        <v>77</v>
      </c>
    </row>
    <row r="206" spans="1:1" x14ac:dyDescent="0.35">
      <c r="A206" t="s">
        <v>126</v>
      </c>
    </row>
    <row r="207" spans="1:1" x14ac:dyDescent="0.35">
      <c r="A207" t="s">
        <v>30</v>
      </c>
    </row>
    <row r="208" spans="1:1" x14ac:dyDescent="0.35">
      <c r="A208" t="s">
        <v>103</v>
      </c>
    </row>
    <row r="209" spans="1:1" x14ac:dyDescent="0.35">
      <c r="A209" t="s">
        <v>102</v>
      </c>
    </row>
    <row r="210" spans="1:1" x14ac:dyDescent="0.35">
      <c r="A210" t="s">
        <v>134</v>
      </c>
    </row>
    <row r="211" spans="1:1" x14ac:dyDescent="0.35">
      <c r="A211" t="s">
        <v>191</v>
      </c>
    </row>
    <row r="212" spans="1:1" x14ac:dyDescent="0.35">
      <c r="A212" t="s">
        <v>108</v>
      </c>
    </row>
    <row r="213" spans="1:1" x14ac:dyDescent="0.35">
      <c r="A213" t="s">
        <v>120</v>
      </c>
    </row>
    <row r="214" spans="1:1" x14ac:dyDescent="0.35">
      <c r="A214" t="s">
        <v>169</v>
      </c>
    </row>
    <row r="215" spans="1:1" x14ac:dyDescent="0.35">
      <c r="A215" t="s">
        <v>62</v>
      </c>
    </row>
    <row r="216" spans="1:1" x14ac:dyDescent="0.35">
      <c r="A216" t="s">
        <v>63</v>
      </c>
    </row>
    <row r="217" spans="1:1" x14ac:dyDescent="0.35">
      <c r="A217" t="s">
        <v>190</v>
      </c>
    </row>
    <row r="218" spans="1:1" x14ac:dyDescent="0.35">
      <c r="A218" t="s">
        <v>343</v>
      </c>
    </row>
    <row r="219" spans="1:1" x14ac:dyDescent="0.35">
      <c r="A219" t="s">
        <v>107</v>
      </c>
    </row>
    <row r="220" spans="1:1" x14ac:dyDescent="0.35">
      <c r="A220" t="s">
        <v>116</v>
      </c>
    </row>
    <row r="221" spans="1:1" x14ac:dyDescent="0.35">
      <c r="A221" t="s">
        <v>166</v>
      </c>
    </row>
    <row r="222" spans="1:1" x14ac:dyDescent="0.35">
      <c r="A222" t="s">
        <v>101</v>
      </c>
    </row>
    <row r="223" spans="1:1" x14ac:dyDescent="0.35">
      <c r="A223" t="s">
        <v>199</v>
      </c>
    </row>
    <row r="224" spans="1:1" x14ac:dyDescent="0.35">
      <c r="A224" t="s">
        <v>198</v>
      </c>
    </row>
    <row r="225" spans="1:1" x14ac:dyDescent="0.35">
      <c r="A225" t="s">
        <v>318</v>
      </c>
    </row>
    <row r="226" spans="1:1" x14ac:dyDescent="0.35">
      <c r="A226" t="s">
        <v>150</v>
      </c>
    </row>
    <row r="227" spans="1:1" x14ac:dyDescent="0.35">
      <c r="A227" t="s">
        <v>109</v>
      </c>
    </row>
    <row r="228" spans="1:1" x14ac:dyDescent="0.35">
      <c r="A228" t="s">
        <v>65</v>
      </c>
    </row>
    <row r="229" spans="1:1" x14ac:dyDescent="0.35">
      <c r="A229" t="s">
        <v>350</v>
      </c>
    </row>
    <row r="230" spans="1:1" x14ac:dyDescent="0.35">
      <c r="A230" t="s">
        <v>29</v>
      </c>
    </row>
    <row r="231" spans="1:1" x14ac:dyDescent="0.35">
      <c r="A231" t="s">
        <v>177</v>
      </c>
    </row>
    <row r="232" spans="1:1" x14ac:dyDescent="0.35">
      <c r="A232" t="s">
        <v>348</v>
      </c>
    </row>
    <row r="233" spans="1:1" x14ac:dyDescent="0.35">
      <c r="A233" t="s">
        <v>340</v>
      </c>
    </row>
    <row r="234" spans="1:1" x14ac:dyDescent="0.35">
      <c r="A234" t="s">
        <v>333</v>
      </c>
    </row>
    <row r="235" spans="1:1" x14ac:dyDescent="0.35">
      <c r="A235" t="s">
        <v>234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4"/>
  <sheetViews>
    <sheetView workbookViewId="0">
      <selection activeCell="A5" sqref="A5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  <row r="4" spans="1:2" x14ac:dyDescent="0.35">
      <c r="A4" s="21">
        <v>44158</v>
      </c>
      <c r="B4" t="s">
        <v>1476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353</v>
      </c>
      <c r="P1" s="7" t="s">
        <v>322</v>
      </c>
    </row>
    <row r="2" spans="1:16" ht="261" hidden="1" x14ac:dyDescent="0.35">
      <c r="A2" s="7" t="s">
        <v>502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375</v>
      </c>
      <c r="M2" t="s">
        <v>295</v>
      </c>
      <c r="N2" t="s">
        <v>304</v>
      </c>
      <c r="O2" t="s">
        <v>330</v>
      </c>
      <c r="P2" s="7" t="s">
        <v>554</v>
      </c>
    </row>
    <row r="3" spans="1:16" ht="261" hidden="1" x14ac:dyDescent="0.35">
      <c r="A3" s="7" t="s">
        <v>488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375</v>
      </c>
      <c r="M3" t="s">
        <v>295</v>
      </c>
      <c r="N3" t="s">
        <v>304</v>
      </c>
      <c r="O3" t="s">
        <v>330</v>
      </c>
      <c r="P3" s="7" t="s">
        <v>550</v>
      </c>
    </row>
    <row r="4" spans="1:16" ht="261" hidden="1" x14ac:dyDescent="0.35">
      <c r="A4" s="7" t="s">
        <v>489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375</v>
      </c>
      <c r="M4" t="s">
        <v>295</v>
      </c>
      <c r="N4" t="s">
        <v>304</v>
      </c>
      <c r="O4" t="s">
        <v>330</v>
      </c>
      <c r="P4" s="7" t="s">
        <v>551</v>
      </c>
    </row>
    <row r="5" spans="1:16" ht="261" hidden="1" x14ac:dyDescent="0.35">
      <c r="A5" s="7" t="s">
        <v>471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375</v>
      </c>
      <c r="M5" t="s">
        <v>295</v>
      </c>
      <c r="N5" t="s">
        <v>304</v>
      </c>
      <c r="O5" t="s">
        <v>330</v>
      </c>
      <c r="P5" s="7" t="s">
        <v>539</v>
      </c>
    </row>
    <row r="6" spans="1:16" ht="261" hidden="1" x14ac:dyDescent="0.35">
      <c r="A6" s="7" t="s">
        <v>472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375</v>
      </c>
      <c r="M6" t="s">
        <v>295</v>
      </c>
      <c r="N6" t="s">
        <v>304</v>
      </c>
      <c r="O6" t="s">
        <v>330</v>
      </c>
      <c r="P6" s="7" t="s">
        <v>540</v>
      </c>
    </row>
    <row r="7" spans="1:16" ht="261" hidden="1" x14ac:dyDescent="0.35">
      <c r="A7" s="7" t="s">
        <v>433</v>
      </c>
      <c r="B7" t="s">
        <v>57</v>
      </c>
      <c r="C7" t="s">
        <v>206</v>
      </c>
      <c r="D7">
        <v>7</v>
      </c>
      <c r="E7" t="s">
        <v>290</v>
      </c>
      <c r="F7" t="s">
        <v>376</v>
      </c>
      <c r="G7">
        <v>25000</v>
      </c>
      <c r="H7">
        <v>12000</v>
      </c>
      <c r="J7" t="s">
        <v>244</v>
      </c>
      <c r="K7" t="s">
        <v>260</v>
      </c>
      <c r="L7" t="s">
        <v>375</v>
      </c>
      <c r="M7" t="s">
        <v>295</v>
      </c>
      <c r="N7" t="s">
        <v>304</v>
      </c>
      <c r="O7" t="s">
        <v>330</v>
      </c>
      <c r="P7" s="7" t="s">
        <v>514</v>
      </c>
    </row>
    <row r="8" spans="1:16" ht="348" x14ac:dyDescent="0.35">
      <c r="A8" s="7" t="s">
        <v>434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378</v>
      </c>
      <c r="M8" t="s">
        <v>295</v>
      </c>
      <c r="N8" t="s">
        <v>304</v>
      </c>
      <c r="O8" t="s">
        <v>330</v>
      </c>
      <c r="P8" s="7" t="s">
        <v>435</v>
      </c>
    </row>
    <row r="9" spans="1:16" ht="261" hidden="1" x14ac:dyDescent="0.35">
      <c r="A9" s="7" t="s">
        <v>445</v>
      </c>
      <c r="B9" t="s">
        <v>161</v>
      </c>
      <c r="C9" t="s">
        <v>206</v>
      </c>
      <c r="D9">
        <v>8</v>
      </c>
      <c r="E9" t="s">
        <v>290</v>
      </c>
      <c r="F9" t="s">
        <v>387</v>
      </c>
      <c r="J9" t="s">
        <v>244</v>
      </c>
      <c r="K9" t="s">
        <v>260</v>
      </c>
      <c r="L9" t="s">
        <v>375</v>
      </c>
      <c r="M9" t="s">
        <v>295</v>
      </c>
      <c r="N9" t="s">
        <v>304</v>
      </c>
      <c r="O9" t="s">
        <v>330</v>
      </c>
      <c r="P9" s="7" t="s">
        <v>520</v>
      </c>
    </row>
    <row r="10" spans="1:16" ht="261" hidden="1" x14ac:dyDescent="0.35">
      <c r="A10" s="7" t="s">
        <v>465</v>
      </c>
      <c r="B10" t="s">
        <v>161</v>
      </c>
      <c r="C10" t="s">
        <v>206</v>
      </c>
      <c r="D10">
        <v>8</v>
      </c>
      <c r="E10" t="s">
        <v>290</v>
      </c>
      <c r="F10" t="s">
        <v>411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534</v>
      </c>
    </row>
    <row r="11" spans="1:16" ht="333.5" x14ac:dyDescent="0.35">
      <c r="A11" s="7" t="s">
        <v>438</v>
      </c>
      <c r="B11" t="s">
        <v>138</v>
      </c>
      <c r="C11" t="s">
        <v>215</v>
      </c>
      <c r="D11">
        <v>6</v>
      </c>
      <c r="E11" t="s">
        <v>11</v>
      </c>
      <c r="F11" t="s">
        <v>382</v>
      </c>
      <c r="G11">
        <v>40000</v>
      </c>
      <c r="J11" t="s">
        <v>244</v>
      </c>
      <c r="K11" t="s">
        <v>385</v>
      </c>
      <c r="L11" t="s">
        <v>383</v>
      </c>
      <c r="M11" t="s">
        <v>295</v>
      </c>
      <c r="N11" t="s">
        <v>304</v>
      </c>
      <c r="O11" t="s">
        <v>330</v>
      </c>
      <c r="P11" s="7" t="s">
        <v>439</v>
      </c>
    </row>
    <row r="12" spans="1:16" ht="333.5" x14ac:dyDescent="0.35">
      <c r="A12" s="7" t="s">
        <v>459</v>
      </c>
      <c r="B12" t="s">
        <v>138</v>
      </c>
      <c r="C12" t="s">
        <v>215</v>
      </c>
      <c r="D12">
        <v>6</v>
      </c>
      <c r="E12" t="s">
        <v>11</v>
      </c>
      <c r="F12" t="s">
        <v>393</v>
      </c>
      <c r="G12">
        <v>35000</v>
      </c>
      <c r="J12" t="s">
        <v>244</v>
      </c>
      <c r="K12" t="s">
        <v>385</v>
      </c>
      <c r="L12" t="s">
        <v>394</v>
      </c>
      <c r="M12" t="s">
        <v>295</v>
      </c>
      <c r="N12" t="s">
        <v>304</v>
      </c>
      <c r="O12" t="s">
        <v>330</v>
      </c>
      <c r="P12" s="7" t="s">
        <v>460</v>
      </c>
    </row>
    <row r="13" spans="1:16" ht="333.5" x14ac:dyDescent="0.35">
      <c r="A13" s="7" t="s">
        <v>453</v>
      </c>
      <c r="B13" t="s">
        <v>134</v>
      </c>
      <c r="C13" t="s">
        <v>215</v>
      </c>
      <c r="D13">
        <v>7</v>
      </c>
      <c r="E13" t="s">
        <v>11</v>
      </c>
      <c r="F13" t="s">
        <v>391</v>
      </c>
      <c r="G13">
        <v>45000</v>
      </c>
      <c r="J13" t="s">
        <v>244</v>
      </c>
      <c r="K13" t="s">
        <v>385</v>
      </c>
      <c r="L13" t="s">
        <v>392</v>
      </c>
      <c r="M13" t="s">
        <v>295</v>
      </c>
      <c r="N13" t="s">
        <v>304</v>
      </c>
      <c r="O13" t="s">
        <v>330</v>
      </c>
      <c r="P13" s="7" t="s">
        <v>454</v>
      </c>
    </row>
    <row r="14" spans="1:16" ht="333.5" x14ac:dyDescent="0.35">
      <c r="A14" s="7" t="s">
        <v>511</v>
      </c>
      <c r="B14" t="s">
        <v>63</v>
      </c>
      <c r="C14" t="s">
        <v>215</v>
      </c>
      <c r="D14">
        <v>8</v>
      </c>
      <c r="E14" t="s">
        <v>11</v>
      </c>
      <c r="F14" t="s">
        <v>415</v>
      </c>
      <c r="J14" t="s">
        <v>244</v>
      </c>
      <c r="K14" t="s">
        <v>509</v>
      </c>
      <c r="M14" t="s">
        <v>295</v>
      </c>
      <c r="N14" t="s">
        <v>304</v>
      </c>
      <c r="O14" t="s">
        <v>330</v>
      </c>
      <c r="P14" s="7" t="s">
        <v>470</v>
      </c>
    </row>
    <row r="15" spans="1:16" ht="333.5" x14ac:dyDescent="0.35">
      <c r="A15" s="7" t="s">
        <v>510</v>
      </c>
      <c r="B15" t="s">
        <v>101</v>
      </c>
      <c r="C15" t="s">
        <v>215</v>
      </c>
      <c r="D15">
        <v>9</v>
      </c>
      <c r="E15" t="s">
        <v>11</v>
      </c>
      <c r="F15" t="s">
        <v>390</v>
      </c>
      <c r="J15" t="s">
        <v>244</v>
      </c>
      <c r="K15" t="s">
        <v>509</v>
      </c>
      <c r="L15" t="s">
        <v>384</v>
      </c>
      <c r="M15" t="s">
        <v>295</v>
      </c>
      <c r="N15" t="s">
        <v>304</v>
      </c>
      <c r="O15" t="s">
        <v>330</v>
      </c>
      <c r="P15" s="7" t="s">
        <v>452</v>
      </c>
    </row>
    <row r="16" spans="1:16" ht="261" hidden="1" x14ac:dyDescent="0.35">
      <c r="A16" s="7" t="s">
        <v>503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375</v>
      </c>
      <c r="M16" t="s">
        <v>295</v>
      </c>
      <c r="N16" t="s">
        <v>304</v>
      </c>
      <c r="O16" t="s">
        <v>330</v>
      </c>
      <c r="P16" s="7" t="s">
        <v>555</v>
      </c>
    </row>
    <row r="17" spans="1:16" ht="261" hidden="1" x14ac:dyDescent="0.35">
      <c r="A17" s="7" t="s">
        <v>473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375</v>
      </c>
      <c r="M17" t="s">
        <v>295</v>
      </c>
      <c r="N17" t="s">
        <v>304</v>
      </c>
      <c r="O17" t="s">
        <v>330</v>
      </c>
      <c r="P17" s="7" t="s">
        <v>541</v>
      </c>
    </row>
    <row r="18" spans="1:16" ht="261" hidden="1" x14ac:dyDescent="0.35">
      <c r="A18" s="7" t="s">
        <v>478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375</v>
      </c>
      <c r="M18" t="s">
        <v>295</v>
      </c>
      <c r="N18" t="s">
        <v>304</v>
      </c>
      <c r="O18" t="s">
        <v>330</v>
      </c>
      <c r="P18" s="7" t="s">
        <v>544</v>
      </c>
    </row>
    <row r="19" spans="1:16" ht="261" hidden="1" x14ac:dyDescent="0.35">
      <c r="A19" s="7" t="s">
        <v>484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375</v>
      </c>
      <c r="M19" t="s">
        <v>295</v>
      </c>
      <c r="N19" t="s">
        <v>304</v>
      </c>
      <c r="O19" t="s">
        <v>330</v>
      </c>
      <c r="P19" s="7" t="s">
        <v>548</v>
      </c>
    </row>
    <row r="20" spans="1:16" ht="261" hidden="1" x14ac:dyDescent="0.35">
      <c r="A20" s="7" t="s">
        <v>440</v>
      </c>
      <c r="B20" t="s">
        <v>111</v>
      </c>
      <c r="C20" t="s">
        <v>205</v>
      </c>
      <c r="D20">
        <v>6</v>
      </c>
      <c r="E20" t="s">
        <v>290</v>
      </c>
      <c r="F20" t="s">
        <v>402</v>
      </c>
      <c r="G20">
        <v>3500</v>
      </c>
      <c r="J20" t="s">
        <v>244</v>
      </c>
      <c r="K20" t="s">
        <v>260</v>
      </c>
      <c r="L20" t="s">
        <v>375</v>
      </c>
      <c r="M20" t="s">
        <v>295</v>
      </c>
      <c r="N20" t="s">
        <v>304</v>
      </c>
      <c r="O20" t="s">
        <v>330</v>
      </c>
      <c r="P20" s="7" t="s">
        <v>515</v>
      </c>
    </row>
    <row r="21" spans="1:16" ht="261" hidden="1" x14ac:dyDescent="0.35">
      <c r="A21" s="7" t="s">
        <v>441</v>
      </c>
      <c r="B21" t="s">
        <v>111</v>
      </c>
      <c r="C21" t="s">
        <v>205</v>
      </c>
      <c r="D21">
        <v>6</v>
      </c>
      <c r="E21" t="s">
        <v>290</v>
      </c>
      <c r="F21" t="s">
        <v>401</v>
      </c>
      <c r="G21">
        <v>3500</v>
      </c>
      <c r="J21" t="s">
        <v>244</v>
      </c>
      <c r="K21" t="s">
        <v>260</v>
      </c>
      <c r="L21" t="s">
        <v>375</v>
      </c>
      <c r="M21" t="s">
        <v>295</v>
      </c>
      <c r="N21" t="s">
        <v>304</v>
      </c>
      <c r="O21" t="s">
        <v>330</v>
      </c>
      <c r="P21" s="7" t="s">
        <v>516</v>
      </c>
    </row>
    <row r="22" spans="1:16" ht="261" hidden="1" x14ac:dyDescent="0.35">
      <c r="A22" s="7" t="s">
        <v>443</v>
      </c>
      <c r="B22" t="s">
        <v>111</v>
      </c>
      <c r="C22" t="s">
        <v>205</v>
      </c>
      <c r="D22">
        <v>6</v>
      </c>
      <c r="E22" t="s">
        <v>290</v>
      </c>
      <c r="F22" t="s">
        <v>400</v>
      </c>
      <c r="G22">
        <v>2800</v>
      </c>
      <c r="J22" t="s">
        <v>244</v>
      </c>
      <c r="K22" t="s">
        <v>260</v>
      </c>
      <c r="L22" t="s">
        <v>375</v>
      </c>
      <c r="M22" t="s">
        <v>295</v>
      </c>
      <c r="N22" t="s">
        <v>304</v>
      </c>
      <c r="O22" t="s">
        <v>330</v>
      </c>
      <c r="P22" s="7" t="s">
        <v>518</v>
      </c>
    </row>
    <row r="23" spans="1:16" ht="261" hidden="1" x14ac:dyDescent="0.35">
      <c r="A23" s="7" t="s">
        <v>444</v>
      </c>
      <c r="B23" t="s">
        <v>111</v>
      </c>
      <c r="C23" t="s">
        <v>205</v>
      </c>
      <c r="D23">
        <v>6</v>
      </c>
      <c r="E23" t="s">
        <v>290</v>
      </c>
      <c r="F23" t="s">
        <v>398</v>
      </c>
      <c r="G23">
        <v>2800</v>
      </c>
      <c r="J23" t="s">
        <v>244</v>
      </c>
      <c r="K23" t="s">
        <v>260</v>
      </c>
      <c r="L23" t="s">
        <v>375</v>
      </c>
      <c r="M23" t="s">
        <v>295</v>
      </c>
      <c r="N23" t="s">
        <v>304</v>
      </c>
      <c r="O23" t="s">
        <v>330</v>
      </c>
      <c r="P23" s="7" t="s">
        <v>519</v>
      </c>
    </row>
    <row r="24" spans="1:16" ht="261" hidden="1" x14ac:dyDescent="0.35">
      <c r="A24" s="7" t="s">
        <v>451</v>
      </c>
      <c r="B24" t="s">
        <v>27</v>
      </c>
      <c r="C24" t="s">
        <v>205</v>
      </c>
      <c r="D24">
        <v>7</v>
      </c>
      <c r="E24" t="s">
        <v>290</v>
      </c>
      <c r="F24" t="s">
        <v>395</v>
      </c>
      <c r="J24" t="s">
        <v>244</v>
      </c>
      <c r="K24" t="s">
        <v>260</v>
      </c>
      <c r="L24" t="s">
        <v>375</v>
      </c>
      <c r="M24" t="s">
        <v>295</v>
      </c>
      <c r="N24" t="s">
        <v>304</v>
      </c>
      <c r="O24" t="s">
        <v>330</v>
      </c>
      <c r="P24" s="7" t="s">
        <v>525</v>
      </c>
    </row>
    <row r="25" spans="1:16" ht="261" hidden="1" x14ac:dyDescent="0.35">
      <c r="A25" s="7" t="s">
        <v>456</v>
      </c>
      <c r="B25" t="s">
        <v>27</v>
      </c>
      <c r="C25" t="s">
        <v>205</v>
      </c>
      <c r="D25">
        <v>7</v>
      </c>
      <c r="E25" t="s">
        <v>290</v>
      </c>
      <c r="F25" t="s">
        <v>404</v>
      </c>
      <c r="J25" t="s">
        <v>244</v>
      </c>
      <c r="K25" t="s">
        <v>260</v>
      </c>
      <c r="L25" t="s">
        <v>375</v>
      </c>
      <c r="M25" t="s">
        <v>295</v>
      </c>
      <c r="N25" t="s">
        <v>304</v>
      </c>
      <c r="O25" t="s">
        <v>330</v>
      </c>
      <c r="P25" s="7" t="s">
        <v>527</v>
      </c>
    </row>
    <row r="26" spans="1:16" ht="261" hidden="1" x14ac:dyDescent="0.35">
      <c r="A26" s="7" t="s">
        <v>457</v>
      </c>
      <c r="B26" t="s">
        <v>27</v>
      </c>
      <c r="C26" t="s">
        <v>205</v>
      </c>
      <c r="D26">
        <v>7</v>
      </c>
      <c r="E26" t="s">
        <v>290</v>
      </c>
      <c r="F26" t="s">
        <v>405</v>
      </c>
      <c r="J26" t="s">
        <v>244</v>
      </c>
      <c r="K26" t="s">
        <v>260</v>
      </c>
      <c r="L26" t="s">
        <v>375</v>
      </c>
      <c r="M26" t="s">
        <v>295</v>
      </c>
      <c r="N26" t="s">
        <v>304</v>
      </c>
      <c r="O26" t="s">
        <v>330</v>
      </c>
      <c r="P26" s="7" t="s">
        <v>528</v>
      </c>
    </row>
    <row r="27" spans="1:16" ht="261" hidden="1" x14ac:dyDescent="0.35">
      <c r="A27" s="7" t="s">
        <v>458</v>
      </c>
      <c r="B27" t="s">
        <v>27</v>
      </c>
      <c r="C27" t="s">
        <v>205</v>
      </c>
      <c r="D27">
        <v>7</v>
      </c>
      <c r="E27" t="s">
        <v>290</v>
      </c>
      <c r="F27" t="s">
        <v>406</v>
      </c>
      <c r="J27" t="s">
        <v>244</v>
      </c>
      <c r="K27" t="s">
        <v>260</v>
      </c>
      <c r="L27" t="s">
        <v>375</v>
      </c>
      <c r="M27" t="s">
        <v>295</v>
      </c>
      <c r="N27" t="s">
        <v>304</v>
      </c>
      <c r="O27" t="s">
        <v>330</v>
      </c>
      <c r="P27" s="7" t="s">
        <v>529</v>
      </c>
    </row>
    <row r="28" spans="1:16" ht="261" hidden="1" x14ac:dyDescent="0.35">
      <c r="A28" s="7" t="s">
        <v>462</v>
      </c>
      <c r="B28" t="s">
        <v>27</v>
      </c>
      <c r="C28" t="s">
        <v>205</v>
      </c>
      <c r="D28">
        <v>7</v>
      </c>
      <c r="E28" t="s">
        <v>290</v>
      </c>
      <c r="F28" t="s">
        <v>408</v>
      </c>
      <c r="G28">
        <v>2400</v>
      </c>
      <c r="J28" t="s">
        <v>244</v>
      </c>
      <c r="K28" t="s">
        <v>260</v>
      </c>
      <c r="L28" t="s">
        <v>375</v>
      </c>
      <c r="M28" t="s">
        <v>295</v>
      </c>
      <c r="N28" t="s">
        <v>304</v>
      </c>
      <c r="O28" t="s">
        <v>330</v>
      </c>
      <c r="P28" s="7" t="s">
        <v>531</v>
      </c>
    </row>
    <row r="29" spans="1:16" ht="261" hidden="1" x14ac:dyDescent="0.35">
      <c r="A29" s="7" t="s">
        <v>463</v>
      </c>
      <c r="B29" t="s">
        <v>27</v>
      </c>
      <c r="C29" t="s">
        <v>205</v>
      </c>
      <c r="D29">
        <v>7</v>
      </c>
      <c r="E29" t="s">
        <v>290</v>
      </c>
      <c r="F29" t="s">
        <v>409</v>
      </c>
      <c r="G29">
        <v>2400</v>
      </c>
      <c r="J29" t="s">
        <v>244</v>
      </c>
      <c r="K29" t="s">
        <v>260</v>
      </c>
      <c r="L29" t="s">
        <v>375</v>
      </c>
      <c r="M29" t="s">
        <v>295</v>
      </c>
      <c r="N29" t="s">
        <v>304</v>
      </c>
      <c r="O29" t="s">
        <v>330</v>
      </c>
      <c r="P29" s="7" t="s">
        <v>532</v>
      </c>
    </row>
    <row r="30" spans="1:16" ht="333.5" x14ac:dyDescent="0.35">
      <c r="A30" s="7" t="s">
        <v>497</v>
      </c>
      <c r="B30" t="s">
        <v>180</v>
      </c>
      <c r="C30" t="s">
        <v>214</v>
      </c>
      <c r="D30">
        <v>2</v>
      </c>
      <c r="E30" t="s">
        <v>11</v>
      </c>
      <c r="F30" t="s">
        <v>423</v>
      </c>
      <c r="J30" t="s">
        <v>244</v>
      </c>
      <c r="K30" t="s">
        <v>255</v>
      </c>
      <c r="L30" t="s">
        <v>424</v>
      </c>
      <c r="M30" t="s">
        <v>295</v>
      </c>
      <c r="N30" t="s">
        <v>304</v>
      </c>
      <c r="O30" t="s">
        <v>330</v>
      </c>
      <c r="P30" s="7" t="s">
        <v>498</v>
      </c>
    </row>
    <row r="31" spans="1:16" ht="333.5" x14ac:dyDescent="0.35">
      <c r="A31" s="7" t="s">
        <v>500</v>
      </c>
      <c r="B31" t="s">
        <v>151</v>
      </c>
      <c r="C31" t="s">
        <v>214</v>
      </c>
      <c r="D31">
        <v>3</v>
      </c>
      <c r="E31" t="s">
        <v>11</v>
      </c>
      <c r="F31" t="s">
        <v>425</v>
      </c>
      <c r="J31" t="s">
        <v>244</v>
      </c>
      <c r="K31" t="s">
        <v>255</v>
      </c>
      <c r="L31" t="s">
        <v>426</v>
      </c>
      <c r="M31" t="s">
        <v>295</v>
      </c>
      <c r="N31" t="s">
        <v>304</v>
      </c>
      <c r="O31" t="s">
        <v>330</v>
      </c>
      <c r="P31" s="7" t="s">
        <v>501</v>
      </c>
    </row>
    <row r="32" spans="1:16" ht="333.5" x14ac:dyDescent="0.35">
      <c r="A32" s="7" t="s">
        <v>557</v>
      </c>
      <c r="B32" t="s">
        <v>141</v>
      </c>
      <c r="C32" t="s">
        <v>214</v>
      </c>
      <c r="D32">
        <v>4</v>
      </c>
      <c r="E32" t="s">
        <v>11</v>
      </c>
      <c r="F32" t="s">
        <v>427</v>
      </c>
      <c r="J32" t="s">
        <v>244</v>
      </c>
      <c r="K32" t="s">
        <v>255</v>
      </c>
      <c r="L32" t="s">
        <v>428</v>
      </c>
      <c r="M32" t="s">
        <v>295</v>
      </c>
      <c r="N32" t="s">
        <v>304</v>
      </c>
      <c r="O32" t="s">
        <v>330</v>
      </c>
      <c r="P32" s="7" t="s">
        <v>558</v>
      </c>
    </row>
    <row r="33" spans="1:16" ht="333.5" x14ac:dyDescent="0.35">
      <c r="A33" s="7" t="s">
        <v>481</v>
      </c>
      <c r="B33" t="s">
        <v>106</v>
      </c>
      <c r="C33" t="s">
        <v>214</v>
      </c>
      <c r="D33">
        <v>5</v>
      </c>
      <c r="E33" t="s">
        <v>11</v>
      </c>
      <c r="F33" t="s">
        <v>416</v>
      </c>
      <c r="J33" t="s">
        <v>244</v>
      </c>
      <c r="K33" t="s">
        <v>255</v>
      </c>
      <c r="L33" t="s">
        <v>421</v>
      </c>
      <c r="M33" t="s">
        <v>295</v>
      </c>
      <c r="N33" t="s">
        <v>304</v>
      </c>
      <c r="O33" t="s">
        <v>330</v>
      </c>
      <c r="P33" s="7" t="s">
        <v>482</v>
      </c>
    </row>
    <row r="34" spans="1:16" ht="333.5" x14ac:dyDescent="0.35">
      <c r="A34" s="7" t="s">
        <v>490</v>
      </c>
      <c r="B34" t="s">
        <v>106</v>
      </c>
      <c r="C34" t="s">
        <v>214</v>
      </c>
      <c r="D34">
        <v>5</v>
      </c>
      <c r="E34" t="s">
        <v>11</v>
      </c>
      <c r="F34" t="s">
        <v>419</v>
      </c>
      <c r="J34" t="s">
        <v>244</v>
      </c>
      <c r="K34" t="s">
        <v>255</v>
      </c>
      <c r="L34" t="s">
        <v>420</v>
      </c>
      <c r="M34" t="s">
        <v>295</v>
      </c>
      <c r="N34" t="s">
        <v>304</v>
      </c>
      <c r="O34" t="s">
        <v>330</v>
      </c>
      <c r="P34" s="7" t="s">
        <v>491</v>
      </c>
    </row>
    <row r="35" spans="1:16" ht="333.5" x14ac:dyDescent="0.35">
      <c r="A35" s="7" t="s">
        <v>486</v>
      </c>
      <c r="B35" t="s">
        <v>135</v>
      </c>
      <c r="C35" t="s">
        <v>214</v>
      </c>
      <c r="D35">
        <v>6</v>
      </c>
      <c r="E35" t="s">
        <v>11</v>
      </c>
      <c r="F35" t="s">
        <v>417</v>
      </c>
      <c r="J35" t="s">
        <v>244</v>
      </c>
      <c r="K35" t="s">
        <v>255</v>
      </c>
      <c r="L35" t="s">
        <v>418</v>
      </c>
      <c r="M35" t="s">
        <v>295</v>
      </c>
      <c r="N35" t="s">
        <v>304</v>
      </c>
      <c r="O35" t="s">
        <v>330</v>
      </c>
      <c r="P35" s="7" t="s">
        <v>487</v>
      </c>
    </row>
    <row r="36" spans="1:16" ht="304.5" x14ac:dyDescent="0.35">
      <c r="A36" s="7" t="s">
        <v>506</v>
      </c>
      <c r="B36" t="s">
        <v>135</v>
      </c>
      <c r="C36" t="s">
        <v>214</v>
      </c>
      <c r="D36">
        <v>6</v>
      </c>
      <c r="E36" t="s">
        <v>11</v>
      </c>
      <c r="F36" t="s">
        <v>429</v>
      </c>
      <c r="G36">
        <v>50000</v>
      </c>
      <c r="J36" t="s">
        <v>244</v>
      </c>
      <c r="K36" t="s">
        <v>255</v>
      </c>
      <c r="L36" t="s">
        <v>430</v>
      </c>
      <c r="M36" t="s">
        <v>295</v>
      </c>
      <c r="N36" t="s">
        <v>304</v>
      </c>
      <c r="O36" t="s">
        <v>330</v>
      </c>
      <c r="P36" s="7" t="s">
        <v>507</v>
      </c>
    </row>
    <row r="37" spans="1:16" ht="261" hidden="1" x14ac:dyDescent="0.35">
      <c r="A37" s="7" t="s">
        <v>496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375</v>
      </c>
      <c r="M37" t="s">
        <v>295</v>
      </c>
      <c r="N37" t="s">
        <v>304</v>
      </c>
      <c r="O37" t="s">
        <v>330</v>
      </c>
      <c r="P37" s="7" t="s">
        <v>552</v>
      </c>
    </row>
    <row r="38" spans="1:16" ht="261" hidden="1" x14ac:dyDescent="0.35">
      <c r="A38" s="7" t="s">
        <v>499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375</v>
      </c>
      <c r="M38" t="s">
        <v>295</v>
      </c>
      <c r="N38" t="s">
        <v>304</v>
      </c>
      <c r="O38" t="s">
        <v>330</v>
      </c>
      <c r="P38" s="7" t="s">
        <v>553</v>
      </c>
    </row>
    <row r="39" spans="1:16" ht="261" hidden="1" x14ac:dyDescent="0.35">
      <c r="A39" s="7" t="s">
        <v>504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375</v>
      </c>
      <c r="M39" t="s">
        <v>295</v>
      </c>
      <c r="N39" t="s">
        <v>304</v>
      </c>
      <c r="O39" t="s">
        <v>330</v>
      </c>
      <c r="P39" s="7" t="s">
        <v>556</v>
      </c>
    </row>
    <row r="40" spans="1:16" ht="261" hidden="1" x14ac:dyDescent="0.35">
      <c r="A40" s="7" t="s">
        <v>480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375</v>
      </c>
      <c r="M40" t="s">
        <v>295</v>
      </c>
      <c r="N40" t="s">
        <v>304</v>
      </c>
      <c r="O40" t="s">
        <v>330</v>
      </c>
      <c r="P40" s="7" t="s">
        <v>546</v>
      </c>
    </row>
    <row r="41" spans="1:16" ht="261" hidden="1" x14ac:dyDescent="0.35">
      <c r="A41" s="7" t="s">
        <v>455</v>
      </c>
      <c r="B41" t="s">
        <v>95</v>
      </c>
      <c r="C41" t="s">
        <v>337</v>
      </c>
      <c r="D41">
        <v>7</v>
      </c>
      <c r="E41" t="s">
        <v>290</v>
      </c>
      <c r="F41" t="s">
        <v>403</v>
      </c>
      <c r="J41" t="s">
        <v>244</v>
      </c>
      <c r="K41" t="s">
        <v>260</v>
      </c>
      <c r="L41" t="s">
        <v>375</v>
      </c>
      <c r="M41" t="s">
        <v>295</v>
      </c>
      <c r="N41" t="s">
        <v>304</v>
      </c>
      <c r="O41" t="s">
        <v>330</v>
      </c>
      <c r="P41" s="7" t="s">
        <v>526</v>
      </c>
    </row>
    <row r="42" spans="1:16" ht="261" hidden="1" x14ac:dyDescent="0.35">
      <c r="A42" s="7" t="s">
        <v>461</v>
      </c>
      <c r="B42" t="s">
        <v>95</v>
      </c>
      <c r="C42" t="s">
        <v>337</v>
      </c>
      <c r="D42">
        <v>7</v>
      </c>
      <c r="E42" t="s">
        <v>290</v>
      </c>
      <c r="F42" t="s">
        <v>407</v>
      </c>
      <c r="J42" t="s">
        <v>244</v>
      </c>
      <c r="K42" t="s">
        <v>260</v>
      </c>
      <c r="L42" t="s">
        <v>375</v>
      </c>
      <c r="M42" t="s">
        <v>295</v>
      </c>
      <c r="N42" t="s">
        <v>304</v>
      </c>
      <c r="O42" t="s">
        <v>330</v>
      </c>
      <c r="P42" s="7" t="s">
        <v>530</v>
      </c>
    </row>
    <row r="43" spans="1:16" ht="261" hidden="1" x14ac:dyDescent="0.35">
      <c r="A43" s="7" t="s">
        <v>464</v>
      </c>
      <c r="B43" t="s">
        <v>95</v>
      </c>
      <c r="C43" t="s">
        <v>337</v>
      </c>
      <c r="D43">
        <v>7</v>
      </c>
      <c r="E43" t="s">
        <v>290</v>
      </c>
      <c r="F43" t="s">
        <v>410</v>
      </c>
      <c r="J43" t="s">
        <v>244</v>
      </c>
      <c r="K43" t="s">
        <v>260</v>
      </c>
      <c r="L43" t="s">
        <v>375</v>
      </c>
      <c r="M43" t="s">
        <v>295</v>
      </c>
      <c r="N43" t="s">
        <v>304</v>
      </c>
      <c r="O43" t="s">
        <v>330</v>
      </c>
      <c r="P43" s="7" t="s">
        <v>533</v>
      </c>
    </row>
    <row r="44" spans="1:16" ht="261" hidden="1" x14ac:dyDescent="0.35">
      <c r="A44" s="7" t="s">
        <v>469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375</v>
      </c>
      <c r="M44" t="s">
        <v>295</v>
      </c>
      <c r="N44" t="s">
        <v>304</v>
      </c>
      <c r="O44" t="s">
        <v>330</v>
      </c>
      <c r="P44" s="7" t="s">
        <v>538</v>
      </c>
    </row>
    <row r="45" spans="1:16" ht="261" hidden="1" x14ac:dyDescent="0.35">
      <c r="A45" s="7" t="s">
        <v>483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375</v>
      </c>
      <c r="M45" t="s">
        <v>295</v>
      </c>
      <c r="N45" t="s">
        <v>304</v>
      </c>
      <c r="O45" t="s">
        <v>330</v>
      </c>
      <c r="P45" s="7" t="s">
        <v>547</v>
      </c>
    </row>
    <row r="46" spans="1:16" ht="261" hidden="1" x14ac:dyDescent="0.35">
      <c r="A46" s="7" t="s">
        <v>505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375</v>
      </c>
      <c r="M46" t="s">
        <v>295</v>
      </c>
      <c r="N46" t="s">
        <v>304</v>
      </c>
      <c r="O46" t="s">
        <v>330</v>
      </c>
      <c r="P46" s="7" t="s">
        <v>559</v>
      </c>
    </row>
    <row r="47" spans="1:16" ht="261" hidden="1" x14ac:dyDescent="0.35">
      <c r="A47" s="7" t="s">
        <v>442</v>
      </c>
      <c r="B47" t="s">
        <v>94</v>
      </c>
      <c r="C47" t="s">
        <v>337</v>
      </c>
      <c r="D47">
        <v>8</v>
      </c>
      <c r="E47" t="s">
        <v>290</v>
      </c>
      <c r="F47" t="s">
        <v>399</v>
      </c>
      <c r="G47">
        <v>55000</v>
      </c>
      <c r="J47" t="s">
        <v>244</v>
      </c>
      <c r="K47" t="s">
        <v>260</v>
      </c>
      <c r="L47" t="s">
        <v>375</v>
      </c>
      <c r="M47" t="s">
        <v>295</v>
      </c>
      <c r="N47" t="s">
        <v>304</v>
      </c>
      <c r="O47" t="s">
        <v>330</v>
      </c>
      <c r="P47" s="7" t="s">
        <v>517</v>
      </c>
    </row>
    <row r="48" spans="1:16" ht="261" hidden="1" x14ac:dyDescent="0.35">
      <c r="A48" s="7" t="s">
        <v>448</v>
      </c>
      <c r="B48" t="s">
        <v>94</v>
      </c>
      <c r="C48" t="s">
        <v>337</v>
      </c>
      <c r="D48">
        <v>8</v>
      </c>
      <c r="E48" t="s">
        <v>290</v>
      </c>
      <c r="F48" t="s">
        <v>396</v>
      </c>
      <c r="J48" t="s">
        <v>244</v>
      </c>
      <c r="K48" t="s">
        <v>260</v>
      </c>
      <c r="L48" t="s">
        <v>375</v>
      </c>
      <c r="M48" t="s">
        <v>295</v>
      </c>
      <c r="N48" t="s">
        <v>304</v>
      </c>
      <c r="O48" t="s">
        <v>330</v>
      </c>
      <c r="P48" s="7" t="s">
        <v>523</v>
      </c>
    </row>
    <row r="49" spans="1:16" ht="261" hidden="1" x14ac:dyDescent="0.35">
      <c r="A49" s="7" t="s">
        <v>485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375</v>
      </c>
      <c r="M49" t="s">
        <v>295</v>
      </c>
      <c r="N49" t="s">
        <v>304</v>
      </c>
      <c r="O49" t="s">
        <v>330</v>
      </c>
      <c r="P49" s="7" t="s">
        <v>549</v>
      </c>
    </row>
    <row r="50" spans="1:16" ht="261" hidden="1" x14ac:dyDescent="0.35">
      <c r="A50" s="7" t="s">
        <v>479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375</v>
      </c>
      <c r="M50" t="s">
        <v>295</v>
      </c>
      <c r="N50" t="s">
        <v>304</v>
      </c>
      <c r="O50" t="s">
        <v>330</v>
      </c>
      <c r="P50" s="7" t="s">
        <v>545</v>
      </c>
    </row>
    <row r="51" spans="1:16" ht="261" hidden="1" x14ac:dyDescent="0.35">
      <c r="A51" s="7" t="s">
        <v>468</v>
      </c>
      <c r="B51" t="s">
        <v>144</v>
      </c>
      <c r="C51" t="s">
        <v>218</v>
      </c>
      <c r="D51">
        <v>8</v>
      </c>
      <c r="E51" t="s">
        <v>290</v>
      </c>
      <c r="F51" t="s">
        <v>414</v>
      </c>
      <c r="J51" t="s">
        <v>244</v>
      </c>
      <c r="K51" t="s">
        <v>260</v>
      </c>
      <c r="L51" t="s">
        <v>375</v>
      </c>
      <c r="M51" t="s">
        <v>295</v>
      </c>
      <c r="N51" t="s">
        <v>304</v>
      </c>
      <c r="O51" t="s">
        <v>330</v>
      </c>
      <c r="P51" s="7" t="s">
        <v>537</v>
      </c>
    </row>
    <row r="52" spans="1:16" ht="261" hidden="1" x14ac:dyDescent="0.35">
      <c r="A52" s="7" t="s">
        <v>449</v>
      </c>
      <c r="B52" t="s">
        <v>172</v>
      </c>
      <c r="C52" t="s">
        <v>218</v>
      </c>
      <c r="D52">
        <v>9</v>
      </c>
      <c r="E52" t="s">
        <v>290</v>
      </c>
      <c r="F52" t="s">
        <v>389</v>
      </c>
      <c r="J52" t="s">
        <v>244</v>
      </c>
      <c r="K52" t="s">
        <v>260</v>
      </c>
      <c r="L52" t="s">
        <v>375</v>
      </c>
      <c r="M52" t="s">
        <v>295</v>
      </c>
      <c r="N52" t="s">
        <v>304</v>
      </c>
      <c r="O52" t="s">
        <v>330</v>
      </c>
      <c r="P52" s="7" t="s">
        <v>524</v>
      </c>
    </row>
    <row r="53" spans="1:16" ht="58" hidden="1" x14ac:dyDescent="0.35">
      <c r="A53" s="7" t="s">
        <v>450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437</v>
      </c>
    </row>
    <row r="54" spans="1:16" ht="58" hidden="1" x14ac:dyDescent="0.35">
      <c r="A54" s="7" t="s">
        <v>492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437</v>
      </c>
    </row>
    <row r="55" spans="1:16" ht="72.5" hidden="1" x14ac:dyDescent="0.35">
      <c r="A55" s="7" t="s">
        <v>475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437</v>
      </c>
    </row>
    <row r="56" spans="1:16" ht="87" hidden="1" x14ac:dyDescent="0.35">
      <c r="A56" s="7" t="s">
        <v>493</v>
      </c>
      <c r="B56" t="s">
        <v>72</v>
      </c>
      <c r="C56" t="s">
        <v>209</v>
      </c>
      <c r="D56">
        <v>5</v>
      </c>
      <c r="E56" t="s">
        <v>243</v>
      </c>
      <c r="F56" t="s">
        <v>422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437</v>
      </c>
    </row>
    <row r="57" spans="1:16" ht="87" hidden="1" x14ac:dyDescent="0.35">
      <c r="A57" s="7" t="s">
        <v>494</v>
      </c>
      <c r="B57" t="s">
        <v>72</v>
      </c>
      <c r="C57" t="s">
        <v>209</v>
      </c>
      <c r="D57">
        <v>5</v>
      </c>
      <c r="E57" t="s">
        <v>243</v>
      </c>
      <c r="F57" t="s">
        <v>422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437</v>
      </c>
    </row>
    <row r="58" spans="1:16" ht="87" hidden="1" x14ac:dyDescent="0.35">
      <c r="A58" s="7" t="s">
        <v>495</v>
      </c>
      <c r="B58" t="s">
        <v>72</v>
      </c>
      <c r="C58" t="s">
        <v>209</v>
      </c>
      <c r="D58">
        <v>5</v>
      </c>
      <c r="E58" t="s">
        <v>243</v>
      </c>
      <c r="F58" t="s">
        <v>422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437</v>
      </c>
    </row>
    <row r="59" spans="1:16" ht="261" hidden="1" x14ac:dyDescent="0.35">
      <c r="A59" s="7" t="s">
        <v>447</v>
      </c>
      <c r="B59" t="s">
        <v>35</v>
      </c>
      <c r="C59" t="s">
        <v>225</v>
      </c>
      <c r="D59">
        <v>4</v>
      </c>
      <c r="E59" t="s">
        <v>290</v>
      </c>
      <c r="F59" t="s">
        <v>397</v>
      </c>
      <c r="J59" t="s">
        <v>244</v>
      </c>
      <c r="K59" t="s">
        <v>260</v>
      </c>
      <c r="L59" t="s">
        <v>375</v>
      </c>
      <c r="M59" t="s">
        <v>295</v>
      </c>
      <c r="N59" t="s">
        <v>304</v>
      </c>
      <c r="O59" t="s">
        <v>330</v>
      </c>
      <c r="P59" s="7" t="s">
        <v>522</v>
      </c>
    </row>
    <row r="60" spans="1:16" ht="261" hidden="1" x14ac:dyDescent="0.35">
      <c r="A60" s="7" t="s">
        <v>466</v>
      </c>
      <c r="B60" t="s">
        <v>35</v>
      </c>
      <c r="C60" t="s">
        <v>225</v>
      </c>
      <c r="D60">
        <v>4</v>
      </c>
      <c r="E60" t="s">
        <v>290</v>
      </c>
      <c r="F60" t="s">
        <v>412</v>
      </c>
      <c r="J60" t="s">
        <v>244</v>
      </c>
      <c r="K60" t="s">
        <v>260</v>
      </c>
      <c r="L60" t="s">
        <v>375</v>
      </c>
      <c r="M60" t="s">
        <v>295</v>
      </c>
      <c r="N60" t="s">
        <v>304</v>
      </c>
      <c r="O60" t="s">
        <v>330</v>
      </c>
      <c r="P60" s="7" t="s">
        <v>535</v>
      </c>
    </row>
    <row r="61" spans="1:16" ht="261" hidden="1" x14ac:dyDescent="0.35">
      <c r="A61" s="7" t="s">
        <v>467</v>
      </c>
      <c r="B61" t="s">
        <v>35</v>
      </c>
      <c r="C61" t="s">
        <v>225</v>
      </c>
      <c r="D61">
        <v>4</v>
      </c>
      <c r="E61" t="s">
        <v>290</v>
      </c>
      <c r="F61" t="s">
        <v>413</v>
      </c>
      <c r="J61" t="s">
        <v>244</v>
      </c>
      <c r="K61" t="s">
        <v>260</v>
      </c>
      <c r="L61" t="s">
        <v>375</v>
      </c>
      <c r="M61" t="s">
        <v>295</v>
      </c>
      <c r="N61" t="s">
        <v>304</v>
      </c>
      <c r="O61" t="s">
        <v>330</v>
      </c>
      <c r="P61" s="7" t="s">
        <v>536</v>
      </c>
    </row>
    <row r="62" spans="1:16" ht="261" hidden="1" x14ac:dyDescent="0.35">
      <c r="A62" s="7" t="s">
        <v>476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375</v>
      </c>
      <c r="M62" t="s">
        <v>295</v>
      </c>
      <c r="N62" t="s">
        <v>304</v>
      </c>
      <c r="O62" t="s">
        <v>330</v>
      </c>
      <c r="P62" s="7" t="s">
        <v>543</v>
      </c>
    </row>
    <row r="63" spans="1:16" ht="261" hidden="1" x14ac:dyDescent="0.35">
      <c r="A63" s="7" t="s">
        <v>431</v>
      </c>
      <c r="B63" t="s">
        <v>38</v>
      </c>
      <c r="C63" t="s">
        <v>225</v>
      </c>
      <c r="D63">
        <v>6</v>
      </c>
      <c r="E63" t="s">
        <v>290</v>
      </c>
      <c r="F63" t="s">
        <v>377</v>
      </c>
      <c r="G63">
        <v>15000</v>
      </c>
      <c r="H63">
        <v>5000</v>
      </c>
      <c r="J63" t="s">
        <v>244</v>
      </c>
      <c r="K63" t="s">
        <v>260</v>
      </c>
      <c r="L63" t="s">
        <v>375</v>
      </c>
      <c r="M63" t="s">
        <v>295</v>
      </c>
      <c r="N63" t="s">
        <v>304</v>
      </c>
      <c r="O63" t="s">
        <v>330</v>
      </c>
      <c r="P63" s="7" t="s">
        <v>512</v>
      </c>
    </row>
    <row r="64" spans="1:16" ht="261" hidden="1" x14ac:dyDescent="0.35">
      <c r="A64" s="7" t="s">
        <v>432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375</v>
      </c>
      <c r="M64" t="s">
        <v>295</v>
      </c>
      <c r="N64" t="s">
        <v>304</v>
      </c>
      <c r="O64" t="s">
        <v>330</v>
      </c>
      <c r="P64" s="7" t="s">
        <v>513</v>
      </c>
    </row>
    <row r="65" spans="1:16" ht="261" hidden="1" x14ac:dyDescent="0.35">
      <c r="A65" s="7" t="s">
        <v>474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375</v>
      </c>
      <c r="M65" t="s">
        <v>295</v>
      </c>
      <c r="N65" t="s">
        <v>304</v>
      </c>
      <c r="O65" t="s">
        <v>330</v>
      </c>
      <c r="P65" s="7" t="s">
        <v>542</v>
      </c>
    </row>
    <row r="66" spans="1:16" ht="261" hidden="1" x14ac:dyDescent="0.35">
      <c r="A66" s="7" t="s">
        <v>446</v>
      </c>
      <c r="B66" t="s">
        <v>120</v>
      </c>
      <c r="C66" t="s">
        <v>225</v>
      </c>
      <c r="D66">
        <v>7</v>
      </c>
      <c r="E66" t="s">
        <v>290</v>
      </c>
      <c r="F66" t="s">
        <v>388</v>
      </c>
      <c r="J66" t="s">
        <v>244</v>
      </c>
      <c r="K66" t="s">
        <v>260</v>
      </c>
      <c r="L66" t="s">
        <v>375</v>
      </c>
      <c r="M66" t="s">
        <v>295</v>
      </c>
      <c r="N66" t="s">
        <v>304</v>
      </c>
      <c r="O66" t="s">
        <v>330</v>
      </c>
      <c r="P66" s="7" t="s">
        <v>521</v>
      </c>
    </row>
    <row r="67" spans="1:16" ht="58" hidden="1" x14ac:dyDescent="0.35">
      <c r="A67" s="7" t="s">
        <v>436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437</v>
      </c>
    </row>
    <row r="68" spans="1:16" ht="58" hidden="1" x14ac:dyDescent="0.35">
      <c r="A68" s="7" t="s">
        <v>477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2020-11-25T08:06:32Z</dcterms:modified>
</cp:coreProperties>
</file>