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9B3F86A4-437D-44FB-B290-F5A623215BF0}" xr6:coauthVersionLast="45" xr6:coauthVersionMax="45" xr10:uidLastSave="{00000000-0000-0000-0000-000000000000}"/>
  <bookViews>
    <workbookView xWindow="6990" yWindow="3960" windowWidth="24010" windowHeight="15160" activeTab="5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Change Notes" sheetId="6" r:id="rId6"/>
    <sheet name="Pasted" sheetId="7" r:id="rId7"/>
  </sheets>
  <definedNames>
    <definedName name="_xlnm._FilterDatabase" localSheetId="0" hidden="1">Parts!$A$1:$AR$199</definedName>
    <definedName name="_xlnm._FilterDatabase" localSheetId="6" hidden="1">Pasted!$A$1:$P$68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E17" i="3"/>
  <c r="AB6" i="1"/>
  <c r="AB18" i="1"/>
  <c r="AB41" i="1"/>
  <c r="AB43" i="1"/>
  <c r="AB55" i="1"/>
  <c r="AB56" i="1"/>
  <c r="AB57" i="1"/>
  <c r="AB58" i="1"/>
  <c r="M13" i="1" l="1"/>
  <c r="AK13" i="1"/>
  <c r="AM13" i="1"/>
  <c r="AN13" i="1"/>
  <c r="AP13" i="1" s="1"/>
  <c r="AO13" i="1"/>
  <c r="AR13" i="1"/>
  <c r="AB13" i="1" s="1"/>
  <c r="M14" i="1"/>
  <c r="AK14" i="1"/>
  <c r="AM14" i="1"/>
  <c r="AN14" i="1"/>
  <c r="AP14" i="1" s="1"/>
  <c r="AO14" i="1"/>
  <c r="AR14" i="1"/>
  <c r="AB14" i="1" s="1"/>
  <c r="M15" i="1"/>
  <c r="AK15" i="1"/>
  <c r="AM15" i="1"/>
  <c r="AN15" i="1"/>
  <c r="AP15" i="1" s="1"/>
  <c r="AO15" i="1"/>
  <c r="AR15" i="1"/>
  <c r="AB15" i="1" s="1"/>
  <c r="M16" i="1"/>
  <c r="AK16" i="1"/>
  <c r="AM16" i="1"/>
  <c r="AN16" i="1"/>
  <c r="AP16" i="1" s="1"/>
  <c r="AO16" i="1"/>
  <c r="AR16" i="1"/>
  <c r="AB16" i="1" s="1"/>
  <c r="M17" i="1"/>
  <c r="AK17" i="1"/>
  <c r="AM17" i="1"/>
  <c r="AN17" i="1"/>
  <c r="AP17" i="1" s="1"/>
  <c r="AO17" i="1"/>
  <c r="AR17" i="1"/>
  <c r="AB17" i="1" s="1"/>
  <c r="M18" i="1"/>
  <c r="AK18" i="1"/>
  <c r="AM18" i="1"/>
  <c r="AN18" i="1"/>
  <c r="AP18" i="1" s="1"/>
  <c r="AO18" i="1"/>
  <c r="AR18" i="1"/>
  <c r="M19" i="1"/>
  <c r="AK19" i="1"/>
  <c r="AM19" i="1"/>
  <c r="AN19" i="1"/>
  <c r="AP19" i="1" s="1"/>
  <c r="AO19" i="1"/>
  <c r="AR19" i="1"/>
  <c r="AB19" i="1" s="1"/>
  <c r="M20" i="1"/>
  <c r="AK20" i="1"/>
  <c r="AN20" i="1"/>
  <c r="AP20" i="1" s="1"/>
  <c r="AO20" i="1"/>
  <c r="AR20" i="1"/>
  <c r="M21" i="1"/>
  <c r="AK21" i="1"/>
  <c r="AN21" i="1"/>
  <c r="AO21" i="1"/>
  <c r="AR21" i="1"/>
  <c r="M22" i="1"/>
  <c r="AK22" i="1"/>
  <c r="AM22" i="1"/>
  <c r="AN22" i="1"/>
  <c r="AP22" i="1" s="1"/>
  <c r="AO22" i="1"/>
  <c r="AR22" i="1"/>
  <c r="AB22" i="1" s="1"/>
  <c r="M23" i="1"/>
  <c r="AK23" i="1"/>
  <c r="AM23" i="1"/>
  <c r="AN23" i="1"/>
  <c r="AP23" i="1" s="1"/>
  <c r="AO23" i="1"/>
  <c r="AR23" i="1"/>
  <c r="AB23" i="1" s="1"/>
  <c r="M24" i="1"/>
  <c r="AK24" i="1"/>
  <c r="AM24" i="1"/>
  <c r="AN24" i="1"/>
  <c r="AP24" i="1" s="1"/>
  <c r="AO24" i="1"/>
  <c r="AR24" i="1"/>
  <c r="AB24" i="1" s="1"/>
  <c r="M25" i="1"/>
  <c r="AK25" i="1"/>
  <c r="AM25" i="1"/>
  <c r="AN25" i="1"/>
  <c r="AP25" i="1" s="1"/>
  <c r="AO25" i="1"/>
  <c r="AR25" i="1"/>
  <c r="AB25" i="1" s="1"/>
  <c r="M26" i="1"/>
  <c r="AK26" i="1"/>
  <c r="AN26" i="1"/>
  <c r="AO26" i="1"/>
  <c r="AR26" i="1"/>
  <c r="M27" i="1"/>
  <c r="AK27" i="1"/>
  <c r="AM27" i="1"/>
  <c r="AN27" i="1"/>
  <c r="AP27" i="1" s="1"/>
  <c r="AO27" i="1"/>
  <c r="AR27" i="1"/>
  <c r="AB27" i="1" s="1"/>
  <c r="M28" i="1"/>
  <c r="AK28" i="1"/>
  <c r="AM28" i="1"/>
  <c r="AN28" i="1"/>
  <c r="AP28" i="1" s="1"/>
  <c r="AO28" i="1"/>
  <c r="AR28" i="1"/>
  <c r="AB28" i="1" s="1"/>
  <c r="M29" i="1"/>
  <c r="AK29" i="1"/>
  <c r="AM29" i="1"/>
  <c r="AN29" i="1"/>
  <c r="AP29" i="1" s="1"/>
  <c r="AO29" i="1"/>
  <c r="AR29" i="1"/>
  <c r="AB29" i="1" s="1"/>
  <c r="M30" i="1"/>
  <c r="AK30" i="1"/>
  <c r="AM30" i="1"/>
  <c r="AN30" i="1"/>
  <c r="AP30" i="1" s="1"/>
  <c r="AO30" i="1"/>
  <c r="AR30" i="1"/>
  <c r="AB30" i="1" s="1"/>
  <c r="M31" i="1"/>
  <c r="AK31" i="1"/>
  <c r="AM31" i="1"/>
  <c r="AN31" i="1"/>
  <c r="AP31" i="1" s="1"/>
  <c r="AO31" i="1"/>
  <c r="AR31" i="1"/>
  <c r="AB31" i="1" s="1"/>
  <c r="M32" i="1"/>
  <c r="AK32" i="1"/>
  <c r="AM32" i="1"/>
  <c r="AN32" i="1"/>
  <c r="AP32" i="1" s="1"/>
  <c r="AO32" i="1"/>
  <c r="AR32" i="1"/>
  <c r="AB32" i="1" s="1"/>
  <c r="M33" i="1"/>
  <c r="AK33" i="1"/>
  <c r="AM33" i="1"/>
  <c r="AN33" i="1"/>
  <c r="AP33" i="1" s="1"/>
  <c r="AO33" i="1"/>
  <c r="AR33" i="1"/>
  <c r="AB33" i="1" s="1"/>
  <c r="M34" i="1"/>
  <c r="AK34" i="1"/>
  <c r="AM34" i="1"/>
  <c r="AN34" i="1"/>
  <c r="AP34" i="1" s="1"/>
  <c r="AO34" i="1"/>
  <c r="AR34" i="1"/>
  <c r="AB34" i="1" s="1"/>
  <c r="M35" i="1"/>
  <c r="AK35" i="1"/>
  <c r="AM35" i="1"/>
  <c r="AN35" i="1"/>
  <c r="AP35" i="1" s="1"/>
  <c r="AO35" i="1"/>
  <c r="AR35" i="1"/>
  <c r="AB35" i="1" s="1"/>
  <c r="M36" i="1"/>
  <c r="AK36" i="1"/>
  <c r="AN36" i="1"/>
  <c r="AP36" i="1" s="1"/>
  <c r="AO36" i="1"/>
  <c r="AB36" i="1" s="1"/>
  <c r="AR36" i="1"/>
  <c r="M37" i="1"/>
  <c r="AK37" i="1"/>
  <c r="AM37" i="1"/>
  <c r="AN37" i="1"/>
  <c r="AP37" i="1" s="1"/>
  <c r="AO37" i="1"/>
  <c r="AR37" i="1"/>
  <c r="AB37" i="1" s="1"/>
  <c r="M38" i="1"/>
  <c r="AK38" i="1"/>
  <c r="AM38" i="1"/>
  <c r="AN38" i="1"/>
  <c r="AP38" i="1" s="1"/>
  <c r="AO38" i="1"/>
  <c r="AR38" i="1"/>
  <c r="AB38" i="1" s="1"/>
  <c r="M39" i="1"/>
  <c r="AK39" i="1"/>
  <c r="AM39" i="1"/>
  <c r="AN39" i="1"/>
  <c r="AP39" i="1" s="1"/>
  <c r="AO39" i="1"/>
  <c r="AR39" i="1"/>
  <c r="AB39" i="1" s="1"/>
  <c r="M40" i="1"/>
  <c r="AK40" i="1"/>
  <c r="AM40" i="1"/>
  <c r="AN40" i="1"/>
  <c r="AP40" i="1" s="1"/>
  <c r="AO40" i="1"/>
  <c r="AR40" i="1"/>
  <c r="AB40" i="1" s="1"/>
  <c r="M41" i="1"/>
  <c r="AK41" i="1"/>
  <c r="AM41" i="1"/>
  <c r="AN41" i="1"/>
  <c r="AP41" i="1" s="1"/>
  <c r="AO41" i="1"/>
  <c r="AR41" i="1"/>
  <c r="M42" i="1"/>
  <c r="AK42" i="1"/>
  <c r="AM42" i="1"/>
  <c r="AN42" i="1"/>
  <c r="AP42" i="1" s="1"/>
  <c r="AO42" i="1"/>
  <c r="AR42" i="1"/>
  <c r="AB42" i="1" s="1"/>
  <c r="M43" i="1"/>
  <c r="AK43" i="1"/>
  <c r="AM43" i="1"/>
  <c r="AN43" i="1"/>
  <c r="AP43" i="1" s="1"/>
  <c r="AO43" i="1"/>
  <c r="AR43" i="1"/>
  <c r="M44" i="1"/>
  <c r="AK44" i="1"/>
  <c r="AM44" i="1"/>
  <c r="AN44" i="1"/>
  <c r="AP44" i="1" s="1"/>
  <c r="AO44" i="1"/>
  <c r="AR44" i="1"/>
  <c r="AB44" i="1" s="1"/>
  <c r="M45" i="1"/>
  <c r="AK45" i="1"/>
  <c r="AM45" i="1"/>
  <c r="AN45" i="1"/>
  <c r="AP45" i="1" s="1"/>
  <c r="AO45" i="1"/>
  <c r="AR45" i="1"/>
  <c r="AB45" i="1" s="1"/>
  <c r="M46" i="1"/>
  <c r="AK46" i="1"/>
  <c r="AM46" i="1"/>
  <c r="AN46" i="1"/>
  <c r="AP46" i="1" s="1"/>
  <c r="AO46" i="1"/>
  <c r="AR46" i="1"/>
  <c r="AB46" i="1" s="1"/>
  <c r="M47" i="1"/>
  <c r="AK47" i="1"/>
  <c r="AN47" i="1"/>
  <c r="AO47" i="1"/>
  <c r="AB47" i="1" s="1"/>
  <c r="AR47" i="1"/>
  <c r="M48" i="1"/>
  <c r="AK48" i="1"/>
  <c r="AM48" i="1"/>
  <c r="AN48" i="1"/>
  <c r="AP48" i="1" s="1"/>
  <c r="AO48" i="1"/>
  <c r="AR48" i="1"/>
  <c r="AB48" i="1" s="1"/>
  <c r="M49" i="1"/>
  <c r="AK49" i="1"/>
  <c r="AM49" i="1"/>
  <c r="AN49" i="1"/>
  <c r="AP49" i="1" s="1"/>
  <c r="AO49" i="1"/>
  <c r="AR49" i="1"/>
  <c r="AB49" i="1" s="1"/>
  <c r="M50" i="1"/>
  <c r="AK50" i="1"/>
  <c r="AM50" i="1"/>
  <c r="AN50" i="1"/>
  <c r="AP50" i="1" s="1"/>
  <c r="AO50" i="1"/>
  <c r="AR50" i="1"/>
  <c r="AB50" i="1" s="1"/>
  <c r="M51" i="1"/>
  <c r="AK51" i="1"/>
  <c r="AN51" i="1"/>
  <c r="AO51" i="1"/>
  <c r="AR51" i="1"/>
  <c r="M52" i="1"/>
  <c r="AK52" i="1"/>
  <c r="AM52" i="1"/>
  <c r="AN52" i="1"/>
  <c r="AP52" i="1" s="1"/>
  <c r="AO52" i="1"/>
  <c r="AR52" i="1"/>
  <c r="AB52" i="1" s="1"/>
  <c r="M53" i="1"/>
  <c r="AK53" i="1"/>
  <c r="AM53" i="1"/>
  <c r="AN53" i="1"/>
  <c r="AP53" i="1" s="1"/>
  <c r="AO53" i="1"/>
  <c r="AR53" i="1"/>
  <c r="AB53" i="1" s="1"/>
  <c r="M54" i="1"/>
  <c r="AK54" i="1"/>
  <c r="AN54" i="1"/>
  <c r="AO54" i="1"/>
  <c r="AB54" i="1" s="1"/>
  <c r="AR54" i="1"/>
  <c r="M55" i="1"/>
  <c r="AK55" i="1"/>
  <c r="AM55" i="1"/>
  <c r="AN55" i="1"/>
  <c r="AP55" i="1" s="1"/>
  <c r="AO55" i="1"/>
  <c r="AR55" i="1"/>
  <c r="M56" i="1"/>
  <c r="AK56" i="1"/>
  <c r="AM56" i="1"/>
  <c r="AN56" i="1"/>
  <c r="AP56" i="1" s="1"/>
  <c r="AO56" i="1"/>
  <c r="AR56" i="1"/>
  <c r="M57" i="1"/>
  <c r="AK57" i="1"/>
  <c r="AM57" i="1"/>
  <c r="AN57" i="1"/>
  <c r="AP57" i="1" s="1"/>
  <c r="AO57" i="1"/>
  <c r="AR57" i="1"/>
  <c r="M58" i="1"/>
  <c r="AK58" i="1"/>
  <c r="AM58" i="1"/>
  <c r="AN58" i="1"/>
  <c r="AP58" i="1" s="1"/>
  <c r="AO58" i="1"/>
  <c r="AR58" i="1"/>
  <c r="M59" i="1"/>
  <c r="AK59" i="1"/>
  <c r="AM59" i="1"/>
  <c r="AN59" i="1"/>
  <c r="AP59" i="1" s="1"/>
  <c r="AO59" i="1"/>
  <c r="AR59" i="1"/>
  <c r="AB59" i="1" s="1"/>
  <c r="M60" i="1"/>
  <c r="AK60" i="1"/>
  <c r="AN60" i="1"/>
  <c r="AO60" i="1"/>
  <c r="AR60" i="1"/>
  <c r="M61" i="1"/>
  <c r="AK61" i="1"/>
  <c r="AM61" i="1"/>
  <c r="AN61" i="1"/>
  <c r="AP61" i="1" s="1"/>
  <c r="AO61" i="1"/>
  <c r="AR61" i="1"/>
  <c r="AB61" i="1" s="1"/>
  <c r="M62" i="1"/>
  <c r="AK62" i="1"/>
  <c r="AN62" i="1"/>
  <c r="AO62" i="1"/>
  <c r="AR62" i="1"/>
  <c r="M63" i="1"/>
  <c r="AK63" i="1"/>
  <c r="AM63" i="1"/>
  <c r="AN63" i="1"/>
  <c r="AP63" i="1" s="1"/>
  <c r="AO63" i="1"/>
  <c r="AR63" i="1"/>
  <c r="AB63" i="1" s="1"/>
  <c r="M64" i="1"/>
  <c r="AK64" i="1"/>
  <c r="AM64" i="1"/>
  <c r="AN64" i="1"/>
  <c r="AP64" i="1" s="1"/>
  <c r="AO64" i="1"/>
  <c r="AR64" i="1"/>
  <c r="AB64" i="1" s="1"/>
  <c r="M65" i="1"/>
  <c r="AK65" i="1"/>
  <c r="AM65" i="1"/>
  <c r="AN65" i="1"/>
  <c r="AP65" i="1" s="1"/>
  <c r="AO65" i="1"/>
  <c r="AR65" i="1"/>
  <c r="AB65" i="1" s="1"/>
  <c r="M66" i="1"/>
  <c r="AK66" i="1"/>
  <c r="AN66" i="1"/>
  <c r="AO66" i="1"/>
  <c r="AR66" i="1"/>
  <c r="M67" i="1"/>
  <c r="AK67" i="1"/>
  <c r="AM67" i="1"/>
  <c r="AN67" i="1"/>
  <c r="AP67" i="1" s="1"/>
  <c r="AO67" i="1"/>
  <c r="AR67" i="1"/>
  <c r="AB67" i="1" s="1"/>
  <c r="M68" i="1"/>
  <c r="AK68" i="1"/>
  <c r="AN68" i="1"/>
  <c r="AO68" i="1"/>
  <c r="AR68" i="1"/>
  <c r="AR5" i="1"/>
  <c r="AO5" i="1"/>
  <c r="AB5" i="1" s="1"/>
  <c r="AN5" i="1"/>
  <c r="AK5" i="1"/>
  <c r="M5" i="1"/>
  <c r="AB66" i="1" l="1"/>
  <c r="AB68" i="1"/>
  <c r="AB20" i="1"/>
  <c r="AB26" i="1"/>
  <c r="AB21" i="1"/>
  <c r="AB51" i="1"/>
  <c r="AB60" i="1"/>
  <c r="AB62" i="1"/>
  <c r="L67" i="1"/>
  <c r="L65" i="1"/>
  <c r="L64" i="1"/>
  <c r="L63" i="1"/>
  <c r="L61" i="1"/>
  <c r="L59" i="1"/>
  <c r="L58" i="1"/>
  <c r="L57" i="1"/>
  <c r="L56" i="1"/>
  <c r="L55" i="1"/>
  <c r="L53" i="1"/>
  <c r="L52" i="1"/>
  <c r="L50" i="1"/>
  <c r="L49" i="1"/>
  <c r="L48" i="1"/>
  <c r="L46" i="1"/>
  <c r="L42" i="1"/>
  <c r="L45" i="1"/>
  <c r="L44" i="1"/>
  <c r="L43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19" i="1"/>
  <c r="L18" i="1"/>
  <c r="L17" i="1"/>
  <c r="L16" i="1"/>
  <c r="L15" i="1"/>
  <c r="L14" i="1"/>
  <c r="L13" i="1"/>
  <c r="M2" i="1"/>
  <c r="AK2" i="1"/>
  <c r="AM2" i="1"/>
  <c r="AN2" i="1"/>
  <c r="AP2" i="1" s="1"/>
  <c r="AO2" i="1"/>
  <c r="AR2" i="1"/>
  <c r="AB2" i="1" s="1"/>
  <c r="M3" i="1"/>
  <c r="AK3" i="1"/>
  <c r="AM3" i="1"/>
  <c r="AN3" i="1"/>
  <c r="AP3" i="1" s="1"/>
  <c r="AO3" i="1"/>
  <c r="AR3" i="1"/>
  <c r="AB3" i="1" s="1"/>
  <c r="M4" i="1"/>
  <c r="AK4" i="1"/>
  <c r="AM4" i="1"/>
  <c r="AN4" i="1"/>
  <c r="AP4" i="1" s="1"/>
  <c r="AO4" i="1"/>
  <c r="AR4" i="1"/>
  <c r="AB4" i="1" s="1"/>
  <c r="M6" i="1"/>
  <c r="AK6" i="1"/>
  <c r="AM6" i="1"/>
  <c r="AN6" i="1"/>
  <c r="AP6" i="1" s="1"/>
  <c r="AO6" i="1"/>
  <c r="AR6" i="1"/>
  <c r="M7" i="1"/>
  <c r="AK7" i="1"/>
  <c r="AN7" i="1"/>
  <c r="AO7" i="1"/>
  <c r="AR7" i="1"/>
  <c r="M8" i="1"/>
  <c r="AK8" i="1"/>
  <c r="AM8" i="1"/>
  <c r="AN8" i="1"/>
  <c r="AP8" i="1" s="1"/>
  <c r="AO8" i="1"/>
  <c r="AR8" i="1"/>
  <c r="AB8" i="1" s="1"/>
  <c r="M9" i="1"/>
  <c r="AK9" i="1"/>
  <c r="AM9" i="1"/>
  <c r="AN9" i="1"/>
  <c r="AP9" i="1" s="1"/>
  <c r="AO9" i="1"/>
  <c r="AR9" i="1"/>
  <c r="AB9" i="1" s="1"/>
  <c r="M10" i="1"/>
  <c r="AK10" i="1"/>
  <c r="AM10" i="1"/>
  <c r="AN10" i="1"/>
  <c r="AP10" i="1" s="1"/>
  <c r="AO10" i="1"/>
  <c r="AR10" i="1"/>
  <c r="AB10" i="1" s="1"/>
  <c r="M11" i="1"/>
  <c r="AK11" i="1"/>
  <c r="AM11" i="1"/>
  <c r="AN11" i="1"/>
  <c r="AP11" i="1" s="1"/>
  <c r="AO11" i="1"/>
  <c r="AR11" i="1"/>
  <c r="AB11" i="1" s="1"/>
  <c r="M12" i="1"/>
  <c r="AK12" i="1"/>
  <c r="AM12" i="1"/>
  <c r="AN12" i="1"/>
  <c r="AP12" i="1" s="1"/>
  <c r="AO12" i="1"/>
  <c r="AR12" i="1"/>
  <c r="AB12" i="1" s="1"/>
  <c r="AB7" i="1" l="1"/>
  <c r="L12" i="1"/>
  <c r="L9" i="1"/>
  <c r="L6" i="1"/>
  <c r="L2" i="1"/>
  <c r="L3" i="1"/>
  <c r="L10" i="1"/>
  <c r="L4" i="1"/>
  <c r="L8" i="1"/>
  <c r="L11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P51" i="1" l="1"/>
  <c r="AP68" i="1"/>
  <c r="AP5" i="1"/>
  <c r="AP54" i="1"/>
  <c r="AM54" i="1" s="1"/>
  <c r="L54" i="1" s="1"/>
  <c r="AP66" i="1"/>
  <c r="AM66" i="1" s="1"/>
  <c r="L66" i="1" s="1"/>
  <c r="AP60" i="1"/>
  <c r="AM60" i="1" s="1"/>
  <c r="L60" i="1" s="1"/>
  <c r="AP47" i="1"/>
  <c r="AP62" i="1"/>
  <c r="AM62" i="1" s="1"/>
  <c r="L62" i="1" s="1"/>
  <c r="AP26" i="1"/>
  <c r="AM26" i="1" s="1"/>
  <c r="L26" i="1" s="1"/>
  <c r="AP21" i="1"/>
  <c r="AM21" i="1" s="1"/>
  <c r="L21" i="1" s="1"/>
  <c r="AP7" i="1"/>
  <c r="AM7" i="1" s="1"/>
  <c r="L7" i="1" s="1"/>
  <c r="AM47" i="1"/>
  <c r="L47" i="1" s="1"/>
  <c r="AM51" i="1"/>
  <c r="L51" i="1" s="1"/>
  <c r="AM68" i="1"/>
  <c r="L68" i="1" s="1"/>
  <c r="AM36" i="1"/>
  <c r="L36" i="1" s="1"/>
  <c r="AM5" i="1"/>
  <c r="L5" i="1" s="1"/>
  <c r="AM20" i="1"/>
  <c r="L20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<sst xmlns="http://schemas.openxmlformats.org/spreadsheetml/2006/main" count="2801" uniqueCount="769">
  <si>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</si>
  <si>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</si>
  <si>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</si>
  <si>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</si>
  <si>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</si>
  <si>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</si>
  <si>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</si>
  <si>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</si>
  <si>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</si>
  <si>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</si>
  <si>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</si>
  <si>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</si>
  <si>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</si>
  <si>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</si>
  <si>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</si>
  <si>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</si>
  <si>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</si>
  <si>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</si>
  <si>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</si>
  <si>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</si>
  <si>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</si>
  <si>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</si>
  <si>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</si>
  <si>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</si>
  <si>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</si>
  <si>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</si>
  <si>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</si>
  <si>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</si>
  <si>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</si>
  <si>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</si>
  <si>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</si>
  <si>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</si>
  <si>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</si>
  <si>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</si>
  <si>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</si>
  <si>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</si>
  <si>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</si>
  <si>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</si>
  <si>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</si>
  <si>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</si>
  <si>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</si>
  <si>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</si>
  <si>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</si>
  <si>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</si>
  <si>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</si>
  <si>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</si>
  <si>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</si>
  <si>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</si>
  <si>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</si>
  <si>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</si>
  <si>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</si>
  <si>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</si>
  <si>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</si>
  <si>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</si>
  <si>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</si>
  <si>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</si>
  <si>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</si>
  <si>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</si>
  <si>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</si>
  <si>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</si>
  <si>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</si>
  <si>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</si>
  <si>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</si>
  <si>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</si>
  <si>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</si>
  <si>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</si>
  <si>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</si>
  <si>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</si>
  <si>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</si>
  <si>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</si>
  <si>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</si>
  <si>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</si>
  <si>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</si>
  <si>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</si>
  <si>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</si>
  <si>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</si>
  <si>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</si>
  <si>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</si>
  <si>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</si>
  <si>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</si>
  <si>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</si>
  <si>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</si>
  <si>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</si>
  <si>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</si>
  <si>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</si>
  <si>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</si>
  <si>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</si>
  <si>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</si>
  <si>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</si>
  <si>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</si>
  <si>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</si>
  <si>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</si>
  <si>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</si>
  <si>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</si>
  <si>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</si>
  <si>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</si>
  <si>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</si>
  <si>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</si>
  <si>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</si>
  <si>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</si>
  <si>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</si>
  <si>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</si>
  <si>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</si>
  <si>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</si>
  <si>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</si>
  <si>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</si>
  <si>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</si>
  <si>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</si>
  <si>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</si>
  <si>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</si>
  <si>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</si>
  <si>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</si>
  <si>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</si>
  <si>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</si>
  <si>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</si>
  <si>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</si>
  <si>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</si>
  <si>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</si>
  <si>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</si>
  <si>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</si>
  <si>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</si>
  <si>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</si>
  <si>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</si>
  <si>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</si>
  <si>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</si>
  <si>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</si>
  <si>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</si>
  <si>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</si>
  <si>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</si>
  <si>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</si>
  <si>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</si>
  <si>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</si>
  <si>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</si>
  <si>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</si>
  <si>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</si>
  <si>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</si>
  <si>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</si>
  <si>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</si>
  <si>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</si>
  <si>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</si>
  <si>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</si>
  <si>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</si>
  <si>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</si>
  <si>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</si>
  <si>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</si>
  <si>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</si>
  <si>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</si>
  <si>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</si>
  <si>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</si>
  <si>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</si>
  <si>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</si>
  <si>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</si>
  <si>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</si>
  <si>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</si>
  <si>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</si>
  <si>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</si>
  <si>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</si>
  <si>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</si>
  <si>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</si>
  <si>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</si>
  <si>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</si>
  <si>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</si>
  <si>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</si>
  <si>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</si>
  <si>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</si>
  <si>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</si>
  <si>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</si>
  <si>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</si>
  <si>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</si>
  <si>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</si>
  <si>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</si>
  <si>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</si>
  <si>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</si>
  <si>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</si>
  <si>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</si>
  <si>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</si>
  <si>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</si>
  <si>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</si>
  <si>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</si>
  <si>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</si>
  <si>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</si>
  <si>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</si>
  <si>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</si>
  <si>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</si>
  <si>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</si>
  <si>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</si>
  <si>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</si>
  <si>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</si>
  <si>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</si>
  <si>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</si>
  <si>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</si>
  <si>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</si>
  <si>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</si>
  <si>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</si>
  <si>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</si>
  <si>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</si>
  <si>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</si>
  <si>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</si>
  <si>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</si>
  <si>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</si>
  <si>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</si>
  <si>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</si>
  <si>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</si>
  <si>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</si>
  <si>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</si>
  <si>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</si>
  <si>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</si>
  <si>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</si>
  <si>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</si>
  <si>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</si>
  <si>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</si>
  <si>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</si>
  <si>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</si>
  <si>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</si>
  <si>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</si>
  <si>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</si>
  <si>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</si>
  <si>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</si>
  <si>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</si>
  <si>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</si>
  <si>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</si>
  <si>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</si>
  <si>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</si>
  <si>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</si>
  <si>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</si>
  <si>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</si>
  <si>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</si>
  <si>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</si>
  <si>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</si>
  <si>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</si>
  <si>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</si>
  <si>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</si>
  <si>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</si>
  <si>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</si>
  <si>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</si>
  <si>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</si>
  <si>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</si>
  <si>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</si>
  <si>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</si>
  <si>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</si>
  <si>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</si>
  <si>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</si>
  <si>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</si>
  <si>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</si>
  <si>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</si>
  <si>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</si>
  <si>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</si>
  <si>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</si>
  <si>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</si>
  <si>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</si>
  <si>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</si>
  <si>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</si>
  <si>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</si>
  <si>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</si>
  <si>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</si>
  <si>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</si>
  <si>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</si>
  <si>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</si>
  <si>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</si>
  <si>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</si>
  <si>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</si>
  <si>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</si>
  <si>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</si>
  <si>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</si>
  <si>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</si>
  <si>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</si>
  <si>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</si>
  <si>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</si>
  <si>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</si>
  <si>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</si>
  <si>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</si>
  <si>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</si>
  <si>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</si>
  <si>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</si>
  <si>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</si>
  <si>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</si>
  <si>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</si>
  <si>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</si>
  <si>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</si>
  <si>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</si>
  <si>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</si>
  <si>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</si>
  <si>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</si>
  <si>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</si>
  <si>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</si>
  <si>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</si>
  <si>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</si>
  <si>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</si>
  <si>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</si>
  <si>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</si>
  <si>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</si>
  <si>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</si>
  <si>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</si>
  <si>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</si>
  <si>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</si>
  <si>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</si>
  <si>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</si>
  <si>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</si>
  <si>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</si>
  <si>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</si>
  <si>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</si>
  <si>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</si>
  <si>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</si>
  <si>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</si>
  <si>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</si>
  <si>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</si>
  <si>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</si>
  <si>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</si>
  <si>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</si>
  <si>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</si>
  <si>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</si>
  <si>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</si>
  <si>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</si>
  <si>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</si>
  <si>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</si>
  <si>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</si>
  <si>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</si>
  <si>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</si>
  <si>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</si>
  <si>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</si>
  <si>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</si>
  <si>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</si>
  <si>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</si>
  <si>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</si>
  <si>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</si>
  <si>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</si>
  <si>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</si>
  <si>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</si>
  <si>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</si>
  <si>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</si>
  <si>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</si>
  <si>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</si>
  <si>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</si>
  <si>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</si>
  <si>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</si>
  <si>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</si>
  <si>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</si>
  <si>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</si>
  <si>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</si>
  <si>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</si>
  <si>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</si>
  <si>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</si>
  <si>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</si>
  <si>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</si>
  <si>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</si>
  <si>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</si>
  <si>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</si>
  <si>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</si>
  <si>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</si>
  <si>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</si>
  <si>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</si>
  <si>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</si>
  <si>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</si>
  <si>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</si>
  <si>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</si>
  <si>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</si>
  <si>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</si>
  <si>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</si>
  <si>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</si>
  <si>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</si>
  <si>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</si>
  <si>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</si>
  <si>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</si>
  <si>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</si>
  <si>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</si>
  <si>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</si>
  <si>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</si>
  <si>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</si>
  <si>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</si>
  <si>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</si>
  <si>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TundraExploration</t>
  </si>
  <si>
    <t>TundraExploration/Parts/RodanV2/TE_20_CargoRodan.cfg</t>
  </si>
  <si>
    <t>TE_20_CargoRodan</t>
  </si>
  <si>
    <t>Rodan Cargo Pod</t>
  </si>
  <si>
    <t>Tundra Exploration</t>
  </si>
  <si>
    <t>TundraExploration/Parts/RodanV2/TE_18_DRAGONV2_TRUNK.cfg</t>
  </si>
  <si>
    <t>TE_18_DRAGONV2_TRUNK</t>
  </si>
  <si>
    <t>RVS-42 Unpressurized Cargo Trunk</t>
  </si>
  <si>
    <t>Payload</t>
  </si>
  <si>
    <t>TundraExploration/Parts/RodanV2/TE_18_DRAGONV2_POD.cfg</t>
  </si>
  <si>
    <t>TE_18_DRAGONV2_POD</t>
  </si>
  <si>
    <t>Rodan Command Pod</t>
  </si>
  <si>
    <t>TundraExploration/Parts/RodanV2/TE_18_DRAGONV2_HEATSHIELD.cfg</t>
  </si>
  <si>
    <t>TE_18_DRAGONV2_HEATSHIELD</t>
  </si>
  <si>
    <t>PICA-K Advanced Heatshield</t>
  </si>
  <si>
    <t>Tundra exploration</t>
  </si>
  <si>
    <t>Thermal</t>
  </si>
  <si>
    <t>TundraExploration/Parts/GOJIRAIII/TE2_19_SS_RPTR_VAC.cfg</t>
  </si>
  <si>
    <t>TE2_19_SS_RPTR_VAC</t>
  </si>
  <si>
    <t>Mk4 RPTR-31 Vacuum "Raptor" Engine</t>
  </si>
  <si>
    <t>TundraExploration/Parts/GOJIRAIII/TE2_19_SS_RF_R.cfg</t>
  </si>
  <si>
    <t>TE2_19_SS_RF_R</t>
  </si>
  <si>
    <t>Mk4 Rear Right Actuating Wing</t>
  </si>
  <si>
    <t>Aero</t>
  </si>
  <si>
    <t>TundraExploration/Parts/GOJIRAIII/TE2_19_SS_RF_L.cfg</t>
  </si>
  <si>
    <t>TE2_19_SS_RF_L</t>
  </si>
  <si>
    <t>Mk4 Rear Left Actuating Wing</t>
  </si>
  <si>
    <t>TundraExploration/Parts/GOJIRAIII/TE2_19_SS_Fuel_Tank.cfg</t>
  </si>
  <si>
    <t>TE2_19_SS_Fuel_Tank</t>
  </si>
  <si>
    <t>Mk4 SHLD-6800 Engine Shroud</t>
  </si>
  <si>
    <t>FuelTank</t>
  </si>
  <si>
    <t>TundraExploration/Parts/GOJIRAIII/TE2_19_SS_FF_R.cfg</t>
  </si>
  <si>
    <t>TE2_19_SS_FF_R</t>
  </si>
  <si>
    <t>Mk4 Front Right Actuating Wing</t>
  </si>
  <si>
    <t>TundraExploration/Parts/GOJIRAIII/TE2_19_SS_FF_L.cfg</t>
  </si>
  <si>
    <t>TE2_19_SS_FF_L</t>
  </si>
  <si>
    <t>Mk4 Front Left Actuating Wing</t>
  </si>
  <si>
    <t>TundraExploration/Parts/GOJIRAIII/TE2_19_SS_Crew_Pod.cfg</t>
  </si>
  <si>
    <t>TE2_19_SS_Crew_Pod</t>
  </si>
  <si>
    <t>Mk4 BFS-4200 Command Pod</t>
  </si>
  <si>
    <t>TundraExploration/Parts/GOJIRAIII/TE2_19_SS_CARGO.cfg</t>
  </si>
  <si>
    <t>TE2_19_SS_CARGO</t>
  </si>
  <si>
    <t>Mk4 BFS-4200 Cargo Pod</t>
  </si>
  <si>
    <t>TundraExploration/Parts/GOJIRAIII/TE2_19_SS_AFT.cfg</t>
  </si>
  <si>
    <t>TE2_19_SS_AFT</t>
  </si>
  <si>
    <t>Mk4 AFT-4200 Luggage Box Large</t>
  </si>
  <si>
    <t>TundraExploration/Parts/GOJIRAIII/TE2_19_SH_Tank.cfg</t>
  </si>
  <si>
    <t>TE2_19_SH_Tank</t>
  </si>
  <si>
    <t>Mk4 BFT-4800 Stainless Fuel Tank</t>
  </si>
  <si>
    <t>Propulsion</t>
  </si>
  <si>
    <t>TundraExploration/Parts/GOJIRAIII/TE2_19_SH_Interstage.cfg</t>
  </si>
  <si>
    <t>TE2_19_SH_Interstage</t>
  </si>
  <si>
    <t>Mk4 BFT-40 Probe Core</t>
  </si>
  <si>
    <t>TundraExploration/Parts/GOJIRAIII/TE2_19_SH_HGT.cfg</t>
  </si>
  <si>
    <t>TE2_19_SH_HGT</t>
  </si>
  <si>
    <t>Advanced Moorish Gas Thruster</t>
  </si>
  <si>
    <t>TundraExploration/Parts/GOJIRAIII/TE2_19_SH_GRIDFIN.cfg</t>
  </si>
  <si>
    <t>TE2_19_SH_GRIDFIN</t>
  </si>
  <si>
    <t>Mk4 T-326 Steel Grid Fin</t>
  </si>
  <si>
    <t>7D Waffle Irons</t>
  </si>
  <si>
    <t>TundraExploration/Parts/GOJIRAIII/TE2_19_SH_Engine.cfg</t>
  </si>
  <si>
    <t>TE2_19_SH_Engine</t>
  </si>
  <si>
    <t>Mk4 RAP-39000-B "Kingfisher" Booster Engine Cluster</t>
  </si>
  <si>
    <t>TundraExploration/Parts/GOJIRAIII/TE2_19_BFS_SL_RAPTOR.cfg</t>
  </si>
  <si>
    <t>TE2_19_BFS_SL_RAPTOR</t>
  </si>
  <si>
    <t>Mk4 RPTR-22 SL "Raptor" Engine</t>
  </si>
  <si>
    <t>TundraExploration/Parts/GOJIRAII/TE_18_BFS_TANKER.cfg</t>
  </si>
  <si>
    <t>TE_18_BFS_TANKER</t>
  </si>
  <si>
    <t>Mk3 BFS-3800 Tanker Pod</t>
  </si>
  <si>
    <t>TundraExploration/Parts/GOJIRAII/TE_18_BFS_TAIL_WING_R.cfg</t>
  </si>
  <si>
    <t>TE_18_BFS_TAIL_WING_R</t>
  </si>
  <si>
    <t>Mk3 SHLD-2800 Tail Flap R</t>
  </si>
  <si>
    <t>TundraExploration/Parts/GOJIRAII/TE_18_BFS_TAIL_WING_L.cfg</t>
  </si>
  <si>
    <t>TE_18_BFS_TAIL_WING_L</t>
  </si>
  <si>
    <t>Mk3 SHLD-2800 Tail Flap L</t>
  </si>
  <si>
    <t>TundraExploration/Parts/GOJIRAII/TE_18_BFS_TAIL.cfg</t>
  </si>
  <si>
    <t>TE_18_BFS_TAIL</t>
  </si>
  <si>
    <t>Mk3 SHLD-2800 Tail Fin</t>
  </si>
  <si>
    <t>TundraExploration/Parts/GOJIRAII/TE_18_BFS_SL_RAPTOR.cfg</t>
  </si>
  <si>
    <t>TE_18_BFS_SL_RAPTOR</t>
  </si>
  <si>
    <t>RPTR-21 "Raptor" Engine</t>
  </si>
  <si>
    <t>TundraExploration/Parts/GOJIRAII/TE_18_BFS_FuelTank.cfg</t>
  </si>
  <si>
    <t>TE_18_BFS_BACK_TANK</t>
  </si>
  <si>
    <t>Mk3 BFT-2800 Shielded Fuel Tank</t>
  </si>
  <si>
    <t>TundraExploration/Parts/GOJIRAII/TE_18_BFS_Forward_FIN_R.cfg</t>
  </si>
  <si>
    <t>TE_18_BFS_Forward_FIN_R</t>
  </si>
  <si>
    <t>Mk3 SHLD-3800 Command Flap R</t>
  </si>
  <si>
    <t>TundraExploration/Parts/GOJIRAII/TE_18_BFS_Forward_FIN_L.cfg</t>
  </si>
  <si>
    <t>TE_18_BFS_Forward_FIN_L</t>
  </si>
  <si>
    <t>Mk3 SHLD-3800 Command Flap L</t>
  </si>
  <si>
    <t>TundraExploration/Parts/GOJIRAII/TE_18_BFS_Engine_Shroud.cfg</t>
  </si>
  <si>
    <t>TE_18_BFS_Engine_Fairing</t>
  </si>
  <si>
    <t>Mk3 SHLD-2800 Engine Shroud</t>
  </si>
  <si>
    <t>TundraExploration/Parts/GOJIRAII/TE_18_BFS_CcommandPod.cfg</t>
  </si>
  <si>
    <t>TE_18_BFS_CommandPod</t>
  </si>
  <si>
    <t>Mk3 BFS-2800 Command Pod</t>
  </si>
  <si>
    <t>TundraExploration/Parts/GOJIRAII/TE_18_BFS_AFT_CARGO2.cfg</t>
  </si>
  <si>
    <t>TE_18_BFS_ATP_CARGO2</t>
  </si>
  <si>
    <t>Mk3 AFT-3812 Tanker Box</t>
  </si>
  <si>
    <t>TundraExploration/Parts/GOJIRAII/TE_18_BFS_AFT_CARGO.cfg</t>
  </si>
  <si>
    <t>TE_18_BFS_ATP_CARGO</t>
  </si>
  <si>
    <t>Mk3 AFT-3800 Luggage Box</t>
  </si>
  <si>
    <t>TundraExploration/Parts/GOJIRAII/TE_18_BFB_INTERSTAGE.cfg</t>
  </si>
  <si>
    <t>TE_18_BFB_INTERSTAGE</t>
  </si>
  <si>
    <t>Mk3 BFT-20 Probe Core</t>
  </si>
  <si>
    <t>TundraExploration/Parts/GOJIRAII/TE_18_BFB_FUELTANK.cfg</t>
  </si>
  <si>
    <t>TE_18_BFB_FUELTANK</t>
  </si>
  <si>
    <t>Mk3 BFT-3800 Shielded Fuel Tank</t>
  </si>
  <si>
    <t>TundraExploration/Parts/GOJIRAII/TE_18_BFB_ENGINE_CLUSTER.cfg</t>
  </si>
  <si>
    <t>TE_18_BFB_ENGINE_CLUSTER</t>
  </si>
  <si>
    <t>Mk3 RAP-37000-B "Kingfisher" Booster Engine Cluster</t>
  </si>
  <si>
    <t>TundraExploration/Parts/GiganV2/TE_19_C_Dragon_Solar_Shield.cfg</t>
  </si>
  <si>
    <t>TE_19_C_Dragon_Solar_Shield</t>
  </si>
  <si>
    <t>UD-7 Aerodynamic Cover</t>
  </si>
  <si>
    <t>TundraExploration/Parts/GiganV2/TE_19_C_Dragon_Nosecone.cfg</t>
  </si>
  <si>
    <t>TE_19_C-Dragon_Nosecone</t>
  </si>
  <si>
    <t>SX-21 Aerodynamic Shroud</t>
  </si>
  <si>
    <t>TundraExploration/Parts/GiganV2/TE_19_C_Dragon_Decoupler.cfg</t>
  </si>
  <si>
    <t>TE_19_C_Dragon_Decoupler</t>
  </si>
  <si>
    <t>VC-13C SpaceCraft Separator</t>
  </si>
  <si>
    <t>Coupling</t>
  </si>
  <si>
    <t>TundraExploration/Parts/GiganV2/TE_19_C-Dragon_Trunk.cfg</t>
  </si>
  <si>
    <t>TE_19_C-Dragon_Trunk</t>
  </si>
  <si>
    <t>SRC-9 Unpressurized Cargo Trunk</t>
  </si>
  <si>
    <t>TundraExploration/Parts/GiganV2/TE_19_C-Dragon_SolarPanel.cfg</t>
  </si>
  <si>
    <t>TE_CargoV2_Panel</t>
  </si>
  <si>
    <t>WK-41 1x4 Solar Array</t>
  </si>
  <si>
    <t>TundraExploration/Parts/GiganV2/TE_19_C-Dragon_Pod.cfg</t>
  </si>
  <si>
    <t>TE_19_C-Dragon_Pod</t>
  </si>
  <si>
    <t>Gigan Command Pod</t>
  </si>
  <si>
    <t>TundraExploration/Parts/GiganV2/TE_19_C-Dragon_Heatshield.cfg</t>
  </si>
  <si>
    <t>TE_19_C-Dragon_Heatshield</t>
  </si>
  <si>
    <t>PICA-289 Heatshield</t>
  </si>
  <si>
    <t>TundraExploration/Parts/Ghidorah9/TE_FH_Decoupler.cfg</t>
  </si>
  <si>
    <t>TE_FH_Decoupler</t>
  </si>
  <si>
    <t>GH-02 Booster Decoupler</t>
  </si>
  <si>
    <t>TundraExploration/Parts/Ghidorah9/TE_19_FH_NoseCone.cfg</t>
  </si>
  <si>
    <t>TE_19_FH_NoseCone</t>
  </si>
  <si>
    <t>GH-01 Nose Cone Guidance Unit</t>
  </si>
  <si>
    <t>TundraExploration/Parts/Ghidorah9/TE_19_F9_S2_Tank.cfg</t>
  </si>
  <si>
    <t>TE_19_F9_S2_Tank</t>
  </si>
  <si>
    <t>Ghidorah K2-81 Tank</t>
  </si>
  <si>
    <t>TundraExploration/Parts/Ghidorah9/TE_19_F9_S2_Engine.cfg</t>
  </si>
  <si>
    <t>TE_19_F9_S2_Engine</t>
  </si>
  <si>
    <t>RU-1K "Marlin" Vacuum Engine</t>
  </si>
  <si>
    <t>TundraExploration/Parts/Ghidorah9/TE_19_F9_S1_Tank.cfg</t>
  </si>
  <si>
    <t>TE_19_F9_S1_Tank</t>
  </si>
  <si>
    <t>Ghidorah K1-180 Tank</t>
  </si>
  <si>
    <t>TundraExploration/Parts/Ghidorah9/TE_19_F9_S1_Octaweb.cfg</t>
  </si>
  <si>
    <t>TE_19_F9_S1_Octaweb</t>
  </si>
  <si>
    <t>VL-9S "Octopus" Structure</t>
  </si>
  <si>
    <t>TundraExploration/Parts/Ghidorah9/TE_19_F9_S1_Interstage.cfg</t>
  </si>
  <si>
    <t>TE_19_F9_S1_Interstage</t>
  </si>
  <si>
    <t>VC-13B Booster Guidance Unit</t>
  </si>
  <si>
    <t>TundraExploration/Parts/Ghidorah9/TE_19_F9_S1_Engine.cfg</t>
  </si>
  <si>
    <t>TE_19_F9_S1_Engine</t>
  </si>
  <si>
    <t>VL-9R "Octopus" Liquid Fuel Engine</t>
  </si>
  <si>
    <t>TundraExploration/Parts/Ghidorah9/TE_19_F9_Fairing_Adapter.cfg</t>
  </si>
  <si>
    <t>TE_F9_Fairing_Adapter</t>
  </si>
  <si>
    <t>T-25 Fairing Adapter</t>
  </si>
  <si>
    <t>TundraExploration/Parts/Ghidorah9/TE_19_F9_Fairing.cfg</t>
  </si>
  <si>
    <t>TE_19_F9_Fairing</t>
  </si>
  <si>
    <t>G-01 Fairing Half</t>
  </si>
  <si>
    <t>TundraExploration/Parts/Ghidorah9/TE2_19_F9_Merlin_1D.cfg</t>
  </si>
  <si>
    <t>TE2_19_F9_Merlin_1D</t>
  </si>
  <si>
    <t>DF-1K Marlin Liquid Fuel Engine</t>
  </si>
  <si>
    <t>TundraExploration/Parts/Ghidorah9/TE2_19_F9_CGT.cfg</t>
  </si>
  <si>
    <t>TE2_19_F9_CGT</t>
  </si>
  <si>
    <t>Advanced Haddock Gas Thruster</t>
  </si>
  <si>
    <t>TundraExploration/Parts/FALCON_CLAMP/TE_Ghidorah_Erector_3.cfg</t>
  </si>
  <si>
    <t>TE_Ghidorah_Erector_3</t>
  </si>
  <si>
    <t>Bagorah 40 Launcher Platform</t>
  </si>
  <si>
    <t>TundraExploration/Parts/FALCON_CLAMP/TE_Ghidorah_Erector_2.cfg</t>
  </si>
  <si>
    <t>TE_Ghidorah_Erector_2</t>
  </si>
  <si>
    <t>Ghidorah 40 Launcher Platform</t>
  </si>
  <si>
    <t>TundraExploration/Parts/FALCON_CLAMP/FALCON_CLAMP.cfg</t>
  </si>
  <si>
    <t>TE_Ghidorah_Erector</t>
  </si>
  <si>
    <t>Ghidorah Launcher Platform</t>
  </si>
  <si>
    <t>TundraExploration/Parts/Falcon1/TE_F1_S2_Tank.cfg</t>
  </si>
  <si>
    <t>TE_F1_S2_Tank</t>
  </si>
  <si>
    <t>Mothra B2-52 Fueltank</t>
  </si>
  <si>
    <t>TundraExploration/Parts/Falcon1/TE_F1_S2_Engine.cfg</t>
  </si>
  <si>
    <t>TE_F1_S2_Engine</t>
  </si>
  <si>
    <t>Mothra F1-S2 Engine</t>
  </si>
  <si>
    <t>TundraExploration/Parts/Falcon1/TE_F1_S1_Tank.cfg</t>
  </si>
  <si>
    <t>TE_F1_S1_Tank</t>
  </si>
  <si>
    <t>Mothra B1-21 Fueltank</t>
  </si>
  <si>
    <t>TundraExploration/Parts/Falcon1/TE_F1_S1_Engine.cfg</t>
  </si>
  <si>
    <t>TE_F1_S1_Engine</t>
  </si>
  <si>
    <t>RU-1A "Marlin A" Booster Engine</t>
  </si>
  <si>
    <t>TundraExploration/Parts/Falcon1/TE_F1_PayloadFairing.cfg</t>
  </si>
  <si>
    <t>TE_F1_PayloadFairing</t>
  </si>
  <si>
    <t>Mothra Aerodynamic Fairing</t>
  </si>
  <si>
    <t>TundraExploration/Parts/Falcon1/TE_F1_Interstage.cfg</t>
  </si>
  <si>
    <t>TE_F1_Interstage</t>
  </si>
  <si>
    <t>TE-6B Small Stack Decoupler</t>
  </si>
  <si>
    <t>TundraExploration/Parts/Bagorah9/TE_19_F910_S2_Tank.cfg</t>
  </si>
  <si>
    <t>TE_19_F910_S2_Tank</t>
  </si>
  <si>
    <t>Bagorah K2-42 Tank</t>
  </si>
  <si>
    <t>TundraExploration/Parts/Bagorah9/TE_19_F910_S2_Engine.cfg</t>
  </si>
  <si>
    <t>TE_19_F910_S2_Engine</t>
  </si>
  <si>
    <t>RU-1C "Marlin" Vacuum Engine</t>
  </si>
  <si>
    <t>TundraExploration/Parts/Bagorah9/TE_19_F910_S1_Tank.cfg</t>
  </si>
  <si>
    <t>TE_19_F910_S1_Tank</t>
  </si>
  <si>
    <t>Bagorah K1-125 Tank</t>
  </si>
  <si>
    <t>TundraExploration/Parts/Bagorah9/TE_19_F910_S1_Engine.cfg</t>
  </si>
  <si>
    <t>TE_19_F910_S1_Engine</t>
  </si>
  <si>
    <t>VL-9D "Octopus" Liquid Fuel Engine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</si>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</sst>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R199"/>
  <sheetViews>
    <sheetView zoomScale="80" zoomScaleNormal="80" workbookViewId="0">
      <pane xSplit="3" ySplit="1" topLeftCell="D47" activePane="bottomRight" state="frozen"/>
      <selection pane="topRight" activeCell="C1" sqref="C1"/>
      <selection pane="bottomLeft" activeCell="A2" sqref="A2"/>
      <selection pane="bottomRight" activeCell="L51" sqref="L51"/>
    </sheetView>
  </sheetViews>
  <sheetFormatPr defaultRowHeight="14.5" x14ac:dyDescent="0.35"/>
  <cols>
    <col min="1" max="1" width="10.81640625" customWidth="1"/>
    <col min="2" max="2" width="6.17968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5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289</v>
      </c>
      <c r="V1" s="10" t="s">
        <v>245</v>
      </c>
      <c r="W1" s="10" t="s">
        <v>288</v>
      </c>
      <c r="X1" s="10" t="s">
        <v>310</v>
      </c>
      <c r="Y1" s="10" t="s">
        <v>309</v>
      </c>
      <c r="Z1" s="10" t="s">
        <v>354</v>
      </c>
      <c r="AB1" s="11" t="s">
        <v>322</v>
      </c>
      <c r="AD1" s="17" t="s">
        <v>328</v>
      </c>
      <c r="AE1" s="17" t="s">
        <v>329</v>
      </c>
      <c r="AF1" s="17" t="s">
        <v>323</v>
      </c>
      <c r="AG1" s="17" t="s">
        <v>324</v>
      </c>
      <c r="AH1" s="17" t="s">
        <v>325</v>
      </c>
      <c r="AI1" s="17" t="s">
        <v>326</v>
      </c>
      <c r="AJ1" s="17" t="s">
        <v>327</v>
      </c>
      <c r="AK1" s="15" t="s">
        <v>331</v>
      </c>
      <c r="AM1" s="15" t="s">
        <v>240</v>
      </c>
      <c r="AN1" s="16" t="s">
        <v>319</v>
      </c>
      <c r="AO1" s="16" t="s">
        <v>312</v>
      </c>
      <c r="AP1" s="16" t="s">
        <v>320</v>
      </c>
      <c r="AQ1" s="10" t="s">
        <v>360</v>
      </c>
      <c r="AR1" s="16" t="s">
        <v>313</v>
      </c>
    </row>
    <row r="2" spans="1:44" ht="192.5" hidden="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6</v>
      </c>
      <c r="G2">
        <v>36000</v>
      </c>
      <c r="H2">
        <v>4800</v>
      </c>
      <c r="I2">
        <v>0.9</v>
      </c>
      <c r="J2" t="s">
        <v>26</v>
      </c>
      <c r="L2" s="12" t="str">
        <f t="shared" ref="L2:L12" si="0"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@PART[TE_20_CargoRodan]:AFTER[TundraExploration] // Mk4-21 "Rodan" Cargo Pod
{
    @TechRequired = logistics
    @title = Mk4-21 "Rodan" Cargo Pod
    @entryCost = 15000
    @cost = 5000
    spacePlaneSystemUpgradeType = tundra
}</v>
      </c>
      <c r="M2" s="9" t="str">
        <f>_xlfn.XLOOKUP(_xlfn.CONCAT(N2,O2),TechTree!$C$2:$C$500,TechTree!$D$2:$D$500,"Not Valid Combination",0,1)</f>
        <v>logistics</v>
      </c>
      <c r="N2" s="8" t="s">
        <v>225</v>
      </c>
      <c r="O2" s="8">
        <v>6</v>
      </c>
      <c r="P2" s="8" t="s">
        <v>290</v>
      </c>
      <c r="Q2" s="10" t="s">
        <v>580</v>
      </c>
      <c r="R2" s="10">
        <v>15000</v>
      </c>
      <c r="S2" s="10">
        <v>5000</v>
      </c>
      <c r="U2" s="10" t="s">
        <v>244</v>
      </c>
      <c r="V2" s="10" t="s">
        <v>260</v>
      </c>
      <c r="W2" s="10" t="s">
        <v>578</v>
      </c>
      <c r="X2" s="10" t="s">
        <v>295</v>
      </c>
      <c r="Y2" s="10" t="s">
        <v>304</v>
      </c>
      <c r="Z2" s="10" t="s">
        <v>330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" s="14"/>
      <c r="AD2" s="18" t="s">
        <v>330</v>
      </c>
      <c r="AE2" s="18"/>
      <c r="AF2" s="18"/>
      <c r="AG2" s="18"/>
      <c r="AH2" s="18"/>
      <c r="AI2" s="18"/>
      <c r="AJ2" s="18"/>
      <c r="AK2" s="19" t="str">
        <f t="shared" ref="AK2:AK12" si="1"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" s="16" t="str">
        <f>IF(P2="Engine",VLOOKUP(V2,EngineUpgrades!$A$2:$C$19,2,FALSE),"")</f>
        <v/>
      </c>
      <c r="AO2" s="16" t="str">
        <f>IF(P2="Engine",VLOOKUP(V2,EngineUpgrades!$A$2:$C$19,3,FALSE),"")</f>
        <v/>
      </c>
      <c r="AP2" s="15" t="str">
        <f>_xlfn.XLOOKUP(AN2,EngineUpgrades!$D$1:$J$1,EngineUpgrades!$D$17:$J$17,"",0,1)</f>
        <v/>
      </c>
      <c r="AQ2" s="17">
        <v>2</v>
      </c>
      <c r="AR2" s="16" t="str">
        <f>IF(P2="Engine",_xlfn.XLOOKUP(_xlfn.CONCAT(N2,O2+AQ2),TechTree!$C$2:$C$500,TechTree!$D$2:$D$500,"Not Valid Combination",0,1),"")</f>
        <v/>
      </c>
    </row>
    <row r="3" spans="1:44" ht="141.5" hidden="1" customHeight="1" x14ac:dyDescent="0.35">
      <c r="A3" t="s">
        <v>370</v>
      </c>
      <c r="B3" t="s">
        <v>375</v>
      </c>
      <c r="C3" t="s">
        <v>376</v>
      </c>
      <c r="D3" t="s">
        <v>377</v>
      </c>
      <c r="E3" t="s">
        <v>374</v>
      </c>
      <c r="F3" t="s">
        <v>378</v>
      </c>
      <c r="G3">
        <v>24500</v>
      </c>
      <c r="H3">
        <v>2000</v>
      </c>
      <c r="I3">
        <v>0.5</v>
      </c>
      <c r="J3" t="s">
        <v>61</v>
      </c>
      <c r="L3" s="12" t="str">
        <f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@PART[TE_18_DRAGONV2_TRUNK]:AFTER[TundraExploration] // RVS-42 Unpressurized Cargo Trunk
{
    @TechRequired = logistics
    spacePlaneSystemUpgradeType = tundra
}</v>
      </c>
      <c r="M3" s="9" t="str">
        <f>_xlfn.XLOOKUP(_xlfn.CONCAT(N3,O3),TechTree!$C$2:$C$500,TechTree!$D$2:$D$500,"Not Valid Combination",0,1)</f>
        <v>logistics</v>
      </c>
      <c r="N3" s="8" t="s">
        <v>225</v>
      </c>
      <c r="O3" s="8">
        <v>6</v>
      </c>
      <c r="P3" s="8" t="s">
        <v>290</v>
      </c>
      <c r="U3" s="10" t="s">
        <v>244</v>
      </c>
      <c r="V3" s="10" t="s">
        <v>260</v>
      </c>
      <c r="W3" s="10" t="s">
        <v>578</v>
      </c>
      <c r="X3" s="10" t="s">
        <v>295</v>
      </c>
      <c r="Y3" s="10" t="s">
        <v>304</v>
      </c>
      <c r="Z3" s="10" t="s">
        <v>330</v>
      </c>
      <c r="AB3" s="12" t="str">
        <f t="shared" ref="AB3:AB66" si="2"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" s="14"/>
      <c r="AD3" s="18" t="s">
        <v>330</v>
      </c>
      <c r="AE3" s="18"/>
      <c r="AF3" s="18"/>
      <c r="AG3" s="18"/>
      <c r="AH3" s="18"/>
      <c r="AI3" s="18"/>
      <c r="AJ3" s="18"/>
      <c r="AK3" s="19" t="str">
        <f t="shared" si="1"/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" s="16" t="str">
        <f>IF(P3="Engine",VLOOKUP(V3,EngineUpgrades!$A$2:$C$19,2,FALSE),"")</f>
        <v/>
      </c>
      <c r="AO3" s="16" t="str">
        <f>IF(P3="Engine",VLOOKUP(V3,EngineUpgrades!$A$2:$C$19,3,FALSE),"")</f>
        <v/>
      </c>
      <c r="AP3" s="15" t="str">
        <f>_xlfn.XLOOKUP(AN3,EngineUpgrades!$D$1:$J$1,EngineUpgrades!$D$17:$J$17,"",0,1)</f>
        <v/>
      </c>
      <c r="AQ3" s="17">
        <v>2</v>
      </c>
      <c r="AR3" s="16" t="str">
        <f>IF(P3="Engine",_xlfn.XLOOKUP(_xlfn.CONCAT(N3,O3+AQ3),TechTree!$C$2:$C$500,TechTree!$D$2:$D$500,"Not Valid Combination",0,1),"")</f>
        <v/>
      </c>
    </row>
    <row r="4" spans="1:44" ht="192.5" hidden="1" x14ac:dyDescent="0.35">
      <c r="A4" t="s">
        <v>370</v>
      </c>
      <c r="B4" t="s">
        <v>379</v>
      </c>
      <c r="C4" t="s">
        <v>380</v>
      </c>
      <c r="D4" t="s">
        <v>381</v>
      </c>
      <c r="E4" t="s">
        <v>374</v>
      </c>
      <c r="F4" t="s">
        <v>6</v>
      </c>
      <c r="G4">
        <v>36000</v>
      </c>
      <c r="H4">
        <v>4800</v>
      </c>
      <c r="I4">
        <v>3.4</v>
      </c>
      <c r="J4" t="s">
        <v>26</v>
      </c>
      <c r="L4" s="12" t="str">
        <f>_xlfn.CONCAT("@PART[",C4,"]:AFTER[",A4,"] // ",IF(Q4="",D4,Q4),CHAR(10),"{",CHAR(10),"    @TechRequired = ",M4,IF($Q4&lt;&gt;"",_xlfn.CONCAT(CHAR(10),"    @",$Q$1," = ",$Q4),""),IF($R4&lt;&gt;"",_xlfn.CONCAT(CHAR(10),"    @",$R$1," = ",$R4),""),IF($S4&lt;&gt;"",_xlfn.CONCAT(CHAR(10),"    @",$S$1," = ",$S4),""),IF($T4&lt;&gt;"",_xlfn.CONCAT(CHAR(10),"    @",$T$1," = ",$T4),""),IF($AM4&lt;&gt;"",IF(P4="RTG","",_xlfn.CONCAT(CHAR(10),$AM4)),""),IF(AK4&lt;&gt;"",_xlfn.CONCAT(CHAR(10),AK4),""),CHAR(10),"}",IF(Z4="Yes",_xlfn.CONCAT(CHAR(10),"@PART[",C4,"]:NEEDS[KiwiDeprecate]:AFTER[",A4,"]",CHAR(10),"{",CHAR(10),"    kiwiDeprecate = true",CHAR(10),"}"),""),IF(P4="RTG",AM4,""))</f>
        <v>@PART[TE_18_DRAGONV2_POD]:AFTER[TundraExploration] // Mk4-42 "Rodan" Command Module
{
    @TechRequired = specializedCommandModules
    @title = Mk4-42 "Rodan" Command Module
    @entryCost = 25000
    @cost = 12000
    spacePlaneSystemUpgradeType = tundra
}</v>
      </c>
      <c r="M4" s="9" t="str">
        <f>_xlfn.XLOOKUP(_xlfn.CONCAT(N4,O4),TechTree!$C$2:$C$500,TechTree!$D$2:$D$500,"Not Valid Combination",0,1)</f>
        <v>specializedCommandModules</v>
      </c>
      <c r="N4" s="8" t="s">
        <v>206</v>
      </c>
      <c r="O4" s="8">
        <v>7</v>
      </c>
      <c r="P4" s="8" t="s">
        <v>290</v>
      </c>
      <c r="Q4" s="10" t="s">
        <v>579</v>
      </c>
      <c r="R4" s="10">
        <v>25000</v>
      </c>
      <c r="S4" s="10">
        <v>12000</v>
      </c>
      <c r="U4" s="10" t="s">
        <v>244</v>
      </c>
      <c r="V4" s="10" t="s">
        <v>260</v>
      </c>
      <c r="W4" s="10" t="s">
        <v>578</v>
      </c>
      <c r="X4" s="10" t="s">
        <v>295</v>
      </c>
      <c r="Y4" s="10" t="s">
        <v>304</v>
      </c>
      <c r="Z4" s="10" t="s">
        <v>330</v>
      </c>
      <c r="AB4" s="12" t="str">
        <f t="shared" si="2"/>
        <v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" s="14"/>
      <c r="AD4" s="18" t="s">
        <v>330</v>
      </c>
      <c r="AE4" s="18"/>
      <c r="AF4" s="18"/>
      <c r="AG4" s="18"/>
      <c r="AH4" s="18"/>
      <c r="AI4" s="18"/>
      <c r="AJ4" s="18"/>
      <c r="AK4" s="19" t="str">
        <f t="shared" si="1"/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" s="16" t="str">
        <f>IF(P4="Engine",VLOOKUP(V4,EngineUpgrades!$A$2:$C$19,2,FALSE),"")</f>
        <v/>
      </c>
      <c r="AO4" s="16" t="str">
        <f>IF(P4="Engine",VLOOKUP(V4,EngineUpgrades!$A$2:$C$19,3,FALSE),"")</f>
        <v/>
      </c>
      <c r="AP4" s="15" t="str">
        <f>_xlfn.XLOOKUP(AN4,EngineUpgrades!$D$1:$J$1,EngineUpgrades!$D$17:$J$17,"",0,1)</f>
        <v/>
      </c>
      <c r="AQ4" s="17">
        <v>2</v>
      </c>
      <c r="AR4" s="16" t="str">
        <f>IF(P4="Engine",_xlfn.XLOOKUP(_xlfn.CONCAT(N4,O4+AQ4),TechTree!$C$2:$C$500,TechTree!$D$2:$D$500,"Not Valid Combination",0,1),"")</f>
        <v/>
      </c>
    </row>
    <row r="5" spans="1:44" ht="264.5" x14ac:dyDescent="0.35">
      <c r="A5" t="s">
        <v>370</v>
      </c>
      <c r="B5" t="s">
        <v>379</v>
      </c>
      <c r="C5" t="s">
        <v>380</v>
      </c>
      <c r="D5" t="s">
        <v>381</v>
      </c>
      <c r="E5" t="s">
        <v>374</v>
      </c>
      <c r="F5" t="s">
        <v>6</v>
      </c>
      <c r="G5">
        <v>36000</v>
      </c>
      <c r="H5">
        <v>4800</v>
      </c>
      <c r="I5">
        <v>3.4</v>
      </c>
      <c r="J5" t="s">
        <v>26</v>
      </c>
      <c r="L5" s="12" t="str">
        <f>_xlfn.CONCAT("@PART[",C5,"]:AFTER[",A5,"] // ",IF(Q5="",D5,Q5),CHAR(10),"{",CHAR(10),"    @TechRequired = ",M5,IF($Q5&lt;&gt;"",_xlfn.CONCAT(CHAR(10),"    @",$Q$1," = ",$Q5),""),IF($R5&lt;&gt;"",_xlfn.CONCAT(CHAR(10),"    @",$R$1," = ",$R5),""),IF($S5&lt;&gt;"",_xlfn.CONCAT(CHAR(10),"    @",$S$1," = ",$S5),""),IF($T5&lt;&gt;"",_xlfn.CONCAT(CHAR(10),"    @",$T$1," = ",$T5),""),IF($AM5&lt;&gt;"",IF(P5="RTG","",_xlfn.CONCAT(CHAR(10),$AM5)),""),IF(AK5&lt;&gt;"",_xlfn.CONCAT(CHAR(10),AK5),""),CHAR(10),"}",IF(Z5="Yes",_xlfn.CONCAT(CHAR(10),"@PART[",C5,"]:NEEDS[KiwiDeprecate]:AFTER[",A5,"]",CHAR(10),"{",CHAR(10),"    kiwiDeprecate = true",CHAR(10),"}"),""),IF(P5="RTG",AM5,""))</f>
        <v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v>
      </c>
      <c r="M5" s="9" t="str">
        <f>_xlfn.XLOOKUP(_xlfn.CONCAT(N5,O5),TechTree!$C$2:$C$500,TechTree!$D$2:$D$500,"Not Valid Combination",0,1)</f>
        <v>specializedCommandModules</v>
      </c>
      <c r="N5" s="8" t="s">
        <v>206</v>
      </c>
      <c r="O5" s="8">
        <v>7</v>
      </c>
      <c r="P5" s="8" t="s">
        <v>11</v>
      </c>
      <c r="U5" s="10" t="s">
        <v>244</v>
      </c>
      <c r="V5" s="10" t="s">
        <v>258</v>
      </c>
      <c r="W5" s="10" t="s">
        <v>581</v>
      </c>
      <c r="X5" s="10" t="s">
        <v>295</v>
      </c>
      <c r="Y5" s="10" t="s">
        <v>304</v>
      </c>
      <c r="Z5" s="10" t="s">
        <v>330</v>
      </c>
      <c r="AB5" s="12" t="str">
        <f t="shared" si="2"/>
        <v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v>
      </c>
      <c r="AC5" s="14"/>
      <c r="AD5" s="18" t="s">
        <v>582</v>
      </c>
      <c r="AE5" s="18">
        <v>228</v>
      </c>
      <c r="AF5" s="18" t="s">
        <v>583</v>
      </c>
      <c r="AG5" s="18" t="s">
        <v>584</v>
      </c>
      <c r="AH5" s="18" t="s">
        <v>585</v>
      </c>
      <c r="AI5" s="18"/>
      <c r="AJ5" s="18"/>
      <c r="AK5" s="19" t="str">
        <f t="shared" ref="AK5" si="3">IF(AD5="Yes",_xlfn.CONCAT("    @MODULE[ModuleEngines*]",CHAR(10),"    {",IF(AE5&lt;&gt;"",_xlfn.CONCAT(CHAR(10),"        @maxThrust = ",AE5),""),IF(AF5&lt;&gt;"",_xlfn.CONCAT(CHAR(10),"        !atmosphereCurve {}",CHAR(10),"        atmosphereCurve",CHAR(10),"        {",IF(AF5&lt;&gt;"",_xlfn.CONCAT(CHAR(10),"            key = ",AF5),""),IF(AG5&lt;&gt;"",_xlfn.CONCAT(CHAR(10),"            key = ",AG5),""),IF(AH5&lt;&gt;"",_xlfn.CONCAT(CHAR(10),"            key = ",AH5),""),IF(AI5&lt;&gt;"",_xlfn.CONCAT(CHAR(10),"            key = ",AI5),""),IF(AJ5&lt;&gt;"",_xlfn.CONCAT(CHAR(10),"            key = ",AJ5),""),CHAR(10),"        }"),""),CHAR(10),"    }"),"")</f>
        <v xml:space="preserve">    @MODULE[ModuleEngines*]
    {
        @maxThrust = 228
        !atmosphereCurve {}
        atmosphereCurve
        {
            key = 0 270
            key = 1 260
            key = 4 0.001
        }
    }</v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rodanCommandPod</v>
      </c>
      <c r="AN5" s="16" t="str">
        <f>IF(P5="Engine",VLOOKUP(V5,EngineUpgrades!$A$2:$C$19,2,FALSE),"")</f>
        <v>singleFuel</v>
      </c>
      <c r="AO5" s="16" t="str">
        <f>IF(P5="Engine",VLOOKUP(V5,EngineUpgrades!$A$2:$C$19,3,FALSE),"")</f>
        <v>MONOPROPELLANT</v>
      </c>
      <c r="AP5" s="15" t="str">
        <f>_xlfn.XLOOKUP(AN5,EngineUpgrades!$D$1:$J$1,EngineUpgrades!$D$17:$J$17,"",0,1)</f>
        <v xml:space="preserve">    engineNumber = 
    engineNumberUpgrade = 
    engineName = 
    engineNameUpgrade = 
</v>
      </c>
      <c r="AQ5" s="17">
        <v>2</v>
      </c>
      <c r="AR5" s="16" t="str">
        <f>IF(P5="Engine",_xlfn.XLOOKUP(_xlfn.CONCAT(N5,O5+AQ5),TechTree!$C$2:$C$500,TechTree!$D$2:$D$500,"Not Valid Combination",0,1),"")</f>
        <v>heavyCommandCenters</v>
      </c>
    </row>
    <row r="6" spans="1:44" ht="65" hidden="1" customHeight="1" x14ac:dyDescent="0.35">
      <c r="A6" t="s">
        <v>370</v>
      </c>
      <c r="B6" t="s">
        <v>382</v>
      </c>
      <c r="C6" t="s">
        <v>383</v>
      </c>
      <c r="D6" t="s">
        <v>384</v>
      </c>
      <c r="E6" t="s">
        <v>385</v>
      </c>
      <c r="F6" t="s">
        <v>386</v>
      </c>
      <c r="G6">
        <v>1800</v>
      </c>
      <c r="H6">
        <v>540</v>
      </c>
      <c r="I6">
        <v>0.6</v>
      </c>
      <c r="J6" t="s">
        <v>58</v>
      </c>
      <c r="L6" s="12" t="str">
        <f t="shared" si="0"/>
        <v>@PART[TE_18_DRAGONV2_HEATSHIELD]:AFTER[TundraExploration] // PICA-K Advanced Heatshield
{
    @TechRequired = intermediateHeatManagement
}</v>
      </c>
      <c r="M6" s="9" t="str">
        <f>_xlfn.XLOOKUP(_xlfn.CONCAT(N6,O6),TechTree!$C$2:$C$500,TechTree!$D$2:$D$500,"Not Valid Combination",0,1)</f>
        <v>intermediateHeatManagement</v>
      </c>
      <c r="N6" s="8" t="s">
        <v>223</v>
      </c>
      <c r="O6" s="8">
        <v>6</v>
      </c>
      <c r="P6" s="8" t="s">
        <v>243</v>
      </c>
      <c r="U6" s="10" t="s">
        <v>244</v>
      </c>
      <c r="V6" s="10" t="s">
        <v>260</v>
      </c>
      <c r="X6" s="10" t="s">
        <v>295</v>
      </c>
      <c r="Y6" s="10" t="s">
        <v>304</v>
      </c>
      <c r="Z6" s="10" t="s">
        <v>330</v>
      </c>
      <c r="AB6" s="12" t="str">
        <f t="shared" si="2"/>
        <v/>
      </c>
      <c r="AC6" s="14"/>
      <c r="AD6" s="18" t="s">
        <v>330</v>
      </c>
      <c r="AE6" s="18"/>
      <c r="AF6" s="18"/>
      <c r="AG6" s="18"/>
      <c r="AH6" s="18"/>
      <c r="AI6" s="18"/>
      <c r="AJ6" s="18"/>
      <c r="AK6" s="19" t="str">
        <f t="shared" si="1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6" s="16" t="str">
        <f>IF(P6="Engine",VLOOKUP(V6,EngineUpgrades!$A$2:$C$19,2,FALSE),"")</f>
        <v/>
      </c>
      <c r="AO6" s="16" t="str">
        <f>IF(P6="Engine",VLOOKUP(V6,EngineUpgrades!$A$2:$C$19,3,FALSE),"")</f>
        <v/>
      </c>
      <c r="AP6" s="15" t="str">
        <f>_xlfn.XLOOKUP(AN6,EngineUpgrades!$D$1:$J$1,EngineUpgrades!$D$17:$J$17,"",0,1)</f>
        <v/>
      </c>
      <c r="AQ6" s="17">
        <v>2</v>
      </c>
      <c r="AR6" s="16" t="str">
        <f>IF(P6="Engine",_xlfn.XLOOKUP(_xlfn.CONCAT(N6,O6+AQ6),TechTree!$C$2:$C$500,TechTree!$D$2:$D$500,"Not Valid Combination",0,1),"")</f>
        <v/>
      </c>
    </row>
    <row r="7" spans="1:44" ht="252.5" x14ac:dyDescent="0.35">
      <c r="A7" t="s">
        <v>370</v>
      </c>
      <c r="B7" t="s">
        <v>387</v>
      </c>
      <c r="C7" t="s">
        <v>388</v>
      </c>
      <c r="D7" t="s">
        <v>389</v>
      </c>
      <c r="E7" t="s">
        <v>374</v>
      </c>
      <c r="F7" t="s">
        <v>11</v>
      </c>
      <c r="G7">
        <v>16000</v>
      </c>
      <c r="H7">
        <v>11340</v>
      </c>
      <c r="I7">
        <v>2.6</v>
      </c>
      <c r="J7" t="s">
        <v>130</v>
      </c>
      <c r="L7" s="12" t="str">
        <f t="shared" si="0"/>
        <v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v>
      </c>
      <c r="M7" s="9" t="str">
        <f>_xlfn.XLOOKUP(_xlfn.CONCAT(N7,O7),TechTree!$C$2:$C$500,TechTree!$D$2:$D$500,"Not Valid Combination",0,1)</f>
        <v>evenHeavierCryoRocketry</v>
      </c>
      <c r="N7" s="8" t="s">
        <v>215</v>
      </c>
      <c r="O7" s="8">
        <v>6</v>
      </c>
      <c r="P7" s="8" t="s">
        <v>11</v>
      </c>
      <c r="Q7" s="10" t="s">
        <v>586</v>
      </c>
      <c r="R7" s="10">
        <v>40000</v>
      </c>
      <c r="U7" s="10" t="s">
        <v>244</v>
      </c>
      <c r="V7" s="10" t="s">
        <v>589</v>
      </c>
      <c r="W7" s="10" t="s">
        <v>587</v>
      </c>
      <c r="X7" s="10" t="s">
        <v>295</v>
      </c>
      <c r="Y7" s="10" t="s">
        <v>304</v>
      </c>
      <c r="Z7" s="10" t="s">
        <v>330</v>
      </c>
      <c r="AB7" s="12" t="str">
        <f t="shared" si="2"/>
        <v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v>
      </c>
      <c r="AC7" s="14"/>
      <c r="AD7" s="18" t="s">
        <v>330</v>
      </c>
      <c r="AE7" s="18"/>
      <c r="AF7" s="18"/>
      <c r="AG7" s="18"/>
      <c r="AH7" s="18"/>
      <c r="AI7" s="18"/>
      <c r="AJ7" s="18"/>
      <c r="AK7" s="19" t="str">
        <f t="shared" si="1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</v>
      </c>
      <c r="AN7" s="16" t="str">
        <f>IF(P7="Engine",VLOOKUP(V7,EngineUpgrades!$A$2:$C$19,2,FALSE),"")</f>
        <v>cryoFuel</v>
      </c>
      <c r="AO7" s="16" t="str">
        <f>IF(P7="Engine",VLOOKUP(V7,EngineUpgrades!$A$2:$C$19,3,FALSE),"")</f>
        <v>HYDROLOX</v>
      </c>
      <c r="AP7" s="15" t="str">
        <f>_xlfn.XLOOKUP(AN7,EngineUpgrades!$D$1:$J$1,EngineUpgrades!$D$17:$J$17,"",0,1)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Q7" s="17">
        <v>2</v>
      </c>
      <c r="AR7" s="16" t="str">
        <f>IF(P7="Engine",_xlfn.XLOOKUP(_xlfn.CONCAT(N7,O7+AQ7),TechTree!$C$2:$C$500,TechTree!$D$2:$D$500,"Not Valid Combination",0,1),"")</f>
        <v>experimentalCryoRocketry</v>
      </c>
    </row>
    <row r="8" spans="1:44" ht="192.5" hidden="1" x14ac:dyDescent="0.35">
      <c r="A8" t="s">
        <v>370</v>
      </c>
      <c r="B8" t="s">
        <v>390</v>
      </c>
      <c r="C8" t="s">
        <v>391</v>
      </c>
      <c r="D8" t="s">
        <v>392</v>
      </c>
      <c r="E8" t="s">
        <v>374</v>
      </c>
      <c r="F8" t="s">
        <v>393</v>
      </c>
      <c r="G8">
        <v>1700</v>
      </c>
      <c r="H8">
        <v>1700</v>
      </c>
      <c r="I8">
        <v>1.8</v>
      </c>
      <c r="J8" t="s">
        <v>15</v>
      </c>
      <c r="L8" s="12" t="str">
        <f t="shared" si="0"/>
        <v>@PART[TE2_19_SS_RF_R]:AFTER[TundraExploration] // Mk5 Rear Right Actuating Wing
{
    @TechRequired = heavyAerodynamics
    @title = Mk5 Rear Right Actuating Wing
    @entryCost = 3500
    spacePlaneSystemUpgradeType = tundra
}</v>
      </c>
      <c r="M8" s="9" t="str">
        <f>_xlfn.XLOOKUP(_xlfn.CONCAT(N8,O8),TechTree!$C$2:$C$500,TechTree!$D$2:$D$500,"Not Valid Combination",0,1)</f>
        <v>heavyAerodynamics</v>
      </c>
      <c r="N8" s="8" t="s">
        <v>205</v>
      </c>
      <c r="O8" s="8">
        <v>6</v>
      </c>
      <c r="P8" s="8" t="s">
        <v>290</v>
      </c>
      <c r="Q8" s="10" t="s">
        <v>606</v>
      </c>
      <c r="R8" s="10">
        <v>3500</v>
      </c>
      <c r="U8" s="10" t="s">
        <v>244</v>
      </c>
      <c r="V8" s="10" t="s">
        <v>260</v>
      </c>
      <c r="W8" s="10" t="s">
        <v>578</v>
      </c>
      <c r="X8" s="10" t="s">
        <v>295</v>
      </c>
      <c r="Y8" s="10" t="s">
        <v>304</v>
      </c>
      <c r="Z8" s="10" t="s">
        <v>330</v>
      </c>
      <c r="AB8" s="12" t="str">
        <f t="shared" si="2"/>
        <v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8" s="14"/>
      <c r="AD8" s="18" t="s">
        <v>330</v>
      </c>
      <c r="AE8" s="18"/>
      <c r="AF8" s="18"/>
      <c r="AG8" s="18"/>
      <c r="AH8" s="18"/>
      <c r="AI8" s="18"/>
      <c r="AJ8" s="18"/>
      <c r="AK8" s="19" t="str">
        <f t="shared" si="1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8" s="16" t="str">
        <f>IF(P8="Engine",VLOOKUP(V8,EngineUpgrades!$A$2:$C$19,2,FALSE),"")</f>
        <v/>
      </c>
      <c r="AO8" s="16" t="str">
        <f>IF(P8="Engine",VLOOKUP(V8,EngineUpgrades!$A$2:$C$19,3,FALSE),"")</f>
        <v/>
      </c>
      <c r="AP8" s="15" t="str">
        <f>_xlfn.XLOOKUP(AN8,EngineUpgrades!$D$1:$J$1,EngineUpgrades!$D$17:$J$17,"",0,1)</f>
        <v/>
      </c>
      <c r="AQ8" s="17">
        <v>2</v>
      </c>
      <c r="AR8" s="16" t="str">
        <f>IF(P8="Engine",_xlfn.XLOOKUP(_xlfn.CONCAT(N8,O8+AQ8),TechTree!$C$2:$C$500,TechTree!$D$2:$D$500,"Not Valid Combination",0,1),"")</f>
        <v/>
      </c>
    </row>
    <row r="9" spans="1:44" ht="192.5" hidden="1" x14ac:dyDescent="0.35">
      <c r="A9" t="s">
        <v>370</v>
      </c>
      <c r="B9" t="s">
        <v>394</v>
      </c>
      <c r="C9" t="s">
        <v>395</v>
      </c>
      <c r="D9" t="s">
        <v>396</v>
      </c>
      <c r="E9" t="s">
        <v>374</v>
      </c>
      <c r="F9" t="s">
        <v>393</v>
      </c>
      <c r="G9">
        <v>1700</v>
      </c>
      <c r="H9">
        <v>1700</v>
      </c>
      <c r="I9">
        <v>1.8</v>
      </c>
      <c r="J9" t="s">
        <v>15</v>
      </c>
      <c r="L9" s="12" t="str">
        <f t="shared" si="0"/>
        <v>@PART[TE2_19_SS_RF_L]:AFTER[TundraExploration] // Mk5 Rear Left Actuating Wing
{
    @TechRequired = heavyAerodynamics
    @title = Mk5 Rear Left Actuating Wing
    @entryCost = 3500
    spacePlaneSystemUpgradeType = tundra
}</v>
      </c>
      <c r="M9" s="9" t="str">
        <f>_xlfn.XLOOKUP(_xlfn.CONCAT(N9,O9),TechTree!$C$2:$C$500,TechTree!$D$2:$D$500,"Not Valid Combination",0,1)</f>
        <v>heavyAerodynamics</v>
      </c>
      <c r="N9" s="8" t="s">
        <v>205</v>
      </c>
      <c r="O9" s="8">
        <v>6</v>
      </c>
      <c r="P9" s="8" t="s">
        <v>290</v>
      </c>
      <c r="Q9" s="10" t="s">
        <v>605</v>
      </c>
      <c r="R9" s="10">
        <v>3500</v>
      </c>
      <c r="U9" s="10" t="s">
        <v>244</v>
      </c>
      <c r="V9" s="10" t="s">
        <v>260</v>
      </c>
      <c r="W9" s="10" t="s">
        <v>578</v>
      </c>
      <c r="X9" s="10" t="s">
        <v>295</v>
      </c>
      <c r="Y9" s="10" t="s">
        <v>304</v>
      </c>
      <c r="Z9" s="10" t="s">
        <v>330</v>
      </c>
      <c r="AB9" s="12" t="str">
        <f t="shared" si="2"/>
        <v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9" s="14"/>
      <c r="AD9" s="18" t="s">
        <v>330</v>
      </c>
      <c r="AE9" s="18"/>
      <c r="AF9" s="18"/>
      <c r="AG9" s="18"/>
      <c r="AH9" s="18"/>
      <c r="AI9" s="18"/>
      <c r="AJ9" s="18"/>
      <c r="AK9" s="19" t="str">
        <f t="shared" si="1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9" s="16" t="str">
        <f>IF(P9="Engine",VLOOKUP(V9,EngineUpgrades!$A$2:$C$19,2,FALSE),"")</f>
        <v/>
      </c>
      <c r="AO9" s="16" t="str">
        <f>IF(P9="Engine",VLOOKUP(V9,EngineUpgrades!$A$2:$C$19,3,FALSE),"")</f>
        <v/>
      </c>
      <c r="AP9" s="15" t="str">
        <f>_xlfn.XLOOKUP(AN9,EngineUpgrades!$D$1:$J$1,EngineUpgrades!$D$17:$J$17,"",0,1)</f>
        <v/>
      </c>
      <c r="AQ9" s="17">
        <v>2</v>
      </c>
      <c r="AR9" s="16" t="str">
        <f>IF(P9="Engine",_xlfn.XLOOKUP(_xlfn.CONCAT(N9,O9+AQ9),TechTree!$C$2:$C$500,TechTree!$D$2:$D$500,"Not Valid Combination",0,1),"")</f>
        <v/>
      </c>
    </row>
    <row r="10" spans="1:44" ht="192.5" hidden="1" x14ac:dyDescent="0.35">
      <c r="A10" t="s">
        <v>370</v>
      </c>
      <c r="B10" t="s">
        <v>397</v>
      </c>
      <c r="C10" t="s">
        <v>398</v>
      </c>
      <c r="D10" t="s">
        <v>399</v>
      </c>
      <c r="E10" t="s">
        <v>374</v>
      </c>
      <c r="F10" t="s">
        <v>400</v>
      </c>
      <c r="G10">
        <v>35000</v>
      </c>
      <c r="H10">
        <v>29850</v>
      </c>
      <c r="I10">
        <v>16</v>
      </c>
      <c r="J10" t="s">
        <v>130</v>
      </c>
      <c r="L10" s="12" t="str">
        <f t="shared" si="0"/>
        <v>@PART[TE2_19_SS_Fuel_Tank]:AFTER[TundraExploration] // Mk5 SHLD-6800 Engine Shroud
{
    @TechRequired = specializedFuelStorage
    @title = Mk5 SHLD-6800 Engine Shroud
    @entryCost = 55000
    spacePlaneSystemUpgradeType = tundra
}</v>
      </c>
      <c r="M10" s="9" t="str">
        <f>_xlfn.XLOOKUP(_xlfn.CONCAT(N10,O10),TechTree!$C$2:$C$500,TechTree!$D$2:$D$500,"Not Valid Combination",0,1)</f>
        <v>specializedFuelStorage</v>
      </c>
      <c r="N10" s="8" t="s">
        <v>337</v>
      </c>
      <c r="O10" s="8">
        <v>8</v>
      </c>
      <c r="P10" s="8" t="s">
        <v>290</v>
      </c>
      <c r="Q10" s="10" t="s">
        <v>603</v>
      </c>
      <c r="R10" s="10">
        <v>55000</v>
      </c>
      <c r="U10" s="10" t="s">
        <v>244</v>
      </c>
      <c r="V10" s="10" t="s">
        <v>260</v>
      </c>
      <c r="W10" s="10" t="s">
        <v>578</v>
      </c>
      <c r="X10" s="10" t="s">
        <v>295</v>
      </c>
      <c r="Y10" s="10" t="s">
        <v>304</v>
      </c>
      <c r="Z10" s="10" t="s">
        <v>330</v>
      </c>
      <c r="AB10" s="12" t="str">
        <f t="shared" si="2"/>
        <v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0" s="14"/>
      <c r="AD10" s="18" t="s">
        <v>330</v>
      </c>
      <c r="AE10" s="18"/>
      <c r="AF10" s="18"/>
      <c r="AG10" s="18"/>
      <c r="AH10" s="18"/>
      <c r="AI10" s="18"/>
      <c r="AJ10" s="18"/>
      <c r="AK10" s="19" t="str">
        <f t="shared" si="1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0" s="16" t="str">
        <f>IF(P10="Engine",VLOOKUP(V10,EngineUpgrades!$A$2:$C$19,2,FALSE),"")</f>
        <v/>
      </c>
      <c r="AO10" s="16" t="str">
        <f>IF(P10="Engine",VLOOKUP(V10,EngineUpgrades!$A$2:$C$19,3,FALSE),"")</f>
        <v/>
      </c>
      <c r="AP10" s="15" t="str">
        <f>_xlfn.XLOOKUP(AN10,EngineUpgrades!$D$1:$J$1,EngineUpgrades!$D$17:$J$17,"",0,1)</f>
        <v/>
      </c>
      <c r="AQ10" s="17">
        <v>2</v>
      </c>
      <c r="AR10" s="16" t="str">
        <f>IF(P10="Engine",_xlfn.XLOOKUP(_xlfn.CONCAT(N10,O10+AQ10),TechTree!$C$2:$C$500,TechTree!$D$2:$D$500,"Not Valid Combination",0,1),"")</f>
        <v/>
      </c>
    </row>
    <row r="11" spans="1:44" ht="192.5" hidden="1" x14ac:dyDescent="0.35">
      <c r="A11" t="s">
        <v>370</v>
      </c>
      <c r="B11" t="s">
        <v>401</v>
      </c>
      <c r="C11" t="s">
        <v>402</v>
      </c>
      <c r="D11" t="s">
        <v>403</v>
      </c>
      <c r="E11" t="s">
        <v>374</v>
      </c>
      <c r="F11" t="s">
        <v>393</v>
      </c>
      <c r="G11">
        <v>1400</v>
      </c>
      <c r="H11">
        <v>1400</v>
      </c>
      <c r="I11">
        <v>0.48</v>
      </c>
      <c r="J11" t="s">
        <v>15</v>
      </c>
      <c r="L11" s="12" t="str">
        <f t="shared" si="0"/>
        <v>@PART[TE2_19_SS_FF_R]:AFTER[TundraExploration] // Mk5 Front Right Actuating Wing
{
    @TechRequired = heavyAerodynamics
    @title = Mk5 Front Right Actuating Wing
    @entryCost = 2800
    spacePlaneSystemUpgradeType = tundra
}</v>
      </c>
      <c r="M11" s="9" t="str">
        <f>_xlfn.XLOOKUP(_xlfn.CONCAT(N11,O11),TechTree!$C$2:$C$500,TechTree!$D$2:$D$500,"Not Valid Combination",0,1)</f>
        <v>heavyAerodynamics</v>
      </c>
      <c r="N11" s="8" t="s">
        <v>205</v>
      </c>
      <c r="O11" s="8">
        <v>6</v>
      </c>
      <c r="P11" s="8" t="s">
        <v>290</v>
      </c>
      <c r="Q11" s="10" t="s">
        <v>604</v>
      </c>
      <c r="R11" s="10">
        <v>2800</v>
      </c>
      <c r="U11" s="10" t="s">
        <v>244</v>
      </c>
      <c r="V11" s="10" t="s">
        <v>260</v>
      </c>
      <c r="W11" s="10" t="s">
        <v>578</v>
      </c>
      <c r="X11" s="10" t="s">
        <v>295</v>
      </c>
      <c r="Y11" s="10" t="s">
        <v>304</v>
      </c>
      <c r="Z11" s="10" t="s">
        <v>330</v>
      </c>
      <c r="AB11" s="12" t="str">
        <f t="shared" si="2"/>
        <v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1" s="14"/>
      <c r="AD11" s="18" t="s">
        <v>330</v>
      </c>
      <c r="AE11" s="18"/>
      <c r="AF11" s="18"/>
      <c r="AG11" s="18"/>
      <c r="AH11" s="18"/>
      <c r="AI11" s="18"/>
      <c r="AJ11" s="18"/>
      <c r="AK11" s="19" t="str">
        <f t="shared" si="1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1" s="16" t="str">
        <f>IF(P11="Engine",VLOOKUP(V11,EngineUpgrades!$A$2:$C$19,2,FALSE),"")</f>
        <v/>
      </c>
      <c r="AO11" s="16" t="str">
        <f>IF(P11="Engine",VLOOKUP(V11,EngineUpgrades!$A$2:$C$19,3,FALSE),"")</f>
        <v/>
      </c>
      <c r="AP11" s="15" t="str">
        <f>_xlfn.XLOOKUP(AN11,EngineUpgrades!$D$1:$J$1,EngineUpgrades!$D$17:$J$17,"",0,1)</f>
        <v/>
      </c>
      <c r="AQ11" s="17">
        <v>2</v>
      </c>
      <c r="AR11" s="16" t="str">
        <f>IF(P11="Engine",_xlfn.XLOOKUP(_xlfn.CONCAT(N11,O11+AQ11),TechTree!$C$2:$C$500,TechTree!$D$2:$D$500,"Not Valid Combination",0,1),"")</f>
        <v/>
      </c>
    </row>
    <row r="12" spans="1:44" ht="148.5" hidden="1" customHeight="1" x14ac:dyDescent="0.35">
      <c r="A12" t="s">
        <v>370</v>
      </c>
      <c r="B12" t="s">
        <v>404</v>
      </c>
      <c r="C12" t="s">
        <v>405</v>
      </c>
      <c r="D12" t="s">
        <v>406</v>
      </c>
      <c r="E12" t="s">
        <v>374</v>
      </c>
      <c r="F12" t="s">
        <v>393</v>
      </c>
      <c r="G12">
        <v>1400</v>
      </c>
      <c r="H12">
        <v>1400</v>
      </c>
      <c r="I12">
        <v>0.48</v>
      </c>
      <c r="J12" t="s">
        <v>15</v>
      </c>
      <c r="L12" s="12" t="str">
        <f t="shared" si="0"/>
        <v>@PART[TE2_19_SS_FF_L]:AFTER[TundraExploration] // Mk5 Front Left Actuating Wing
{
    @TechRequired = heavyAerodynamics
    @title = Mk5 Front Left Actuating Wing
    @entryCost = 2800
    spacePlaneSystemUpgradeType = tundra
}</v>
      </c>
      <c r="M12" s="9" t="str">
        <f>_xlfn.XLOOKUP(_xlfn.CONCAT(N12,O12),TechTree!$C$2:$C$500,TechTree!$D$2:$D$500,"Not Valid Combination",0,1)</f>
        <v>heavyAerodynamics</v>
      </c>
      <c r="N12" s="8" t="s">
        <v>205</v>
      </c>
      <c r="O12" s="8">
        <v>6</v>
      </c>
      <c r="P12" s="8" t="s">
        <v>290</v>
      </c>
      <c r="Q12" s="10" t="s">
        <v>602</v>
      </c>
      <c r="R12" s="10">
        <v>2800</v>
      </c>
      <c r="U12" s="10" t="s">
        <v>244</v>
      </c>
      <c r="V12" s="10" t="s">
        <v>260</v>
      </c>
      <c r="W12" s="10" t="s">
        <v>578</v>
      </c>
      <c r="X12" s="10" t="s">
        <v>295</v>
      </c>
      <c r="Y12" s="10" t="s">
        <v>304</v>
      </c>
      <c r="Z12" s="10" t="s">
        <v>330</v>
      </c>
      <c r="AB12" s="12" t="str">
        <f t="shared" si="2"/>
        <v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2" s="14"/>
      <c r="AD12" s="18" t="s">
        <v>330</v>
      </c>
      <c r="AE12" s="18"/>
      <c r="AF12" s="18"/>
      <c r="AG12" s="18"/>
      <c r="AH12" s="18"/>
      <c r="AI12" s="18"/>
      <c r="AJ12" s="18"/>
      <c r="AK12" s="19" t="str">
        <f t="shared" si="1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2" s="16" t="str">
        <f>IF(P12="Engine",VLOOKUP(V12,EngineUpgrades!$A$2:$C$19,2,FALSE),"")</f>
        <v/>
      </c>
      <c r="AO12" s="16" t="str">
        <f>IF(P12="Engine",VLOOKUP(V12,EngineUpgrades!$A$2:$C$19,3,FALSE),"")</f>
        <v/>
      </c>
      <c r="AP12" s="15" t="str">
        <f>_xlfn.XLOOKUP(AN12,EngineUpgrades!$D$1:$J$1,EngineUpgrades!$D$17:$J$17,"",0,1)</f>
        <v/>
      </c>
      <c r="AQ12" s="17">
        <v>2</v>
      </c>
      <c r="AR12" s="16" t="str">
        <f>IF(P12="Engine",_xlfn.XLOOKUP(_xlfn.CONCAT(N12,O12+AQ12),TechTree!$C$2:$C$500,TechTree!$D$2:$D$500,"Not Valid Combination",0,1),"")</f>
        <v/>
      </c>
    </row>
    <row r="13" spans="1:44" ht="65" hidden="1" customHeight="1" x14ac:dyDescent="0.35">
      <c r="A13" t="s">
        <v>370</v>
      </c>
      <c r="B13" t="s">
        <v>407</v>
      </c>
      <c r="C13" t="s">
        <v>408</v>
      </c>
      <c r="D13" t="s">
        <v>409</v>
      </c>
      <c r="E13" t="s">
        <v>374</v>
      </c>
      <c r="F13" t="s">
        <v>6</v>
      </c>
      <c r="G13">
        <v>38000</v>
      </c>
      <c r="H13">
        <v>19000</v>
      </c>
      <c r="I13">
        <v>12</v>
      </c>
      <c r="J13" t="s">
        <v>130</v>
      </c>
      <c r="L13" s="12" t="str">
        <f t="shared" ref="L13:L68" si="4">_xlfn.CONCAT("@PART[",C13,"]:AFTER[",A13,"] // ",IF(Q13="",D13,Q13),CHAR(10),"{",CHAR(10),"    @TechRequired = ",M13,IF($Q13&lt;&gt;"",_xlfn.CONCAT(CHAR(10),"    @",$Q$1," = ",$Q13),""),IF($R13&lt;&gt;"",_xlfn.CONCAT(CHAR(10),"    @",$R$1," = ",$R13),""),IF($S13&lt;&gt;"",_xlfn.CONCAT(CHAR(10),"    @",$S$1," = ",$S13),""),IF($T13&lt;&gt;"",_xlfn.CONCAT(CHAR(10),"    @",$T$1," = ",$T13),""),IF($AM13&lt;&gt;"",IF(P13="RTG","",_xlfn.CONCAT(CHAR(10),$AM13)),""),IF(AK13&lt;&gt;"",_xlfn.CONCAT(CHAR(10),AK13),""),CHAR(10),"}",IF(Z13="Yes",_xlfn.CONCAT(CHAR(10),"@PART[",C13,"]:NEEDS[KiwiDeprecate]:AFTER[",A13,"]",CHAR(10),"{",CHAR(10),"    kiwiDeprecate = true",CHAR(10),"}"),""),IF(P13="RTG",AM13,""))</f>
        <v>@PART[TE2_19_SS_Crew_Pod]:AFTER[TundraExploration] // Mk5-4200 "BFS" Command Pod
{
    @TechRequired = specializedCommandCenters
    @title = Mk5-4200 "BFS" Command Pod
    spacePlaneSystemUpgradeType = tundra
}</v>
      </c>
      <c r="M13" s="9" t="str">
        <f>_xlfn.XLOOKUP(_xlfn.CONCAT(N13,O13),TechTree!$C$2:$C$500,TechTree!$D$2:$D$500,"Not Valid Combination",0,1)</f>
        <v>specializedCommandCenters</v>
      </c>
      <c r="N13" s="8" t="s">
        <v>206</v>
      </c>
      <c r="O13" s="8">
        <v>8</v>
      </c>
      <c r="P13" s="8" t="s">
        <v>290</v>
      </c>
      <c r="Q13" s="10" t="s">
        <v>591</v>
      </c>
      <c r="U13" s="10" t="s">
        <v>244</v>
      </c>
      <c r="V13" s="10" t="s">
        <v>260</v>
      </c>
      <c r="W13" s="10" t="s">
        <v>578</v>
      </c>
      <c r="X13" s="10" t="s">
        <v>295</v>
      </c>
      <c r="Y13" s="10" t="s">
        <v>304</v>
      </c>
      <c r="Z13" s="10" t="s">
        <v>330</v>
      </c>
      <c r="AB13" s="12" t="str">
        <f t="shared" si="2"/>
        <v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3" s="14"/>
      <c r="AD13" s="18" t="s">
        <v>330</v>
      </c>
      <c r="AE13" s="18"/>
      <c r="AF13" s="18"/>
      <c r="AG13" s="18"/>
      <c r="AH13" s="18"/>
      <c r="AI13" s="18"/>
      <c r="AJ13" s="18"/>
      <c r="AK13" s="19" t="str">
        <f t="shared" ref="AK13:AK68" si="5">IF(AD13="Yes",_xlfn.CONCAT("    @MODULE[ModuleEngines*]",CHAR(10),"    {",IF(AE13&lt;&gt;"",_xlfn.CONCAT(CHAR(10),"        @maxThrust = ",AE13),""),IF(AF13&lt;&gt;"",_xlfn.CONCAT(CHAR(10),"        !atmosphereCurve {}",CHAR(10),"        atmosphereCurve",CHAR(10),"        {",IF(AF13&lt;&gt;"",_xlfn.CONCAT(CHAR(10),"            key = ",AF13),""),IF(AG13&lt;&gt;"",_xlfn.CONCAT(CHAR(10),"            key = ",AG13),""),IF(AH13&lt;&gt;"",_xlfn.CONCAT(CHAR(10),"            key = ",AH13),""),IF(AI13&lt;&gt;"",_xlfn.CONCAT(CHAR(10),"            key = ",AI13),""),IF(AJ13&lt;&gt;"",_xlfn.CONCAT(CHAR(10),"            key = ",AJ13),""),CHAR(10),"        }"),""),CHAR(10),"    }"),"")</f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3" s="16" t="str">
        <f>IF(P13="Engine",VLOOKUP(V13,EngineUpgrades!$A$2:$C$19,2,FALSE),"")</f>
        <v/>
      </c>
      <c r="AO13" s="16" t="str">
        <f>IF(P13="Engine",VLOOKUP(V13,EngineUpgrades!$A$2:$C$19,3,FALSE),"")</f>
        <v/>
      </c>
      <c r="AP13" s="15" t="str">
        <f>_xlfn.XLOOKUP(AN13,EngineUpgrades!$D$1:$J$1,EngineUpgrades!$D$17:$J$17,"",0,1)</f>
        <v/>
      </c>
      <c r="AQ13" s="17">
        <v>2</v>
      </c>
      <c r="AR13" s="16" t="str">
        <f>IF(P13="Engine",_xlfn.XLOOKUP(_xlfn.CONCAT(N13,O13+AQ13),TechTree!$C$2:$C$500,TechTree!$D$2:$D$500,"Not Valid Combination",0,1),"")</f>
        <v/>
      </c>
    </row>
    <row r="14" spans="1:44" ht="114" hidden="1" customHeight="1" x14ac:dyDescent="0.35">
      <c r="A14" t="s">
        <v>370</v>
      </c>
      <c r="B14" t="s">
        <v>410</v>
      </c>
      <c r="C14" t="s">
        <v>411</v>
      </c>
      <c r="D14" t="s">
        <v>412</v>
      </c>
      <c r="E14" t="s">
        <v>374</v>
      </c>
      <c r="F14" t="s">
        <v>6</v>
      </c>
      <c r="G14">
        <v>29000</v>
      </c>
      <c r="H14">
        <v>12000</v>
      </c>
      <c r="I14">
        <v>7</v>
      </c>
      <c r="J14" t="s">
        <v>130</v>
      </c>
      <c r="L14" s="12" t="str">
        <f t="shared" si="4"/>
        <v>@PART[TE2_19_SS_CARGO]:AFTER[TundraExploration] // Mk5-4200 "BFS" Storage Pod
{
    @TechRequired = isru
    @title = Mk5-4200 "BFS" Storage Pod
    spacePlaneSystemUpgradeType = tundra
}</v>
      </c>
      <c r="M14" s="9" t="str">
        <f>_xlfn.XLOOKUP(_xlfn.CONCAT(N14,O14),TechTree!$C$2:$C$500,TechTree!$D$2:$D$500,"Not Valid Combination",0,1)</f>
        <v>isru</v>
      </c>
      <c r="N14" s="8" t="s">
        <v>225</v>
      </c>
      <c r="O14" s="8">
        <v>7</v>
      </c>
      <c r="P14" s="8" t="s">
        <v>290</v>
      </c>
      <c r="Q14" s="10" t="s">
        <v>592</v>
      </c>
      <c r="U14" s="10" t="s">
        <v>244</v>
      </c>
      <c r="V14" s="10" t="s">
        <v>260</v>
      </c>
      <c r="W14" s="10" t="s">
        <v>578</v>
      </c>
      <c r="X14" s="10" t="s">
        <v>295</v>
      </c>
      <c r="Y14" s="10" t="s">
        <v>304</v>
      </c>
      <c r="Z14" s="10" t="s">
        <v>330</v>
      </c>
      <c r="AB14" s="12" t="str">
        <f t="shared" si="2"/>
        <v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4" s="14"/>
      <c r="AD14" s="18" t="s">
        <v>330</v>
      </c>
      <c r="AE14" s="18"/>
      <c r="AF14" s="18"/>
      <c r="AG14" s="18"/>
      <c r="AH14" s="18"/>
      <c r="AI14" s="18"/>
      <c r="AJ14" s="18"/>
      <c r="AK14" s="19" t="str">
        <f t="shared" si="5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4" s="16" t="str">
        <f>IF(P14="Engine",VLOOKUP(V14,EngineUpgrades!$A$2:$C$19,2,FALSE),"")</f>
        <v/>
      </c>
      <c r="AO14" s="16" t="str">
        <f>IF(P14="Engine",VLOOKUP(V14,EngineUpgrades!$A$2:$C$19,3,FALSE),"")</f>
        <v/>
      </c>
      <c r="AP14" s="15" t="str">
        <f>_xlfn.XLOOKUP(AN14,EngineUpgrades!$D$1:$J$1,EngineUpgrades!$D$17:$J$17,"",0,1)</f>
        <v/>
      </c>
      <c r="AQ14" s="17">
        <v>2</v>
      </c>
      <c r="AR14" s="16" t="str">
        <f>IF(P14="Engine",_xlfn.XLOOKUP(_xlfn.CONCAT(N14,O14+AQ14),TechTree!$C$2:$C$500,TechTree!$D$2:$D$500,"Not Valid Combination",0,1),"")</f>
        <v/>
      </c>
    </row>
    <row r="15" spans="1:44" ht="65" hidden="1" customHeight="1" x14ac:dyDescent="0.35">
      <c r="A15" t="s">
        <v>370</v>
      </c>
      <c r="B15" t="s">
        <v>413</v>
      </c>
      <c r="C15" t="s">
        <v>414</v>
      </c>
      <c r="D15" t="s">
        <v>415</v>
      </c>
      <c r="E15" t="s">
        <v>374</v>
      </c>
      <c r="F15" t="s">
        <v>378</v>
      </c>
      <c r="G15">
        <v>3200</v>
      </c>
      <c r="H15">
        <v>1900</v>
      </c>
      <c r="I15">
        <v>0.08</v>
      </c>
      <c r="J15" t="s">
        <v>36</v>
      </c>
      <c r="L15" s="12" t="str">
        <f t="shared" si="4"/>
        <v>@PART[TE2_19_SS_AFT]:AFTER[TundraExploration] // Mk5 AFT-4200 Large Luggage Box
{
    @TechRequired = storageTech
    @title = Mk5 AFT-4200 Large Luggage Box
    spacePlaneSystemUpgradeType = tundra
}</v>
      </c>
      <c r="M15" s="9" t="str">
        <f>_xlfn.XLOOKUP(_xlfn.CONCAT(N15,O15),TechTree!$C$2:$C$500,TechTree!$D$2:$D$500,"Not Valid Combination",0,1)</f>
        <v>storageTech</v>
      </c>
      <c r="N15" s="8" t="s">
        <v>225</v>
      </c>
      <c r="O15" s="8">
        <v>4</v>
      </c>
      <c r="P15" s="8" t="s">
        <v>290</v>
      </c>
      <c r="Q15" s="10" t="s">
        <v>601</v>
      </c>
      <c r="U15" s="10" t="s">
        <v>244</v>
      </c>
      <c r="V15" s="10" t="s">
        <v>260</v>
      </c>
      <c r="W15" s="10" t="s">
        <v>578</v>
      </c>
      <c r="X15" s="10" t="s">
        <v>295</v>
      </c>
      <c r="Y15" s="10" t="s">
        <v>304</v>
      </c>
      <c r="Z15" s="10" t="s">
        <v>330</v>
      </c>
      <c r="AB15" s="12" t="str">
        <f t="shared" si="2"/>
        <v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5" s="14"/>
      <c r="AD15" s="18" t="s">
        <v>330</v>
      </c>
      <c r="AE15" s="18"/>
      <c r="AF15" s="18"/>
      <c r="AG15" s="18"/>
      <c r="AH15" s="18"/>
      <c r="AI15" s="18"/>
      <c r="AJ15" s="18"/>
      <c r="AK15" s="19" t="str">
        <f t="shared" si="5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5" s="16" t="str">
        <f>IF(P15="Engine",VLOOKUP(V15,EngineUpgrades!$A$2:$C$19,2,FALSE),"")</f>
        <v/>
      </c>
      <c r="AO15" s="16" t="str">
        <f>IF(P15="Engine",VLOOKUP(V15,EngineUpgrades!$A$2:$C$19,3,FALSE),"")</f>
        <v/>
      </c>
      <c r="AP15" s="15" t="str">
        <f>_xlfn.XLOOKUP(AN15,EngineUpgrades!$D$1:$J$1,EngineUpgrades!$D$17:$J$17,"",0,1)</f>
        <v/>
      </c>
      <c r="AQ15" s="17">
        <v>2</v>
      </c>
      <c r="AR15" s="16" t="str">
        <f>IF(P15="Engine",_xlfn.XLOOKUP(_xlfn.CONCAT(N15,O15+AQ15),TechTree!$C$2:$C$500,TechTree!$D$2:$D$500,"Not Valid Combination",0,1),"")</f>
        <v/>
      </c>
    </row>
    <row r="16" spans="1:44" ht="65" hidden="1" customHeight="1" x14ac:dyDescent="0.35">
      <c r="A16" t="s">
        <v>370</v>
      </c>
      <c r="B16" t="s">
        <v>416</v>
      </c>
      <c r="C16" t="s">
        <v>417</v>
      </c>
      <c r="D16" t="s">
        <v>418</v>
      </c>
      <c r="E16" t="s">
        <v>374</v>
      </c>
      <c r="F16" t="s">
        <v>419</v>
      </c>
      <c r="G16">
        <v>89600</v>
      </c>
      <c r="H16">
        <v>52140</v>
      </c>
      <c r="I16">
        <v>40</v>
      </c>
      <c r="J16" t="s">
        <v>130</v>
      </c>
      <c r="L16" s="12" t="str">
        <f t="shared" si="4"/>
        <v>@PART[TE2_19_SH_Tank]:AFTER[TundraExploration] // Mk5 BFT-4800 Stainless Fuel Tank
{
    @TechRequired = specializedFuelStorage
    @title = Mk5 BFT-4800 Stainless Fuel Tank
    spacePlaneSystemUpgradeType = tundra
}</v>
      </c>
      <c r="M16" s="9" t="str">
        <f>_xlfn.XLOOKUP(_xlfn.CONCAT(N16,O16),TechTree!$C$2:$C$500,TechTree!$D$2:$D$500,"Not Valid Combination",0,1)</f>
        <v>specializedFuelStorage</v>
      </c>
      <c r="N16" s="8" t="s">
        <v>337</v>
      </c>
      <c r="O16" s="8">
        <v>8</v>
      </c>
      <c r="P16" s="8" t="s">
        <v>290</v>
      </c>
      <c r="Q16" s="10" t="s">
        <v>600</v>
      </c>
      <c r="U16" s="10" t="s">
        <v>244</v>
      </c>
      <c r="V16" s="10" t="s">
        <v>260</v>
      </c>
      <c r="W16" s="10" t="s">
        <v>578</v>
      </c>
      <c r="X16" s="10" t="s">
        <v>295</v>
      </c>
      <c r="Y16" s="10" t="s">
        <v>304</v>
      </c>
      <c r="Z16" s="10" t="s">
        <v>330</v>
      </c>
      <c r="AB16" s="12" t="str">
        <f t="shared" si="2"/>
        <v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6" s="14"/>
      <c r="AD16" s="18" t="s">
        <v>330</v>
      </c>
      <c r="AE16" s="18"/>
      <c r="AF16" s="18"/>
      <c r="AG16" s="18"/>
      <c r="AH16" s="18"/>
      <c r="AI16" s="18"/>
      <c r="AJ16" s="18"/>
      <c r="AK16" s="19" t="str">
        <f t="shared" si="5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6" s="16" t="str">
        <f>IF(P16="Engine",VLOOKUP(V16,EngineUpgrades!$A$2:$C$19,2,FALSE),"")</f>
        <v/>
      </c>
      <c r="AO16" s="16" t="str">
        <f>IF(P16="Engine",VLOOKUP(V16,EngineUpgrades!$A$2:$C$19,3,FALSE),"")</f>
        <v/>
      </c>
      <c r="AP16" s="15" t="str">
        <f>_xlfn.XLOOKUP(AN16,EngineUpgrades!$D$1:$J$1,EngineUpgrades!$D$17:$J$17,"",0,1)</f>
        <v/>
      </c>
      <c r="AQ16" s="17">
        <v>2</v>
      </c>
      <c r="AR16" s="16" t="str">
        <f>IF(P16="Engine",_xlfn.XLOOKUP(_xlfn.CONCAT(N16,O16+AQ16),TechTree!$C$2:$C$500,TechTree!$D$2:$D$500,"Not Valid Combination",0,1),"")</f>
        <v/>
      </c>
    </row>
    <row r="17" spans="1:44" ht="192.5" hidden="1" x14ac:dyDescent="0.35">
      <c r="A17" t="s">
        <v>370</v>
      </c>
      <c r="B17" t="s">
        <v>420</v>
      </c>
      <c r="C17" t="s">
        <v>421</v>
      </c>
      <c r="D17" t="s">
        <v>422</v>
      </c>
      <c r="E17" t="s">
        <v>374</v>
      </c>
      <c r="F17" t="s">
        <v>6</v>
      </c>
      <c r="G17">
        <v>29000</v>
      </c>
      <c r="H17">
        <v>3900</v>
      </c>
      <c r="I17">
        <v>4</v>
      </c>
      <c r="J17" t="s">
        <v>130</v>
      </c>
      <c r="L17" s="12" t="str">
        <f t="shared" si="4"/>
        <v>@PART[TE2_19_SH_Interstage]:AFTER[TundraExploration] // Mk5 BFT-40 Probe Core
{
    @TechRequired = artificialIntelligence
    @title = Mk5 BFT-40 Probe Core
    spacePlaneSystemUpgradeType = tundra
}</v>
      </c>
      <c r="M17" s="9" t="str">
        <f>_xlfn.XLOOKUP(_xlfn.CONCAT(N17,O17),TechTree!$C$2:$C$500,TechTree!$D$2:$D$500,"Not Valid Combination",0,1)</f>
        <v>artificialIntelligence</v>
      </c>
      <c r="N17" s="8" t="s">
        <v>218</v>
      </c>
      <c r="O17" s="8">
        <v>9</v>
      </c>
      <c r="P17" s="8" t="s">
        <v>290</v>
      </c>
      <c r="Q17" s="10" t="s">
        <v>593</v>
      </c>
      <c r="U17" s="10" t="s">
        <v>244</v>
      </c>
      <c r="V17" s="10" t="s">
        <v>260</v>
      </c>
      <c r="W17" s="10" t="s">
        <v>578</v>
      </c>
      <c r="X17" s="10" t="s">
        <v>295</v>
      </c>
      <c r="Y17" s="10" t="s">
        <v>304</v>
      </c>
      <c r="Z17" s="10" t="s">
        <v>330</v>
      </c>
      <c r="AB17" s="12" t="str">
        <f t="shared" si="2"/>
        <v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7" s="14"/>
      <c r="AD17" s="18" t="s">
        <v>330</v>
      </c>
      <c r="AE17" s="18"/>
      <c r="AF17" s="18"/>
      <c r="AG17" s="18"/>
      <c r="AH17" s="18"/>
      <c r="AI17" s="18"/>
      <c r="AJ17" s="18"/>
      <c r="AK17" s="19" t="str">
        <f t="shared" si="5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7" s="16" t="str">
        <f>IF(P17="Engine",VLOOKUP(V17,EngineUpgrades!$A$2:$C$19,2,FALSE),"")</f>
        <v/>
      </c>
      <c r="AO17" s="16" t="str">
        <f>IF(P17="Engine",VLOOKUP(V17,EngineUpgrades!$A$2:$C$19,3,FALSE),"")</f>
        <v/>
      </c>
      <c r="AP17" s="15" t="str">
        <f>_xlfn.XLOOKUP(AN17,EngineUpgrades!$D$1:$J$1,EngineUpgrades!$D$17:$J$17,"",0,1)</f>
        <v/>
      </c>
      <c r="AQ17" s="17">
        <v>2</v>
      </c>
      <c r="AR17" s="16" t="str">
        <f>IF(P17="Engine",_xlfn.XLOOKUP(_xlfn.CONCAT(N17,O17+AQ17),TechTree!$C$2:$C$500,TechTree!$D$2:$D$500,"Not Valid Combination",0,1),"")</f>
        <v/>
      </c>
    </row>
    <row r="18" spans="1:44" ht="65" hidden="1" customHeight="1" x14ac:dyDescent="0.35">
      <c r="A18" t="s">
        <v>370</v>
      </c>
      <c r="B18" t="s">
        <v>423</v>
      </c>
      <c r="C18" t="s">
        <v>424</v>
      </c>
      <c r="D18" t="s">
        <v>425</v>
      </c>
      <c r="E18" t="s">
        <v>374</v>
      </c>
      <c r="F18" t="s">
        <v>8</v>
      </c>
      <c r="G18">
        <v>2100</v>
      </c>
      <c r="H18">
        <v>350</v>
      </c>
      <c r="I18">
        <v>0.1</v>
      </c>
      <c r="J18" t="s">
        <v>23</v>
      </c>
      <c r="L18" s="12" t="str">
        <f t="shared" si="4"/>
        <v>@PART[TE2_19_SH_HGT]:AFTER[TundraExploration] // Advanced Moorish Gas Thruster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U18" s="10" t="s">
        <v>244</v>
      </c>
      <c r="V18" s="10" t="s">
        <v>260</v>
      </c>
      <c r="X18" s="10" t="s">
        <v>295</v>
      </c>
      <c r="Y18" s="10" t="s">
        <v>304</v>
      </c>
      <c r="Z18" s="10" t="s">
        <v>330</v>
      </c>
      <c r="AB18" s="12" t="str">
        <f t="shared" si="2"/>
        <v/>
      </c>
      <c r="AC18" s="14"/>
      <c r="AD18" s="18" t="s">
        <v>330</v>
      </c>
      <c r="AE18" s="18"/>
      <c r="AF18" s="18"/>
      <c r="AG18" s="18"/>
      <c r="AH18" s="18"/>
      <c r="AI18" s="18"/>
      <c r="AJ18" s="18"/>
      <c r="AK18" s="19" t="str">
        <f t="shared" si="5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18" s="16" t="str">
        <f>IF(P18="Engine",VLOOKUP(V18,EngineUpgrades!$A$2:$C$19,2,FALSE),"")</f>
        <v/>
      </c>
      <c r="AO18" s="16" t="str">
        <f>IF(P18="Engine",VLOOKUP(V18,EngineUpgrades!$A$2:$C$19,3,FALSE),"")</f>
        <v/>
      </c>
      <c r="AP18" s="15" t="str">
        <f>_xlfn.XLOOKUP(AN18,EngineUpgrades!$D$1:$J$1,EngineUpgrades!$D$17:$J$17,"",0,1)</f>
        <v/>
      </c>
      <c r="AQ18" s="17">
        <v>2</v>
      </c>
      <c r="AR18" s="16" t="str">
        <f>IF(P18="Engine",_xlfn.XLOOKUP(_xlfn.CONCAT(N18,O18+AQ18),TechTree!$C$2:$C$500,TechTree!$D$2:$D$500,"Not Valid Combination",0,1),"")</f>
        <v/>
      </c>
    </row>
    <row r="19" spans="1:44" ht="65" hidden="1" customHeight="1" x14ac:dyDescent="0.35">
      <c r="A19" t="s">
        <v>370</v>
      </c>
      <c r="B19" t="s">
        <v>426</v>
      </c>
      <c r="C19" t="s">
        <v>427</v>
      </c>
      <c r="D19" t="s">
        <v>428</v>
      </c>
      <c r="E19" t="s">
        <v>429</v>
      </c>
      <c r="F19" t="s">
        <v>393</v>
      </c>
      <c r="G19">
        <v>30000</v>
      </c>
      <c r="H19">
        <v>5000</v>
      </c>
      <c r="I19">
        <v>0.7</v>
      </c>
      <c r="J19" t="s">
        <v>27</v>
      </c>
      <c r="L19" s="12" t="str">
        <f t="shared" si="4"/>
        <v>@PART[TE2_19_SH_GRIDFIN]:AFTER[TundraExploration] // Mk5 T-326 Steel Grid Fin
{
    @TechRequired = experimentalAerodynamics
    @title = Mk5 T-326 Steel Grid Fin
    spacePlaneSystemUpgradeType = tundra
}</v>
      </c>
      <c r="M19" s="9" t="str">
        <f>_xlfn.XLOOKUP(_xlfn.CONCAT(N19,O19),TechTree!$C$2:$C$500,TechTree!$D$2:$D$500,"Not Valid Combination",0,1)</f>
        <v>experimentalAerodynamics</v>
      </c>
      <c r="N19" s="8" t="s">
        <v>205</v>
      </c>
      <c r="O19" s="8">
        <v>7</v>
      </c>
      <c r="P19" s="8" t="s">
        <v>290</v>
      </c>
      <c r="Q19" s="10" t="s">
        <v>599</v>
      </c>
      <c r="U19" s="10" t="s">
        <v>244</v>
      </c>
      <c r="V19" s="10" t="s">
        <v>260</v>
      </c>
      <c r="W19" s="10" t="s">
        <v>578</v>
      </c>
      <c r="X19" s="10" t="s">
        <v>295</v>
      </c>
      <c r="Y19" s="10" t="s">
        <v>304</v>
      </c>
      <c r="Z19" s="10" t="s">
        <v>330</v>
      </c>
      <c r="AB19" s="12" t="str">
        <f t="shared" si="2"/>
        <v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19" s="14"/>
      <c r="AD19" s="18" t="s">
        <v>330</v>
      </c>
      <c r="AE19" s="18"/>
      <c r="AF19" s="18"/>
      <c r="AG19" s="18"/>
      <c r="AH19" s="18"/>
      <c r="AI19" s="18"/>
      <c r="AJ19" s="18"/>
      <c r="AK19" s="19" t="str">
        <f t="shared" si="5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19" s="16" t="str">
        <f>IF(P19="Engine",VLOOKUP(V19,EngineUpgrades!$A$2:$C$19,2,FALSE),"")</f>
        <v/>
      </c>
      <c r="AO19" s="16" t="str">
        <f>IF(P19="Engine",VLOOKUP(V19,EngineUpgrades!$A$2:$C$19,3,FALSE),"")</f>
        <v/>
      </c>
      <c r="AP19" s="15" t="str">
        <f>_xlfn.XLOOKUP(AN19,EngineUpgrades!$D$1:$J$1,EngineUpgrades!$D$17:$J$17,"",0,1)</f>
        <v/>
      </c>
      <c r="AQ19" s="17">
        <v>2</v>
      </c>
      <c r="AR19" s="16" t="str">
        <f>IF(P19="Engine",_xlfn.XLOOKUP(_xlfn.CONCAT(N19,O19+AQ19),TechTree!$C$2:$C$500,TechTree!$D$2:$D$500,"Not Valid Combination",0,1),"")</f>
        <v/>
      </c>
    </row>
    <row r="20" spans="1:44" ht="252.5" x14ac:dyDescent="0.35">
      <c r="A20" t="s">
        <v>370</v>
      </c>
      <c r="B20" t="s">
        <v>430</v>
      </c>
      <c r="C20" t="s">
        <v>431</v>
      </c>
      <c r="D20" t="s">
        <v>432</v>
      </c>
      <c r="E20" t="s">
        <v>374</v>
      </c>
      <c r="F20" t="s">
        <v>11</v>
      </c>
      <c r="G20">
        <v>105000</v>
      </c>
      <c r="H20">
        <v>198000</v>
      </c>
      <c r="I20">
        <v>61</v>
      </c>
      <c r="J20" t="s">
        <v>130</v>
      </c>
      <c r="L20" s="12" t="str">
        <f t="shared" si="4"/>
        <v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v>
      </c>
      <c r="M20" s="9" t="str">
        <f>_xlfn.XLOOKUP(_xlfn.CONCAT(N20,O20),TechTree!$C$2:$C$500,TechTree!$D$2:$D$500,"Not Valid Combination",0,1)</f>
        <v>giganticCryoRocketry</v>
      </c>
      <c r="N20" s="8" t="s">
        <v>215</v>
      </c>
      <c r="O20" s="8">
        <v>9</v>
      </c>
      <c r="P20" s="8" t="s">
        <v>11</v>
      </c>
      <c r="Q20" s="10" t="s">
        <v>594</v>
      </c>
      <c r="U20" s="10" t="s">
        <v>244</v>
      </c>
      <c r="V20" s="10" t="s">
        <v>713</v>
      </c>
      <c r="W20" s="10" t="s">
        <v>588</v>
      </c>
      <c r="X20" s="10" t="s">
        <v>295</v>
      </c>
      <c r="Y20" s="10" t="s">
        <v>304</v>
      </c>
      <c r="Z20" s="10" t="s">
        <v>330</v>
      </c>
      <c r="AB20" s="12" t="str">
        <f t="shared" si="2"/>
        <v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v>
      </c>
      <c r="AC20" s="14"/>
      <c r="AD20" s="18" t="s">
        <v>330</v>
      </c>
      <c r="AE20" s="18"/>
      <c r="AF20" s="18"/>
      <c r="AG20" s="18"/>
      <c r="AH20" s="18"/>
      <c r="AI20" s="18"/>
      <c r="AJ20" s="18"/>
      <c r="AK20" s="19" t="str">
        <f t="shared" si="5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</v>
      </c>
      <c r="AN20" s="16" t="str">
        <f>IF(P20="Engine",VLOOKUP(V20,EngineUpgrades!$A$2:$C$19,2,FALSE),"")</f>
        <v>dualCryoFuel</v>
      </c>
      <c r="AO20" s="16" t="str">
        <f>IF(P20="Engine",VLOOKUP(V20,EngineUpgrades!$A$2:$C$19,3,FALSE),"")</f>
        <v>HYDROLOX</v>
      </c>
      <c r="AP20" s="15" t="str">
        <f>_xlfn.XLOOKUP(AN20,EngineUpgrades!$D$1:$J$1,EngineUpgrades!$D$17:$J$17,"",0,1)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AQ20" s="17">
        <v>1</v>
      </c>
      <c r="AR20" s="16" t="str">
        <f>IF(P20="Engine",_xlfn.XLOOKUP(_xlfn.CONCAT(N20,O20+AQ20),TechTree!$C$2:$C$500,TechTree!$D$2:$D$500,"Not Valid Combination",0,1),"")</f>
        <v>colossalCryoRocketry</v>
      </c>
    </row>
    <row r="21" spans="1:44" ht="252.5" x14ac:dyDescent="0.35">
      <c r="A21" t="s">
        <v>370</v>
      </c>
      <c r="B21" t="s">
        <v>433</v>
      </c>
      <c r="C21" t="s">
        <v>434</v>
      </c>
      <c r="D21" t="s">
        <v>435</v>
      </c>
      <c r="E21" t="s">
        <v>374</v>
      </c>
      <c r="F21" t="s">
        <v>11</v>
      </c>
      <c r="G21">
        <v>13000</v>
      </c>
      <c r="H21">
        <v>9120</v>
      </c>
      <c r="I21">
        <v>2.4</v>
      </c>
      <c r="J21" t="s">
        <v>130</v>
      </c>
      <c r="L21" s="12" t="str">
        <f t="shared" si="4"/>
        <v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v>
      </c>
      <c r="M21" s="9" t="str">
        <f>_xlfn.XLOOKUP(_xlfn.CONCAT(N21,O21),TechTree!$C$2:$C$500,TechTree!$D$2:$D$500,"Not Valid Combination",0,1)</f>
        <v>veryHeavyCryoRocketry</v>
      </c>
      <c r="N21" s="8" t="s">
        <v>215</v>
      </c>
      <c r="O21" s="8">
        <v>7</v>
      </c>
      <c r="P21" s="8" t="s">
        <v>11</v>
      </c>
      <c r="Q21" s="10" t="s">
        <v>595</v>
      </c>
      <c r="R21" s="10">
        <v>45000</v>
      </c>
      <c r="U21" s="10" t="s">
        <v>244</v>
      </c>
      <c r="V21" s="10" t="s">
        <v>589</v>
      </c>
      <c r="W21" s="10" t="s">
        <v>596</v>
      </c>
      <c r="X21" s="10" t="s">
        <v>295</v>
      </c>
      <c r="Y21" s="10" t="s">
        <v>304</v>
      </c>
      <c r="Z21" s="10" t="s">
        <v>330</v>
      </c>
      <c r="AB21" s="12" t="str">
        <f t="shared" si="2"/>
        <v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v>
      </c>
      <c r="AC21" s="14"/>
      <c r="AD21" s="18" t="s">
        <v>330</v>
      </c>
      <c r="AE21" s="18"/>
      <c r="AF21" s="18"/>
      <c r="AG21" s="18"/>
      <c r="AH21" s="18"/>
      <c r="AI21" s="18"/>
      <c r="AJ21" s="18"/>
      <c r="AK21" s="19" t="str">
        <f t="shared" si="5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</v>
      </c>
      <c r="AN21" s="16" t="str">
        <f>IF(P21="Engine",VLOOKUP(V21,EngineUpgrades!$A$2:$C$19,2,FALSE),"")</f>
        <v>cryoFuel</v>
      </c>
      <c r="AO21" s="16" t="str">
        <f>IF(P21="Engine",VLOOKUP(V21,EngineUpgrades!$A$2:$C$19,3,FALSE),"")</f>
        <v>HYDROLOX</v>
      </c>
      <c r="AP21" s="15" t="str">
        <f>_xlfn.XLOOKUP(AN21,EngineUpgrades!$D$1:$J$1,EngineUpgrades!$D$17:$J$17,"",0,1)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Q21" s="17">
        <v>2</v>
      </c>
      <c r="AR21" s="16" t="str">
        <f>IF(P21="Engine",_xlfn.XLOOKUP(_xlfn.CONCAT(N21,O21+AQ21),TechTree!$C$2:$C$500,TechTree!$D$2:$D$500,"Not Valid Combination",0,1),"")</f>
        <v>giganticCryoRocketry</v>
      </c>
    </row>
    <row r="22" spans="1:44" ht="192.5" hidden="1" x14ac:dyDescent="0.35">
      <c r="A22" t="s">
        <v>370</v>
      </c>
      <c r="B22" t="s">
        <v>436</v>
      </c>
      <c r="C22" t="s">
        <v>437</v>
      </c>
      <c r="D22" t="s">
        <v>438</v>
      </c>
      <c r="E22" t="s">
        <v>374</v>
      </c>
      <c r="F22" t="s">
        <v>6</v>
      </c>
      <c r="G22">
        <v>18000</v>
      </c>
      <c r="H22">
        <v>10000</v>
      </c>
      <c r="I22">
        <v>8</v>
      </c>
      <c r="J22" t="s">
        <v>130</v>
      </c>
      <c r="L22" s="12" t="str">
        <f t="shared" si="4"/>
        <v>@PART[TE_18_BFS_TANKER]:AFTER[TundraExploration] // Mk4 BFF-3800 Tanker Pod
{
    @TechRequired = highPerformanceFuelSystems
    @title = Mk4 BFF-3800 Tanker Pod
    spacePlaneSystemUpgradeType = tundra
}</v>
      </c>
      <c r="M22" s="9" t="str">
        <f>_xlfn.XLOOKUP(_xlfn.CONCAT(N22,O22),TechTree!$C$2:$C$500,TechTree!$D$2:$D$500,"Not Valid Combination",0,1)</f>
        <v>highPerformanceFuelSystems</v>
      </c>
      <c r="N22" s="8" t="s">
        <v>337</v>
      </c>
      <c r="O22" s="8">
        <v>7</v>
      </c>
      <c r="P22" s="8" t="s">
        <v>290</v>
      </c>
      <c r="Q22" s="10" t="s">
        <v>607</v>
      </c>
      <c r="U22" s="10" t="s">
        <v>244</v>
      </c>
      <c r="V22" s="10" t="s">
        <v>260</v>
      </c>
      <c r="W22" s="10" t="s">
        <v>578</v>
      </c>
      <c r="X22" s="10" t="s">
        <v>295</v>
      </c>
      <c r="Y22" s="10" t="s">
        <v>304</v>
      </c>
      <c r="Z22" s="10" t="s">
        <v>330</v>
      </c>
      <c r="AB22" s="12" t="str">
        <f t="shared" si="2"/>
        <v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2" s="14"/>
      <c r="AD22" s="18" t="s">
        <v>330</v>
      </c>
      <c r="AE22" s="18"/>
      <c r="AF22" s="18"/>
      <c r="AG22" s="18"/>
      <c r="AH22" s="18"/>
      <c r="AI22" s="18"/>
      <c r="AJ22" s="18"/>
      <c r="AK22" s="19" t="str">
        <f t="shared" si="5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2" s="16" t="str">
        <f>IF(P22="Engine",VLOOKUP(V22,EngineUpgrades!$A$2:$C$19,2,FALSE),"")</f>
        <v/>
      </c>
      <c r="AO22" s="16" t="str">
        <f>IF(P22="Engine",VLOOKUP(V22,EngineUpgrades!$A$2:$C$19,3,FALSE),"")</f>
        <v/>
      </c>
      <c r="AP22" s="15" t="str">
        <f>_xlfn.XLOOKUP(AN22,EngineUpgrades!$D$1:$J$1,EngineUpgrades!$D$17:$J$17,"",0,1)</f>
        <v/>
      </c>
      <c r="AQ22" s="17">
        <v>2</v>
      </c>
      <c r="AR22" s="16" t="str">
        <f>IF(P22="Engine",_xlfn.XLOOKUP(_xlfn.CONCAT(N22,O22+AQ22),TechTree!$C$2:$C$500,TechTree!$D$2:$D$500,"Not Valid Combination",0,1),"")</f>
        <v/>
      </c>
    </row>
    <row r="23" spans="1:44" ht="65" hidden="1" customHeight="1" x14ac:dyDescent="0.35">
      <c r="A23" t="s">
        <v>370</v>
      </c>
      <c r="B23" t="s">
        <v>439</v>
      </c>
      <c r="C23" t="s">
        <v>440</v>
      </c>
      <c r="D23" t="s">
        <v>441</v>
      </c>
      <c r="E23" t="s">
        <v>374</v>
      </c>
      <c r="F23" t="s">
        <v>393</v>
      </c>
      <c r="G23">
        <v>1500</v>
      </c>
      <c r="H23">
        <v>1200</v>
      </c>
      <c r="I23">
        <v>1.5</v>
      </c>
      <c r="J23" t="s">
        <v>70</v>
      </c>
      <c r="L23" s="12" t="str">
        <f t="shared" si="4"/>
        <v>@PART[TE_18_BFS_TAIL_WING_R]:AFTER[TundraExploration] // Mk4 SHLD-2800 Right Tail Flap
{
    @TechRequired = experimentalAerodynamics
    @title = Mk4 SHLD-2800 Right Tail Flap
    spacePlaneSystemUpgradeType = tundra
}</v>
      </c>
      <c r="M23" s="9" t="str">
        <f>_xlfn.XLOOKUP(_xlfn.CONCAT(N23,O23),TechTree!$C$2:$C$500,TechTree!$D$2:$D$500,"Not Valid Combination",0,1)</f>
        <v>experimentalAerodynamics</v>
      </c>
      <c r="N23" s="8" t="s">
        <v>205</v>
      </c>
      <c r="O23" s="8">
        <v>7</v>
      </c>
      <c r="P23" s="8" t="s">
        <v>290</v>
      </c>
      <c r="Q23" s="10" t="s">
        <v>608</v>
      </c>
      <c r="U23" s="10" t="s">
        <v>244</v>
      </c>
      <c r="V23" s="10" t="s">
        <v>260</v>
      </c>
      <c r="W23" s="10" t="s">
        <v>578</v>
      </c>
      <c r="X23" s="10" t="s">
        <v>295</v>
      </c>
      <c r="Y23" s="10" t="s">
        <v>304</v>
      </c>
      <c r="Z23" s="10" t="s">
        <v>330</v>
      </c>
      <c r="AB23" s="12" t="str">
        <f t="shared" si="2"/>
        <v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3" s="14"/>
      <c r="AD23" s="18" t="s">
        <v>330</v>
      </c>
      <c r="AE23" s="18"/>
      <c r="AF23" s="18"/>
      <c r="AG23" s="18"/>
      <c r="AH23" s="18"/>
      <c r="AI23" s="18"/>
      <c r="AJ23" s="18"/>
      <c r="AK23" s="19" t="str">
        <f t="shared" si="5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3" s="16" t="str">
        <f>IF(P23="Engine",VLOOKUP(V23,EngineUpgrades!$A$2:$C$19,2,FALSE),"")</f>
        <v/>
      </c>
      <c r="AO23" s="16" t="str">
        <f>IF(P23="Engine",VLOOKUP(V23,EngineUpgrades!$A$2:$C$19,3,FALSE),"")</f>
        <v/>
      </c>
      <c r="AP23" s="15" t="str">
        <f>_xlfn.XLOOKUP(AN23,EngineUpgrades!$D$1:$J$1,EngineUpgrades!$D$17:$J$17,"",0,1)</f>
        <v/>
      </c>
      <c r="AQ23" s="17">
        <v>2</v>
      </c>
      <c r="AR23" s="16" t="str">
        <f>IF(P23="Engine",_xlfn.XLOOKUP(_xlfn.CONCAT(N23,O23+AQ23),TechTree!$C$2:$C$500,TechTree!$D$2:$D$500,"Not Valid Combination",0,1),"")</f>
        <v/>
      </c>
    </row>
    <row r="24" spans="1:44" ht="65" hidden="1" customHeight="1" x14ac:dyDescent="0.35">
      <c r="A24" t="s">
        <v>370</v>
      </c>
      <c r="B24" t="s">
        <v>442</v>
      </c>
      <c r="C24" t="s">
        <v>443</v>
      </c>
      <c r="D24" t="s">
        <v>444</v>
      </c>
      <c r="E24" t="s">
        <v>374</v>
      </c>
      <c r="F24" t="s">
        <v>393</v>
      </c>
      <c r="G24">
        <v>1500</v>
      </c>
      <c r="H24">
        <v>1200</v>
      </c>
      <c r="I24">
        <v>1.5</v>
      </c>
      <c r="J24" t="s">
        <v>70</v>
      </c>
      <c r="L24" s="12" t="str">
        <f t="shared" si="4"/>
        <v>@PART[TE_18_BFS_TAIL_WING_L]:AFTER[TundraExploration] // Mk4 SHLD-2800 Left Tail Flap
{
    @TechRequired = experimentalAerodynamics
    @title = Mk4 SHLD-2800 Left Tail Flap
    spacePlaneSystemUpgradeType = tundra
}</v>
      </c>
      <c r="M24" s="9" t="str">
        <f>_xlfn.XLOOKUP(_xlfn.CONCAT(N24,O24),TechTree!$C$2:$C$500,TechTree!$D$2:$D$500,"Not Valid Combination",0,1)</f>
        <v>experimentalAerodynamics</v>
      </c>
      <c r="N24" s="8" t="s">
        <v>205</v>
      </c>
      <c r="O24" s="8">
        <v>7</v>
      </c>
      <c r="P24" s="8" t="s">
        <v>290</v>
      </c>
      <c r="Q24" s="10" t="s">
        <v>609</v>
      </c>
      <c r="U24" s="10" t="s">
        <v>244</v>
      </c>
      <c r="V24" s="10" t="s">
        <v>260</v>
      </c>
      <c r="W24" s="10" t="s">
        <v>578</v>
      </c>
      <c r="X24" s="10" t="s">
        <v>295</v>
      </c>
      <c r="Y24" s="10" t="s">
        <v>304</v>
      </c>
      <c r="Z24" s="10" t="s">
        <v>330</v>
      </c>
      <c r="AB24" s="12" t="str">
        <f t="shared" si="2"/>
        <v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4" s="14"/>
      <c r="AD24" s="18" t="s">
        <v>330</v>
      </c>
      <c r="AE24" s="18"/>
      <c r="AF24" s="18"/>
      <c r="AG24" s="18"/>
      <c r="AH24" s="18"/>
      <c r="AI24" s="18"/>
      <c r="AJ24" s="18"/>
      <c r="AK24" s="19" t="str">
        <f t="shared" si="5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4" s="16" t="str">
        <f>IF(P24="Engine",VLOOKUP(V24,EngineUpgrades!$A$2:$C$19,2,FALSE),"")</f>
        <v/>
      </c>
      <c r="AO24" s="16" t="str">
        <f>IF(P24="Engine",VLOOKUP(V24,EngineUpgrades!$A$2:$C$19,3,FALSE),"")</f>
        <v/>
      </c>
      <c r="AP24" s="15" t="str">
        <f>_xlfn.XLOOKUP(AN24,EngineUpgrades!$D$1:$J$1,EngineUpgrades!$D$17:$J$17,"",0,1)</f>
        <v/>
      </c>
      <c r="AQ24" s="17">
        <v>2</v>
      </c>
      <c r="AR24" s="16" t="str">
        <f>IF(P24="Engine",_xlfn.XLOOKUP(_xlfn.CONCAT(N24,O24+AQ24),TechTree!$C$2:$C$500,TechTree!$D$2:$D$500,"Not Valid Combination",0,1),"")</f>
        <v/>
      </c>
    </row>
    <row r="25" spans="1:44" ht="65" hidden="1" customHeight="1" x14ac:dyDescent="0.35">
      <c r="A25" t="s">
        <v>370</v>
      </c>
      <c r="B25" t="s">
        <v>445</v>
      </c>
      <c r="C25" t="s">
        <v>446</v>
      </c>
      <c r="D25" t="s">
        <v>447</v>
      </c>
      <c r="E25" t="s">
        <v>374</v>
      </c>
      <c r="F25" t="s">
        <v>393</v>
      </c>
      <c r="G25">
        <v>1500</v>
      </c>
      <c r="H25">
        <v>1200</v>
      </c>
      <c r="I25">
        <v>2</v>
      </c>
      <c r="J25" t="s">
        <v>70</v>
      </c>
      <c r="L25" s="12" t="str">
        <f t="shared" si="4"/>
        <v>@PART[TE_18_BFS_TAIL]:AFTER[TundraExploration] // Mk4 SHLD-2800 Tail Fin
{
    @TechRequired = experimentalAerodynamics
    @title = Mk4 SHLD-2800 Tail Fin
    spacePlaneSystemUpgradeType = tundra
}</v>
      </c>
      <c r="M25" s="9" t="str">
        <f>_xlfn.XLOOKUP(_xlfn.CONCAT(N25,O25),TechTree!$C$2:$C$500,TechTree!$D$2:$D$500,"Not Valid Combination",0,1)</f>
        <v>experimentalAerodynamics</v>
      </c>
      <c r="N25" s="8" t="s">
        <v>205</v>
      </c>
      <c r="O25" s="8">
        <v>7</v>
      </c>
      <c r="P25" s="8" t="s">
        <v>290</v>
      </c>
      <c r="Q25" s="10" t="s">
        <v>610</v>
      </c>
      <c r="U25" s="10" t="s">
        <v>244</v>
      </c>
      <c r="V25" s="10" t="s">
        <v>260</v>
      </c>
      <c r="W25" s="10" t="s">
        <v>578</v>
      </c>
      <c r="X25" s="10" t="s">
        <v>295</v>
      </c>
      <c r="Y25" s="10" t="s">
        <v>304</v>
      </c>
      <c r="Z25" s="10" t="s">
        <v>330</v>
      </c>
      <c r="AB25" s="12" t="str">
        <f t="shared" si="2"/>
        <v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5" s="14"/>
      <c r="AD25" s="18" t="s">
        <v>330</v>
      </c>
      <c r="AE25" s="18"/>
      <c r="AF25" s="18"/>
      <c r="AG25" s="18"/>
      <c r="AH25" s="18"/>
      <c r="AI25" s="18"/>
      <c r="AJ25" s="18"/>
      <c r="AK25" s="19" t="str">
        <f t="shared" si="5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5" s="16" t="str">
        <f>IF(P25="Engine",VLOOKUP(V25,EngineUpgrades!$A$2:$C$19,2,FALSE),"")</f>
        <v/>
      </c>
      <c r="AO25" s="16" t="str">
        <f>IF(P25="Engine",VLOOKUP(V25,EngineUpgrades!$A$2:$C$19,3,FALSE),"")</f>
        <v/>
      </c>
      <c r="AP25" s="15" t="str">
        <f>_xlfn.XLOOKUP(AN25,EngineUpgrades!$D$1:$J$1,EngineUpgrades!$D$17:$J$17,"",0,1)</f>
        <v/>
      </c>
      <c r="AQ25" s="17">
        <v>2</v>
      </c>
      <c r="AR25" s="16" t="str">
        <f>IF(P25="Engine",_xlfn.XLOOKUP(_xlfn.CONCAT(N25,O25+AQ25),TechTree!$C$2:$C$500,TechTree!$D$2:$D$500,"Not Valid Combination",0,1),"")</f>
        <v/>
      </c>
    </row>
    <row r="26" spans="1:44" ht="252.5" x14ac:dyDescent="0.35">
      <c r="A26" t="s">
        <v>370</v>
      </c>
      <c r="B26" t="s">
        <v>448</v>
      </c>
      <c r="C26" t="s">
        <v>449</v>
      </c>
      <c r="D26" t="s">
        <v>450</v>
      </c>
      <c r="E26" t="s">
        <v>374</v>
      </c>
      <c r="F26" t="s">
        <v>11</v>
      </c>
      <c r="G26">
        <v>13000</v>
      </c>
      <c r="H26">
        <v>9120</v>
      </c>
      <c r="I26">
        <v>2.4</v>
      </c>
      <c r="J26" t="s">
        <v>130</v>
      </c>
      <c r="L26" s="12" t="str">
        <f t="shared" si="4"/>
        <v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v>
      </c>
      <c r="M26" s="9" t="str">
        <f>_xlfn.XLOOKUP(_xlfn.CONCAT(N26,O26),TechTree!$C$2:$C$500,TechTree!$D$2:$D$500,"Not Valid Combination",0,1)</f>
        <v>evenHeavierCryoRocketry</v>
      </c>
      <c r="N26" s="8" t="s">
        <v>215</v>
      </c>
      <c r="O26" s="8">
        <v>6</v>
      </c>
      <c r="P26" s="8" t="s">
        <v>11</v>
      </c>
      <c r="Q26" s="10" t="s">
        <v>597</v>
      </c>
      <c r="R26" s="10">
        <v>35000</v>
      </c>
      <c r="U26" s="10" t="s">
        <v>244</v>
      </c>
      <c r="V26" s="10" t="s">
        <v>589</v>
      </c>
      <c r="W26" s="10" t="s">
        <v>598</v>
      </c>
      <c r="X26" s="10" t="s">
        <v>295</v>
      </c>
      <c r="Y26" s="10" t="s">
        <v>304</v>
      </c>
      <c r="Z26" s="10" t="s">
        <v>330</v>
      </c>
      <c r="AB26" s="12" t="str">
        <f t="shared" si="2"/>
        <v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v>
      </c>
      <c r="AC26" s="14"/>
      <c r="AD26" s="18" t="s">
        <v>330</v>
      </c>
      <c r="AE26" s="18"/>
      <c r="AF26" s="18"/>
      <c r="AG26" s="18"/>
      <c r="AH26" s="18"/>
      <c r="AI26" s="18"/>
      <c r="AJ26" s="18"/>
      <c r="AK26" s="19" t="str">
        <f t="shared" si="5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</v>
      </c>
      <c r="AN26" s="16" t="str">
        <f>IF(P26="Engine",VLOOKUP(V26,EngineUpgrades!$A$2:$C$19,2,FALSE),"")</f>
        <v>cryoFuel</v>
      </c>
      <c r="AO26" s="16" t="str">
        <f>IF(P26="Engine",VLOOKUP(V26,EngineUpgrades!$A$2:$C$19,3,FALSE),"")</f>
        <v>HYDROLOX</v>
      </c>
      <c r="AP26" s="15" t="str">
        <f>_xlfn.XLOOKUP(AN26,EngineUpgrades!$D$1:$J$1,EngineUpgrades!$D$17:$J$17,"",0,1)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Q26" s="17">
        <v>2</v>
      </c>
      <c r="AR26" s="16" t="str">
        <f>IF(P26="Engine",_xlfn.XLOOKUP(_xlfn.CONCAT(N26,O26+AQ26),TechTree!$C$2:$C$500,TechTree!$D$2:$D$500,"Not Valid Combination",0,1),"")</f>
        <v>experimentalCryoRocketry</v>
      </c>
    </row>
    <row r="27" spans="1:44" ht="192.5" hidden="1" x14ac:dyDescent="0.35">
      <c r="A27" t="s">
        <v>370</v>
      </c>
      <c r="B27" t="s">
        <v>451</v>
      </c>
      <c r="C27" t="s">
        <v>452</v>
      </c>
      <c r="D27" t="s">
        <v>453</v>
      </c>
      <c r="E27" t="s">
        <v>374</v>
      </c>
      <c r="F27" t="s">
        <v>419</v>
      </c>
      <c r="G27">
        <v>40000</v>
      </c>
      <c r="H27">
        <v>11000</v>
      </c>
      <c r="I27">
        <v>10</v>
      </c>
      <c r="J27" t="s">
        <v>130</v>
      </c>
      <c r="L27" s="12" t="str">
        <f t="shared" si="4"/>
        <v>@PART[TE_18_BFS_BACK_TANK]:AFTER[TundraExploration] // Mk4 BFF-2800 Shielded Fuel Tank
{
    @TechRequired = highPerformanceFuelSystems
    @title = Mk4 BFF-2800 Shielded Fuel Tank
    spacePlaneSystemUpgradeType = tundra
}</v>
      </c>
      <c r="M27" s="9" t="str">
        <f>_xlfn.XLOOKUP(_xlfn.CONCAT(N27,O27),TechTree!$C$2:$C$500,TechTree!$D$2:$D$500,"Not Valid Combination",0,1)</f>
        <v>highPerformanceFuelSystems</v>
      </c>
      <c r="N27" s="8" t="s">
        <v>337</v>
      </c>
      <c r="O27" s="8">
        <v>7</v>
      </c>
      <c r="P27" s="8" t="s">
        <v>290</v>
      </c>
      <c r="Q27" s="10" t="s">
        <v>611</v>
      </c>
      <c r="U27" s="10" t="s">
        <v>244</v>
      </c>
      <c r="V27" s="10" t="s">
        <v>260</v>
      </c>
      <c r="W27" s="10" t="s">
        <v>578</v>
      </c>
      <c r="X27" s="10" t="s">
        <v>295</v>
      </c>
      <c r="Y27" s="10" t="s">
        <v>304</v>
      </c>
      <c r="Z27" s="10" t="s">
        <v>330</v>
      </c>
      <c r="AB27" s="12" t="str">
        <f t="shared" si="2"/>
        <v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7" s="14"/>
      <c r="AD27" s="18" t="s">
        <v>330</v>
      </c>
      <c r="AE27" s="18"/>
      <c r="AF27" s="18"/>
      <c r="AG27" s="18"/>
      <c r="AH27" s="18"/>
      <c r="AI27" s="18"/>
      <c r="AJ27" s="18"/>
      <c r="AK27" s="19" t="str">
        <f t="shared" si="5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7" s="16" t="str">
        <f>IF(P27="Engine",VLOOKUP(V27,EngineUpgrades!$A$2:$C$19,2,FALSE),"")</f>
        <v/>
      </c>
      <c r="AO27" s="16" t="str">
        <f>IF(P27="Engine",VLOOKUP(V27,EngineUpgrades!$A$2:$C$19,3,FALSE),"")</f>
        <v/>
      </c>
      <c r="AP27" s="15" t="str">
        <f>_xlfn.XLOOKUP(AN27,EngineUpgrades!$D$1:$J$1,EngineUpgrades!$D$17:$J$17,"",0,1)</f>
        <v/>
      </c>
      <c r="AQ27" s="17">
        <v>2</v>
      </c>
      <c r="AR27" s="16" t="str">
        <f>IF(P27="Engine",_xlfn.XLOOKUP(_xlfn.CONCAT(N27,O27+AQ27),TechTree!$C$2:$C$500,TechTree!$D$2:$D$500,"Not Valid Combination",0,1),"")</f>
        <v/>
      </c>
    </row>
    <row r="28" spans="1:44" ht="192.5" hidden="1" x14ac:dyDescent="0.35">
      <c r="A28" t="s">
        <v>370</v>
      </c>
      <c r="B28" t="s">
        <v>454</v>
      </c>
      <c r="C28" t="s">
        <v>455</v>
      </c>
      <c r="D28" t="s">
        <v>456</v>
      </c>
      <c r="E28" t="s">
        <v>374</v>
      </c>
      <c r="F28" t="s">
        <v>393</v>
      </c>
      <c r="G28">
        <v>1200</v>
      </c>
      <c r="H28">
        <v>1200</v>
      </c>
      <c r="I28">
        <v>0.4</v>
      </c>
      <c r="J28" t="s">
        <v>70</v>
      </c>
      <c r="L28" s="12" t="str">
        <f t="shared" si="4"/>
        <v>@PART[TE_18_BFS_Forward_FIN_R]:AFTER[TundraExploration] // Mk4 SHLD-3800 R Command Flap
{
    @TechRequired = experimentalAerodynamics
    @title = Mk4 SHLD-3800 R Command Flap
    @entryCost = 2400
    spacePlaneSystemUpgradeType = tundra
}</v>
      </c>
      <c r="M28" s="9" t="str">
        <f>_xlfn.XLOOKUP(_xlfn.CONCAT(N28,O28),TechTree!$C$2:$C$500,TechTree!$D$2:$D$500,"Not Valid Combination",0,1)</f>
        <v>experimentalAerodynamics</v>
      </c>
      <c r="N28" s="8" t="s">
        <v>205</v>
      </c>
      <c r="O28" s="8">
        <v>7</v>
      </c>
      <c r="P28" s="8" t="s">
        <v>290</v>
      </c>
      <c r="Q28" s="10" t="s">
        <v>612</v>
      </c>
      <c r="R28" s="10">
        <v>2400</v>
      </c>
      <c r="U28" s="10" t="s">
        <v>244</v>
      </c>
      <c r="V28" s="10" t="s">
        <v>260</v>
      </c>
      <c r="W28" s="10" t="s">
        <v>578</v>
      </c>
      <c r="X28" s="10" t="s">
        <v>295</v>
      </c>
      <c r="Y28" s="10" t="s">
        <v>304</v>
      </c>
      <c r="Z28" s="10" t="s">
        <v>330</v>
      </c>
      <c r="AB28" s="12" t="str">
        <f t="shared" si="2"/>
        <v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8" s="14"/>
      <c r="AD28" s="18" t="s">
        <v>330</v>
      </c>
      <c r="AE28" s="18"/>
      <c r="AF28" s="18"/>
      <c r="AG28" s="18"/>
      <c r="AH28" s="18"/>
      <c r="AI28" s="18"/>
      <c r="AJ28" s="18"/>
      <c r="AK28" s="19" t="str">
        <f t="shared" si="5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8" s="16" t="str">
        <f>IF(P28="Engine",VLOOKUP(V28,EngineUpgrades!$A$2:$C$19,2,FALSE),"")</f>
        <v/>
      </c>
      <c r="AO28" s="16" t="str">
        <f>IF(P28="Engine",VLOOKUP(V28,EngineUpgrades!$A$2:$C$19,3,FALSE),"")</f>
        <v/>
      </c>
      <c r="AP28" s="15" t="str">
        <f>_xlfn.XLOOKUP(AN28,EngineUpgrades!$D$1:$J$1,EngineUpgrades!$D$17:$J$17,"",0,1)</f>
        <v/>
      </c>
      <c r="AQ28" s="17">
        <v>2</v>
      </c>
      <c r="AR28" s="16" t="str">
        <f>IF(P28="Engine",_xlfn.XLOOKUP(_xlfn.CONCAT(N28,O28+AQ28),TechTree!$C$2:$C$500,TechTree!$D$2:$D$500,"Not Valid Combination",0,1),"")</f>
        <v/>
      </c>
    </row>
    <row r="29" spans="1:44" ht="192.5" hidden="1" x14ac:dyDescent="0.35">
      <c r="A29" t="s">
        <v>370</v>
      </c>
      <c r="B29" t="s">
        <v>457</v>
      </c>
      <c r="C29" t="s">
        <v>458</v>
      </c>
      <c r="D29" t="s">
        <v>459</v>
      </c>
      <c r="E29" t="s">
        <v>374</v>
      </c>
      <c r="F29" t="s">
        <v>393</v>
      </c>
      <c r="G29">
        <v>1200</v>
      </c>
      <c r="H29">
        <v>1200</v>
      </c>
      <c r="I29">
        <v>0.4</v>
      </c>
      <c r="J29" t="s">
        <v>70</v>
      </c>
      <c r="L29" s="12" t="str">
        <f t="shared" si="4"/>
        <v>@PART[TE_18_BFS_Forward_FIN_L]:AFTER[TundraExploration] // Mk4 SHLD-3800 L Command Flap
{
    @TechRequired = experimentalAerodynamics
    @title = Mk4 SHLD-3800 L Command Flap
    @entryCost = 2400
    spacePlaneSystemUpgradeType = tundra
}</v>
      </c>
      <c r="M29" s="9" t="str">
        <f>_xlfn.XLOOKUP(_xlfn.CONCAT(N29,O29),TechTree!$C$2:$C$500,TechTree!$D$2:$D$500,"Not Valid Combination",0,1)</f>
        <v>experimentalAerodynamics</v>
      </c>
      <c r="N29" s="8" t="s">
        <v>205</v>
      </c>
      <c r="O29" s="8">
        <v>7</v>
      </c>
      <c r="P29" s="8" t="s">
        <v>290</v>
      </c>
      <c r="Q29" s="10" t="s">
        <v>613</v>
      </c>
      <c r="R29" s="10">
        <v>2400</v>
      </c>
      <c r="U29" s="10" t="s">
        <v>244</v>
      </c>
      <c r="V29" s="10" t="s">
        <v>260</v>
      </c>
      <c r="W29" s="10" t="s">
        <v>578</v>
      </c>
      <c r="X29" s="10" t="s">
        <v>295</v>
      </c>
      <c r="Y29" s="10" t="s">
        <v>304</v>
      </c>
      <c r="Z29" s="10" t="s">
        <v>330</v>
      </c>
      <c r="AB29" s="12" t="str">
        <f t="shared" si="2"/>
        <v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29" s="14"/>
      <c r="AD29" s="18" t="s">
        <v>330</v>
      </c>
      <c r="AE29" s="18"/>
      <c r="AF29" s="18"/>
      <c r="AG29" s="18"/>
      <c r="AH29" s="18"/>
      <c r="AI29" s="18"/>
      <c r="AJ29" s="18"/>
      <c r="AK29" s="19" t="str">
        <f t="shared" si="5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29" s="16" t="str">
        <f>IF(P29="Engine",VLOOKUP(V29,EngineUpgrades!$A$2:$C$19,2,FALSE),"")</f>
        <v/>
      </c>
      <c r="AO29" s="16" t="str">
        <f>IF(P29="Engine",VLOOKUP(V29,EngineUpgrades!$A$2:$C$19,3,FALSE),"")</f>
        <v/>
      </c>
      <c r="AP29" s="15" t="str">
        <f>_xlfn.XLOOKUP(AN29,EngineUpgrades!$D$1:$J$1,EngineUpgrades!$D$17:$J$17,"",0,1)</f>
        <v/>
      </c>
      <c r="AQ29" s="17">
        <v>2</v>
      </c>
      <c r="AR29" s="16" t="str">
        <f>IF(P29="Engine",_xlfn.XLOOKUP(_xlfn.CONCAT(N29,O29+AQ29),TechTree!$C$2:$C$500,TechTree!$D$2:$D$500,"Not Valid Combination",0,1),"")</f>
        <v/>
      </c>
    </row>
    <row r="30" spans="1:44" ht="192.5" hidden="1" x14ac:dyDescent="0.35">
      <c r="A30" t="s">
        <v>370</v>
      </c>
      <c r="B30" t="s">
        <v>460</v>
      </c>
      <c r="C30" t="s">
        <v>461</v>
      </c>
      <c r="D30" t="s">
        <v>462</v>
      </c>
      <c r="E30" t="s">
        <v>374</v>
      </c>
      <c r="F30" t="s">
        <v>400</v>
      </c>
      <c r="G30">
        <v>35000</v>
      </c>
      <c r="H30">
        <v>29850</v>
      </c>
      <c r="I30">
        <v>6</v>
      </c>
      <c r="J30" t="s">
        <v>130</v>
      </c>
      <c r="L30" s="12" t="str">
        <f t="shared" si="4"/>
        <v>@PART[TE_18_BFS_Engine_Fairing]:AFTER[TundraExploration] // Mk4 SHLD-2800 Engine Shroud
{
    @TechRequired = highPerformanceFuelSystems
    @title = Mk4 SHLD-2800 Engine Shroud
    spacePlaneSystemUpgradeType = tundra
}</v>
      </c>
      <c r="M30" s="9" t="str">
        <f>_xlfn.XLOOKUP(_xlfn.CONCAT(N30,O30),TechTree!$C$2:$C$500,TechTree!$D$2:$D$500,"Not Valid Combination",0,1)</f>
        <v>highPerformanceFuelSystems</v>
      </c>
      <c r="N30" s="8" t="s">
        <v>337</v>
      </c>
      <c r="O30" s="8">
        <v>7</v>
      </c>
      <c r="P30" s="8" t="s">
        <v>290</v>
      </c>
      <c r="Q30" s="10" t="s">
        <v>614</v>
      </c>
      <c r="U30" s="10" t="s">
        <v>244</v>
      </c>
      <c r="V30" s="10" t="s">
        <v>260</v>
      </c>
      <c r="W30" s="10" t="s">
        <v>578</v>
      </c>
      <c r="X30" s="10" t="s">
        <v>295</v>
      </c>
      <c r="Y30" s="10" t="s">
        <v>304</v>
      </c>
      <c r="Z30" s="10" t="s">
        <v>330</v>
      </c>
      <c r="AB30" s="12" t="str">
        <f t="shared" si="2"/>
        <v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0" s="14"/>
      <c r="AD30" s="18" t="s">
        <v>330</v>
      </c>
      <c r="AE30" s="18"/>
      <c r="AF30" s="18"/>
      <c r="AG30" s="18"/>
      <c r="AH30" s="18"/>
      <c r="AI30" s="18"/>
      <c r="AJ30" s="18"/>
      <c r="AK30" s="19" t="str">
        <f t="shared" si="5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0" s="16" t="str">
        <f>IF(P30="Engine",VLOOKUP(V30,EngineUpgrades!$A$2:$C$19,2,FALSE),"")</f>
        <v/>
      </c>
      <c r="AO30" s="16" t="str">
        <f>IF(P30="Engine",VLOOKUP(V30,EngineUpgrades!$A$2:$C$19,3,FALSE),"")</f>
        <v/>
      </c>
      <c r="AP30" s="15" t="str">
        <f>_xlfn.XLOOKUP(AN30,EngineUpgrades!$D$1:$J$1,EngineUpgrades!$D$17:$J$17,"",0,1)</f>
        <v/>
      </c>
      <c r="AQ30" s="17">
        <v>2</v>
      </c>
      <c r="AR30" s="16" t="str">
        <f>IF(P30="Engine",_xlfn.XLOOKUP(_xlfn.CONCAT(N30,O30+AQ30),TechTree!$C$2:$C$500,TechTree!$D$2:$D$500,"Not Valid Combination",0,1),"")</f>
        <v/>
      </c>
    </row>
    <row r="31" spans="1:44" ht="192.5" hidden="1" x14ac:dyDescent="0.35">
      <c r="A31" t="s">
        <v>370</v>
      </c>
      <c r="B31" t="s">
        <v>463</v>
      </c>
      <c r="C31" t="s">
        <v>464</v>
      </c>
      <c r="D31" t="s">
        <v>465</v>
      </c>
      <c r="E31" t="s">
        <v>374</v>
      </c>
      <c r="F31" t="s">
        <v>6</v>
      </c>
      <c r="G31">
        <v>38000</v>
      </c>
      <c r="H31">
        <v>19000</v>
      </c>
      <c r="I31">
        <v>12</v>
      </c>
      <c r="J31" t="s">
        <v>130</v>
      </c>
      <c r="L31" s="12" t="str">
        <f t="shared" si="4"/>
        <v>@PART[TE_18_BFS_CommandPod]:AFTER[TundraExploration] // Mk4-2800 "BFF" Command Pod
{
    @TechRequired = specializedCommandCenters
    @title = Mk4-2800 "BFF" Command Pod
    spacePlaneSystemUpgradeType = 
}</v>
      </c>
      <c r="M31" s="9" t="str">
        <f>_xlfn.XLOOKUP(_xlfn.CONCAT(N31,O31),TechTree!$C$2:$C$500,TechTree!$D$2:$D$500,"Not Valid Combination",0,1)</f>
        <v>specializedCommandCenters</v>
      </c>
      <c r="N31" s="8" t="s">
        <v>206</v>
      </c>
      <c r="O31" s="8">
        <v>8</v>
      </c>
      <c r="P31" s="8" t="s">
        <v>290</v>
      </c>
      <c r="Q31" s="10" t="s">
        <v>615</v>
      </c>
      <c r="U31" s="10" t="s">
        <v>244</v>
      </c>
      <c r="V31" s="10" t="s">
        <v>260</v>
      </c>
      <c r="X31" s="10" t="s">
        <v>295</v>
      </c>
      <c r="Y31" s="10" t="s">
        <v>304</v>
      </c>
      <c r="Z31" s="10" t="s">
        <v>330</v>
      </c>
      <c r="AB31" s="12" t="str">
        <f t="shared" si="2"/>
        <v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C31" s="14"/>
      <c r="AD31" s="18" t="s">
        <v>330</v>
      </c>
      <c r="AE31" s="18"/>
      <c r="AF31" s="18"/>
      <c r="AG31" s="18"/>
      <c r="AH31" s="18"/>
      <c r="AI31" s="18"/>
      <c r="AJ31" s="18"/>
      <c r="AK31" s="19" t="str">
        <f t="shared" si="5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N31" s="16" t="str">
        <f>IF(P31="Engine",VLOOKUP(V31,EngineUpgrades!$A$2:$C$19,2,FALSE),"")</f>
        <v/>
      </c>
      <c r="AO31" s="16" t="str">
        <f>IF(P31="Engine",VLOOKUP(V31,EngineUpgrades!$A$2:$C$19,3,FALSE),"")</f>
        <v/>
      </c>
      <c r="AP31" s="15" t="str">
        <f>_xlfn.XLOOKUP(AN31,EngineUpgrades!$D$1:$J$1,EngineUpgrades!$D$17:$J$17,"",0,1)</f>
        <v/>
      </c>
      <c r="AQ31" s="17">
        <v>2</v>
      </c>
      <c r="AR31" s="16" t="str">
        <f>IF(P31="Engine",_xlfn.XLOOKUP(_xlfn.CONCAT(N31,O31+AQ31),TechTree!$C$2:$C$500,TechTree!$D$2:$D$500,"Not Valid Combination",0,1),"")</f>
        <v/>
      </c>
    </row>
    <row r="32" spans="1:44" ht="192.5" hidden="1" x14ac:dyDescent="0.35">
      <c r="A32" t="s">
        <v>370</v>
      </c>
      <c r="B32" t="s">
        <v>466</v>
      </c>
      <c r="C32" t="s">
        <v>467</v>
      </c>
      <c r="D32" t="s">
        <v>468</v>
      </c>
      <c r="E32" t="s">
        <v>374</v>
      </c>
      <c r="F32" t="s">
        <v>378</v>
      </c>
      <c r="G32">
        <v>1500</v>
      </c>
      <c r="H32">
        <v>1200</v>
      </c>
      <c r="I32">
        <v>0.05</v>
      </c>
      <c r="J32" t="s">
        <v>36</v>
      </c>
      <c r="L32" s="12" t="str">
        <f t="shared" si="4"/>
        <v>@PART[TE_18_BFS_ATP_CARGO2]:AFTER[TundraExploration] // Mk4 AFT-3812 Tanker Box
{
    @TechRequired = storageTech
    @title = Mk4 AFT-3812 Tanker Box
    spacePlaneSystemUpgradeType = tundra
}</v>
      </c>
      <c r="M32" s="9" t="str">
        <f>_xlfn.XLOOKUP(_xlfn.CONCAT(N32,O32),TechTree!$C$2:$C$500,TechTree!$D$2:$D$500,"Not Valid Combination",0,1)</f>
        <v>storageTech</v>
      </c>
      <c r="N32" s="8" t="s">
        <v>225</v>
      </c>
      <c r="O32" s="8">
        <v>4</v>
      </c>
      <c r="P32" s="8" t="s">
        <v>290</v>
      </c>
      <c r="Q32" s="10" t="s">
        <v>616</v>
      </c>
      <c r="U32" s="10" t="s">
        <v>244</v>
      </c>
      <c r="V32" s="10" t="s">
        <v>260</v>
      </c>
      <c r="W32" s="10" t="s">
        <v>578</v>
      </c>
      <c r="X32" s="10" t="s">
        <v>295</v>
      </c>
      <c r="Y32" s="10" t="s">
        <v>304</v>
      </c>
      <c r="Z32" s="10" t="s">
        <v>330</v>
      </c>
      <c r="AB32" s="12" t="str">
        <f t="shared" si="2"/>
        <v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2" s="14"/>
      <c r="AD32" s="18" t="s">
        <v>330</v>
      </c>
      <c r="AE32" s="18"/>
      <c r="AF32" s="18"/>
      <c r="AG32" s="18"/>
      <c r="AH32" s="18"/>
      <c r="AI32" s="18"/>
      <c r="AJ32" s="18"/>
      <c r="AK32" s="19" t="str">
        <f t="shared" si="5"/>
        <v/>
      </c>
      <c r="AL32" s="14"/>
      <c r="AM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",U32),IF(P32="Engine",_xlfn.CONCAT("    engineUpgradeType = ",V32,CHAR(10),Parts!AP32,CHAR(10),"    enginePartUpgradeName = ",W32),IF(P32="Parachute","    parachuteUpgradeType = standard",IF(P32="Solar",_xlfn.CONCAT("    solarPanelUpgradeTier = ",O32),IF(OR(P32="System",P32="System and Space Capability")=TRUE,_xlfn.CONCAT("    spacePlaneSystemUpgradeType = ",W32,IF(P32="System and Space Capability",_xlfn.CONCAT(CHAR(10),"    spaceplaneUpgradeType = spaceCapable",CHAR(10),"    baseSkinTemp = ",CHAR(10),"    upgradeSkinTemp = "),"")),IF(P32="Fuel Tank",IF(X32="NA/Balloon","    KiwiFuelSwitchIgnore = true",IF(X32="standardLiquidFuel",_xlfn.CONCAT("    fuelTankUpgradeType = ",X32,CHAR(10),"    fuelTankSizeUpgrade = ",Y32),_xlfn.CONCAT("    fuelTankUpgradeType = ",X32))),IF(P32="RCS","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2" s="16" t="str">
        <f>IF(P32="Engine",VLOOKUP(V32,EngineUpgrades!$A$2:$C$19,2,FALSE),"")</f>
        <v/>
      </c>
      <c r="AO32" s="16" t="str">
        <f>IF(P32="Engine",VLOOKUP(V32,EngineUpgrades!$A$2:$C$19,3,FALSE),"")</f>
        <v/>
      </c>
      <c r="AP32" s="15" t="str">
        <f>_xlfn.XLOOKUP(AN32,EngineUpgrades!$D$1:$J$1,EngineUpgrades!$D$17:$J$17,"",0,1)</f>
        <v/>
      </c>
      <c r="AQ32" s="17">
        <v>2</v>
      </c>
      <c r="AR32" s="16" t="str">
        <f>IF(P32="Engine",_xlfn.XLOOKUP(_xlfn.CONCAT(N32,O32+AQ32),TechTree!$C$2:$C$500,TechTree!$D$2:$D$500,"Not Valid Combination",0,1),"")</f>
        <v/>
      </c>
    </row>
    <row r="33" spans="1:44" ht="127" hidden="1" customHeight="1" x14ac:dyDescent="0.35">
      <c r="A33" t="s">
        <v>370</v>
      </c>
      <c r="B33" t="s">
        <v>469</v>
      </c>
      <c r="C33" t="s">
        <v>470</v>
      </c>
      <c r="D33" t="s">
        <v>471</v>
      </c>
      <c r="E33" t="s">
        <v>374</v>
      </c>
      <c r="F33" t="s">
        <v>378</v>
      </c>
      <c r="G33">
        <v>1500</v>
      </c>
      <c r="H33">
        <v>1200</v>
      </c>
      <c r="I33">
        <v>0.05</v>
      </c>
      <c r="J33" t="s">
        <v>36</v>
      </c>
      <c r="L33" s="12" t="str">
        <f t="shared" si="4"/>
        <v>@PART[TE_18_BFS_ATP_CARGO]:AFTER[TundraExploration] // Mk4 AFT-3800 Luggage Box
{
    @TechRequired = storageTech
    @title = Mk4 AFT-3800 Luggage Box
    spacePlaneSystemUpgradeType = tundra
}</v>
      </c>
      <c r="M33" s="9" t="str">
        <f>_xlfn.XLOOKUP(_xlfn.CONCAT(N33,O33),TechTree!$C$2:$C$500,TechTree!$D$2:$D$500,"Not Valid Combination",0,1)</f>
        <v>storageTech</v>
      </c>
      <c r="N33" s="8" t="s">
        <v>225</v>
      </c>
      <c r="O33" s="8">
        <v>4</v>
      </c>
      <c r="P33" s="8" t="s">
        <v>290</v>
      </c>
      <c r="Q33" s="10" t="s">
        <v>617</v>
      </c>
      <c r="U33" s="10" t="s">
        <v>244</v>
      </c>
      <c r="V33" s="10" t="s">
        <v>260</v>
      </c>
      <c r="W33" s="10" t="s">
        <v>578</v>
      </c>
      <c r="X33" s="10" t="s">
        <v>295</v>
      </c>
      <c r="Y33" s="10" t="s">
        <v>304</v>
      </c>
      <c r="Z33" s="10" t="s">
        <v>330</v>
      </c>
      <c r="AB33" s="12" t="str">
        <f t="shared" si="2"/>
        <v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3" s="14"/>
      <c r="AD33" s="18" t="s">
        <v>330</v>
      </c>
      <c r="AE33" s="18"/>
      <c r="AF33" s="18"/>
      <c r="AG33" s="18"/>
      <c r="AH33" s="18"/>
      <c r="AI33" s="18"/>
      <c r="AJ33" s="18"/>
      <c r="AK33" s="19" t="str">
        <f t="shared" si="5"/>
        <v/>
      </c>
      <c r="AL33" s="14"/>
      <c r="AM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",U33),IF(P33="Engine",_xlfn.CONCAT("    engineUpgradeType = ",V33,CHAR(10),Parts!AP33,CHAR(10),"    enginePartUpgradeName = ",W33),IF(P33="Parachute","    parachuteUpgradeType = standard",IF(P33="Solar",_xlfn.CONCAT("    solarPanelUpgradeTier = ",O33),IF(OR(P33="System",P33="System and Space Capability")=TRUE,_xlfn.CONCAT("    spacePlaneSystemUpgradeType = ",W33,IF(P33="System and Space Capability",_xlfn.CONCAT(CHAR(10),"    spaceplaneUpgradeType = spaceCapable",CHAR(10),"    baseSkinTemp = ",CHAR(10),"    upgradeSkinTemp = "),"")),IF(P33="Fuel Tank",IF(X33="NA/Balloon","    KiwiFuelSwitchIgnore = true",IF(X33="standardLiquidFuel",_xlfn.CONCAT("    fuelTankUpgradeType = ",X33,CHAR(10),"    fuelTankSizeUpgrade = ",Y33),_xlfn.CONCAT("    fuelTankUpgradeType = ",X33))),IF(P33="RCS","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3" s="16" t="str">
        <f>IF(P33="Engine",VLOOKUP(V33,EngineUpgrades!$A$2:$C$19,2,FALSE),"")</f>
        <v/>
      </c>
      <c r="AO33" s="16" t="str">
        <f>IF(P33="Engine",VLOOKUP(V33,EngineUpgrades!$A$2:$C$19,3,FALSE),"")</f>
        <v/>
      </c>
      <c r="AP33" s="15" t="str">
        <f>_xlfn.XLOOKUP(AN33,EngineUpgrades!$D$1:$J$1,EngineUpgrades!$D$17:$J$17,"",0,1)</f>
        <v/>
      </c>
      <c r="AQ33" s="17">
        <v>2</v>
      </c>
      <c r="AR33" s="16" t="str">
        <f>IF(P33="Engine",_xlfn.XLOOKUP(_xlfn.CONCAT(N33,O33+AQ33),TechTree!$C$2:$C$500,TechTree!$D$2:$D$500,"Not Valid Combination",0,1),"")</f>
        <v/>
      </c>
    </row>
    <row r="34" spans="1:44" ht="65" hidden="1" customHeight="1" x14ac:dyDescent="0.35">
      <c r="A34" t="s">
        <v>370</v>
      </c>
      <c r="B34" t="s">
        <v>472</v>
      </c>
      <c r="C34" t="s">
        <v>473</v>
      </c>
      <c r="D34" t="s">
        <v>474</v>
      </c>
      <c r="E34" t="s">
        <v>374</v>
      </c>
      <c r="F34" t="s">
        <v>6</v>
      </c>
      <c r="G34">
        <v>33000</v>
      </c>
      <c r="H34">
        <v>4200</v>
      </c>
      <c r="I34">
        <v>4</v>
      </c>
      <c r="J34" t="s">
        <v>130</v>
      </c>
      <c r="L34" s="12" t="str">
        <f t="shared" si="4"/>
        <v>@PART[TE_18_BFB_INTERSTAGE]:AFTER[TundraExploration] // Mk4 BFF-20 Probe Core
{
    @TechRequired = largeUnmanned
    @title = Mk4 BFF-20 Probe Core
    spacePlaneSystemUpgradeType = tundra
}</v>
      </c>
      <c r="M34" s="9" t="str">
        <f>_xlfn.XLOOKUP(_xlfn.CONCAT(N34,O34),TechTree!$C$2:$C$500,TechTree!$D$2:$D$500,"Not Valid Combination",0,1)</f>
        <v>largeUnmanned</v>
      </c>
      <c r="N34" s="8" t="s">
        <v>218</v>
      </c>
      <c r="O34" s="8">
        <v>8</v>
      </c>
      <c r="P34" s="8" t="s">
        <v>290</v>
      </c>
      <c r="Q34" s="10" t="s">
        <v>618</v>
      </c>
      <c r="U34" s="10" t="s">
        <v>244</v>
      </c>
      <c r="V34" s="10" t="s">
        <v>260</v>
      </c>
      <c r="W34" s="10" t="s">
        <v>578</v>
      </c>
      <c r="X34" s="10" t="s">
        <v>295</v>
      </c>
      <c r="Y34" s="10" t="s">
        <v>304</v>
      </c>
      <c r="Z34" s="10" t="s">
        <v>330</v>
      </c>
      <c r="AB34" s="12" t="str">
        <f t="shared" si="2"/>
        <v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4" s="14"/>
      <c r="AD34" s="18" t="s">
        <v>330</v>
      </c>
      <c r="AE34" s="18"/>
      <c r="AF34" s="18"/>
      <c r="AG34" s="18"/>
      <c r="AH34" s="18"/>
      <c r="AI34" s="18"/>
      <c r="AJ34" s="18"/>
      <c r="AK34" s="19" t="str">
        <f t="shared" si="5"/>
        <v/>
      </c>
      <c r="AL34" s="14"/>
      <c r="AM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",U34),IF(P34="Engine",_xlfn.CONCAT("    engineUpgradeType = ",V34,CHAR(10),Parts!AP34,CHAR(10),"    enginePartUpgradeName = ",W34),IF(P34="Parachute","    parachuteUpgradeType = standard",IF(P34="Solar",_xlfn.CONCAT("    solarPanelUpgradeTier = ",O34),IF(OR(P34="System",P34="System and Space Capability")=TRUE,_xlfn.CONCAT("    spacePlaneSystemUpgradeType = ",W34,IF(P34="System and Space Capability",_xlfn.CONCAT(CHAR(10),"    spaceplaneUpgradeType = spaceCapable",CHAR(10),"    baseSkinTemp = ",CHAR(10),"    upgradeSkinTemp = "),"")),IF(P34="Fuel Tank",IF(X34="NA/Balloon","    KiwiFuelSwitchIgnore = true",IF(X34="standardLiquidFuel",_xlfn.CONCAT("    fuelTankUpgradeType = ",X34,CHAR(10),"    fuelTankSizeUpgrade = ",Y34),_xlfn.CONCAT("    fuelTankUpgradeType = ",X34))),IF(P34="RCS","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4" s="16" t="str">
        <f>IF(P34="Engine",VLOOKUP(V34,EngineUpgrades!$A$2:$C$19,2,FALSE),"")</f>
        <v/>
      </c>
      <c r="AO34" s="16" t="str">
        <f>IF(P34="Engine",VLOOKUP(V34,EngineUpgrades!$A$2:$C$19,3,FALSE),"")</f>
        <v/>
      </c>
      <c r="AP34" s="15" t="str">
        <f>_xlfn.XLOOKUP(AN34,EngineUpgrades!$D$1:$J$1,EngineUpgrades!$D$17:$J$17,"",0,1)</f>
        <v/>
      </c>
      <c r="AQ34" s="17">
        <v>2</v>
      </c>
      <c r="AR34" s="16" t="str">
        <f>IF(P34="Engine",_xlfn.XLOOKUP(_xlfn.CONCAT(N34,O34+AQ34),TechTree!$C$2:$C$500,TechTree!$D$2:$D$500,"Not Valid Combination",0,1),"")</f>
        <v/>
      </c>
    </row>
    <row r="35" spans="1:44" ht="192.5" hidden="1" x14ac:dyDescent="0.35">
      <c r="A35" t="s">
        <v>370</v>
      </c>
      <c r="B35" t="s">
        <v>475</v>
      </c>
      <c r="C35" t="s">
        <v>476</v>
      </c>
      <c r="D35" t="s">
        <v>477</v>
      </c>
      <c r="E35" t="s">
        <v>374</v>
      </c>
      <c r="F35" t="s">
        <v>419</v>
      </c>
      <c r="G35">
        <v>46600</v>
      </c>
      <c r="H35">
        <v>36140</v>
      </c>
      <c r="I35">
        <v>20</v>
      </c>
      <c r="J35" t="s">
        <v>130</v>
      </c>
      <c r="L35" s="12" t="str">
        <f t="shared" si="4"/>
        <v>@PART[TE_18_BFB_FUELTANK]:AFTER[TundraExploration] // Mk3 BFT-3800 Shielded Fuel Tank
{
    @TechRequired = highPerformanceFuelSystems
    spacePlaneSystemUpgradeType = tundra
}</v>
      </c>
      <c r="M35" s="9" t="str">
        <f>_xlfn.XLOOKUP(_xlfn.CONCAT(N35,O35),TechTree!$C$2:$C$500,TechTree!$D$2:$D$500,"Not Valid Combination",0,1)</f>
        <v>highPerformanceFuelSystems</v>
      </c>
      <c r="N35" s="8" t="s">
        <v>337</v>
      </c>
      <c r="O35" s="8">
        <v>7</v>
      </c>
      <c r="P35" s="8" t="s">
        <v>290</v>
      </c>
      <c r="U35" s="10" t="s">
        <v>244</v>
      </c>
      <c r="V35" s="10" t="s">
        <v>260</v>
      </c>
      <c r="W35" s="10" t="s">
        <v>578</v>
      </c>
      <c r="X35" s="10" t="s">
        <v>295</v>
      </c>
      <c r="Y35" s="10" t="s">
        <v>304</v>
      </c>
      <c r="Z35" s="10" t="s">
        <v>330</v>
      </c>
      <c r="AB35" s="12" t="str">
        <f t="shared" si="2"/>
        <v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5" s="14"/>
      <c r="AD35" s="18" t="s">
        <v>330</v>
      </c>
      <c r="AE35" s="18"/>
      <c r="AF35" s="18"/>
      <c r="AG35" s="18"/>
      <c r="AH35" s="18"/>
      <c r="AI35" s="18"/>
      <c r="AJ35" s="18"/>
      <c r="AK35" s="19" t="str">
        <f t="shared" si="5"/>
        <v/>
      </c>
      <c r="AL35" s="14"/>
      <c r="AM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",U35),IF(P35="Engine",_xlfn.CONCAT("    engineUpgradeType = ",V35,CHAR(10),Parts!AP35,CHAR(10),"    enginePartUpgradeName = ",W35),IF(P35="Parachute","    parachuteUpgradeType = standard",IF(P35="Solar",_xlfn.CONCAT("    solarPanelUpgradeTier = ",O35),IF(OR(P35="System",P35="System and Space Capability")=TRUE,_xlfn.CONCAT("    spacePlaneSystemUpgradeType = ",W35,IF(P35="System and Space Capability",_xlfn.CONCAT(CHAR(10),"    spaceplaneUpgradeType = spaceCapable",CHAR(10),"    baseSkinTemp = ",CHAR(10),"    upgradeSkinTemp = "),"")),IF(P35="Fuel Tank",IF(X35="NA/Balloon","    KiwiFuelSwitchIgnore = true",IF(X35="standardLiquidFuel",_xlfn.CONCAT("    fuelTankUpgradeType = ",X35,CHAR(10),"    fuelTankSizeUpgrade = ",Y35),_xlfn.CONCAT("    fuelTankUpgradeType = ",X35))),IF(P35="RCS","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5" s="16" t="str">
        <f>IF(P35="Engine",VLOOKUP(V35,EngineUpgrades!$A$2:$C$19,2,FALSE),"")</f>
        <v/>
      </c>
      <c r="AO35" s="16" t="str">
        <f>IF(P35="Engine",VLOOKUP(V35,EngineUpgrades!$A$2:$C$19,3,FALSE),"")</f>
        <v/>
      </c>
      <c r="AP35" s="15" t="str">
        <f>_xlfn.XLOOKUP(AN35,EngineUpgrades!$D$1:$J$1,EngineUpgrades!$D$17:$J$17,"",0,1)</f>
        <v/>
      </c>
      <c r="AQ35" s="17">
        <v>2</v>
      </c>
      <c r="AR35" s="16" t="str">
        <f>IF(P35="Engine",_xlfn.XLOOKUP(_xlfn.CONCAT(N35,O35+AQ35),TechTree!$C$2:$C$500,TechTree!$D$2:$D$500,"Not Valid Combination",0,1),"")</f>
        <v/>
      </c>
    </row>
    <row r="36" spans="1:44" ht="252.5" x14ac:dyDescent="0.35">
      <c r="A36" t="s">
        <v>370</v>
      </c>
      <c r="B36" t="s">
        <v>478</v>
      </c>
      <c r="C36" t="s">
        <v>479</v>
      </c>
      <c r="D36" t="s">
        <v>480</v>
      </c>
      <c r="E36" t="s">
        <v>374</v>
      </c>
      <c r="F36" t="s">
        <v>11</v>
      </c>
      <c r="G36">
        <v>115000</v>
      </c>
      <c r="H36">
        <v>209000</v>
      </c>
      <c r="I36">
        <v>61</v>
      </c>
      <c r="J36" t="s">
        <v>130</v>
      </c>
      <c r="L36" s="12" t="str">
        <f t="shared" si="4"/>
        <v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v>
      </c>
      <c r="M36" s="9" t="str">
        <f>_xlfn.XLOOKUP(_xlfn.CONCAT(N36,O36),TechTree!$C$2:$C$500,TechTree!$D$2:$D$500,"Not Valid Combination",0,1)</f>
        <v>experimentalCryoRocketry</v>
      </c>
      <c r="N36" s="8" t="s">
        <v>215</v>
      </c>
      <c r="O36" s="8">
        <v>8</v>
      </c>
      <c r="P36" s="8" t="s">
        <v>11</v>
      </c>
      <c r="Q36" s="10" t="s">
        <v>619</v>
      </c>
      <c r="U36" s="10" t="s">
        <v>244</v>
      </c>
      <c r="V36" s="10" t="s">
        <v>713</v>
      </c>
      <c r="X36" s="10" t="s">
        <v>295</v>
      </c>
      <c r="Y36" s="10" t="s">
        <v>304</v>
      </c>
      <c r="Z36" s="10" t="s">
        <v>330</v>
      </c>
      <c r="AB36" s="12" t="str">
        <f t="shared" si="2"/>
        <v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v>
      </c>
      <c r="AC36" s="14"/>
      <c r="AD36" s="18" t="s">
        <v>330</v>
      </c>
      <c r="AE36" s="18"/>
      <c r="AF36" s="18"/>
      <c r="AG36" s="18"/>
      <c r="AH36" s="18"/>
      <c r="AI36" s="18"/>
      <c r="AJ36" s="18"/>
      <c r="AK36" s="19" t="str">
        <f t="shared" si="5"/>
        <v/>
      </c>
      <c r="AL36" s="14"/>
      <c r="AM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",U36),IF(P36="Engine",_xlfn.CONCAT("    engineUpgradeType = ",V36,CHAR(10),Parts!AP36,CHAR(10),"    enginePartUpgradeName = ",W36),IF(P36="Parachute","    parachuteUpgradeType = standard",IF(P36="Solar",_xlfn.CONCAT("    solarPanelUpgradeTier = ",O36),IF(OR(P36="System",P36="System and Space Capability")=TRUE,_xlfn.CONCAT("    spacePlaneSystemUpgradeType = ",W36,IF(P36="System and Space Capability",_xlfn.CONCAT(CHAR(10),"    spaceplaneUpgradeType = spaceCapable",CHAR(10),"    baseSkinTemp = ",CHAR(10),"    upgradeSkinTemp = "),"")),IF(P36="Fuel Tank",IF(X36="NA/Balloon","    KiwiFuelSwitchIgnore = true",IF(X36="standardLiquidFuel",_xlfn.CONCAT("    fuelTankUpgradeType = ",X36,CHAR(10),"    fuelTankSizeUpgrade = ",Y36),_xlfn.CONCAT("    fuelTankUpgradeType = ",X36))),IF(P36="RCS","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</v>
      </c>
      <c r="AN36" s="16" t="str">
        <f>IF(P36="Engine",VLOOKUP(V36,EngineUpgrades!$A$2:$C$19,2,FALSE),"")</f>
        <v>dualCryoFuel</v>
      </c>
      <c r="AO36" s="16" t="str">
        <f>IF(P36="Engine",VLOOKUP(V36,EngineUpgrades!$A$2:$C$19,3,FALSE),"")</f>
        <v>HYDROLOX</v>
      </c>
      <c r="AP36" s="15" t="str">
        <f>_xlfn.XLOOKUP(AN36,EngineUpgrades!$D$1:$J$1,EngineUpgrades!$D$17:$J$17,"",0,1)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AQ36" s="17">
        <v>2</v>
      </c>
      <c r="AR36" s="16" t="str">
        <f>IF(P36="Engine",_xlfn.XLOOKUP(_xlfn.CONCAT(N36,O36+AQ36),TechTree!$C$2:$C$500,TechTree!$D$2:$D$500,"Not Valid Combination",0,1),"")</f>
        <v>colossalCryoRocketry</v>
      </c>
    </row>
    <row r="37" spans="1:44" ht="65" hidden="1" customHeight="1" x14ac:dyDescent="0.35">
      <c r="A37" t="s">
        <v>370</v>
      </c>
      <c r="B37" t="s">
        <v>481</v>
      </c>
      <c r="C37" t="s">
        <v>482</v>
      </c>
      <c r="D37" t="s">
        <v>483</v>
      </c>
      <c r="E37" t="s">
        <v>374</v>
      </c>
      <c r="F37" t="s">
        <v>393</v>
      </c>
      <c r="G37">
        <v>1200</v>
      </c>
      <c r="H37">
        <v>600</v>
      </c>
      <c r="I37">
        <v>2.5000000000000001E-2</v>
      </c>
      <c r="J37" t="s">
        <v>88</v>
      </c>
      <c r="L37" s="12" t="str">
        <f t="shared" si="4"/>
        <v>@PART[TE_19_C_Dragon_Solar_Shield]:AFTER[TundraExploration] // UD-7 Aerodynamic Cover
{
    @TechRequired = advMetalworks
    spacePlaneSystemUpgradeType = tundra
}</v>
      </c>
      <c r="M37" s="9" t="str">
        <f>_xlfn.XLOOKUP(_xlfn.CONCAT(N37,O37),TechTree!$C$2:$C$500,TechTree!$D$2:$D$500,"Not Valid Combination",0,1)</f>
        <v>advMetalworks</v>
      </c>
      <c r="N37" s="8" t="s">
        <v>208</v>
      </c>
      <c r="O37" s="8">
        <v>6</v>
      </c>
      <c r="P37" s="8" t="s">
        <v>290</v>
      </c>
      <c r="U37" s="10" t="s">
        <v>244</v>
      </c>
      <c r="V37" s="10" t="s">
        <v>260</v>
      </c>
      <c r="W37" s="10" t="s">
        <v>578</v>
      </c>
      <c r="X37" s="10" t="s">
        <v>295</v>
      </c>
      <c r="Y37" s="10" t="s">
        <v>304</v>
      </c>
      <c r="Z37" s="10" t="s">
        <v>330</v>
      </c>
      <c r="AB37" s="12" t="str">
        <f t="shared" si="2"/>
        <v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7" s="14"/>
      <c r="AD37" s="18" t="s">
        <v>330</v>
      </c>
      <c r="AE37" s="18"/>
      <c r="AF37" s="18"/>
      <c r="AG37" s="18"/>
      <c r="AH37" s="18"/>
      <c r="AI37" s="18"/>
      <c r="AJ37" s="18"/>
      <c r="AK37" s="19" t="str">
        <f t="shared" si="5"/>
        <v/>
      </c>
      <c r="AL37" s="14"/>
      <c r="AM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",U37),IF(P37="Engine",_xlfn.CONCAT("    engineUpgradeType = ",V37,CHAR(10),Parts!AP37,CHAR(10),"    enginePartUpgradeName = ",W37),IF(P37="Parachute","    parachuteUpgradeType = standard",IF(P37="Solar",_xlfn.CONCAT("    solarPanelUpgradeTier = ",O37),IF(OR(P37="System",P37="System and Space Capability")=TRUE,_xlfn.CONCAT("    spacePlaneSystemUpgradeType = ",W37,IF(P37="System and Space Capability",_xlfn.CONCAT(CHAR(10),"    spaceplaneUpgradeType = spaceCapable",CHAR(10),"    baseSkinTemp = ",CHAR(10),"    upgradeSkinTemp = "),"")),IF(P37="Fuel Tank",IF(X37="NA/Balloon","    KiwiFuelSwitchIgnore = true",IF(X37="standardLiquidFuel",_xlfn.CONCAT("    fuelTankUpgradeType = ",X37,CHAR(10),"    fuelTankSizeUpgrade = ",Y37),_xlfn.CONCAT("    fuelTankUpgradeType = ",X37))),IF(P37="RCS","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7" s="16" t="str">
        <f>IF(P37="Engine",VLOOKUP(V37,EngineUpgrades!$A$2:$C$19,2,FALSE),"")</f>
        <v/>
      </c>
      <c r="AO37" s="16" t="str">
        <f>IF(P37="Engine",VLOOKUP(V37,EngineUpgrades!$A$2:$C$19,3,FALSE),"")</f>
        <v/>
      </c>
      <c r="AP37" s="15" t="str">
        <f>_xlfn.XLOOKUP(AN37,EngineUpgrades!$D$1:$J$1,EngineUpgrades!$D$17:$J$17,"",0,1)</f>
        <v/>
      </c>
      <c r="AQ37" s="17">
        <v>2</v>
      </c>
      <c r="AR37" s="16" t="str">
        <f>IF(P37="Engine",_xlfn.XLOOKUP(_xlfn.CONCAT(N37,O37+AQ37),TechTree!$C$2:$C$500,TechTree!$D$2:$D$500,"Not Valid Combination",0,1),"")</f>
        <v/>
      </c>
    </row>
    <row r="38" spans="1:44" ht="65" hidden="1" customHeight="1" x14ac:dyDescent="0.35">
      <c r="A38" t="s">
        <v>370</v>
      </c>
      <c r="B38" t="s">
        <v>484</v>
      </c>
      <c r="C38" t="s">
        <v>485</v>
      </c>
      <c r="D38" t="s">
        <v>486</v>
      </c>
      <c r="E38" t="s">
        <v>374</v>
      </c>
      <c r="F38" t="s">
        <v>393</v>
      </c>
      <c r="G38">
        <v>1200</v>
      </c>
      <c r="H38">
        <v>600</v>
      </c>
      <c r="I38">
        <v>2.5000000000000001E-2</v>
      </c>
      <c r="J38" t="s">
        <v>88</v>
      </c>
      <c r="L38" s="12" t="str">
        <f t="shared" si="4"/>
        <v>@PART[TE_19_C-Dragon_Nosecone]:AFTER[TundraExploration] // SX-21 Aerodynamic Shroud
{
    @TechRequired = advMetalworks
    spacePlaneSystemUpgradeType = tundra
}</v>
      </c>
      <c r="M38" s="9" t="str">
        <f>_xlfn.XLOOKUP(_xlfn.CONCAT(N38,O38),TechTree!$C$2:$C$500,TechTree!$D$2:$D$500,"Not Valid Combination",0,1)</f>
        <v>advMetalworks</v>
      </c>
      <c r="N38" s="8" t="s">
        <v>208</v>
      </c>
      <c r="O38" s="8">
        <v>6</v>
      </c>
      <c r="P38" s="8" t="s">
        <v>290</v>
      </c>
      <c r="U38" s="10" t="s">
        <v>244</v>
      </c>
      <c r="V38" s="10" t="s">
        <v>260</v>
      </c>
      <c r="W38" s="10" t="s">
        <v>578</v>
      </c>
      <c r="X38" s="10" t="s">
        <v>295</v>
      </c>
      <c r="Y38" s="10" t="s">
        <v>304</v>
      </c>
      <c r="Z38" s="10" t="s">
        <v>330</v>
      </c>
      <c r="AB38" s="12" t="str">
        <f t="shared" si="2"/>
        <v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8" s="14"/>
      <c r="AD38" s="18" t="s">
        <v>330</v>
      </c>
      <c r="AE38" s="18"/>
      <c r="AF38" s="18"/>
      <c r="AG38" s="18"/>
      <c r="AH38" s="18"/>
      <c r="AI38" s="18"/>
      <c r="AJ38" s="18"/>
      <c r="AK38" s="19" t="str">
        <f t="shared" si="5"/>
        <v/>
      </c>
      <c r="AL38" s="14"/>
      <c r="AM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",U38),IF(P38="Engine",_xlfn.CONCAT("    engineUpgradeType = ",V38,CHAR(10),Parts!AP38,CHAR(10),"    enginePartUpgradeName = ",W38),IF(P38="Parachute","    parachuteUpgradeType = standard",IF(P38="Solar",_xlfn.CONCAT("    solarPanelUpgradeTier = ",O38),IF(OR(P38="System",P38="System and Space Capability")=TRUE,_xlfn.CONCAT("    spacePlaneSystemUpgradeType = ",W38,IF(P38="System and Space Capability",_xlfn.CONCAT(CHAR(10),"    spaceplaneUpgradeType = spaceCapable",CHAR(10),"    baseSkinTemp = ",CHAR(10),"    upgradeSkinTemp = "),"")),IF(P38="Fuel Tank",IF(X38="NA/Balloon","    KiwiFuelSwitchIgnore = true",IF(X38="standardLiquidFuel",_xlfn.CONCAT("    fuelTankUpgradeType = ",X38,CHAR(10),"    fuelTankSizeUpgrade = ",Y38),_xlfn.CONCAT("    fuelTankUpgradeType = ",X38))),IF(P38="RCS","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8" s="16" t="str">
        <f>IF(P38="Engine",VLOOKUP(V38,EngineUpgrades!$A$2:$C$19,2,FALSE),"")</f>
        <v/>
      </c>
      <c r="AO38" s="16" t="str">
        <f>IF(P38="Engine",VLOOKUP(V38,EngineUpgrades!$A$2:$C$19,3,FALSE),"")</f>
        <v/>
      </c>
      <c r="AP38" s="15" t="str">
        <f>_xlfn.XLOOKUP(AN38,EngineUpgrades!$D$1:$J$1,EngineUpgrades!$D$17:$J$17,"",0,1)</f>
        <v/>
      </c>
      <c r="AQ38" s="17">
        <v>2</v>
      </c>
      <c r="AR38" s="16" t="str">
        <f>IF(P38="Engine",_xlfn.XLOOKUP(_xlfn.CONCAT(N38,O38+AQ38),TechTree!$C$2:$C$500,TechTree!$D$2:$D$500,"Not Valid Combination",0,1),"")</f>
        <v/>
      </c>
    </row>
    <row r="39" spans="1:44" ht="65" hidden="1" customHeight="1" x14ac:dyDescent="0.35">
      <c r="A39" t="s">
        <v>370</v>
      </c>
      <c r="B39" t="s">
        <v>487</v>
      </c>
      <c r="C39" t="s">
        <v>488</v>
      </c>
      <c r="D39" t="s">
        <v>489</v>
      </c>
      <c r="E39" t="s">
        <v>374</v>
      </c>
      <c r="F39" t="s">
        <v>490</v>
      </c>
      <c r="G39">
        <v>7300</v>
      </c>
      <c r="H39">
        <v>600</v>
      </c>
      <c r="I39">
        <v>0.2</v>
      </c>
      <c r="J39" t="s">
        <v>88</v>
      </c>
      <c r="L39" s="12" t="str">
        <f t="shared" si="4"/>
        <v>@PART[TE_19_C_Dragon_Decoupler]:AFTER[TundraExploration] // VC-13C SpaceCraft Separator
{
    @TechRequired = enginePlates
    spacePlaneSystemUpgradeType = tundra
}</v>
      </c>
      <c r="M39" s="9" t="str">
        <f>_xlfn.XLOOKUP(_xlfn.CONCAT(N39,O39),TechTree!$C$2:$C$500,TechTree!$D$2:$D$500,"Not Valid Combination",0,1)</f>
        <v>enginePlates</v>
      </c>
      <c r="N39" s="8" t="s">
        <v>213</v>
      </c>
      <c r="O39" s="8">
        <v>6</v>
      </c>
      <c r="P39" s="8" t="s">
        <v>290</v>
      </c>
      <c r="U39" s="10" t="s">
        <v>244</v>
      </c>
      <c r="V39" s="10" t="s">
        <v>260</v>
      </c>
      <c r="W39" s="10" t="s">
        <v>578</v>
      </c>
      <c r="X39" s="10" t="s">
        <v>295</v>
      </c>
      <c r="Y39" s="10" t="s">
        <v>304</v>
      </c>
      <c r="Z39" s="10" t="s">
        <v>330</v>
      </c>
      <c r="AB39" s="12" t="str">
        <f t="shared" si="2"/>
        <v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39" s="14"/>
      <c r="AD39" s="18" t="s">
        <v>330</v>
      </c>
      <c r="AE39" s="18"/>
      <c r="AF39" s="18"/>
      <c r="AG39" s="18"/>
      <c r="AH39" s="18"/>
      <c r="AI39" s="18"/>
      <c r="AJ39" s="18"/>
      <c r="AK39" s="19" t="str">
        <f t="shared" si="5"/>
        <v/>
      </c>
      <c r="AL39" s="14"/>
      <c r="AM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",U39),IF(P39="Engine",_xlfn.CONCAT("    engineUpgradeType = ",V39,CHAR(10),Parts!AP39,CHAR(10),"    enginePartUpgradeName = ",W39),IF(P39="Parachute","    parachuteUpgradeType = standard",IF(P39="Solar",_xlfn.CONCAT("    solarPanelUpgradeTier = ",O39),IF(OR(P39="System",P39="System and Space Capability")=TRUE,_xlfn.CONCAT("    spacePlaneSystemUpgradeType = ",W39,IF(P39="System and Space Capability",_xlfn.CONCAT(CHAR(10),"    spaceplaneUpgradeType = spaceCapable",CHAR(10),"    baseSkinTemp = ",CHAR(10),"    upgradeSkinTemp = "),"")),IF(P39="Fuel Tank",IF(X39="NA/Balloon","    KiwiFuelSwitchIgnore = true",IF(X39="standardLiquidFuel",_xlfn.CONCAT("    fuelTankUpgradeType = ",X39,CHAR(10),"    fuelTankSizeUpgrade = ",Y39),_xlfn.CONCAT("    fuelTankUpgradeType = ",X39))),IF(P39="RCS","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39" s="16" t="str">
        <f>IF(P39="Engine",VLOOKUP(V39,EngineUpgrades!$A$2:$C$19,2,FALSE),"")</f>
        <v/>
      </c>
      <c r="AO39" s="16" t="str">
        <f>IF(P39="Engine",VLOOKUP(V39,EngineUpgrades!$A$2:$C$19,3,FALSE),"")</f>
        <v/>
      </c>
      <c r="AP39" s="15" t="str">
        <f>_xlfn.XLOOKUP(AN39,EngineUpgrades!$D$1:$J$1,EngineUpgrades!$D$17:$J$17,"",0,1)</f>
        <v/>
      </c>
      <c r="AQ39" s="17">
        <v>2</v>
      </c>
      <c r="AR39" s="16" t="str">
        <f>IF(P39="Engine",_xlfn.XLOOKUP(_xlfn.CONCAT(N39,O39+AQ39),TechTree!$C$2:$C$500,TechTree!$D$2:$D$500,"Not Valid Combination",0,1),"")</f>
        <v/>
      </c>
    </row>
    <row r="40" spans="1:44" ht="192.5" hidden="1" x14ac:dyDescent="0.35">
      <c r="A40" t="s">
        <v>370</v>
      </c>
      <c r="B40" t="s">
        <v>491</v>
      </c>
      <c r="C40" t="s">
        <v>492</v>
      </c>
      <c r="D40" t="s">
        <v>493</v>
      </c>
      <c r="E40" t="s">
        <v>374</v>
      </c>
      <c r="F40" t="s">
        <v>378</v>
      </c>
      <c r="G40">
        <v>24500</v>
      </c>
      <c r="H40">
        <v>2000</v>
      </c>
      <c r="I40">
        <v>0.3</v>
      </c>
      <c r="J40" t="s">
        <v>88</v>
      </c>
      <c r="L40" s="12" t="str">
        <f t="shared" si="4"/>
        <v>@PART[TE_19_C-Dragon_Trunk]:AFTER[TundraExploration] // SRC-9 Unpressurized Cargo Trunk
{
    @TechRequired = logistics
    spacePlaneSystemUpgradeType = tundra
}</v>
      </c>
      <c r="M40" s="9" t="str">
        <f>_xlfn.XLOOKUP(_xlfn.CONCAT(N40,O40),TechTree!$C$2:$C$500,TechTree!$D$2:$D$500,"Not Valid Combination",0,1)</f>
        <v>logistics</v>
      </c>
      <c r="N40" s="8" t="s">
        <v>225</v>
      </c>
      <c r="O40" s="8">
        <v>6</v>
      </c>
      <c r="P40" s="8" t="s">
        <v>290</v>
      </c>
      <c r="U40" s="10" t="s">
        <v>244</v>
      </c>
      <c r="V40" s="10" t="s">
        <v>260</v>
      </c>
      <c r="W40" s="10" t="s">
        <v>578</v>
      </c>
      <c r="X40" s="10" t="s">
        <v>295</v>
      </c>
      <c r="Y40" s="10" t="s">
        <v>304</v>
      </c>
      <c r="Z40" s="10" t="s">
        <v>330</v>
      </c>
      <c r="AB40" s="12" t="str">
        <f t="shared" si="2"/>
        <v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0" s="14"/>
      <c r="AD40" s="18" t="s">
        <v>330</v>
      </c>
      <c r="AE40" s="18"/>
      <c r="AF40" s="18"/>
      <c r="AG40" s="18"/>
      <c r="AH40" s="18"/>
      <c r="AI40" s="18"/>
      <c r="AJ40" s="18"/>
      <c r="AK40" s="19" t="str">
        <f t="shared" si="5"/>
        <v/>
      </c>
      <c r="AL40" s="14"/>
      <c r="AM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",U40),IF(P40="Engine",_xlfn.CONCAT("    engineUpgradeType = ",V40,CHAR(10),Parts!AP40,CHAR(10),"    enginePartUpgradeName = ",W40),IF(P40="Parachute","    parachuteUpgradeType = standard",IF(P40="Solar",_xlfn.CONCAT("    solarPanelUpgradeTier = ",O40),IF(OR(P40="System",P40="System and Space Capability")=TRUE,_xlfn.CONCAT("    spacePlaneSystemUpgradeType = ",W40,IF(P40="System and Space Capability",_xlfn.CONCAT(CHAR(10),"    spaceplaneUpgradeType = spaceCapable",CHAR(10),"    baseSkinTemp = ",CHAR(10),"    upgradeSkinTemp = "),"")),IF(P40="Fuel Tank",IF(X40="NA/Balloon","    KiwiFuelSwitchIgnore = true",IF(X40="standardLiquidFuel",_xlfn.CONCAT("    fuelTankUpgradeType = ",X40,CHAR(10),"    fuelTankSizeUpgrade = ",Y40),_xlfn.CONCAT("    fuelTankUpgradeType = ",X40))),IF(P40="RCS","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0" s="16" t="str">
        <f>IF(P40="Engine",VLOOKUP(V40,EngineUpgrades!$A$2:$C$19,2,FALSE),"")</f>
        <v/>
      </c>
      <c r="AO40" s="16" t="str">
        <f>IF(P40="Engine",VLOOKUP(V40,EngineUpgrades!$A$2:$C$19,3,FALSE),"")</f>
        <v/>
      </c>
      <c r="AP40" s="15" t="str">
        <f>_xlfn.XLOOKUP(AN40,EngineUpgrades!$D$1:$J$1,EngineUpgrades!$D$17:$J$17,"",0,1)</f>
        <v/>
      </c>
      <c r="AQ40" s="17">
        <v>2</v>
      </c>
      <c r="AR40" s="16" t="str">
        <f>IF(P40="Engine",_xlfn.XLOOKUP(_xlfn.CONCAT(N40,O40+AQ40),TechTree!$C$2:$C$500,TechTree!$D$2:$D$500,"Not Valid Combination",0,1),"")</f>
        <v/>
      </c>
    </row>
    <row r="41" spans="1:44" ht="60.5" hidden="1" x14ac:dyDescent="0.35">
      <c r="A41" t="s">
        <v>370</v>
      </c>
      <c r="B41" t="s">
        <v>494</v>
      </c>
      <c r="C41" t="s">
        <v>495</v>
      </c>
      <c r="D41" t="s">
        <v>496</v>
      </c>
      <c r="E41" t="s">
        <v>385</v>
      </c>
      <c r="F41" t="s">
        <v>10</v>
      </c>
      <c r="G41">
        <v>12500</v>
      </c>
      <c r="H41">
        <v>2200</v>
      </c>
      <c r="I41">
        <v>0.15</v>
      </c>
      <c r="J41" t="s">
        <v>61</v>
      </c>
      <c r="L41" s="12" t="str">
        <f t="shared" si="4"/>
        <v>@PART[TE_CargoV2_Panel]:AFTER[TundraExploration] // WK-41 1x4 Solar Array
{
    @TechRequired = largeElectrics
    solarPanelUpgradeTier = 6
}</v>
      </c>
      <c r="M41" s="9" t="str">
        <f>_xlfn.XLOOKUP(_xlfn.CONCAT(N41,O41),TechTree!$C$2:$C$500,TechTree!$D$2:$D$500,"Not Valid Combination",0,1)</f>
        <v>largeElectrics</v>
      </c>
      <c r="N41" s="8" t="s">
        <v>212</v>
      </c>
      <c r="O41" s="8">
        <v>6</v>
      </c>
      <c r="P41" s="8" t="s">
        <v>292</v>
      </c>
      <c r="U41" s="10" t="s">
        <v>244</v>
      </c>
      <c r="V41" s="10" t="s">
        <v>260</v>
      </c>
      <c r="X41" s="10" t="s">
        <v>295</v>
      </c>
      <c r="Y41" s="10" t="s">
        <v>304</v>
      </c>
      <c r="Z41" s="10" t="s">
        <v>330</v>
      </c>
      <c r="AB41" s="12" t="str">
        <f t="shared" si="2"/>
        <v/>
      </c>
      <c r="AC41" s="14"/>
      <c r="AD41" s="18" t="s">
        <v>330</v>
      </c>
      <c r="AE41" s="18"/>
      <c r="AF41" s="18"/>
      <c r="AG41" s="18"/>
      <c r="AH41" s="18"/>
      <c r="AI41" s="18"/>
      <c r="AJ41" s="18"/>
      <c r="AK41" s="19" t="str">
        <f t="shared" si="5"/>
        <v/>
      </c>
      <c r="AL41" s="14"/>
      <c r="AM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",U41),IF(P41="Engine",_xlfn.CONCAT("    engineUpgradeType = ",V41,CHAR(10),Parts!AP41,CHAR(10),"    enginePartUpgradeName = ",W41),IF(P41="Parachute","    parachuteUpgradeType = standard",IF(P41="Solar",_xlfn.CONCAT("    solarPanelUpgradeTier = ",O41),IF(OR(P41="System",P41="System and Space Capability")=TRUE,_xlfn.CONCAT("    spacePlaneSystemUpgradeType = ",W41,IF(P41="System and Space Capability",_xlfn.CONCAT(CHAR(10),"    spaceplaneUpgradeType = spaceCapable",CHAR(10),"    baseSkinTemp = ",CHAR(10),"    upgradeSkinTemp = "),"")),IF(P41="Fuel Tank",IF(X41="NA/Balloon","    KiwiFuelSwitchIgnore = true",IF(X41="standardLiquidFuel",_xlfn.CONCAT("    fuelTankUpgradeType = ",X41,CHAR(10),"    fuelTankSizeUpgrade = ",Y41),_xlfn.CONCAT("    fuelTankUpgradeType = ",X41))),IF(P41="RCS","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N41" s="16" t="str">
        <f>IF(P41="Engine",VLOOKUP(V41,EngineUpgrades!$A$2:$C$19,2,FALSE),"")</f>
        <v/>
      </c>
      <c r="AO41" s="16" t="str">
        <f>IF(P41="Engine",VLOOKUP(V41,EngineUpgrades!$A$2:$C$19,3,FALSE),"")</f>
        <v/>
      </c>
      <c r="AP41" s="15" t="str">
        <f>_xlfn.XLOOKUP(AN41,EngineUpgrades!$D$1:$J$1,EngineUpgrades!$D$17:$J$17,"",0,1)</f>
        <v/>
      </c>
      <c r="AQ41" s="17">
        <v>2</v>
      </c>
      <c r="AR41" s="16" t="str">
        <f>IF(P41="Engine",_xlfn.XLOOKUP(_xlfn.CONCAT(N41,O41+AQ41),TechTree!$C$2:$C$500,TechTree!$D$2:$D$500,"Not Valid Combination",0,1),"")</f>
        <v/>
      </c>
    </row>
    <row r="42" spans="1:44" ht="192.5" hidden="1" x14ac:dyDescent="0.35">
      <c r="A42" t="s">
        <v>370</v>
      </c>
      <c r="B42" t="s">
        <v>497</v>
      </c>
      <c r="C42" t="s">
        <v>498</v>
      </c>
      <c r="D42" t="s">
        <v>499</v>
      </c>
      <c r="E42" t="s">
        <v>374</v>
      </c>
      <c r="F42" t="s">
        <v>6</v>
      </c>
      <c r="G42">
        <v>33000</v>
      </c>
      <c r="H42">
        <v>4200</v>
      </c>
      <c r="I42">
        <v>0.82799999999999996</v>
      </c>
      <c r="J42" t="s">
        <v>88</v>
      </c>
      <c r="L42" s="12" t="str">
        <f t="shared" si="4"/>
        <v>@PART[TE_19_C-Dragon_Pod]:AFTER[TundraExploration] // Gigan Command Pod
{
    @TechRequired = earlyLogistics
    spacePlaneSystemUpgradeType = tundra
}</v>
      </c>
      <c r="M42" s="9" t="str">
        <f>_xlfn.XLOOKUP(_xlfn.CONCAT(N42,O42),TechTree!$C$2:$C$500,TechTree!$D$2:$D$500,"Not Valid Combination",0,1)</f>
        <v>earlyLogistics</v>
      </c>
      <c r="N42" s="8" t="s">
        <v>225</v>
      </c>
      <c r="O42" s="8">
        <v>5</v>
      </c>
      <c r="P42" s="8" t="s">
        <v>290</v>
      </c>
      <c r="U42" s="10" t="s">
        <v>244</v>
      </c>
      <c r="V42" s="10" t="s">
        <v>260</v>
      </c>
      <c r="W42" s="10" t="s">
        <v>578</v>
      </c>
      <c r="X42" s="10" t="s">
        <v>295</v>
      </c>
      <c r="Y42" s="10" t="s">
        <v>304</v>
      </c>
      <c r="Z42" s="10" t="s">
        <v>330</v>
      </c>
      <c r="AB42" s="12" t="str">
        <f t="shared" si="2"/>
        <v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2" s="14"/>
      <c r="AD42" s="18" t="s">
        <v>330</v>
      </c>
      <c r="AE42" s="18"/>
      <c r="AF42" s="18"/>
      <c r="AG42" s="18"/>
      <c r="AH42" s="18"/>
      <c r="AI42" s="18"/>
      <c r="AJ42" s="18"/>
      <c r="AK42" s="19" t="str">
        <f t="shared" si="5"/>
        <v/>
      </c>
      <c r="AL42" s="14"/>
      <c r="AM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",U42),IF(P42="Engine",_xlfn.CONCAT("    engineUpgradeType = ",V42,CHAR(10),Parts!AP42,CHAR(10),"    enginePartUpgradeName = ",W42),IF(P42="Parachute","    parachuteUpgradeType = standard",IF(P42="Solar",_xlfn.CONCAT("    solarPanelUpgradeTier = ",O42),IF(OR(P42="System",P42="System and Space Capability")=TRUE,_xlfn.CONCAT("    spacePlaneSystemUpgradeType = ",W42,IF(P42="System and Space Capability",_xlfn.CONCAT(CHAR(10),"    spaceplaneUpgradeType = spaceCapable",CHAR(10),"    baseSkinTemp = ",CHAR(10),"    upgradeSkinTemp = "),"")),IF(P42="Fuel Tank",IF(X42="NA/Balloon","    KiwiFuelSwitchIgnore = true",IF(X42="standardLiquidFuel",_xlfn.CONCAT("    fuelTankUpgradeType = ",X42,CHAR(10),"    fuelTankSizeUpgrade = ",Y42),_xlfn.CONCAT("    fuelTankUpgradeType = ",X42))),IF(P42="RCS","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2" s="16" t="str">
        <f>IF(P42="Engine",VLOOKUP(V42,EngineUpgrades!$A$2:$C$19,2,FALSE),"")</f>
        <v/>
      </c>
      <c r="AO42" s="16" t="str">
        <f>IF(P42="Engine",VLOOKUP(V42,EngineUpgrades!$A$2:$C$19,3,FALSE),"")</f>
        <v/>
      </c>
      <c r="AP42" s="15" t="str">
        <f>_xlfn.XLOOKUP(AN42,EngineUpgrades!$D$1:$J$1,EngineUpgrades!$D$17:$J$17,"",0,1)</f>
        <v/>
      </c>
      <c r="AQ42" s="17">
        <v>2</v>
      </c>
      <c r="AR42" s="16" t="str">
        <f>IF(P42="Engine",_xlfn.XLOOKUP(_xlfn.CONCAT(N42,O42+AQ42),TechTree!$C$2:$C$500,TechTree!$D$2:$D$500,"Not Valid Combination",0,1),"")</f>
        <v/>
      </c>
    </row>
    <row r="43" spans="1:44" ht="48.5" hidden="1" x14ac:dyDescent="0.35">
      <c r="A43" t="s">
        <v>370</v>
      </c>
      <c r="B43" t="s">
        <v>500</v>
      </c>
      <c r="C43" t="s">
        <v>501</v>
      </c>
      <c r="D43" t="s">
        <v>502</v>
      </c>
      <c r="E43" t="s">
        <v>385</v>
      </c>
      <c r="F43" t="s">
        <v>386</v>
      </c>
      <c r="G43">
        <v>1400</v>
      </c>
      <c r="H43">
        <v>300</v>
      </c>
      <c r="I43">
        <v>0.5</v>
      </c>
      <c r="J43" t="s">
        <v>16</v>
      </c>
      <c r="L43" s="12" t="str">
        <f t="shared" si="4"/>
        <v>@PART[TE_19_C-Dragon_Heatshield]:AFTER[TundraExploration] // PICA-289 Heatshield
{
    @TechRequired = intermediateHeatManagement
}</v>
      </c>
      <c r="M43" s="9" t="str">
        <f>_xlfn.XLOOKUP(_xlfn.CONCAT(N43,O43),TechTree!$C$2:$C$500,TechTree!$D$2:$D$500,"Not Valid Combination",0,1)</f>
        <v>intermediateHeatManagement</v>
      </c>
      <c r="N43" s="8" t="s">
        <v>223</v>
      </c>
      <c r="O43" s="8">
        <v>6</v>
      </c>
      <c r="P43" s="8" t="s">
        <v>243</v>
      </c>
      <c r="U43" s="10" t="s">
        <v>244</v>
      </c>
      <c r="V43" s="10" t="s">
        <v>260</v>
      </c>
      <c r="X43" s="10" t="s">
        <v>295</v>
      </c>
      <c r="Y43" s="10" t="s">
        <v>304</v>
      </c>
      <c r="Z43" s="10" t="s">
        <v>330</v>
      </c>
      <c r="AB43" s="12" t="str">
        <f t="shared" si="2"/>
        <v/>
      </c>
      <c r="AC43" s="14"/>
      <c r="AD43" s="18" t="s">
        <v>330</v>
      </c>
      <c r="AE43" s="18"/>
      <c r="AF43" s="18"/>
      <c r="AG43" s="18"/>
      <c r="AH43" s="18"/>
      <c r="AI43" s="18"/>
      <c r="AJ43" s="18"/>
      <c r="AK43" s="19" t="str">
        <f t="shared" si="5"/>
        <v/>
      </c>
      <c r="AL43" s="14"/>
      <c r="AM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",U43),IF(P43="Engine",_xlfn.CONCAT("    engineUpgradeType = ",V43,CHAR(10),Parts!AP43,CHAR(10),"    enginePartUpgradeName = ",W43),IF(P43="Parachute","    parachuteUpgradeType = standard",IF(P43="Solar",_xlfn.CONCAT("    solarPanelUpgradeTier = ",O43),IF(OR(P43="System",P43="System and Space Capability")=TRUE,_xlfn.CONCAT("    spacePlaneSystemUpgradeType = ",W43,IF(P43="System and Space Capability",_xlfn.CONCAT(CHAR(10),"    spaceplaneUpgradeType = spaceCapable",CHAR(10),"    baseSkinTemp = ",CHAR(10),"    upgradeSkinTemp = "),"")),IF(P43="Fuel Tank",IF(X43="NA/Balloon","    KiwiFuelSwitchIgnore = true",IF(X43="standardLiquidFuel",_xlfn.CONCAT("    fuelTankUpgradeType = ",X43,CHAR(10),"    fuelTankSizeUpgrade = ",Y43),_xlfn.CONCAT("    fuelTankUpgradeType = ",X43))),IF(P43="RCS","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3" s="16" t="str">
        <f>IF(P43="Engine",VLOOKUP(V43,EngineUpgrades!$A$2:$C$19,2,FALSE),"")</f>
        <v/>
      </c>
      <c r="AO43" s="16" t="str">
        <f>IF(P43="Engine",VLOOKUP(V43,EngineUpgrades!$A$2:$C$19,3,FALSE),"")</f>
        <v/>
      </c>
      <c r="AP43" s="15" t="str">
        <f>_xlfn.XLOOKUP(AN43,EngineUpgrades!$D$1:$J$1,EngineUpgrades!$D$17:$J$17,"",0,1)</f>
        <v/>
      </c>
      <c r="AQ43" s="17">
        <v>2</v>
      </c>
      <c r="AR43" s="16" t="str">
        <f>IF(P43="Engine",_xlfn.XLOOKUP(_xlfn.CONCAT(N43,O43+AQ43),TechTree!$C$2:$C$500,TechTree!$D$2:$D$500,"Not Valid Combination",0,1),"")</f>
        <v/>
      </c>
    </row>
    <row r="44" spans="1:44" ht="192.5" hidden="1" x14ac:dyDescent="0.35">
      <c r="A44" t="s">
        <v>370</v>
      </c>
      <c r="B44" t="s">
        <v>503</v>
      </c>
      <c r="C44" t="s">
        <v>504</v>
      </c>
      <c r="D44" t="s">
        <v>505</v>
      </c>
      <c r="E44" t="s">
        <v>374</v>
      </c>
      <c r="F44" t="s">
        <v>490</v>
      </c>
      <c r="G44">
        <v>12200</v>
      </c>
      <c r="H44">
        <v>1200</v>
      </c>
      <c r="I44">
        <v>1E-3</v>
      </c>
      <c r="J44" t="s">
        <v>70</v>
      </c>
      <c r="L44" s="12" t="str">
        <f t="shared" si="4"/>
        <v>@PART[TE_FH_Decoupler]:AFTER[TundraExploration] // GH-02 Booster Decoupler
{
    @TechRequired = enginePlates
    spacePlaneSystemUpgradeType = tundra
}</v>
      </c>
      <c r="M44" s="9" t="str">
        <f>_xlfn.XLOOKUP(_xlfn.CONCAT(N44,O44),TechTree!$C$2:$C$500,TechTree!$D$2:$D$500,"Not Valid Combination",0,1)</f>
        <v>enginePlates</v>
      </c>
      <c r="N44" s="8" t="s">
        <v>213</v>
      </c>
      <c r="O44" s="8">
        <v>6</v>
      </c>
      <c r="P44" s="8" t="s">
        <v>290</v>
      </c>
      <c r="U44" s="10" t="s">
        <v>244</v>
      </c>
      <c r="V44" s="10" t="s">
        <v>260</v>
      </c>
      <c r="W44" s="10" t="s">
        <v>578</v>
      </c>
      <c r="X44" s="10" t="s">
        <v>295</v>
      </c>
      <c r="Y44" s="10" t="s">
        <v>304</v>
      </c>
      <c r="Z44" s="10" t="s">
        <v>330</v>
      </c>
      <c r="AB44" s="12" t="str">
        <f t="shared" si="2"/>
        <v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4" s="14"/>
      <c r="AD44" s="18" t="s">
        <v>330</v>
      </c>
      <c r="AE44" s="18"/>
      <c r="AF44" s="18"/>
      <c r="AG44" s="18"/>
      <c r="AH44" s="18"/>
      <c r="AI44" s="18"/>
      <c r="AJ44" s="18"/>
      <c r="AK44" s="19" t="str">
        <f t="shared" si="5"/>
        <v/>
      </c>
      <c r="AL44" s="14"/>
      <c r="AM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",U44),IF(P44="Engine",_xlfn.CONCAT("    engineUpgradeType = ",V44,CHAR(10),Parts!AP44,CHAR(10),"    enginePartUpgradeName = ",W44),IF(P44="Parachute","    parachuteUpgradeType = standard",IF(P44="Solar",_xlfn.CONCAT("    solarPanelUpgradeTier = ",O44),IF(OR(P44="System",P44="System and Space Capability")=TRUE,_xlfn.CONCAT("    spacePlaneSystemUpgradeType = ",W44,IF(P44="System and Space Capability",_xlfn.CONCAT(CHAR(10),"    spaceplaneUpgradeType = spaceCapable",CHAR(10),"    baseSkinTemp = ",CHAR(10),"    upgradeSkinTemp = "),"")),IF(P44="Fuel Tank",IF(X44="NA/Balloon","    KiwiFuelSwitchIgnore = true",IF(X44="standardLiquidFuel",_xlfn.CONCAT("    fuelTankUpgradeType = ",X44,CHAR(10),"    fuelTankSizeUpgrade = ",Y44),_xlfn.CONCAT("    fuelTankUpgradeType = ",X44))),IF(P44="RCS","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4" s="16" t="str">
        <f>IF(P44="Engine",VLOOKUP(V44,EngineUpgrades!$A$2:$C$19,2,FALSE),"")</f>
        <v/>
      </c>
      <c r="AO44" s="16" t="str">
        <f>IF(P44="Engine",VLOOKUP(V44,EngineUpgrades!$A$2:$C$19,3,FALSE),"")</f>
        <v/>
      </c>
      <c r="AP44" s="15" t="str">
        <f>_xlfn.XLOOKUP(AN44,EngineUpgrades!$D$1:$J$1,EngineUpgrades!$D$17:$J$17,"",0,1)</f>
        <v/>
      </c>
      <c r="AQ44" s="17">
        <v>2</v>
      </c>
      <c r="AR44" s="16" t="str">
        <f>IF(P44="Engine",_xlfn.XLOOKUP(_xlfn.CONCAT(N44,O44+AQ44),TechTree!$C$2:$C$500,TechTree!$D$2:$D$500,"Not Valid Combination",0,1),"")</f>
        <v/>
      </c>
    </row>
    <row r="45" spans="1:44" ht="192.5" hidden="1" x14ac:dyDescent="0.35">
      <c r="A45" t="s">
        <v>370</v>
      </c>
      <c r="B45" t="s">
        <v>506</v>
      </c>
      <c r="C45" t="s">
        <v>507</v>
      </c>
      <c r="D45" t="s">
        <v>508</v>
      </c>
      <c r="E45" t="s">
        <v>374</v>
      </c>
      <c r="F45" t="s">
        <v>6</v>
      </c>
      <c r="G45">
        <v>6200</v>
      </c>
      <c r="H45">
        <v>300</v>
      </c>
      <c r="I45">
        <v>2.1</v>
      </c>
      <c r="J45" t="s">
        <v>70</v>
      </c>
      <c r="L45" s="12" t="str">
        <f t="shared" si="4"/>
        <v>@PART[TE_19_FH_NoseCone]:AFTER[TundraExploration] // GH-01 Nose Cone Guidance Unit
{
    @TechRequired = advUnmanned
    spacePlaneSystemUpgradeType = tundra
}</v>
      </c>
      <c r="M45" s="9" t="str">
        <f>_xlfn.XLOOKUP(_xlfn.CONCAT(N45,O45),TechTree!$C$2:$C$500,TechTree!$D$2:$D$500,"Not Valid Combination",0,1)</f>
        <v>advUnmanned</v>
      </c>
      <c r="N45" s="8" t="s">
        <v>218</v>
      </c>
      <c r="O45" s="8">
        <v>7</v>
      </c>
      <c r="P45" s="8" t="s">
        <v>290</v>
      </c>
      <c r="U45" s="10" t="s">
        <v>244</v>
      </c>
      <c r="V45" s="10" t="s">
        <v>260</v>
      </c>
      <c r="W45" s="10" t="s">
        <v>578</v>
      </c>
      <c r="X45" s="10" t="s">
        <v>295</v>
      </c>
      <c r="Y45" s="10" t="s">
        <v>304</v>
      </c>
      <c r="Z45" s="10" t="s">
        <v>330</v>
      </c>
      <c r="AB45" s="12" t="str">
        <f t="shared" si="2"/>
        <v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5" s="14"/>
      <c r="AD45" s="18" t="s">
        <v>330</v>
      </c>
      <c r="AE45" s="18"/>
      <c r="AF45" s="18"/>
      <c r="AG45" s="18"/>
      <c r="AH45" s="18"/>
      <c r="AI45" s="18"/>
      <c r="AJ45" s="18"/>
      <c r="AK45" s="19" t="str">
        <f t="shared" si="5"/>
        <v/>
      </c>
      <c r="AL45" s="14"/>
      <c r="AM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",U45),IF(P45="Engine",_xlfn.CONCAT("    engineUpgradeType = ",V45,CHAR(10),Parts!AP45,CHAR(10),"    enginePartUpgradeName = ",W45),IF(P45="Parachute","    parachuteUpgradeType = standard",IF(P45="Solar",_xlfn.CONCAT("    solarPanelUpgradeTier = ",O45),IF(OR(P45="System",P45="System and Space Capability")=TRUE,_xlfn.CONCAT("    spacePlaneSystemUpgradeType = ",W45,IF(P45="System and Space Capability",_xlfn.CONCAT(CHAR(10),"    spaceplaneUpgradeType = spaceCapable",CHAR(10),"    baseSkinTemp = ",CHAR(10),"    upgradeSkinTemp = "),"")),IF(P45="Fuel Tank",IF(X45="NA/Balloon","    KiwiFuelSwitchIgnore = true",IF(X45="standardLiquidFuel",_xlfn.CONCAT("    fuelTankUpgradeType = ",X45,CHAR(10),"    fuelTankSizeUpgrade = ",Y45),_xlfn.CONCAT("    fuelTankUpgradeType = ",X45))),IF(P45="RCS","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5" s="16" t="str">
        <f>IF(P45="Engine",VLOOKUP(V45,EngineUpgrades!$A$2:$C$19,2,FALSE),"")</f>
        <v/>
      </c>
      <c r="AO45" s="16" t="str">
        <f>IF(P45="Engine",VLOOKUP(V45,EngineUpgrades!$A$2:$C$19,3,FALSE),"")</f>
        <v/>
      </c>
      <c r="AP45" s="15" t="str">
        <f>_xlfn.XLOOKUP(AN45,EngineUpgrades!$D$1:$J$1,EngineUpgrades!$D$17:$J$17,"",0,1)</f>
        <v/>
      </c>
      <c r="AQ45" s="17">
        <v>2</v>
      </c>
      <c r="AR45" s="16" t="str">
        <f>IF(P45="Engine",_xlfn.XLOOKUP(_xlfn.CONCAT(N45,O45+AQ45),TechTree!$C$2:$C$500,TechTree!$D$2:$D$500,"Not Valid Combination",0,1),"")</f>
        <v/>
      </c>
    </row>
    <row r="46" spans="1:44" ht="192.5" hidden="1" x14ac:dyDescent="0.35">
      <c r="A46" t="s">
        <v>370</v>
      </c>
      <c r="B46" t="s">
        <v>509</v>
      </c>
      <c r="C46" t="s">
        <v>510</v>
      </c>
      <c r="D46" t="s">
        <v>511</v>
      </c>
      <c r="E46" t="s">
        <v>374</v>
      </c>
      <c r="F46" t="s">
        <v>419</v>
      </c>
      <c r="G46">
        <v>22000</v>
      </c>
      <c r="H46">
        <v>6030</v>
      </c>
      <c r="I46">
        <v>2.6</v>
      </c>
      <c r="J46" t="s">
        <v>106</v>
      </c>
      <c r="L46" s="12" t="str">
        <f t="shared" si="4"/>
        <v>@PART[TE_19_F9_S2_Tank]:AFTER[TundraExploration] // Ghidorah K2-81 Tank
{
    @TechRequired = largeVolumeContainment
    spacePlaneSystemUpgradeType = tundra
}</v>
      </c>
      <c r="M46" s="9" t="str">
        <f>_xlfn.XLOOKUP(_xlfn.CONCAT(N46,O46),TechTree!$C$2:$C$500,TechTree!$D$2:$D$500,"Not Valid Combination",0,1)</f>
        <v>largeVolumeContainment</v>
      </c>
      <c r="N46" s="8" t="s">
        <v>337</v>
      </c>
      <c r="O46" s="8">
        <v>6</v>
      </c>
      <c r="P46" s="8" t="s">
        <v>290</v>
      </c>
      <c r="U46" s="10" t="s">
        <v>244</v>
      </c>
      <c r="V46" s="10" t="s">
        <v>260</v>
      </c>
      <c r="W46" s="10" t="s">
        <v>578</v>
      </c>
      <c r="X46" s="10" t="s">
        <v>295</v>
      </c>
      <c r="Y46" s="10" t="s">
        <v>304</v>
      </c>
      <c r="Z46" s="10" t="s">
        <v>330</v>
      </c>
      <c r="AB46" s="12" t="str">
        <f t="shared" si="2"/>
        <v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6" s="14"/>
      <c r="AD46" s="18" t="s">
        <v>330</v>
      </c>
      <c r="AE46" s="18"/>
      <c r="AF46" s="18"/>
      <c r="AG46" s="18"/>
      <c r="AH46" s="18"/>
      <c r="AI46" s="18"/>
      <c r="AJ46" s="18"/>
      <c r="AK46" s="19" t="str">
        <f t="shared" si="5"/>
        <v/>
      </c>
      <c r="AL46" s="14"/>
      <c r="AM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",U46),IF(P46="Engine",_xlfn.CONCAT("    engineUpgradeType = ",V46,CHAR(10),Parts!AP46,CHAR(10),"    enginePartUpgradeName = ",W46),IF(P46="Parachute","    parachuteUpgradeType = standard",IF(P46="Solar",_xlfn.CONCAT("    solarPanelUpgradeTier = ",O46),IF(OR(P46="System",P46="System and Space Capability")=TRUE,_xlfn.CONCAT("    spacePlaneSystemUpgradeType = ",W46,IF(P46="System and Space Capability",_xlfn.CONCAT(CHAR(10),"    spaceplaneUpgradeType = spaceCapable",CHAR(10),"    baseSkinTemp = ",CHAR(10),"    upgradeSkinTemp = "),"")),IF(P46="Fuel Tank",IF(X46="NA/Balloon","    KiwiFuelSwitchIgnore = true",IF(X46="standardLiquidFuel",_xlfn.CONCAT("    fuelTankUpgradeType = ",X46,CHAR(10),"    fuelTankSizeUpgrade = ",Y46),_xlfn.CONCAT("    fuelTankUpgradeType = ",X46))),IF(P46="RCS","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6" s="16" t="str">
        <f>IF(P46="Engine",VLOOKUP(V46,EngineUpgrades!$A$2:$C$19,2,FALSE),"")</f>
        <v/>
      </c>
      <c r="AO46" s="16" t="str">
        <f>IF(P46="Engine",VLOOKUP(V46,EngineUpgrades!$A$2:$C$19,3,FALSE),"")</f>
        <v/>
      </c>
      <c r="AP46" s="15" t="str">
        <f>_xlfn.XLOOKUP(AN46,EngineUpgrades!$D$1:$J$1,EngineUpgrades!$D$17:$J$17,"",0,1)</f>
        <v/>
      </c>
      <c r="AQ46" s="17">
        <v>2</v>
      </c>
      <c r="AR46" s="16" t="str">
        <f>IF(P46="Engine",_xlfn.XLOOKUP(_xlfn.CONCAT(N46,O46+AQ46),TechTree!$C$2:$C$500,TechTree!$D$2:$D$500,"Not Valid Combination",0,1),"")</f>
        <v/>
      </c>
    </row>
    <row r="47" spans="1:44" ht="252.5" x14ac:dyDescent="0.35">
      <c r="A47" t="s">
        <v>370</v>
      </c>
      <c r="B47" t="s">
        <v>512</v>
      </c>
      <c r="C47" t="s">
        <v>513</v>
      </c>
      <c r="D47" t="s">
        <v>514</v>
      </c>
      <c r="E47" t="s">
        <v>374</v>
      </c>
      <c r="F47" t="s">
        <v>11</v>
      </c>
      <c r="G47">
        <v>14000</v>
      </c>
      <c r="H47">
        <v>3620</v>
      </c>
      <c r="I47">
        <v>4.2</v>
      </c>
      <c r="J47" t="s">
        <v>106</v>
      </c>
      <c r="L47" s="12" t="str">
        <f t="shared" si="4"/>
        <v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v>
      </c>
      <c r="M47" s="9" t="str">
        <f>_xlfn.XLOOKUP(_xlfn.CONCAT(N47,O47),TechTree!$C$2:$C$500,TechTree!$D$2:$D$500,"Not Valid Combination",0,1)</f>
        <v>heavierRocketry</v>
      </c>
      <c r="N47" s="8" t="s">
        <v>214</v>
      </c>
      <c r="O47" s="8">
        <v>5</v>
      </c>
      <c r="P47" s="8" t="s">
        <v>11</v>
      </c>
      <c r="Q47" s="10" t="s">
        <v>620</v>
      </c>
      <c r="U47" s="10" t="s">
        <v>244</v>
      </c>
      <c r="V47" s="10" t="s">
        <v>255</v>
      </c>
      <c r="W47" s="10" t="s">
        <v>625</v>
      </c>
      <c r="X47" s="10" t="s">
        <v>295</v>
      </c>
      <c r="Y47" s="10" t="s">
        <v>304</v>
      </c>
      <c r="Z47" s="10" t="s">
        <v>330</v>
      </c>
      <c r="AB47" s="12" t="str">
        <f t="shared" si="2"/>
        <v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v>
      </c>
      <c r="AC47" s="14"/>
      <c r="AD47" s="18" t="s">
        <v>330</v>
      </c>
      <c r="AE47" s="18"/>
      <c r="AF47" s="18"/>
      <c r="AG47" s="18"/>
      <c r="AH47" s="18"/>
      <c r="AI47" s="18"/>
      <c r="AJ47" s="18"/>
      <c r="AK47" s="19" t="str">
        <f t="shared" si="5"/>
        <v/>
      </c>
      <c r="AL47" s="14"/>
      <c r="AM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",U47),IF(P47="Engine",_xlfn.CONCAT("    engineUpgradeType = ",V47,CHAR(10),Parts!AP47,CHAR(10),"    enginePartUpgradeName = ",W47),IF(P47="Parachute","    parachuteUpgradeType = standard",IF(P47="Solar",_xlfn.CONCAT("    solarPanelUpgradeTier = ",O47),IF(OR(P47="System",P47="System and Space Capability")=TRUE,_xlfn.CONCAT("    spacePlaneSystemUpgradeType = ",W47,IF(P47="System and Space Capability",_xlfn.CONCAT(CHAR(10),"    spaceplaneUpgradeType = spaceCapable",CHAR(10),"    baseSkinTemp = ",CHAR(10),"    upgradeSkinTemp = "),"")),IF(P47="Fuel Tank",IF(X47="NA/Balloon","    KiwiFuelSwitchIgnore = true",IF(X47="standardLiquidFuel",_xlfn.CONCAT("    fuelTankUpgradeType = ",X47,CHAR(10),"    fuelTankSizeUpgrade = ",Y47),_xlfn.CONCAT("    fuelTankUpgradeType = ",X47))),IF(P47="RCS","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marlinUpgrade</v>
      </c>
      <c r="AN47" s="16" t="str">
        <f>IF(P47="Engine",VLOOKUP(V47,EngineUpgrades!$A$2:$C$19,2,FALSE),"")</f>
        <v>singleFuel</v>
      </c>
      <c r="AO47" s="16" t="str">
        <f>IF(P47="Engine",VLOOKUP(V47,EngineUpgrades!$A$2:$C$19,3,FALSE),"")</f>
        <v>KEROLOX</v>
      </c>
      <c r="AP47" s="15" t="str">
        <f>_xlfn.XLOOKUP(AN47,EngineUpgrades!$D$1:$J$1,EngineUpgrades!$D$17:$J$17,"",0,1)</f>
        <v xml:space="preserve">    engineNumber = 
    engineNumberUpgrade = 
    engineName = 
    engineNameUpgrade = 
</v>
      </c>
      <c r="AQ47" s="17">
        <v>2</v>
      </c>
      <c r="AR47" s="16" t="str">
        <f>IF(P47="Engine",_xlfn.XLOOKUP(_xlfn.CONCAT(N47,O47+AQ47),TechTree!$C$2:$C$500,TechTree!$D$2:$D$500,"Not Valid Combination",0,1),"")</f>
        <v>veryHeavyRocketry</v>
      </c>
    </row>
    <row r="48" spans="1:44" ht="192.5" hidden="1" x14ac:dyDescent="0.35">
      <c r="A48" t="s">
        <v>370</v>
      </c>
      <c r="B48" t="s">
        <v>515</v>
      </c>
      <c r="C48" t="s">
        <v>516</v>
      </c>
      <c r="D48" t="s">
        <v>517</v>
      </c>
      <c r="E48" t="s">
        <v>374</v>
      </c>
      <c r="F48" t="s">
        <v>419</v>
      </c>
      <c r="G48">
        <v>46600</v>
      </c>
      <c r="H48">
        <v>25999</v>
      </c>
      <c r="I48">
        <v>11.2</v>
      </c>
      <c r="J48" t="s">
        <v>106</v>
      </c>
      <c r="L48" s="12" t="str">
        <f t="shared" si="4"/>
        <v>@PART[TE_19_F9_S1_Tank]:AFTER[TundraExploration] // Ghidorah K1-180 Tank
{
    @TechRequired = highPerformanceFuelSystems
    spacePlaneSystemUpgradeType = tundra
}</v>
      </c>
      <c r="M48" s="9" t="str">
        <f>_xlfn.XLOOKUP(_xlfn.CONCAT(N48,O48),TechTree!$C$2:$C$500,TechTree!$D$2:$D$500,"Not Valid Combination",0,1)</f>
        <v>highPerformanceFuelSystems</v>
      </c>
      <c r="N48" s="8" t="s">
        <v>337</v>
      </c>
      <c r="O48" s="8">
        <v>7</v>
      </c>
      <c r="P48" s="8" t="s">
        <v>290</v>
      </c>
      <c r="U48" s="10" t="s">
        <v>244</v>
      </c>
      <c r="V48" s="10" t="s">
        <v>260</v>
      </c>
      <c r="W48" s="10" t="s">
        <v>578</v>
      </c>
      <c r="X48" s="10" t="s">
        <v>295</v>
      </c>
      <c r="Y48" s="10" t="s">
        <v>304</v>
      </c>
      <c r="Z48" s="10" t="s">
        <v>330</v>
      </c>
      <c r="AB48" s="12" t="str">
        <f t="shared" si="2"/>
        <v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8" s="14"/>
      <c r="AD48" s="18" t="s">
        <v>330</v>
      </c>
      <c r="AE48" s="18"/>
      <c r="AF48" s="18"/>
      <c r="AG48" s="18"/>
      <c r="AH48" s="18"/>
      <c r="AI48" s="18"/>
      <c r="AJ48" s="18"/>
      <c r="AK48" s="19" t="str">
        <f t="shared" si="5"/>
        <v/>
      </c>
      <c r="AL48" s="14"/>
      <c r="AM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",U48),IF(P48="Engine",_xlfn.CONCAT("    engineUpgradeType = ",V48,CHAR(10),Parts!AP48,CHAR(10),"    enginePartUpgradeName = ",W48),IF(P48="Parachute","    parachuteUpgradeType = standard",IF(P48="Solar",_xlfn.CONCAT("    solarPanelUpgradeTier = ",O48),IF(OR(P48="System",P48="System and Space Capability")=TRUE,_xlfn.CONCAT("    spacePlaneSystemUpgradeType = ",W48,IF(P48="System and Space Capability",_xlfn.CONCAT(CHAR(10),"    spaceplaneUpgradeType = spaceCapable",CHAR(10),"    baseSkinTemp = ",CHAR(10),"    upgradeSkinTemp = "),"")),IF(P48="Fuel Tank",IF(X48="NA/Balloon","    KiwiFuelSwitchIgnore = true",IF(X48="standardLiquidFuel",_xlfn.CONCAT("    fuelTankUpgradeType = ",X48,CHAR(10),"    fuelTankSizeUpgrade = ",Y48),_xlfn.CONCAT("    fuelTankUpgradeType = ",X48))),IF(P48="RCS","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8" s="16" t="str">
        <f>IF(P48="Engine",VLOOKUP(V48,EngineUpgrades!$A$2:$C$19,2,FALSE),"")</f>
        <v/>
      </c>
      <c r="AO48" s="16" t="str">
        <f>IF(P48="Engine",VLOOKUP(V48,EngineUpgrades!$A$2:$C$19,3,FALSE),"")</f>
        <v/>
      </c>
      <c r="AP48" s="15" t="str">
        <f>_xlfn.XLOOKUP(AN48,EngineUpgrades!$D$1:$J$1,EngineUpgrades!$D$17:$J$17,"",0,1)</f>
        <v/>
      </c>
      <c r="AQ48" s="17">
        <v>2</v>
      </c>
      <c r="AR48" s="16" t="str">
        <f>IF(P48="Engine",_xlfn.XLOOKUP(_xlfn.CONCAT(N48,O48+AQ48),TechTree!$C$2:$C$500,TechTree!$D$2:$D$500,"Not Valid Combination",0,1),"")</f>
        <v/>
      </c>
    </row>
    <row r="49" spans="1:44" ht="192.5" hidden="1" x14ac:dyDescent="0.35">
      <c r="A49" t="s">
        <v>370</v>
      </c>
      <c r="B49" t="s">
        <v>518</v>
      </c>
      <c r="C49" t="s">
        <v>519</v>
      </c>
      <c r="D49" t="s">
        <v>520</v>
      </c>
      <c r="E49" t="s">
        <v>374</v>
      </c>
      <c r="F49" t="s">
        <v>7</v>
      </c>
      <c r="G49">
        <v>20000</v>
      </c>
      <c r="H49">
        <v>5000</v>
      </c>
      <c r="I49">
        <v>0.4</v>
      </c>
      <c r="J49" t="s">
        <v>106</v>
      </c>
      <c r="L49" s="12" t="str">
        <f t="shared" si="4"/>
        <v>@PART[TE_19_F9_S1_Octaweb]:AFTER[TundraExploration] // VL-9S "Octopus" Structure
{
    @TechRequired = enginePlates
    spacePlaneSystemUpgradeType = tundra
}</v>
      </c>
      <c r="M49" s="9" t="str">
        <f>_xlfn.XLOOKUP(_xlfn.CONCAT(N49,O49),TechTree!$C$2:$C$500,TechTree!$D$2:$D$500,"Not Valid Combination",0,1)</f>
        <v>enginePlates</v>
      </c>
      <c r="N49" s="8" t="s">
        <v>213</v>
      </c>
      <c r="O49" s="8">
        <v>6</v>
      </c>
      <c r="P49" s="8" t="s">
        <v>290</v>
      </c>
      <c r="U49" s="10" t="s">
        <v>244</v>
      </c>
      <c r="V49" s="10" t="s">
        <v>260</v>
      </c>
      <c r="W49" s="10" t="s">
        <v>578</v>
      </c>
      <c r="X49" s="10" t="s">
        <v>295</v>
      </c>
      <c r="Y49" s="10" t="s">
        <v>304</v>
      </c>
      <c r="Z49" s="10" t="s">
        <v>330</v>
      </c>
      <c r="AB49" s="12" t="str">
        <f t="shared" si="2"/>
        <v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49" s="14"/>
      <c r="AD49" s="18" t="s">
        <v>330</v>
      </c>
      <c r="AE49" s="18"/>
      <c r="AF49" s="18"/>
      <c r="AG49" s="18"/>
      <c r="AH49" s="18"/>
      <c r="AI49" s="18"/>
      <c r="AJ49" s="18"/>
      <c r="AK49" s="19" t="str">
        <f t="shared" si="5"/>
        <v/>
      </c>
      <c r="AL49" s="14"/>
      <c r="AM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",U49),IF(P49="Engine",_xlfn.CONCAT("    engineUpgradeType = ",V49,CHAR(10),Parts!AP49,CHAR(10),"    enginePartUpgradeName = ",W49),IF(P49="Parachute","    parachuteUpgradeType = standard",IF(P49="Solar",_xlfn.CONCAT("    solarPanelUpgradeTier = ",O49),IF(OR(P49="System",P49="System and Space Capability")=TRUE,_xlfn.CONCAT("    spacePlaneSystemUpgradeType = ",W49,IF(P49="System and Space Capability",_xlfn.CONCAT(CHAR(10),"    spaceplaneUpgradeType = spaceCapable",CHAR(10),"    baseSkinTemp = ",CHAR(10),"    upgradeSkinTemp = "),"")),IF(P49="Fuel Tank",IF(X49="NA/Balloon","    KiwiFuelSwitchIgnore = true",IF(X49="standardLiquidFuel",_xlfn.CONCAT("    fuelTankUpgradeType = ",X49,CHAR(10),"    fuelTankSizeUpgrade = ",Y49),_xlfn.CONCAT("    fuelTankUpgradeType = ",X49))),IF(P49="RCS","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49" s="16" t="str">
        <f>IF(P49="Engine",VLOOKUP(V49,EngineUpgrades!$A$2:$C$19,2,FALSE),"")</f>
        <v/>
      </c>
      <c r="AO49" s="16" t="str">
        <f>IF(P49="Engine",VLOOKUP(V49,EngineUpgrades!$A$2:$C$19,3,FALSE),"")</f>
        <v/>
      </c>
      <c r="AP49" s="15" t="str">
        <f>_xlfn.XLOOKUP(AN49,EngineUpgrades!$D$1:$J$1,EngineUpgrades!$D$17:$J$17,"",0,1)</f>
        <v/>
      </c>
      <c r="AQ49" s="17">
        <v>2</v>
      </c>
      <c r="AR49" s="16" t="str">
        <f>IF(P49="Engine",_xlfn.XLOOKUP(_xlfn.CONCAT(N49,O49+AQ49),TechTree!$C$2:$C$500,TechTree!$D$2:$D$500,"Not Valid Combination",0,1),"")</f>
        <v/>
      </c>
    </row>
    <row r="50" spans="1:44" ht="192.5" hidden="1" x14ac:dyDescent="0.35">
      <c r="A50" t="s">
        <v>370</v>
      </c>
      <c r="B50" t="s">
        <v>521</v>
      </c>
      <c r="C50" t="s">
        <v>522</v>
      </c>
      <c r="D50" t="s">
        <v>523</v>
      </c>
      <c r="E50" t="s">
        <v>374</v>
      </c>
      <c r="F50" t="s">
        <v>490</v>
      </c>
      <c r="G50">
        <v>9200</v>
      </c>
      <c r="H50">
        <v>4025</v>
      </c>
      <c r="I50">
        <v>0.3</v>
      </c>
      <c r="J50" t="s">
        <v>70</v>
      </c>
      <c r="L50" s="12" t="str">
        <f t="shared" si="4"/>
        <v>@PART[TE_19_F9_S1_Interstage]:AFTER[TundraExploration] // VC-13B Booster Guidance Unit
{
    @TechRequired = unmannedTech
    spacePlaneSystemUpgradeType = tundra
}</v>
      </c>
      <c r="M50" s="9" t="str">
        <f>_xlfn.XLOOKUP(_xlfn.CONCAT(N50,O50),TechTree!$C$2:$C$500,TechTree!$D$2:$D$500,"Not Valid Combination",0,1)</f>
        <v>unmannedTech</v>
      </c>
      <c r="N50" s="8" t="s">
        <v>218</v>
      </c>
      <c r="O50" s="8">
        <v>6</v>
      </c>
      <c r="P50" s="8" t="s">
        <v>290</v>
      </c>
      <c r="U50" s="10" t="s">
        <v>244</v>
      </c>
      <c r="V50" s="10" t="s">
        <v>260</v>
      </c>
      <c r="W50" s="10" t="s">
        <v>578</v>
      </c>
      <c r="X50" s="10" t="s">
        <v>295</v>
      </c>
      <c r="Y50" s="10" t="s">
        <v>304</v>
      </c>
      <c r="Z50" s="10" t="s">
        <v>330</v>
      </c>
      <c r="AB50" s="12" t="str">
        <f t="shared" si="2"/>
        <v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0" s="14"/>
      <c r="AD50" s="18" t="s">
        <v>330</v>
      </c>
      <c r="AE50" s="18"/>
      <c r="AF50" s="18"/>
      <c r="AG50" s="18"/>
      <c r="AH50" s="18"/>
      <c r="AI50" s="18"/>
      <c r="AJ50" s="18"/>
      <c r="AK50" s="19" t="str">
        <f t="shared" si="5"/>
        <v/>
      </c>
      <c r="AL50" s="14"/>
      <c r="AM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",U50),IF(P50="Engine",_xlfn.CONCAT("    engineUpgradeType = ",V50,CHAR(10),Parts!AP50,CHAR(10),"    enginePartUpgradeName = ",W50),IF(P50="Parachute","    parachuteUpgradeType = standard",IF(P50="Solar",_xlfn.CONCAT("    solarPanelUpgradeTier = ",O50),IF(OR(P50="System",P50="System and Space Capability")=TRUE,_xlfn.CONCAT("    spacePlaneSystemUpgradeType = ",W50,IF(P50="System and Space Capability",_xlfn.CONCAT(CHAR(10),"    spaceplaneUpgradeType = spaceCapable",CHAR(10),"    baseSkinTemp = ",CHAR(10),"    upgradeSkinTemp = "),"")),IF(P50="Fuel Tank",IF(X50="NA/Balloon","    KiwiFuelSwitchIgnore = true",IF(X50="standardLiquidFuel",_xlfn.CONCAT("    fuelTankUpgradeType = ",X50,CHAR(10),"    fuelTankSizeUpgrade = ",Y50),_xlfn.CONCAT("    fuelTankUpgradeType = ",X50))),IF(P50="RCS","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0" s="16" t="str">
        <f>IF(P50="Engine",VLOOKUP(V50,EngineUpgrades!$A$2:$C$19,2,FALSE),"")</f>
        <v/>
      </c>
      <c r="AO50" s="16" t="str">
        <f>IF(P50="Engine",VLOOKUP(V50,EngineUpgrades!$A$2:$C$19,3,FALSE),"")</f>
        <v/>
      </c>
      <c r="AP50" s="15" t="str">
        <f>_xlfn.XLOOKUP(AN50,EngineUpgrades!$D$1:$J$1,EngineUpgrades!$D$17:$J$17,"",0,1)</f>
        <v/>
      </c>
      <c r="AQ50" s="17">
        <v>2</v>
      </c>
      <c r="AR50" s="16" t="str">
        <f>IF(P50="Engine",_xlfn.XLOOKUP(_xlfn.CONCAT(N50,O50+AQ50),TechTree!$C$2:$C$500,TechTree!$D$2:$D$500,"Not Valid Combination",0,1),"")</f>
        <v/>
      </c>
    </row>
    <row r="51" spans="1:44" ht="252.5" x14ac:dyDescent="0.35">
      <c r="A51" t="s">
        <v>370</v>
      </c>
      <c r="B51" t="s">
        <v>524</v>
      </c>
      <c r="C51" t="s">
        <v>525</v>
      </c>
      <c r="D51" t="s">
        <v>526</v>
      </c>
      <c r="E51" t="s">
        <v>374</v>
      </c>
      <c r="F51" t="s">
        <v>419</v>
      </c>
      <c r="G51">
        <v>115000</v>
      </c>
      <c r="H51">
        <v>30720</v>
      </c>
      <c r="I51">
        <v>9.4</v>
      </c>
      <c r="J51" t="s">
        <v>106</v>
      </c>
      <c r="L51" s="12" t="str">
        <f t="shared" si="4"/>
        <v>@PART[TE_19_F9_S1_Engine]:AFTER[TundraExploration] // VL-95 "Octopus" Liquid Fuel Engine // Trimode?
{
    @TechRequired = evenHeavierRocketry
    @title = VL-95 "Octopus" Liquid Fuel Engine // Trimode?
    engineUpgradeType = dualLFO
    engineNumber = 
    engineNumberUpgrade = 
    engineName = 
    engineNameUpgrade = 
    engineModeID0 = 
    engineModeID1 = 
    enginePartUpgradeName = octopusUpgrade
}</v>
      </c>
      <c r="M51" s="9" t="str">
        <f>_xlfn.XLOOKUP(_xlfn.CONCAT(N51,O51),TechTree!$C$2:$C$500,TechTree!$D$2:$D$500,"Not Valid Combination",0,1)</f>
        <v>evenHeavierRocketry</v>
      </c>
      <c r="N51" s="8" t="s">
        <v>214</v>
      </c>
      <c r="O51" s="8">
        <v>6</v>
      </c>
      <c r="P51" s="8" t="s">
        <v>11</v>
      </c>
      <c r="Q51" s="10" t="s">
        <v>621</v>
      </c>
      <c r="U51" s="10" t="s">
        <v>244</v>
      </c>
      <c r="V51" s="10" t="s">
        <v>768</v>
      </c>
      <c r="W51" s="10" t="s">
        <v>622</v>
      </c>
      <c r="X51" s="10" t="s">
        <v>295</v>
      </c>
      <c r="Y51" s="10" t="s">
        <v>304</v>
      </c>
      <c r="Z51" s="10" t="s">
        <v>330</v>
      </c>
      <c r="AB51" s="12" t="str">
        <f t="shared" si="2"/>
        <v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v>
      </c>
      <c r="AC51" s="14"/>
      <c r="AD51" s="18" t="s">
        <v>330</v>
      </c>
      <c r="AE51" s="18"/>
      <c r="AF51" s="18"/>
      <c r="AG51" s="18"/>
      <c r="AH51" s="18"/>
      <c r="AI51" s="18"/>
      <c r="AJ51" s="18"/>
      <c r="AK51" s="19" t="str">
        <f t="shared" si="5"/>
        <v/>
      </c>
      <c r="AL51" s="14"/>
      <c r="AM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",U51),IF(P51="Engine",_xlfn.CONCAT("    engineUpgradeType = ",V51,CHAR(10),Parts!AP51,CHAR(10),"    enginePartUpgradeName = ",W51),IF(P51="Parachute","    parachuteUpgradeType = standard",IF(P51="Solar",_xlfn.CONCAT("    solarPanelUpgradeTier = ",O51),IF(OR(P51="System",P51="System and Space Capability")=TRUE,_xlfn.CONCAT("    spacePlaneSystemUpgradeType = ",W51,IF(P51="System and Space Capability",_xlfn.CONCAT(CHAR(10),"    spaceplaneUpgradeType = spaceCapable",CHAR(10),"    baseSkinTemp = ",CHAR(10),"    upgradeSkinTemp = "),"")),IF(P51="Fuel Tank",IF(X51="NA/Balloon","    KiwiFuelSwitchIgnore = true",IF(X51="standardLiquidFuel",_xlfn.CONCAT("    fuelTankUpgradeType = ",X51,CHAR(10),"    fuelTankSizeUpgrade = ",Y51),_xlfn.CONCAT("    fuelTankUpgradeType = ",X51))),IF(P51="RCS","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dualLFO
    engineNumber = 
    engineNumberUpgrade = 
    engineName = 
    engineNameUpgrade = 
    engineModeID0 = 
    engineModeID1 = 
    enginePartUpgradeName = octopusUpgrade</v>
      </c>
      <c r="AN51" s="16" t="str">
        <f>IF(P51="Engine",VLOOKUP(V51,EngineUpgrades!$A$2:$C$19,2,FALSE),"")</f>
        <v>dualFuel</v>
      </c>
      <c r="AO51" s="16" t="str">
        <f>IF(P51="Engine",VLOOKUP(V51,EngineUpgrades!$A$2:$C$19,3,FALSE),"")</f>
        <v>KEROLOX</v>
      </c>
      <c r="AP51" s="15" t="str">
        <f>_xlfn.XLOOKUP(AN51,EngineUpgrades!$D$1:$J$1,EngineUpgrades!$D$17:$J$17,"",0,1)</f>
        <v xml:space="preserve">    engineNumber = 
    engineNumberUpgrade = 
    engineName = 
    engineNameUpgrade = 
    engineModeID0 = 
    engineModeID1 = 
</v>
      </c>
      <c r="AQ51" s="17">
        <v>2</v>
      </c>
      <c r="AR51" s="16" t="str">
        <f>IF(P51="Engine",_xlfn.XLOOKUP(_xlfn.CONCAT(N51,O51+AQ51),TechTree!$C$2:$C$500,TechTree!$D$2:$D$500,"Not Valid Combination",0,1),"")</f>
        <v>experimentalRocketry</v>
      </c>
    </row>
    <row r="52" spans="1:44" ht="192.5" hidden="1" x14ac:dyDescent="0.35">
      <c r="A52" t="s">
        <v>370</v>
      </c>
      <c r="B52" t="s">
        <v>527</v>
      </c>
      <c r="C52" t="s">
        <v>528</v>
      </c>
      <c r="D52" t="s">
        <v>529</v>
      </c>
      <c r="E52" t="s">
        <v>374</v>
      </c>
      <c r="F52" t="s">
        <v>378</v>
      </c>
      <c r="G52">
        <v>13000</v>
      </c>
      <c r="H52">
        <v>3000</v>
      </c>
      <c r="I52">
        <v>0.8</v>
      </c>
      <c r="J52" t="s">
        <v>89</v>
      </c>
      <c r="L52" s="12" t="str">
        <f t="shared" si="4"/>
        <v>@PART[TE_F9_Fairing_Adapter]:AFTER[TundraExploration] // T-25 Fairing Adapter
{
    @TechRequired = specializedConstruction
    spacePlaneSystemUpgradeType = tundra
}</v>
      </c>
      <c r="M52" s="9" t="str">
        <f>_xlfn.XLOOKUP(_xlfn.CONCAT(N52,O52),TechTree!$C$2:$C$500,TechTree!$D$2:$D$500,"Not Valid Combination",0,1)</f>
        <v>specializedConstruction</v>
      </c>
      <c r="N52" s="8" t="s">
        <v>208</v>
      </c>
      <c r="O52" s="8">
        <v>5</v>
      </c>
      <c r="P52" s="8" t="s">
        <v>290</v>
      </c>
      <c r="U52" s="10" t="s">
        <v>244</v>
      </c>
      <c r="V52" s="10" t="s">
        <v>260</v>
      </c>
      <c r="W52" s="10" t="s">
        <v>578</v>
      </c>
      <c r="X52" s="10" t="s">
        <v>295</v>
      </c>
      <c r="Y52" s="10" t="s">
        <v>304</v>
      </c>
      <c r="Z52" s="10" t="s">
        <v>330</v>
      </c>
      <c r="AB52" s="12" t="str">
        <f t="shared" si="2"/>
        <v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2" s="14"/>
      <c r="AD52" s="18" t="s">
        <v>330</v>
      </c>
      <c r="AE52" s="18"/>
      <c r="AF52" s="18"/>
      <c r="AG52" s="18"/>
      <c r="AH52" s="18"/>
      <c r="AI52" s="18"/>
      <c r="AJ52" s="18"/>
      <c r="AK52" s="19" t="str">
        <f t="shared" si="5"/>
        <v/>
      </c>
      <c r="AL52" s="14"/>
      <c r="AM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",U52),IF(P52="Engine",_xlfn.CONCAT("    engineUpgradeType = ",V52,CHAR(10),Parts!AP52,CHAR(10),"    enginePartUpgradeName = ",W52),IF(P52="Parachute","    parachuteUpgradeType = standard",IF(P52="Solar",_xlfn.CONCAT("    solarPanelUpgradeTier = ",O52),IF(OR(P52="System",P52="System and Space Capability")=TRUE,_xlfn.CONCAT("    spacePlaneSystemUpgradeType = ",W52,IF(P52="System and Space Capability",_xlfn.CONCAT(CHAR(10),"    spaceplaneUpgradeType = spaceCapable",CHAR(10),"    baseSkinTemp = ",CHAR(10),"    upgradeSkinTemp = "),"")),IF(P52="Fuel Tank",IF(X52="NA/Balloon","    KiwiFuelSwitchIgnore = true",IF(X52="standardLiquidFuel",_xlfn.CONCAT("    fuelTankUpgradeType = ",X52,CHAR(10),"    fuelTankSizeUpgrade = ",Y52),_xlfn.CONCAT("    fuelTankUpgradeType = ",X52))),IF(P52="RCS","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2" s="16" t="str">
        <f>IF(P52="Engine",VLOOKUP(V52,EngineUpgrades!$A$2:$C$19,2,FALSE),"")</f>
        <v/>
      </c>
      <c r="AO52" s="16" t="str">
        <f>IF(P52="Engine",VLOOKUP(V52,EngineUpgrades!$A$2:$C$19,3,FALSE),"")</f>
        <v/>
      </c>
      <c r="AP52" s="15" t="str">
        <f>_xlfn.XLOOKUP(AN52,EngineUpgrades!$D$1:$J$1,EngineUpgrades!$D$17:$J$17,"",0,1)</f>
        <v/>
      </c>
      <c r="AQ52" s="17">
        <v>2</v>
      </c>
      <c r="AR52" s="16" t="str">
        <f>IF(P52="Engine",_xlfn.XLOOKUP(_xlfn.CONCAT(N52,O52+AQ52),TechTree!$C$2:$C$500,TechTree!$D$2:$D$500,"Not Valid Combination",0,1),"")</f>
        <v/>
      </c>
    </row>
    <row r="53" spans="1:44" ht="192.5" hidden="1" x14ac:dyDescent="0.35">
      <c r="A53" t="s">
        <v>370</v>
      </c>
      <c r="B53" t="s">
        <v>530</v>
      </c>
      <c r="C53" t="s">
        <v>531</v>
      </c>
      <c r="D53" t="s">
        <v>532</v>
      </c>
      <c r="E53" t="s">
        <v>374</v>
      </c>
      <c r="F53" t="s">
        <v>378</v>
      </c>
      <c r="G53">
        <v>9000</v>
      </c>
      <c r="H53">
        <v>2000</v>
      </c>
      <c r="I53">
        <v>0.2</v>
      </c>
      <c r="J53" t="s">
        <v>89</v>
      </c>
      <c r="L53" s="12" t="str">
        <f t="shared" si="4"/>
        <v>@PART[TE_19_F9_Fairing]:AFTER[TundraExploration] // G-01 Fairing Half
{
    @TechRequired = specializedConstruction
    spacePlaneSystemUpgradeType = tundra
}</v>
      </c>
      <c r="M53" s="9" t="str">
        <f>_xlfn.XLOOKUP(_xlfn.CONCAT(N53,O53),TechTree!$C$2:$C$500,TechTree!$D$2:$D$500,"Not Valid Combination",0,1)</f>
        <v>specializedConstruction</v>
      </c>
      <c r="N53" s="8" t="s">
        <v>208</v>
      </c>
      <c r="O53" s="8">
        <v>5</v>
      </c>
      <c r="P53" s="8" t="s">
        <v>290</v>
      </c>
      <c r="U53" s="10" t="s">
        <v>244</v>
      </c>
      <c r="V53" s="10" t="s">
        <v>260</v>
      </c>
      <c r="W53" s="10" t="s">
        <v>578</v>
      </c>
      <c r="X53" s="10" t="s">
        <v>295</v>
      </c>
      <c r="Y53" s="10" t="s">
        <v>304</v>
      </c>
      <c r="Z53" s="10" t="s">
        <v>330</v>
      </c>
      <c r="AB53" s="12" t="str">
        <f t="shared" si="2"/>
        <v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3" s="14"/>
      <c r="AD53" s="18" t="s">
        <v>330</v>
      </c>
      <c r="AE53" s="18"/>
      <c r="AF53" s="18"/>
      <c r="AG53" s="18"/>
      <c r="AH53" s="18"/>
      <c r="AI53" s="18"/>
      <c r="AJ53" s="18"/>
      <c r="AK53" s="19" t="str">
        <f t="shared" si="5"/>
        <v/>
      </c>
      <c r="AL53" s="14"/>
      <c r="AM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",U53),IF(P53="Engine",_xlfn.CONCAT("    engineUpgradeType = ",V53,CHAR(10),Parts!AP53,CHAR(10),"    enginePartUpgradeName = ",W53),IF(P53="Parachute","    parachuteUpgradeType = standard",IF(P53="Solar",_xlfn.CONCAT("    solarPanelUpgradeTier = ",O53),IF(OR(P53="System",P53="System and Space Capability")=TRUE,_xlfn.CONCAT("    spacePlaneSystemUpgradeType = ",W53,IF(P53="System and Space Capability",_xlfn.CONCAT(CHAR(10),"    spaceplaneUpgradeType = spaceCapable",CHAR(10),"    baseSkinTemp = ",CHAR(10),"    upgradeSkinTemp = "),"")),IF(P53="Fuel Tank",IF(X53="NA/Balloon","    KiwiFuelSwitchIgnore = true",IF(X53="standardLiquidFuel",_xlfn.CONCAT("    fuelTankUpgradeType = ",X53,CHAR(10),"    fuelTankSizeUpgrade = ",Y53),_xlfn.CONCAT("    fuelTankUpgradeType = ",X53))),IF(P53="RCS","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3" s="16" t="str">
        <f>IF(P53="Engine",VLOOKUP(V53,EngineUpgrades!$A$2:$C$19,2,FALSE),"")</f>
        <v/>
      </c>
      <c r="AO53" s="16" t="str">
        <f>IF(P53="Engine",VLOOKUP(V53,EngineUpgrades!$A$2:$C$19,3,FALSE),"")</f>
        <v/>
      </c>
      <c r="AP53" s="15" t="str">
        <f>_xlfn.XLOOKUP(AN53,EngineUpgrades!$D$1:$J$1,EngineUpgrades!$D$17:$J$17,"",0,1)</f>
        <v/>
      </c>
      <c r="AQ53" s="17">
        <v>2</v>
      </c>
      <c r="AR53" s="16" t="str">
        <f>IF(P53="Engine",_xlfn.XLOOKUP(_xlfn.CONCAT(N53,O53+AQ53),TechTree!$C$2:$C$500,TechTree!$D$2:$D$500,"Not Valid Combination",0,1),"")</f>
        <v/>
      </c>
    </row>
    <row r="54" spans="1:44" ht="252.5" x14ac:dyDescent="0.35">
      <c r="A54" t="s">
        <v>370</v>
      </c>
      <c r="B54" t="s">
        <v>533</v>
      </c>
      <c r="C54" t="s">
        <v>534</v>
      </c>
      <c r="D54" t="s">
        <v>535</v>
      </c>
      <c r="E54" t="s">
        <v>374</v>
      </c>
      <c r="F54" t="s">
        <v>419</v>
      </c>
      <c r="G54">
        <v>15000</v>
      </c>
      <c r="H54">
        <v>3720</v>
      </c>
      <c r="I54">
        <v>1</v>
      </c>
      <c r="J54" t="s">
        <v>106</v>
      </c>
      <c r="L54" s="12" t="str">
        <f t="shared" si="4"/>
        <v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v>
      </c>
      <c r="M54" s="9" t="str">
        <f>_xlfn.XLOOKUP(_xlfn.CONCAT(N54,O54),TechTree!$C$2:$C$500,TechTree!$D$2:$D$500,"Not Valid Combination",0,1)</f>
        <v>heavierRocketry</v>
      </c>
      <c r="N54" s="8" t="s">
        <v>214</v>
      </c>
      <c r="O54" s="8">
        <v>5</v>
      </c>
      <c r="P54" s="8" t="s">
        <v>11</v>
      </c>
      <c r="Q54" s="10" t="s">
        <v>623</v>
      </c>
      <c r="U54" s="10" t="s">
        <v>244</v>
      </c>
      <c r="V54" s="10" t="s">
        <v>255</v>
      </c>
      <c r="W54" s="10" t="s">
        <v>624</v>
      </c>
      <c r="X54" s="10" t="s">
        <v>295</v>
      </c>
      <c r="Y54" s="10" t="s">
        <v>304</v>
      </c>
      <c r="Z54" s="10" t="s">
        <v>330</v>
      </c>
      <c r="AB54" s="12" t="str">
        <f t="shared" si="2"/>
        <v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v>
      </c>
      <c r="AC54" s="14"/>
      <c r="AD54" s="18" t="s">
        <v>330</v>
      </c>
      <c r="AE54" s="18"/>
      <c r="AF54" s="18"/>
      <c r="AG54" s="18"/>
      <c r="AH54" s="18"/>
      <c r="AI54" s="18"/>
      <c r="AJ54" s="18"/>
      <c r="AK54" s="19" t="str">
        <f t="shared" si="5"/>
        <v/>
      </c>
      <c r="AL54" s="14"/>
      <c r="AM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",U54),IF(P54="Engine",_xlfn.CONCAT("    engineUpgradeType = ",V54,CHAR(10),Parts!AP54,CHAR(10),"    enginePartUpgradeName = ",W54),IF(P54="Parachute","    parachuteUpgradeType = standard",IF(P54="Solar",_xlfn.CONCAT("    solarPanelUpgradeTier = ",O54),IF(OR(P54="System",P54="System and Space Capability")=TRUE,_xlfn.CONCAT("    spacePlaneSystemUpgradeType = ",W54,IF(P54="System and Space Capability",_xlfn.CONCAT(CHAR(10),"    spaceplaneUpgradeType = spaceCapable",CHAR(10),"    baseSkinTemp = ",CHAR(10),"    upgradeSkinTemp = "),"")),IF(P54="Fuel Tank",IF(X54="NA/Balloon","    KiwiFuelSwitchIgnore = true",IF(X54="standardLiquidFuel",_xlfn.CONCAT("    fuelTankUpgradeType = ",X54,CHAR(10),"    fuelTankSizeUpgrade = ",Y54),_xlfn.CONCAT("    fuelTankUpgradeType = ",X54))),IF(P54="RCS","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mahimahiUpgrade</v>
      </c>
      <c r="AN54" s="16" t="str">
        <f>IF(P54="Engine",VLOOKUP(V54,EngineUpgrades!$A$2:$C$19,2,FALSE),"")</f>
        <v>singleFuel</v>
      </c>
      <c r="AO54" s="16" t="str">
        <f>IF(P54="Engine",VLOOKUP(V54,EngineUpgrades!$A$2:$C$19,3,FALSE),"")</f>
        <v>KEROLOX</v>
      </c>
      <c r="AP54" s="15" t="str">
        <f>_xlfn.XLOOKUP(AN54,EngineUpgrades!$D$1:$J$1,EngineUpgrades!$D$17:$J$17,"",0,1)</f>
        <v xml:space="preserve">    engineNumber = 
    engineNumberUpgrade = 
    engineName = 
    engineNameUpgrade = 
</v>
      </c>
      <c r="AQ54" s="17">
        <v>2</v>
      </c>
      <c r="AR54" s="16" t="str">
        <f>IF(P54="Engine",_xlfn.XLOOKUP(_xlfn.CONCAT(N54,O54+AQ54),TechTree!$C$2:$C$500,TechTree!$D$2:$D$500,"Not Valid Combination",0,1),"")</f>
        <v>veryHeavyRocketry</v>
      </c>
    </row>
    <row r="55" spans="1:44" ht="48.5" hidden="1" x14ac:dyDescent="0.35">
      <c r="A55" t="s">
        <v>370</v>
      </c>
      <c r="B55" t="s">
        <v>536</v>
      </c>
      <c r="C55" t="s">
        <v>537</v>
      </c>
      <c r="D55" t="s">
        <v>538</v>
      </c>
      <c r="E55" t="s">
        <v>374</v>
      </c>
      <c r="F55" t="s">
        <v>8</v>
      </c>
      <c r="G55">
        <v>1900</v>
      </c>
      <c r="H55">
        <v>320</v>
      </c>
      <c r="I55">
        <v>0.08</v>
      </c>
      <c r="J55" t="s">
        <v>23</v>
      </c>
      <c r="L55" s="12" t="str">
        <f t="shared" si="4"/>
        <v>@PART[TE2_19_F9_CGT]:AFTER[TundraExploration] // Advanced Haddock Gas Thruster
{
    @TechRequired = experimentalControl
}</v>
      </c>
      <c r="M55" s="9" t="str">
        <f>_xlfn.XLOOKUP(_xlfn.CONCAT(N55,O55),TechTree!$C$2:$C$500,TechTree!$D$2:$D$500,"Not Valid Combination",0,1)</f>
        <v>experimentalControl</v>
      </c>
      <c r="N55" s="8" t="s">
        <v>222</v>
      </c>
      <c r="O55" s="8">
        <v>6</v>
      </c>
      <c r="P55" s="8" t="s">
        <v>243</v>
      </c>
      <c r="U55" s="10" t="s">
        <v>244</v>
      </c>
      <c r="V55" s="10" t="s">
        <v>260</v>
      </c>
      <c r="X55" s="10" t="s">
        <v>295</v>
      </c>
      <c r="Y55" s="10" t="s">
        <v>304</v>
      </c>
      <c r="Z55" s="10" t="s">
        <v>330</v>
      </c>
      <c r="AB55" s="12" t="str">
        <f t="shared" si="2"/>
        <v/>
      </c>
      <c r="AC55" s="14"/>
      <c r="AD55" s="18" t="s">
        <v>330</v>
      </c>
      <c r="AE55" s="18"/>
      <c r="AF55" s="18"/>
      <c r="AG55" s="18"/>
      <c r="AH55" s="18"/>
      <c r="AI55" s="18"/>
      <c r="AJ55" s="18"/>
      <c r="AK55" s="19" t="str">
        <f t="shared" si="5"/>
        <v/>
      </c>
      <c r="AL55" s="14"/>
      <c r="AM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",U55),IF(P55="Engine",_xlfn.CONCAT("    engineUpgradeType = ",V55,CHAR(10),Parts!AP55,CHAR(10),"    enginePartUpgradeName = ",W55),IF(P55="Parachute","    parachuteUpgradeType = standard",IF(P55="Solar",_xlfn.CONCAT("    solarPanelUpgradeTier = ",O55),IF(OR(P55="System",P55="System and Space Capability")=TRUE,_xlfn.CONCAT("    spacePlaneSystemUpgradeType = ",W55,IF(P55="System and Space Capability",_xlfn.CONCAT(CHAR(10),"    spaceplaneUpgradeType = spaceCapable",CHAR(10),"    baseSkinTemp = ",CHAR(10),"    upgradeSkinTemp = "),"")),IF(P55="Fuel Tank",IF(X55="NA/Balloon","    KiwiFuelSwitchIgnore = true",IF(X55="standardLiquidFuel",_xlfn.CONCAT("    fuelTankUpgradeType = ",X55,CHAR(10),"    fuelTankSizeUpgrade = ",Y55),_xlfn.CONCAT("    fuelTankUpgradeType = ",X55))),IF(P55="RCS","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5" s="16" t="str">
        <f>IF(P55="Engine",VLOOKUP(V55,EngineUpgrades!$A$2:$C$19,2,FALSE),"")</f>
        <v/>
      </c>
      <c r="AO55" s="16" t="str">
        <f>IF(P55="Engine",VLOOKUP(V55,EngineUpgrades!$A$2:$C$19,3,FALSE),"")</f>
        <v/>
      </c>
      <c r="AP55" s="15" t="str">
        <f>_xlfn.XLOOKUP(AN55,EngineUpgrades!$D$1:$J$1,EngineUpgrades!$D$17:$J$17,"",0,1)</f>
        <v/>
      </c>
      <c r="AQ55" s="17">
        <v>2</v>
      </c>
      <c r="AR55" s="16" t="str">
        <f>IF(P55="Engine",_xlfn.XLOOKUP(_xlfn.CONCAT(N55,O55+AQ55),TechTree!$C$2:$C$500,TechTree!$D$2:$D$500,"Not Valid Combination",0,1),"")</f>
        <v/>
      </c>
    </row>
    <row r="56" spans="1:44" ht="72.5" hidden="1" x14ac:dyDescent="0.35">
      <c r="A56" t="s">
        <v>370</v>
      </c>
      <c r="B56" t="s">
        <v>539</v>
      </c>
      <c r="C56" t="s">
        <v>540</v>
      </c>
      <c r="D56" t="s">
        <v>541</v>
      </c>
      <c r="E56" t="s">
        <v>374</v>
      </c>
      <c r="F56" t="s">
        <v>7</v>
      </c>
      <c r="G56">
        <v>65000</v>
      </c>
      <c r="H56">
        <v>30200</v>
      </c>
      <c r="I56">
        <v>1000</v>
      </c>
      <c r="J56" t="s">
        <v>89</v>
      </c>
      <c r="L56" s="12" t="str">
        <f t="shared" si="4"/>
        <v>@PART[TE_Ghidorah_Erector_3]:AFTER[TundraExploration] // // This needs to set up for Modular Launchpads
{
    @TechRequired = specializedConstruction
    @title = // This needs to set up for Modular Launchpads
}</v>
      </c>
      <c r="M56" s="9" t="str">
        <f>_xlfn.XLOOKUP(_xlfn.CONCAT(N56,O56),TechTree!$C$2:$C$500,TechTree!$D$2:$D$500,"Not Valid Combination",0,1)</f>
        <v>specializedConstruction</v>
      </c>
      <c r="N56" s="8" t="s">
        <v>209</v>
      </c>
      <c r="O56" s="8">
        <v>5</v>
      </c>
      <c r="P56" s="8" t="s">
        <v>243</v>
      </c>
      <c r="Q56" s="22" t="s">
        <v>626</v>
      </c>
      <c r="U56" s="10" t="s">
        <v>244</v>
      </c>
      <c r="V56" s="10" t="s">
        <v>260</v>
      </c>
      <c r="X56" s="10" t="s">
        <v>295</v>
      </c>
      <c r="Y56" s="10" t="s">
        <v>304</v>
      </c>
      <c r="Z56" s="10" t="s">
        <v>330</v>
      </c>
      <c r="AB56" s="12" t="str">
        <f t="shared" si="2"/>
        <v/>
      </c>
      <c r="AC56" s="14"/>
      <c r="AD56" s="18" t="s">
        <v>330</v>
      </c>
      <c r="AE56" s="18"/>
      <c r="AF56" s="18"/>
      <c r="AG56" s="18"/>
      <c r="AH56" s="18"/>
      <c r="AI56" s="18"/>
      <c r="AJ56" s="18"/>
      <c r="AK56" s="19" t="str">
        <f t="shared" si="5"/>
        <v/>
      </c>
      <c r="AL56" s="14"/>
      <c r="AM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",U56),IF(P56="Engine",_xlfn.CONCAT("    engineUpgradeType = ",V56,CHAR(10),Parts!AP56,CHAR(10),"    enginePartUpgradeName = ",W56),IF(P56="Parachute","    parachuteUpgradeType = standard",IF(P56="Solar",_xlfn.CONCAT("    solarPanelUpgradeTier = ",O56),IF(OR(P56="System",P56="System and Space Capability")=TRUE,_xlfn.CONCAT("    spacePlaneSystemUpgradeType = ",W56,IF(P56="System and Space Capability",_xlfn.CONCAT(CHAR(10),"    spaceplaneUpgradeType = spaceCapable",CHAR(10),"    baseSkinTemp = ",CHAR(10),"    upgradeSkinTemp = "),"")),IF(P56="Fuel Tank",IF(X56="NA/Balloon","    KiwiFuelSwitchIgnore = true",IF(X56="standardLiquidFuel",_xlfn.CONCAT("    fuelTankUpgradeType = ",X56,CHAR(10),"    fuelTankSizeUpgrade = ",Y56),_xlfn.CONCAT("    fuelTankUpgradeType = ",X56))),IF(P56="RCS","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6" s="16" t="str">
        <f>IF(P56="Engine",VLOOKUP(V56,EngineUpgrades!$A$2:$C$19,2,FALSE),"")</f>
        <v/>
      </c>
      <c r="AO56" s="16" t="str">
        <f>IF(P56="Engine",VLOOKUP(V56,EngineUpgrades!$A$2:$C$19,3,FALSE),"")</f>
        <v/>
      </c>
      <c r="AP56" s="15" t="str">
        <f>_xlfn.XLOOKUP(AN56,EngineUpgrades!$D$1:$J$1,EngineUpgrades!$D$17:$J$17,"",0,1)</f>
        <v/>
      </c>
      <c r="AQ56" s="17">
        <v>2</v>
      </c>
      <c r="AR56" s="16" t="str">
        <f>IF(P56="Engine",_xlfn.XLOOKUP(_xlfn.CONCAT(N56,O56+AQ56),TechTree!$C$2:$C$500,TechTree!$D$2:$D$500,"Not Valid Combination",0,1),"")</f>
        <v/>
      </c>
    </row>
    <row r="57" spans="1:44" ht="72.5" hidden="1" x14ac:dyDescent="0.35">
      <c r="A57" t="s">
        <v>370</v>
      </c>
      <c r="B57" t="s">
        <v>542</v>
      </c>
      <c r="C57" t="s">
        <v>543</v>
      </c>
      <c r="D57" t="s">
        <v>544</v>
      </c>
      <c r="E57" t="s">
        <v>374</v>
      </c>
      <c r="F57" t="s">
        <v>7</v>
      </c>
      <c r="G57">
        <v>65000</v>
      </c>
      <c r="H57">
        <v>30200</v>
      </c>
      <c r="I57">
        <v>1000</v>
      </c>
      <c r="J57" t="s">
        <v>72</v>
      </c>
      <c r="L57" s="12" t="str">
        <f t="shared" si="4"/>
        <v>@PART[TE_Ghidorah_Erector_2]:AFTER[TundraExploration] // // This needs to set up for Modular Launchpads
{
    @TechRequired = specializedConstruction
    @title = // This needs to set up for Modular Launchpads
}</v>
      </c>
      <c r="M57" s="9" t="str">
        <f>_xlfn.XLOOKUP(_xlfn.CONCAT(N57,O57),TechTree!$C$2:$C$500,TechTree!$D$2:$D$500,"Not Valid Combination",0,1)</f>
        <v>specializedConstruction</v>
      </c>
      <c r="N57" s="8" t="s">
        <v>209</v>
      </c>
      <c r="O57" s="8">
        <v>5</v>
      </c>
      <c r="P57" s="8" t="s">
        <v>243</v>
      </c>
      <c r="Q57" s="10" t="s">
        <v>626</v>
      </c>
      <c r="U57" s="10" t="s">
        <v>244</v>
      </c>
      <c r="V57" s="10" t="s">
        <v>260</v>
      </c>
      <c r="X57" s="10" t="s">
        <v>295</v>
      </c>
      <c r="Y57" s="10" t="s">
        <v>304</v>
      </c>
      <c r="Z57" s="10" t="s">
        <v>330</v>
      </c>
      <c r="AB57" s="12" t="str">
        <f t="shared" si="2"/>
        <v/>
      </c>
      <c r="AC57" s="14"/>
      <c r="AD57" s="18" t="s">
        <v>330</v>
      </c>
      <c r="AE57" s="18"/>
      <c r="AF57" s="18"/>
      <c r="AG57" s="18"/>
      <c r="AH57" s="18"/>
      <c r="AI57" s="18"/>
      <c r="AJ57" s="18"/>
      <c r="AK57" s="19" t="str">
        <f t="shared" si="5"/>
        <v/>
      </c>
      <c r="AL57" s="14"/>
      <c r="AM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",U57),IF(P57="Engine",_xlfn.CONCAT("    engineUpgradeType = ",V57,CHAR(10),Parts!AP57,CHAR(10),"    enginePartUpgradeName = ",W57),IF(P57="Parachute","    parachuteUpgradeType = standard",IF(P57="Solar",_xlfn.CONCAT("    solarPanelUpgradeTier = ",O57),IF(OR(P57="System",P57="System and Space Capability")=TRUE,_xlfn.CONCAT("    spacePlaneSystemUpgradeType = ",W57,IF(P57="System and Space Capability",_xlfn.CONCAT(CHAR(10),"    spaceplaneUpgradeType = spaceCapable",CHAR(10),"    baseSkinTemp = ",CHAR(10),"    upgradeSkinTemp = "),"")),IF(P57="Fuel Tank",IF(X57="NA/Balloon","    KiwiFuelSwitchIgnore = true",IF(X57="standardLiquidFuel",_xlfn.CONCAT("    fuelTankUpgradeType = ",X57,CHAR(10),"    fuelTankSizeUpgrade = ",Y57),_xlfn.CONCAT("    fuelTankUpgradeType = ",X57))),IF(P57="RCS","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7" s="16" t="str">
        <f>IF(P57="Engine",VLOOKUP(V57,EngineUpgrades!$A$2:$C$19,2,FALSE),"")</f>
        <v/>
      </c>
      <c r="AO57" s="16" t="str">
        <f>IF(P57="Engine",VLOOKUP(V57,EngineUpgrades!$A$2:$C$19,3,FALSE),"")</f>
        <v/>
      </c>
      <c r="AP57" s="15" t="str">
        <f>_xlfn.XLOOKUP(AN57,EngineUpgrades!$D$1:$J$1,EngineUpgrades!$D$17:$J$17,"",0,1)</f>
        <v/>
      </c>
      <c r="AQ57" s="17">
        <v>2</v>
      </c>
      <c r="AR57" s="16" t="str">
        <f>IF(P57="Engine",_xlfn.XLOOKUP(_xlfn.CONCAT(N57,O57+AQ57),TechTree!$C$2:$C$500,TechTree!$D$2:$D$500,"Not Valid Combination",0,1),"")</f>
        <v/>
      </c>
    </row>
    <row r="58" spans="1:44" ht="72.5" hidden="1" x14ac:dyDescent="0.35">
      <c r="A58" t="s">
        <v>370</v>
      </c>
      <c r="B58" t="s">
        <v>545</v>
      </c>
      <c r="C58" t="s">
        <v>546</v>
      </c>
      <c r="D58" t="s">
        <v>547</v>
      </c>
      <c r="E58" t="s">
        <v>374</v>
      </c>
      <c r="F58" t="s">
        <v>7</v>
      </c>
      <c r="G58">
        <v>65000</v>
      </c>
      <c r="H58">
        <v>30200</v>
      </c>
      <c r="I58">
        <v>1000</v>
      </c>
      <c r="J58" t="s">
        <v>72</v>
      </c>
      <c r="L58" s="12" t="str">
        <f t="shared" si="4"/>
        <v>@PART[TE_Ghidorah_Erector]:AFTER[TundraExploration] // // This needs to set up for Modular Launchpads
{
    @TechRequired = specializedConstruction
    @title = // This needs to set up for Modular Launchpads
}</v>
      </c>
      <c r="M58" s="9" t="str">
        <f>_xlfn.XLOOKUP(_xlfn.CONCAT(N58,O58),TechTree!$C$2:$C$500,TechTree!$D$2:$D$500,"Not Valid Combination",0,1)</f>
        <v>specializedConstruction</v>
      </c>
      <c r="N58" s="8" t="s">
        <v>209</v>
      </c>
      <c r="O58" s="8">
        <v>5</v>
      </c>
      <c r="P58" s="8" t="s">
        <v>243</v>
      </c>
      <c r="Q58" s="10" t="s">
        <v>626</v>
      </c>
      <c r="U58" s="10" t="s">
        <v>244</v>
      </c>
      <c r="V58" s="10" t="s">
        <v>260</v>
      </c>
      <c r="X58" s="10" t="s">
        <v>295</v>
      </c>
      <c r="Y58" s="10" t="s">
        <v>304</v>
      </c>
      <c r="Z58" s="10" t="s">
        <v>330</v>
      </c>
      <c r="AB58" s="12" t="str">
        <f t="shared" si="2"/>
        <v/>
      </c>
      <c r="AC58" s="14"/>
      <c r="AD58" s="18" t="s">
        <v>330</v>
      </c>
      <c r="AE58" s="18"/>
      <c r="AF58" s="18"/>
      <c r="AG58" s="18"/>
      <c r="AH58" s="18"/>
      <c r="AI58" s="18"/>
      <c r="AJ58" s="18"/>
      <c r="AK58" s="19" t="str">
        <f t="shared" si="5"/>
        <v/>
      </c>
      <c r="AL58" s="14"/>
      <c r="AM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",U58),IF(P58="Engine",_xlfn.CONCAT("    engineUpgradeType = ",V58,CHAR(10),Parts!AP58,CHAR(10),"    enginePartUpgradeName = ",W58),IF(P58="Parachute","    parachuteUpgradeType = standard",IF(P58="Solar",_xlfn.CONCAT("    solarPanelUpgradeTier = ",O58),IF(OR(P58="System",P58="System and Space Capability")=TRUE,_xlfn.CONCAT("    spacePlaneSystemUpgradeType = ",W58,IF(P58="System and Space Capability",_xlfn.CONCAT(CHAR(10),"    spaceplaneUpgradeType = spaceCapable",CHAR(10),"    baseSkinTemp = ",CHAR(10),"    upgradeSkinTemp = "),"")),IF(P58="Fuel Tank",IF(X58="NA/Balloon","    KiwiFuelSwitchIgnore = true",IF(X58="standardLiquidFuel",_xlfn.CONCAT("    fuelTankUpgradeType = ",X58,CHAR(10),"    fuelTankSizeUpgrade = ",Y58),_xlfn.CONCAT("    fuelTankUpgradeType = ",X58))),IF(P58="RCS","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58" s="16" t="str">
        <f>IF(P58="Engine",VLOOKUP(V58,EngineUpgrades!$A$2:$C$19,2,FALSE),"")</f>
        <v/>
      </c>
      <c r="AO58" s="16" t="str">
        <f>IF(P58="Engine",VLOOKUP(V58,EngineUpgrades!$A$2:$C$19,3,FALSE),"")</f>
        <v/>
      </c>
      <c r="AP58" s="15" t="str">
        <f>_xlfn.XLOOKUP(AN58,EngineUpgrades!$D$1:$J$1,EngineUpgrades!$D$17:$J$17,"",0,1)</f>
        <v/>
      </c>
      <c r="AQ58" s="17">
        <v>2</v>
      </c>
      <c r="AR58" s="16" t="str">
        <f>IF(P58="Engine",_xlfn.XLOOKUP(_xlfn.CONCAT(N58,O58+AQ58),TechTree!$C$2:$C$500,TechTree!$D$2:$D$500,"Not Valid Combination",0,1),"")</f>
        <v/>
      </c>
    </row>
    <row r="59" spans="1:44" ht="192.5" hidden="1" x14ac:dyDescent="0.35">
      <c r="A59" t="s">
        <v>370</v>
      </c>
      <c r="B59" t="s">
        <v>548</v>
      </c>
      <c r="C59" t="s">
        <v>549</v>
      </c>
      <c r="D59" t="s">
        <v>550</v>
      </c>
      <c r="E59" t="s">
        <v>374</v>
      </c>
      <c r="F59" t="s">
        <v>419</v>
      </c>
      <c r="G59">
        <v>12520</v>
      </c>
      <c r="H59">
        <v>380</v>
      </c>
      <c r="I59">
        <v>0.16</v>
      </c>
      <c r="J59" t="s">
        <v>22</v>
      </c>
      <c r="L59" s="12" t="str">
        <f t="shared" si="4"/>
        <v>@PART[TE_F1_S2_Tank]:AFTER[TundraExploration] // Mothra B2-52 Fueltank
{
    @TechRequired = basicFuelSystems
    spacePlaneSystemUpgradeType = tundra
}</v>
      </c>
      <c r="M59" s="9" t="str">
        <f>_xlfn.XLOOKUP(_xlfn.CONCAT(N59,O59),TechTree!$C$2:$C$500,TechTree!$D$2:$D$500,"Not Valid Combination",0,1)</f>
        <v>basicFuelSystems</v>
      </c>
      <c r="N59" s="8" t="s">
        <v>337</v>
      </c>
      <c r="O59" s="8">
        <v>3</v>
      </c>
      <c r="P59" s="8" t="s">
        <v>290</v>
      </c>
      <c r="U59" s="10" t="s">
        <v>244</v>
      </c>
      <c r="V59" s="10" t="s">
        <v>260</v>
      </c>
      <c r="W59" s="10" t="s">
        <v>578</v>
      </c>
      <c r="X59" s="10" t="s">
        <v>295</v>
      </c>
      <c r="Y59" s="10" t="s">
        <v>304</v>
      </c>
      <c r="Z59" s="10" t="s">
        <v>330</v>
      </c>
      <c r="AB59" s="12" t="str">
        <f t="shared" si="2"/>
        <v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59" s="14"/>
      <c r="AD59" s="18" t="s">
        <v>330</v>
      </c>
      <c r="AE59" s="18"/>
      <c r="AF59" s="18"/>
      <c r="AG59" s="18"/>
      <c r="AH59" s="18"/>
      <c r="AI59" s="18"/>
      <c r="AJ59" s="18"/>
      <c r="AK59" s="19" t="str">
        <f t="shared" si="5"/>
        <v/>
      </c>
      <c r="AL59" s="14"/>
      <c r="AM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",U59),IF(P59="Engine",_xlfn.CONCAT("    engineUpgradeType = ",V59,CHAR(10),Parts!AP59,CHAR(10),"    enginePartUpgradeName = ",W59),IF(P59="Parachute","    parachuteUpgradeType = standard",IF(P59="Solar",_xlfn.CONCAT("    solarPanelUpgradeTier = ",O59),IF(OR(P59="System",P59="System and Space Capability")=TRUE,_xlfn.CONCAT("    spacePlaneSystemUpgradeType = ",W59,IF(P59="System and Space Capability",_xlfn.CONCAT(CHAR(10),"    spaceplaneUpgradeType = spaceCapable",CHAR(10),"    baseSkinTemp = ",CHAR(10),"    upgradeSkinTemp = "),"")),IF(P59="Fuel Tank",IF(X59="NA/Balloon","    KiwiFuelSwitchIgnore = true",IF(X59="standardLiquidFuel",_xlfn.CONCAT("    fuelTankUpgradeType = ",X59,CHAR(10),"    fuelTankSizeUpgrade = ",Y59),_xlfn.CONCAT("    fuelTankUpgradeType = ",X59))),IF(P59="RCS","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59" s="16" t="str">
        <f>IF(P59="Engine",VLOOKUP(V59,EngineUpgrades!$A$2:$C$19,2,FALSE),"")</f>
        <v/>
      </c>
      <c r="AO59" s="16" t="str">
        <f>IF(P59="Engine",VLOOKUP(V59,EngineUpgrades!$A$2:$C$19,3,FALSE),"")</f>
        <v/>
      </c>
      <c r="AP59" s="15" t="str">
        <f>_xlfn.XLOOKUP(AN59,EngineUpgrades!$D$1:$J$1,EngineUpgrades!$D$17:$J$17,"",0,1)</f>
        <v/>
      </c>
      <c r="AQ59" s="17">
        <v>2</v>
      </c>
      <c r="AR59" s="16" t="str">
        <f>IF(P59="Engine",_xlfn.XLOOKUP(_xlfn.CONCAT(N59,O59+AQ59),TechTree!$C$2:$C$500,TechTree!$D$2:$D$500,"Not Valid Combination",0,1),"")</f>
        <v/>
      </c>
    </row>
    <row r="60" spans="1:44" ht="252.5" x14ac:dyDescent="0.35">
      <c r="A60" t="s">
        <v>370</v>
      </c>
      <c r="B60" t="s">
        <v>551</v>
      </c>
      <c r="C60" t="s">
        <v>552</v>
      </c>
      <c r="D60" t="s">
        <v>553</v>
      </c>
      <c r="E60" t="s">
        <v>374</v>
      </c>
      <c r="F60" t="s">
        <v>11</v>
      </c>
      <c r="G60">
        <v>3200</v>
      </c>
      <c r="H60">
        <v>205</v>
      </c>
      <c r="I60">
        <v>0.2</v>
      </c>
      <c r="J60" t="s">
        <v>22</v>
      </c>
      <c r="L60" s="12" t="str">
        <f t="shared" si="4"/>
        <v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v>
      </c>
      <c r="M60" s="9" t="str">
        <f>_xlfn.XLOOKUP(_xlfn.CONCAT(N60,O60),TechTree!$C$2:$C$500,TechTree!$D$2:$D$500,"Not Valid Combination",0,1)</f>
        <v>generalRocketry</v>
      </c>
      <c r="N60" s="8" t="s">
        <v>214</v>
      </c>
      <c r="O60" s="8">
        <v>2</v>
      </c>
      <c r="P60" s="8" t="s">
        <v>11</v>
      </c>
      <c r="Q60" s="10" t="s">
        <v>627</v>
      </c>
      <c r="U60" s="10" t="s">
        <v>244</v>
      </c>
      <c r="V60" s="10" t="s">
        <v>255</v>
      </c>
      <c r="W60" s="10" t="s">
        <v>628</v>
      </c>
      <c r="X60" s="10" t="s">
        <v>295</v>
      </c>
      <c r="Y60" s="10" t="s">
        <v>304</v>
      </c>
      <c r="Z60" s="10" t="s">
        <v>330</v>
      </c>
      <c r="AB60" s="12" t="str">
        <f t="shared" si="2"/>
        <v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v>
      </c>
      <c r="AC60" s="14"/>
      <c r="AD60" s="18" t="s">
        <v>330</v>
      </c>
      <c r="AE60" s="18"/>
      <c r="AF60" s="18"/>
      <c r="AG60" s="18"/>
      <c r="AH60" s="18"/>
      <c r="AI60" s="18"/>
      <c r="AJ60" s="18"/>
      <c r="AK60" s="19" t="str">
        <f t="shared" si="5"/>
        <v/>
      </c>
      <c r="AL60" s="14"/>
      <c r="AM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",U60),IF(P60="Engine",_xlfn.CONCAT("    engineUpgradeType = ",V60,CHAR(10),Parts!AP60,CHAR(10),"    enginePartUpgradeName = ",W60),IF(P60="Parachute","    parachuteUpgradeType = standard",IF(P60="Solar",_xlfn.CONCAT("    solarPanelUpgradeTier = ",O60),IF(OR(P60="System",P60="System and Space Capability")=TRUE,_xlfn.CONCAT("    spacePlaneSystemUpgradeType = ",W60,IF(P60="System and Space Capability",_xlfn.CONCAT(CHAR(10),"    spaceplaneUpgradeType = spaceCapable",CHAR(10),"    baseSkinTemp = ",CHAR(10),"    upgradeSkinTemp = "),"")),IF(P60="Fuel Tank",IF(X60="NA/Balloon","    KiwiFuelSwitchIgnore = true",IF(X60="standardLiquidFuel",_xlfn.CONCAT("    fuelTankUpgradeType = ",X60,CHAR(10),"    fuelTankSizeUpgrade = ",Y60),_xlfn.CONCAT("    fuelTankUpgradeType = ",X60))),IF(P60="RCS","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mothraUpgrade</v>
      </c>
      <c r="AN60" s="16" t="str">
        <f>IF(P60="Engine",VLOOKUP(V60,EngineUpgrades!$A$2:$C$19,2,FALSE),"")</f>
        <v>singleFuel</v>
      </c>
      <c r="AO60" s="16" t="str">
        <f>IF(P60="Engine",VLOOKUP(V60,EngineUpgrades!$A$2:$C$19,3,FALSE),"")</f>
        <v>KEROLOX</v>
      </c>
      <c r="AP60" s="15" t="str">
        <f>_xlfn.XLOOKUP(AN60,EngineUpgrades!$D$1:$J$1,EngineUpgrades!$D$17:$J$17,"",0,1)</f>
        <v xml:space="preserve">    engineNumber = 
    engineNumberUpgrade = 
    engineName = 
    engineNameUpgrade = 
</v>
      </c>
      <c r="AQ60" s="17">
        <v>2</v>
      </c>
      <c r="AR60" s="16" t="str">
        <f>IF(P60="Engine",_xlfn.XLOOKUP(_xlfn.CONCAT(N60,O60+AQ60),TechTree!$C$2:$C$500,TechTree!$D$2:$D$500,"Not Valid Combination",0,1),"")</f>
        <v>heavyRocketry</v>
      </c>
    </row>
    <row r="61" spans="1:44" ht="192.5" hidden="1" x14ac:dyDescent="0.35">
      <c r="A61" t="s">
        <v>370</v>
      </c>
      <c r="B61" t="s">
        <v>554</v>
      </c>
      <c r="C61" t="s">
        <v>555</v>
      </c>
      <c r="D61" t="s">
        <v>556</v>
      </c>
      <c r="E61" t="s">
        <v>374</v>
      </c>
      <c r="F61" t="s">
        <v>419</v>
      </c>
      <c r="G61">
        <v>17420</v>
      </c>
      <c r="H61">
        <v>1860</v>
      </c>
      <c r="I61">
        <v>0.8</v>
      </c>
      <c r="J61" t="s">
        <v>22</v>
      </c>
      <c r="L61" s="12" t="str">
        <f t="shared" si="4"/>
        <v>@PART[TE_F1_S1_Tank]:AFTER[TundraExploration] // Mothra B1-21 Fueltank
{
    @TechRequired = advFuelSystems
    spacePlaneSystemUpgradeType = tundra
}</v>
      </c>
      <c r="M61" s="9" t="str">
        <f>_xlfn.XLOOKUP(_xlfn.CONCAT(N61,O61),TechTree!$C$2:$C$500,TechTree!$D$2:$D$500,"Not Valid Combination",0,1)</f>
        <v>advFuelSystems</v>
      </c>
      <c r="N61" s="8" t="s">
        <v>337</v>
      </c>
      <c r="O61" s="8">
        <v>5</v>
      </c>
      <c r="P61" s="8" t="s">
        <v>290</v>
      </c>
      <c r="U61" s="10" t="s">
        <v>244</v>
      </c>
      <c r="V61" s="10" t="s">
        <v>260</v>
      </c>
      <c r="W61" s="10" t="s">
        <v>578</v>
      </c>
      <c r="X61" s="10" t="s">
        <v>295</v>
      </c>
      <c r="Y61" s="10" t="s">
        <v>304</v>
      </c>
      <c r="Z61" s="10" t="s">
        <v>330</v>
      </c>
      <c r="AB61" s="12" t="str">
        <f t="shared" si="2"/>
        <v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1" s="14"/>
      <c r="AD61" s="18" t="s">
        <v>330</v>
      </c>
      <c r="AE61" s="18"/>
      <c r="AF61" s="18"/>
      <c r="AG61" s="18"/>
      <c r="AH61" s="18"/>
      <c r="AI61" s="18"/>
      <c r="AJ61" s="18"/>
      <c r="AK61" s="19" t="str">
        <f t="shared" si="5"/>
        <v/>
      </c>
      <c r="AL61" s="14"/>
      <c r="AM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",U61),IF(P61="Engine",_xlfn.CONCAT("    engineUpgradeType = ",V61,CHAR(10),Parts!AP61,CHAR(10),"    enginePartUpgradeName = ",W61),IF(P61="Parachute","    parachuteUpgradeType = standard",IF(P61="Solar",_xlfn.CONCAT("    solarPanelUpgradeTier = ",O61),IF(OR(P61="System",P61="System and Space Capability")=TRUE,_xlfn.CONCAT("    spacePlaneSystemUpgradeType = ",W61,IF(P61="System and Space Capability",_xlfn.CONCAT(CHAR(10),"    spaceplaneUpgradeType = spaceCapable",CHAR(10),"    baseSkinTemp = ",CHAR(10),"    upgradeSkinTemp = "),"")),IF(P61="Fuel Tank",IF(X61="NA/Balloon","    KiwiFuelSwitchIgnore = true",IF(X61="standardLiquidFuel",_xlfn.CONCAT("    fuelTankUpgradeType = ",X61,CHAR(10),"    fuelTankSizeUpgrade = ",Y61),_xlfn.CONCAT("    fuelTankUpgradeType = ",X61))),IF(P61="RCS","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1" s="16" t="str">
        <f>IF(P61="Engine",VLOOKUP(V61,EngineUpgrades!$A$2:$C$19,2,FALSE),"")</f>
        <v/>
      </c>
      <c r="AO61" s="16" t="str">
        <f>IF(P61="Engine",VLOOKUP(V61,EngineUpgrades!$A$2:$C$19,3,FALSE),"")</f>
        <v/>
      </c>
      <c r="AP61" s="15" t="str">
        <f>_xlfn.XLOOKUP(AN61,EngineUpgrades!$D$1:$J$1,EngineUpgrades!$D$17:$J$17,"",0,1)</f>
        <v/>
      </c>
      <c r="AQ61" s="17">
        <v>2</v>
      </c>
      <c r="AR61" s="16" t="str">
        <f>IF(P61="Engine",_xlfn.XLOOKUP(_xlfn.CONCAT(N61,O61+AQ61),TechTree!$C$2:$C$500,TechTree!$D$2:$D$500,"Not Valid Combination",0,1),"")</f>
        <v/>
      </c>
    </row>
    <row r="62" spans="1:44" ht="252.5" x14ac:dyDescent="0.35">
      <c r="A62" t="s">
        <v>370</v>
      </c>
      <c r="B62" t="s">
        <v>557</v>
      </c>
      <c r="C62" t="s">
        <v>558</v>
      </c>
      <c r="D62" t="s">
        <v>559</v>
      </c>
      <c r="E62" t="s">
        <v>374</v>
      </c>
      <c r="F62" t="s">
        <v>11</v>
      </c>
      <c r="G62">
        <v>3200</v>
      </c>
      <c r="H62">
        <v>1050</v>
      </c>
      <c r="I62">
        <v>0.9</v>
      </c>
      <c r="J62" t="s">
        <v>22</v>
      </c>
      <c r="L62" s="12" t="str">
        <f t="shared" si="4"/>
        <v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v>
      </c>
      <c r="M62" s="9" t="str">
        <f>_xlfn.XLOOKUP(_xlfn.CONCAT(N62,O62),TechTree!$C$2:$C$500,TechTree!$D$2:$D$500,"Not Valid Combination",0,1)</f>
        <v>advRocketry</v>
      </c>
      <c r="N62" s="8" t="s">
        <v>214</v>
      </c>
      <c r="O62" s="8">
        <v>3</v>
      </c>
      <c r="P62" s="8" t="s">
        <v>11</v>
      </c>
      <c r="Q62" s="10" t="s">
        <v>629</v>
      </c>
      <c r="U62" s="10" t="s">
        <v>244</v>
      </c>
      <c r="V62" s="10" t="s">
        <v>255</v>
      </c>
      <c r="W62" s="10" t="s">
        <v>630</v>
      </c>
      <c r="X62" s="10" t="s">
        <v>295</v>
      </c>
      <c r="Y62" s="10" t="s">
        <v>304</v>
      </c>
      <c r="Z62" s="10" t="s">
        <v>330</v>
      </c>
      <c r="AB62" s="12" t="str">
        <f t="shared" si="2"/>
        <v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v>
      </c>
      <c r="AC62" s="14"/>
      <c r="AD62" s="18" t="s">
        <v>330</v>
      </c>
      <c r="AE62" s="18"/>
      <c r="AF62" s="18"/>
      <c r="AG62" s="18"/>
      <c r="AH62" s="18"/>
      <c r="AI62" s="18"/>
      <c r="AJ62" s="18"/>
      <c r="AK62" s="19" t="str">
        <f t="shared" si="5"/>
        <v/>
      </c>
      <c r="AL62" s="14"/>
      <c r="AM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",U62),IF(P62="Engine",_xlfn.CONCAT("    engineUpgradeType = ",V62,CHAR(10),Parts!AP62,CHAR(10),"    enginePartUpgradeName = ",W62),IF(P62="Parachute","    parachuteUpgradeType = standard",IF(P62="Solar",_xlfn.CONCAT("    solarPanelUpgradeTier = ",O62),IF(OR(P62="System",P62="System and Space Capability")=TRUE,_xlfn.CONCAT("    spacePlaneSystemUpgradeType = ",W62,IF(P62="System and Space Capability",_xlfn.CONCAT(CHAR(10),"    spaceplaneUpgradeType = spaceCapable",CHAR(10),"    baseSkinTemp = ",CHAR(10),"    upgradeSkinTemp = "),"")),IF(P62="Fuel Tank",IF(X62="NA/Balloon","    KiwiFuelSwitchIgnore = true",IF(X62="standardLiquidFuel",_xlfn.CONCAT("    fuelTankUpgradeType = ",X62,CHAR(10),"    fuelTankSizeUpgrade = ",Y62),_xlfn.CONCAT("    fuelTankUpgradeType = ",X62))),IF(P62="RCS","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barracudaUpgrade</v>
      </c>
      <c r="AN62" s="16" t="str">
        <f>IF(P62="Engine",VLOOKUP(V62,EngineUpgrades!$A$2:$C$19,2,FALSE),"")</f>
        <v>singleFuel</v>
      </c>
      <c r="AO62" s="16" t="str">
        <f>IF(P62="Engine",VLOOKUP(V62,EngineUpgrades!$A$2:$C$19,3,FALSE),"")</f>
        <v>KEROLOX</v>
      </c>
      <c r="AP62" s="15" t="str">
        <f>_xlfn.XLOOKUP(AN62,EngineUpgrades!$D$1:$J$1,EngineUpgrades!$D$17:$J$17,"",0,1)</f>
        <v xml:space="preserve">    engineNumber = 
    engineNumberUpgrade = 
    engineName = 
    engineNameUpgrade = 
</v>
      </c>
      <c r="AQ62" s="17">
        <v>2</v>
      </c>
      <c r="AR62" s="16" t="str">
        <f>IF(P62="Engine",_xlfn.XLOOKUP(_xlfn.CONCAT(N62,O62+AQ62),TechTree!$C$2:$C$500,TechTree!$D$2:$D$500,"Not Valid Combination",0,1),"")</f>
        <v>heavierRocketry</v>
      </c>
    </row>
    <row r="63" spans="1:44" ht="192.5" hidden="1" x14ac:dyDescent="0.35">
      <c r="A63" t="s">
        <v>370</v>
      </c>
      <c r="B63" t="s">
        <v>560</v>
      </c>
      <c r="C63" t="s">
        <v>561</v>
      </c>
      <c r="D63" t="s">
        <v>562</v>
      </c>
      <c r="E63" t="s">
        <v>374</v>
      </c>
      <c r="F63" t="s">
        <v>378</v>
      </c>
      <c r="G63">
        <v>18520</v>
      </c>
      <c r="H63">
        <v>500</v>
      </c>
      <c r="I63">
        <v>7.4999999999999997E-2</v>
      </c>
      <c r="J63" t="s">
        <v>22</v>
      </c>
      <c r="L63" s="12" t="str">
        <f t="shared" si="4"/>
        <v>@PART[TE_F1_PayloadFairing]:AFTER[TundraExploration] // Mothra Aerodynamic Fairing
{
    @TechRequired = generalConstruction
    spacePlaneSystemUpgradeType = tundra
}</v>
      </c>
      <c r="M63" s="9" t="str">
        <f>_xlfn.XLOOKUP(_xlfn.CONCAT(N63,O63),TechTree!$C$2:$C$500,TechTree!$D$2:$D$500,"Not Valid Combination",0,1)</f>
        <v>generalConstruction</v>
      </c>
      <c r="N63" s="8" t="s">
        <v>208</v>
      </c>
      <c r="O63" s="8">
        <v>3</v>
      </c>
      <c r="P63" s="8" t="s">
        <v>290</v>
      </c>
      <c r="U63" s="10" t="s">
        <v>244</v>
      </c>
      <c r="V63" s="10" t="s">
        <v>260</v>
      </c>
      <c r="W63" s="10" t="s">
        <v>578</v>
      </c>
      <c r="X63" s="10" t="s">
        <v>295</v>
      </c>
      <c r="Y63" s="10" t="s">
        <v>304</v>
      </c>
      <c r="Z63" s="10" t="s">
        <v>330</v>
      </c>
      <c r="AB63" s="12" t="str">
        <f t="shared" si="2"/>
        <v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3" s="14"/>
      <c r="AD63" s="18" t="s">
        <v>330</v>
      </c>
      <c r="AE63" s="18"/>
      <c r="AF63" s="18"/>
      <c r="AG63" s="18"/>
      <c r="AH63" s="18"/>
      <c r="AI63" s="18"/>
      <c r="AJ63" s="18"/>
      <c r="AK63" s="19" t="str">
        <f t="shared" si="5"/>
        <v/>
      </c>
      <c r="AL63" s="14"/>
      <c r="AM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",U63),IF(P63="Engine",_xlfn.CONCAT("    engineUpgradeType = ",V63,CHAR(10),Parts!AP63,CHAR(10),"    enginePartUpgradeName = ",W63),IF(P63="Parachute","    parachuteUpgradeType = standard",IF(P63="Solar",_xlfn.CONCAT("    solarPanelUpgradeTier = ",O63),IF(OR(P63="System",P63="System and Space Capability")=TRUE,_xlfn.CONCAT("    spacePlaneSystemUpgradeType = ",W63,IF(P63="System and Space Capability",_xlfn.CONCAT(CHAR(10),"    spaceplaneUpgradeType = spaceCapable",CHAR(10),"    baseSkinTemp = ",CHAR(10),"    upgradeSkinTemp = "),"")),IF(P63="Fuel Tank",IF(X63="NA/Balloon","    KiwiFuelSwitchIgnore = true",IF(X63="standardLiquidFuel",_xlfn.CONCAT("    fuelTankUpgradeType = ",X63,CHAR(10),"    fuelTankSizeUpgrade = ",Y63),_xlfn.CONCAT("    fuelTankUpgradeType = ",X63))),IF(P63="RCS","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3" s="16" t="str">
        <f>IF(P63="Engine",VLOOKUP(V63,EngineUpgrades!$A$2:$C$19,2,FALSE),"")</f>
        <v/>
      </c>
      <c r="AO63" s="16" t="str">
        <f>IF(P63="Engine",VLOOKUP(V63,EngineUpgrades!$A$2:$C$19,3,FALSE),"")</f>
        <v/>
      </c>
      <c r="AP63" s="15" t="str">
        <f>_xlfn.XLOOKUP(AN63,EngineUpgrades!$D$1:$J$1,EngineUpgrades!$D$17:$J$17,"",0,1)</f>
        <v/>
      </c>
      <c r="AQ63" s="17">
        <v>2</v>
      </c>
      <c r="AR63" s="16" t="str">
        <f>IF(P63="Engine",_xlfn.XLOOKUP(_xlfn.CONCAT(N63,O63+AQ63),TechTree!$C$2:$C$500,TechTree!$D$2:$D$500,"Not Valid Combination",0,1),"")</f>
        <v/>
      </c>
    </row>
    <row r="64" spans="1:44" ht="192.5" hidden="1" x14ac:dyDescent="0.35">
      <c r="A64" t="s">
        <v>370</v>
      </c>
      <c r="B64" t="s">
        <v>563</v>
      </c>
      <c r="C64" t="s">
        <v>564</v>
      </c>
      <c r="D64" t="s">
        <v>565</v>
      </c>
      <c r="E64" t="s">
        <v>374</v>
      </c>
      <c r="F64" t="s">
        <v>490</v>
      </c>
      <c r="G64">
        <v>4200</v>
      </c>
      <c r="H64">
        <v>400</v>
      </c>
      <c r="I64">
        <v>0.05</v>
      </c>
      <c r="J64" t="s">
        <v>70</v>
      </c>
      <c r="L64" s="12" t="str">
        <f t="shared" si="4"/>
        <v>@PART[TE_F1_Interstage]:AFTER[TundraExploration] // TE-6B Small Stack Decoupler
{
    @TechRequired = advancedDecoupling
    spacePlaneSystemUpgradeType = tundra
}</v>
      </c>
      <c r="M64" s="9" t="str">
        <f>_xlfn.XLOOKUP(_xlfn.CONCAT(N64,O64),TechTree!$C$2:$C$500,TechTree!$D$2:$D$500,"Not Valid Combination",0,1)</f>
        <v>advancedDecoupling</v>
      </c>
      <c r="N64" s="8" t="s">
        <v>213</v>
      </c>
      <c r="O64" s="8">
        <v>5</v>
      </c>
      <c r="P64" s="8" t="s">
        <v>290</v>
      </c>
      <c r="U64" s="10" t="s">
        <v>244</v>
      </c>
      <c r="V64" s="10" t="s">
        <v>260</v>
      </c>
      <c r="W64" s="10" t="s">
        <v>578</v>
      </c>
      <c r="X64" s="10" t="s">
        <v>295</v>
      </c>
      <c r="Y64" s="10" t="s">
        <v>304</v>
      </c>
      <c r="Z64" s="10" t="s">
        <v>330</v>
      </c>
      <c r="AB64" s="12" t="str">
        <f t="shared" si="2"/>
        <v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4" s="14"/>
      <c r="AD64" s="18" t="s">
        <v>330</v>
      </c>
      <c r="AE64" s="18"/>
      <c r="AF64" s="18"/>
      <c r="AG64" s="18"/>
      <c r="AH64" s="18"/>
      <c r="AI64" s="18"/>
      <c r="AJ64" s="18"/>
      <c r="AK64" s="19" t="str">
        <f t="shared" si="5"/>
        <v/>
      </c>
      <c r="AL64" s="14"/>
      <c r="AM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",U64),IF(P64="Engine",_xlfn.CONCAT("    engineUpgradeType = ",V64,CHAR(10),Parts!AP64,CHAR(10),"    enginePartUpgradeName = ",W64),IF(P64="Parachute","    parachuteUpgradeType = standard",IF(P64="Solar",_xlfn.CONCAT("    solarPanelUpgradeTier = ",O64),IF(OR(P64="System",P64="System and Space Capability")=TRUE,_xlfn.CONCAT("    spacePlaneSystemUpgradeType = ",W64,IF(P64="System and Space Capability",_xlfn.CONCAT(CHAR(10),"    spaceplaneUpgradeType = spaceCapable",CHAR(10),"    baseSkinTemp = ",CHAR(10),"    upgradeSkinTemp = "),"")),IF(P64="Fuel Tank",IF(X64="NA/Balloon","    KiwiFuelSwitchIgnore = true",IF(X64="standardLiquidFuel",_xlfn.CONCAT("    fuelTankUpgradeType = ",X64,CHAR(10),"    fuelTankSizeUpgrade = ",Y64),_xlfn.CONCAT("    fuelTankUpgradeType = ",X64))),IF(P64="RCS","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4" s="16" t="str">
        <f>IF(P64="Engine",VLOOKUP(V64,EngineUpgrades!$A$2:$C$19,2,FALSE),"")</f>
        <v/>
      </c>
      <c r="AO64" s="16" t="str">
        <f>IF(P64="Engine",VLOOKUP(V64,EngineUpgrades!$A$2:$C$19,3,FALSE),"")</f>
        <v/>
      </c>
      <c r="AP64" s="15" t="str">
        <f>_xlfn.XLOOKUP(AN64,EngineUpgrades!$D$1:$J$1,EngineUpgrades!$D$17:$J$17,"",0,1)</f>
        <v/>
      </c>
      <c r="AQ64" s="17">
        <v>2</v>
      </c>
      <c r="AR64" s="16" t="str">
        <f>IF(P64="Engine",_xlfn.XLOOKUP(_xlfn.CONCAT(N64,O64+AQ64),TechTree!$C$2:$C$500,TechTree!$D$2:$D$500,"Not Valid Combination",0,1),"")</f>
        <v/>
      </c>
    </row>
    <row r="65" spans="1:44" ht="192.5" hidden="1" x14ac:dyDescent="0.35">
      <c r="A65" t="s">
        <v>370</v>
      </c>
      <c r="B65" t="s">
        <v>566</v>
      </c>
      <c r="C65" t="s">
        <v>567</v>
      </c>
      <c r="D65" t="s">
        <v>568</v>
      </c>
      <c r="E65" t="s">
        <v>374</v>
      </c>
      <c r="F65" t="s">
        <v>400</v>
      </c>
      <c r="G65">
        <v>22000</v>
      </c>
      <c r="H65">
        <v>3130</v>
      </c>
      <c r="I65">
        <v>1.35</v>
      </c>
      <c r="J65" t="s">
        <v>141</v>
      </c>
      <c r="L65" s="12" t="str">
        <f t="shared" si="4"/>
        <v>@PART[TE_19_F910_S2_Tank]:AFTER[TundraExploration] // Bagorah K2-42 Tank
{
    @TechRequired = advFuelSystems
    spacePlaneSystemUpgradeType = tundra
}</v>
      </c>
      <c r="M65" s="9" t="str">
        <f>_xlfn.XLOOKUP(_xlfn.CONCAT(N65,O65),TechTree!$C$2:$C$500,TechTree!$D$2:$D$500,"Not Valid Combination",0,1)</f>
        <v>advFuelSystems</v>
      </c>
      <c r="N65" s="8" t="s">
        <v>337</v>
      </c>
      <c r="O65" s="8">
        <v>5</v>
      </c>
      <c r="P65" s="8" t="s">
        <v>290</v>
      </c>
      <c r="U65" s="10" t="s">
        <v>244</v>
      </c>
      <c r="V65" s="10" t="s">
        <v>260</v>
      </c>
      <c r="W65" s="10" t="s">
        <v>578</v>
      </c>
      <c r="X65" s="10" t="s">
        <v>295</v>
      </c>
      <c r="Y65" s="10" t="s">
        <v>304</v>
      </c>
      <c r="Z65" s="10" t="s">
        <v>330</v>
      </c>
      <c r="AB65" s="12" t="str">
        <f t="shared" si="2"/>
        <v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5" s="14"/>
      <c r="AD65" s="18" t="s">
        <v>330</v>
      </c>
      <c r="AE65" s="18"/>
      <c r="AF65" s="18"/>
      <c r="AG65" s="18"/>
      <c r="AH65" s="18"/>
      <c r="AI65" s="18"/>
      <c r="AJ65" s="18"/>
      <c r="AK65" s="19" t="str">
        <f t="shared" si="5"/>
        <v/>
      </c>
      <c r="AL65" s="14"/>
      <c r="AM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",U65),IF(P65="Engine",_xlfn.CONCAT("    engineUpgradeType = ",V65,CHAR(10),Parts!AP65,CHAR(10),"    enginePartUpgradeName = ",W65),IF(P65="Parachute","    parachuteUpgradeType = standard",IF(P65="Solar",_xlfn.CONCAT("    solarPanelUpgradeTier = ",O65),IF(OR(P65="System",P65="System and Space Capability")=TRUE,_xlfn.CONCAT("    spacePlaneSystemUpgradeType = ",W65,IF(P65="System and Space Capability",_xlfn.CONCAT(CHAR(10),"    spaceplaneUpgradeType = spaceCapable",CHAR(10),"    baseSkinTemp = ",CHAR(10),"    upgradeSkinTemp = "),"")),IF(P65="Fuel Tank",IF(X65="NA/Balloon","    KiwiFuelSwitchIgnore = true",IF(X65="standardLiquidFuel",_xlfn.CONCAT("    fuelTankUpgradeType = ",X65,CHAR(10),"    fuelTankSizeUpgrade = ",Y65),_xlfn.CONCAT("    fuelTankUpgradeType = ",X65))),IF(P65="RCS","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5" s="16" t="str">
        <f>IF(P65="Engine",VLOOKUP(V65,EngineUpgrades!$A$2:$C$19,2,FALSE),"")</f>
        <v/>
      </c>
      <c r="AO65" s="16" t="str">
        <f>IF(P65="Engine",VLOOKUP(V65,EngineUpgrades!$A$2:$C$19,3,FALSE),"")</f>
        <v/>
      </c>
      <c r="AP65" s="15" t="str">
        <f>_xlfn.XLOOKUP(AN65,EngineUpgrades!$D$1:$J$1,EngineUpgrades!$D$17:$J$17,"",0,1)</f>
        <v/>
      </c>
      <c r="AQ65" s="17">
        <v>2</v>
      </c>
      <c r="AR65" s="16" t="str">
        <f>IF(P65="Engine",_xlfn.XLOOKUP(_xlfn.CONCAT(N65,O65+AQ65),TechTree!$C$2:$C$500,TechTree!$D$2:$D$500,"Not Valid Combination",0,1),"")</f>
        <v/>
      </c>
    </row>
    <row r="66" spans="1:44" ht="252.5" x14ac:dyDescent="0.35">
      <c r="A66" t="s">
        <v>370</v>
      </c>
      <c r="B66" t="s">
        <v>569</v>
      </c>
      <c r="C66" t="s">
        <v>570</v>
      </c>
      <c r="D66" t="s">
        <v>571</v>
      </c>
      <c r="E66" t="s">
        <v>374</v>
      </c>
      <c r="F66" t="s">
        <v>11</v>
      </c>
      <c r="G66">
        <v>14000</v>
      </c>
      <c r="H66">
        <v>2360</v>
      </c>
      <c r="I66">
        <v>3.4</v>
      </c>
      <c r="J66" t="s">
        <v>151</v>
      </c>
      <c r="L66" s="12" t="str">
        <f t="shared" si="4"/>
        <v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v>
      </c>
      <c r="M66" s="9" t="str">
        <f>_xlfn.XLOOKUP(_xlfn.CONCAT(N66,O66),TechTree!$C$2:$C$500,TechTree!$D$2:$D$500,"Not Valid Combination",0,1)</f>
        <v>heavyRocketry</v>
      </c>
      <c r="N66" s="8" t="s">
        <v>214</v>
      </c>
      <c r="O66" s="8">
        <v>4</v>
      </c>
      <c r="P66" s="8" t="s">
        <v>11</v>
      </c>
      <c r="Q66" s="10" t="s">
        <v>631</v>
      </c>
      <c r="U66" s="10" t="s">
        <v>244</v>
      </c>
      <c r="V66" s="10" t="s">
        <v>255</v>
      </c>
      <c r="W66" s="10" t="s">
        <v>632</v>
      </c>
      <c r="X66" s="10" t="s">
        <v>295</v>
      </c>
      <c r="Y66" s="10" t="s">
        <v>304</v>
      </c>
      <c r="Z66" s="10" t="s">
        <v>330</v>
      </c>
      <c r="AB66" s="12" t="str">
        <f t="shared" si="2"/>
        <v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v>
      </c>
      <c r="AC66" s="14"/>
      <c r="AD66" s="18" t="s">
        <v>330</v>
      </c>
      <c r="AE66" s="18"/>
      <c r="AF66" s="18"/>
      <c r="AG66" s="18"/>
      <c r="AH66" s="18"/>
      <c r="AI66" s="18"/>
      <c r="AJ66" s="18"/>
      <c r="AK66" s="19" t="str">
        <f t="shared" si="5"/>
        <v/>
      </c>
      <c r="AL66" s="14"/>
      <c r="AM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",U66),IF(P66="Engine",_xlfn.CONCAT("    engineUpgradeType = ",V66,CHAR(10),Parts!AP66,CHAR(10),"    enginePartUpgradeName = ",W66),IF(P66="Parachute","    parachuteUpgradeType = standard",IF(P66="Solar",_xlfn.CONCAT("    solarPanelUpgradeTier = ",O66),IF(OR(P66="System",P66="System and Space Capability")=TRUE,_xlfn.CONCAT("    spacePlaneSystemUpgradeType = ",W66,IF(P66="System and Space Capability",_xlfn.CONCAT(CHAR(10),"    spaceplaneUpgradeType = spaceCapable",CHAR(10),"    baseSkinTemp = ",CHAR(10),"    upgradeSkinTemp = "),"")),IF(P66="Fuel Tank",IF(X66="NA/Balloon","    KiwiFuelSwitchIgnore = true",IF(X66="standardLiquidFuel",_xlfn.CONCAT("    fuelTankUpgradeType = ",X66,CHAR(10),"    fuelTankSizeUpgrade = ",Y66),_xlfn.CONCAT("    fuelTankUpgradeType = ",X66))),IF(P66="RCS","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kingmackerelUpgrade</v>
      </c>
      <c r="AN66" s="16" t="str">
        <f>IF(P66="Engine",VLOOKUP(V66,EngineUpgrades!$A$2:$C$19,2,FALSE),"")</f>
        <v>singleFuel</v>
      </c>
      <c r="AO66" s="16" t="str">
        <f>IF(P66="Engine",VLOOKUP(V66,EngineUpgrades!$A$2:$C$19,3,FALSE),"")</f>
        <v>KEROLOX</v>
      </c>
      <c r="AP66" s="15" t="str">
        <f>_xlfn.XLOOKUP(AN66,EngineUpgrades!$D$1:$J$1,EngineUpgrades!$D$17:$J$17,"",0,1)</f>
        <v xml:space="preserve">    engineNumber = 
    engineNumberUpgrade = 
    engineName = 
    engineNameUpgrade = 
</v>
      </c>
      <c r="AQ66" s="17">
        <v>2</v>
      </c>
      <c r="AR66" s="16" t="str">
        <f>IF(P66="Engine",_xlfn.XLOOKUP(_xlfn.CONCAT(N66,O66+AQ66),TechTree!$C$2:$C$500,TechTree!$D$2:$D$500,"Not Valid Combination",0,1),"")</f>
        <v>evenHeavierRocketry</v>
      </c>
    </row>
    <row r="67" spans="1:44" ht="192.5" hidden="1" x14ac:dyDescent="0.35">
      <c r="A67" t="s">
        <v>370</v>
      </c>
      <c r="B67" t="s">
        <v>572</v>
      </c>
      <c r="C67" t="s">
        <v>573</v>
      </c>
      <c r="D67" t="s">
        <v>574</v>
      </c>
      <c r="E67" t="s">
        <v>374</v>
      </c>
      <c r="F67" t="s">
        <v>419</v>
      </c>
      <c r="G67">
        <v>46600</v>
      </c>
      <c r="H67">
        <v>18100</v>
      </c>
      <c r="I67">
        <v>7.8</v>
      </c>
      <c r="J67" t="s">
        <v>141</v>
      </c>
      <c r="L67" s="12" t="str">
        <f t="shared" si="4"/>
        <v>@PART[TE_19_F910_S1_Tank]:AFTER[TundraExploration] // Bagorah K1-125 Tank
{
    @TechRequired = highPerformanceFuelSystems
    spacePlaneSystemUpgradeType = tundra
}</v>
      </c>
      <c r="M67" s="9" t="str">
        <f>_xlfn.XLOOKUP(_xlfn.CONCAT(N67,O67),TechTree!$C$2:$C$500,TechTree!$D$2:$D$500,"Not Valid Combination",0,1)</f>
        <v>highPerformanceFuelSystems</v>
      </c>
      <c r="N67" s="8" t="s">
        <v>337</v>
      </c>
      <c r="O67" s="8">
        <v>7</v>
      </c>
      <c r="P67" s="8" t="s">
        <v>290</v>
      </c>
      <c r="U67" s="10" t="s">
        <v>244</v>
      </c>
      <c r="V67" s="10" t="s">
        <v>260</v>
      </c>
      <c r="W67" s="10" t="s">
        <v>578</v>
      </c>
      <c r="X67" s="10" t="s">
        <v>295</v>
      </c>
      <c r="Y67" s="10" t="s">
        <v>304</v>
      </c>
      <c r="Z67" s="10" t="s">
        <v>330</v>
      </c>
      <c r="AB67" s="12" t="str">
        <f t="shared" ref="AB67:AB68" si="6">IF(P67="Engine",_xlfn.CONCAT("PARTUPGRADE:NEEDS[",A67,"]",CHAR(10),"{",CHAR(10),"    name = ",W67,CHAR(10),"    partIcon = ",C67,CHAR(10),"    techRequired = ",AR67,CHAR(10),"    title = ",CHAR(10),"    basicInfo = Increased Thrust, Increased Specific Impulse",CHAR(10),"    manufacturer = Kiwi Imagineers",CHAR(10),"    description = ",CHAR(10),"}",CHAR(10),"@PARTUPGRADE[",W67,"]:NEEDS[",A67,"]:FOR[zKiwiTechTree]",CHAR(10),"{",CHAR(10),"    @entryCost = #$@PART[",C67,"]/entryCost$",CHAR(10),"    @entryCost *= #$@KIWI_ENGINE_MULTIPLIERS/",AO67,"/UPGRADE_ENTRYCOST_MULTIPLIER$",CHAR(10),"    @title = #$@PART[",C67,"]/title$ Upgrade",CHAR(10),"    @description = #Our imagineers dreamt about making the $@PART[",C67,"]/engineName$ thrustier and efficientier and have 'made it so'.",CHAR(10),"}",CHAR(10),"@PART[",C67,"]:NEEDS[",A67,"]:AFTER[zzKiwiTechTree]",CHAR(10),"{",CHAR(10),"    @description = #$description$ \n\n&lt;color=#ff0000&gt;This engine has an upgrade in $@PARTUPGRADE[",W67,"]/techRequired$!&lt;/color&gt; ",CHAR(10),"}"),IF(OR(P67="System",P67="System and Space Capability")=TRUE,_xlfn.CONCAT("// Choose the one with the part that you want to represent the system",CHAR(10),"PARTUPGRADE:NEEDS[",A67,"]",CHAR(10),"{",CHAR(10),"    name = ",W67,"Upgrade",CHAR(10),"    partIcon = ",C67,CHAR(10),"    techRequired = ",AR67,CHAR(10),"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System",CHAR(10),"}",CHAR(10),"@PART[*]:HAS[#spacePlaneSystemUpgradeType[",W67,"]]:FOR[zzzKiwiTechTree]",CHAR(10),"{",CHAR(10),"    @description = #$description$ \n\n&lt;color=#ff0000&gt;The INSERT HERE System has upgrades in $@PARTUPGRADE[",W67,"Upgrade]/techRequired$!&lt;/color&gt; ",CHAR(10),"}"),""))</f>
        <v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v>
      </c>
      <c r="AC67" s="14"/>
      <c r="AD67" s="18" t="s">
        <v>330</v>
      </c>
      <c r="AE67" s="18"/>
      <c r="AF67" s="18"/>
      <c r="AG67" s="18"/>
      <c r="AH67" s="18"/>
      <c r="AI67" s="18"/>
      <c r="AJ67" s="18"/>
      <c r="AK67" s="19" t="str">
        <f t="shared" si="5"/>
        <v/>
      </c>
      <c r="AL67" s="14"/>
      <c r="AM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",U67),IF(P67="Engine",_xlfn.CONCAT("    engineUpgradeType = ",V67,CHAR(10),Parts!AP67,CHAR(10),"    enginePartUpgradeName = ",W67),IF(P67="Parachute","    parachuteUpgradeType = standard",IF(P67="Solar",_xlfn.CONCAT("    solarPanelUpgradeTier = ",O67),IF(OR(P67="System",P67="System and Space Capability")=TRUE,_xlfn.CONCAT("    spacePlaneSystemUpgradeType = ",W67,IF(P67="System and Space Capability",_xlfn.CONCAT(CHAR(10),"    spaceplaneUpgradeType = spaceCapable",CHAR(10),"    baseSkinTemp = ",CHAR(10),"    upgradeSkinTemp = "),"")),IF(P67="Fuel Tank",IF(X67="NA/Balloon","    KiwiFuelSwitchIgnore = true",IF(X67="standardLiquidFuel",_xlfn.CONCAT("    fuelTankUpgradeType = ",X67,CHAR(10),"    fuelTankSizeUpgrade = ",Y67),_xlfn.CONCAT("    fuelTankUpgradeType = ",X67))),IF(P67="RCS","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tundra</v>
      </c>
      <c r="AN67" s="16" t="str">
        <f>IF(P67="Engine",VLOOKUP(V67,EngineUpgrades!$A$2:$C$19,2,FALSE),"")</f>
        <v/>
      </c>
      <c r="AO67" s="16" t="str">
        <f>IF(P67="Engine",VLOOKUP(V67,EngineUpgrades!$A$2:$C$19,3,FALSE),"")</f>
        <v/>
      </c>
      <c r="AP67" s="15" t="str">
        <f>_xlfn.XLOOKUP(AN67,EngineUpgrades!$D$1:$J$1,EngineUpgrades!$D$17:$J$17,"",0,1)</f>
        <v/>
      </c>
      <c r="AQ67" s="17">
        <v>2</v>
      </c>
      <c r="AR67" s="16" t="str">
        <f>IF(P67="Engine",_xlfn.XLOOKUP(_xlfn.CONCAT(N67,O67+AQ67),TechTree!$C$2:$C$500,TechTree!$D$2:$D$500,"Not Valid Combination",0,1),"")</f>
        <v/>
      </c>
    </row>
    <row r="68" spans="1:44" ht="252.5" x14ac:dyDescent="0.35">
      <c r="A68" t="s">
        <v>370</v>
      </c>
      <c r="B68" t="s">
        <v>575</v>
      </c>
      <c r="C68" t="s">
        <v>576</v>
      </c>
      <c r="D68" t="s">
        <v>577</v>
      </c>
      <c r="E68" t="s">
        <v>374</v>
      </c>
      <c r="F68" t="s">
        <v>11</v>
      </c>
      <c r="G68">
        <v>115000</v>
      </c>
      <c r="H68">
        <v>9984</v>
      </c>
      <c r="I68">
        <v>9.4</v>
      </c>
      <c r="J68" t="s">
        <v>141</v>
      </c>
      <c r="L68" s="12" t="str">
        <f t="shared" si="4"/>
        <v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v>
      </c>
      <c r="M68" s="9" t="str">
        <f>_xlfn.XLOOKUP(_xlfn.CONCAT(N68,O68),TechTree!$C$2:$C$500,TechTree!$D$2:$D$500,"Not Valid Combination",0,1)</f>
        <v>evenHeavierRocketry</v>
      </c>
      <c r="N68" s="8" t="s">
        <v>214</v>
      </c>
      <c r="O68" s="8">
        <v>6</v>
      </c>
      <c r="P68" s="8" t="s">
        <v>11</v>
      </c>
      <c r="Q68" s="10" t="s">
        <v>633</v>
      </c>
      <c r="R68" s="10">
        <v>50000</v>
      </c>
      <c r="U68" s="10" t="s">
        <v>244</v>
      </c>
      <c r="V68" s="10" t="s">
        <v>255</v>
      </c>
      <c r="W68" s="10" t="s">
        <v>634</v>
      </c>
      <c r="X68" s="10" t="s">
        <v>295</v>
      </c>
      <c r="Y68" s="10" t="s">
        <v>304</v>
      </c>
      <c r="Z68" s="10" t="s">
        <v>330</v>
      </c>
      <c r="AB68" s="12" t="str">
        <f t="shared" si="6"/>
        <v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v>
      </c>
      <c r="AC68" s="14"/>
      <c r="AD68" s="18" t="s">
        <v>330</v>
      </c>
      <c r="AE68" s="18"/>
      <c r="AF68" s="18"/>
      <c r="AG68" s="18"/>
      <c r="AH68" s="18"/>
      <c r="AI68" s="18"/>
      <c r="AJ68" s="18"/>
      <c r="AK68" s="19" t="str">
        <f t="shared" si="5"/>
        <v/>
      </c>
      <c r="AL68" s="14"/>
      <c r="AM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",U68),IF(P68="Engine",_xlfn.CONCAT("    engineUpgradeType = ",V68,CHAR(10),Parts!AP68,CHAR(10),"    enginePartUpgradeName = ",W68),IF(P68="Parachute","    parachuteUpgradeType = standard",IF(P68="Solar",_xlfn.CONCAT("    solarPanelUpgradeTier = ",O68),IF(OR(P68="System",P68="System and Space Capability")=TRUE,_xlfn.CONCAT("    spacePlaneSystemUpgradeType = ",W68,IF(P68="System and Space Capability",_xlfn.CONCAT(CHAR(10),"    spaceplaneUpgradeType = spaceCapable",CHAR(10),"    baseSkinTemp = ",CHAR(10),"    upgradeSkinTemp = "),"")),IF(P68="Fuel Tank",IF(X68="NA/Balloon","    KiwiFuelSwitchIgnore = true",IF(X68="standardLiquidFuel",_xlfn.CONCAT("    fuelTankUpgradeType = ",X68,CHAR(10),"    fuelTankSizeUpgrade = ",Y68),_xlfn.CONCAT("    fuelTankUpgradeType = ",X68))),IF(P68="RCS","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squidUpgrade</v>
      </c>
      <c r="AN68" s="16" t="str">
        <f>IF(P68="Engine",VLOOKUP(V68,EngineUpgrades!$A$2:$C$19,2,FALSE),"")</f>
        <v>singleFuel</v>
      </c>
      <c r="AO68" s="16" t="str">
        <f>IF(P68="Engine",VLOOKUP(V68,EngineUpgrades!$A$2:$C$19,3,FALSE),"")</f>
        <v>KEROLOX</v>
      </c>
      <c r="AP68" s="15" t="str">
        <f>_xlfn.XLOOKUP(AN68,EngineUpgrades!$D$1:$J$1,EngineUpgrades!$D$17:$J$17,"",0,1)</f>
        <v xml:space="preserve">    engineNumber = 
    engineNumberUpgrade = 
    engineName = 
    engineNameUpgrade = 
</v>
      </c>
      <c r="AQ68" s="17">
        <v>2</v>
      </c>
      <c r="AR68" s="16" t="str">
        <f>IF(P68="Engine",_xlfn.XLOOKUP(_xlfn.CONCAT(N68,O68+AQ68),TechTree!$C$2:$C$500,TechTree!$D$2:$D$500,"Not Valid Combination",0,1),"")</f>
        <v>experimentalRocketry</v>
      </c>
    </row>
    <row r="69" spans="1:44" hidden="1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:44" hidden="1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:44" hidden="1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:44" hidden="1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:44" hidden="1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:44" hidden="1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:44" hidden="1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:44" hidden="1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:44" hidden="1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:44" hidden="1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:44" hidden="1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:44" hidden="1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hidden="1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hidden="1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hidden="1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hidden="1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hidden="1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hidden="1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hidden="1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hidden="1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hidden="1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hidden="1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hidden="1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hidden="1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hidden="1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hidden="1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hidden="1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hidden="1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hidden="1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hidden="1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hidden="1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hidden="1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hidden="1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hidden="1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hidden="1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hidden="1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hidden="1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hidden="1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hidden="1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hidden="1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hidden="1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hidden="1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hidden="1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hidden="1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hidden="1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hidden="1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hidden="1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hidden="1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hidden="1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hidden="1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hidden="1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hidden="1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hidden="1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hidden="1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hidden="1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hidden="1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hidden="1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hidden="1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hidden="1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hidden="1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hidden="1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hidden="1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hidden="1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hidden="1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hidden="1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hidden="1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hidden="1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hidden="1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hidden="1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hidden="1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hidden="1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hidden="1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hidden="1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hidden="1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hidden="1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hidden="1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hidden="1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hidden="1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hidden="1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hidden="1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hidden="1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hidden="1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hidden="1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hidden="1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hidden="1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hidden="1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hidden="1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hidden="1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hidden="1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hidden="1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hidden="1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hidden="1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hidden="1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hidden="1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hidden="1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hidden="1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hidden="1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hidden="1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hidden="1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hidden="1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hidden="1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hidden="1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hidden="1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hidden="1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hidden="1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hidden="1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hidden="1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hidden="1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hidden="1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hidden="1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hidden="1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hidden="1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hidden="1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hidden="1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hidden="1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hidden="1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hidden="1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hidden="1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hidden="1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hidden="1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hidden="1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hidden="1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hidden="1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hidden="1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hidden="1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hidden="1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hidden="1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hidden="1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hidden="1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hidden="1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hidden="1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</sheetData>
  <autoFilter ref="A1:AR199" xr:uid="{49215D81-2C89-480B-B3C3-F05E5951A22F}">
    <filterColumn colId="15">
      <filters>
        <filter val="Engine"/>
      </filters>
    </filterColumn>
  </autoFilter>
  <phoneticPr fontId="4" type="noConversion"/>
  <dataValidations count="4">
    <dataValidation type="whole" allowBlank="1" showInputMessage="1" showErrorMessage="1" sqref="O2:O199" xr:uid="{96BB0DB9-B2B7-4C58-8F48-970E70A268C9}">
      <formula1>0</formula1>
      <formula2>12</formula2>
    </dataValidation>
    <dataValidation type="list" allowBlank="1" showInputMessage="1" showErrorMessage="1" sqref="U2:U199" xr:uid="{60517796-EFF1-422E-B157-AD1B67F87809}">
      <formula1>"mk1PodUpgrade,mk2PodUpgrade,mk3PodUpgrade,mk4PodUpgrade"</formula1>
    </dataValidation>
    <dataValidation type="list" allowBlank="1" showInputMessage="1" showErrorMessage="1" sqref="AD2:AD199" xr:uid="{C38C90EA-499B-40A2-9B9C-EB4A90FA38B0}">
      <formula1>"No,Yes"</formula1>
    </dataValidation>
    <dataValidation type="list" allowBlank="1" showInputMessage="1" showErrorMessage="1" sqref="Z2:Z19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P2:P199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P2:P199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X2:X199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Y2:Y199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V2:V199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10" zoomScaleNormal="100" workbookViewId="0">
      <selection activeCell="C342" sqref="C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200</v>
      </c>
      <c r="B1" t="s">
        <v>201</v>
      </c>
      <c r="C1" s="1" t="s">
        <v>229</v>
      </c>
      <c r="D1" t="s">
        <v>14</v>
      </c>
      <c r="F1" s="2" t="s">
        <v>228</v>
      </c>
    </row>
    <row r="2" spans="1:6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F2" s="3" t="s">
        <v>202</v>
      </c>
    </row>
    <row r="3" spans="1:6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F3" s="4" t="s">
        <v>208</v>
      </c>
    </row>
    <row r="4" spans="1:6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F4" s="4" t="s">
        <v>219</v>
      </c>
    </row>
    <row r="5" spans="1:6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F5" s="4" t="s">
        <v>211</v>
      </c>
    </row>
    <row r="6" spans="1:6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F6" s="4" t="s">
        <v>356</v>
      </c>
    </row>
    <row r="7" spans="1:6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F7" s="4" t="s">
        <v>204</v>
      </c>
    </row>
    <row r="8" spans="1:6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F8" s="4" t="s">
        <v>206</v>
      </c>
    </row>
    <row r="9" spans="1:6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F9" s="4" t="s">
        <v>231</v>
      </c>
    </row>
    <row r="10" spans="1:6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F10" s="4" t="s">
        <v>215</v>
      </c>
    </row>
    <row r="11" spans="1:6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F11" s="4" t="s">
        <v>213</v>
      </c>
    </row>
    <row r="12" spans="1:6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F12" s="4" t="s">
        <v>343</v>
      </c>
    </row>
    <row r="13" spans="1:6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F13" s="4" t="s">
        <v>232</v>
      </c>
    </row>
    <row r="14" spans="1:6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F14" s="4" t="s">
        <v>230</v>
      </c>
    </row>
    <row r="15" spans="1:6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F15" s="4" t="s">
        <v>205</v>
      </c>
    </row>
    <row r="16" spans="1:6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F16" s="4" t="s">
        <v>224</v>
      </c>
    </row>
    <row r="17" spans="1:6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F17" s="4" t="s">
        <v>221</v>
      </c>
    </row>
    <row r="18" spans="1:6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F18" s="4" t="s">
        <v>214</v>
      </c>
    </row>
    <row r="19" spans="1:6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F19" s="4" t="s">
        <v>337</v>
      </c>
    </row>
    <row r="20" spans="1:6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F20" s="4" t="s">
        <v>339</v>
      </c>
    </row>
    <row r="21" spans="1:6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F21" s="4" t="s">
        <v>338</v>
      </c>
    </row>
    <row r="22" spans="1:6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F22" s="4" t="s">
        <v>336</v>
      </c>
    </row>
    <row r="23" spans="1:6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F23" s="4" t="s">
        <v>362</v>
      </c>
    </row>
    <row r="24" spans="1:6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F24" s="4" t="s">
        <v>220</v>
      </c>
    </row>
    <row r="25" spans="1:6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F25" s="4" t="s">
        <v>353</v>
      </c>
    </row>
    <row r="26" spans="1:6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F26" s="4" t="s">
        <v>226</v>
      </c>
    </row>
    <row r="27" spans="1:6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F27" s="4" t="s">
        <v>334</v>
      </c>
    </row>
    <row r="28" spans="1:6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F28" s="4" t="s">
        <v>218</v>
      </c>
    </row>
    <row r="29" spans="1:6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F29" s="4" t="s">
        <v>233</v>
      </c>
    </row>
    <row r="30" spans="1:6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F30" s="4" t="s">
        <v>222</v>
      </c>
    </row>
    <row r="31" spans="1:6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F31" s="4" t="s">
        <v>207</v>
      </c>
    </row>
    <row r="32" spans="1:6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F32" s="4" t="s">
        <v>210</v>
      </c>
    </row>
    <row r="33" spans="1:6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F33" s="4" t="s">
        <v>9</v>
      </c>
    </row>
    <row r="34" spans="1:6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F34" s="4" t="s">
        <v>212</v>
      </c>
    </row>
    <row r="35" spans="1:6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F35" s="4" t="s">
        <v>217</v>
      </c>
    </row>
    <row r="36" spans="1:6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F36" s="4" t="s">
        <v>216</v>
      </c>
    </row>
    <row r="37" spans="1:6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F37" s="4" t="s">
        <v>352</v>
      </c>
    </row>
    <row r="38" spans="1:6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F38" s="4" t="s">
        <v>209</v>
      </c>
    </row>
    <row r="39" spans="1:6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F39" s="4" t="s">
        <v>227</v>
      </c>
    </row>
    <row r="40" spans="1:6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F40" s="4" t="s">
        <v>225</v>
      </c>
    </row>
    <row r="41" spans="1:6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F41" s="4" t="s">
        <v>223</v>
      </c>
    </row>
    <row r="42" spans="1:6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F42" s="20" t="s">
        <v>113</v>
      </c>
    </row>
    <row r="43" spans="1:6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</row>
    <row r="44" spans="1:6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</row>
    <row r="45" spans="1:6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</row>
    <row r="46" spans="1:6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</row>
    <row r="47" spans="1:6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</row>
    <row r="48" spans="1:6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</row>
    <row r="49" spans="1:4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</row>
    <row r="50" spans="1:4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</row>
    <row r="51" spans="1:4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</row>
    <row r="52" spans="1:4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</row>
    <row r="53" spans="1:4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</row>
    <row r="54" spans="1:4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</row>
    <row r="55" spans="1:4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</row>
    <row r="56" spans="1:4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</row>
    <row r="57" spans="1:4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</row>
    <row r="58" spans="1:4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</row>
    <row r="59" spans="1:4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</row>
    <row r="60" spans="1:4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</row>
    <row r="61" spans="1:4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</row>
    <row r="62" spans="1:4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</row>
    <row r="63" spans="1:4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</row>
    <row r="64" spans="1:4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</row>
    <row r="65" spans="1:4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</row>
    <row r="66" spans="1:4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</row>
    <row r="67" spans="1:4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</row>
    <row r="68" spans="1:4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</row>
    <row r="69" spans="1:4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</row>
    <row r="70" spans="1:4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</row>
    <row r="71" spans="1:4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</row>
    <row r="72" spans="1:4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</row>
    <row r="73" spans="1:4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</row>
    <row r="74" spans="1:4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</row>
    <row r="75" spans="1:4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</row>
    <row r="76" spans="1:4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</row>
    <row r="77" spans="1:4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</row>
    <row r="78" spans="1:4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</row>
    <row r="79" spans="1:4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</row>
    <row r="80" spans="1:4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</row>
    <row r="81" spans="1:4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</row>
    <row r="82" spans="1:4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</row>
    <row r="83" spans="1:4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</row>
    <row r="84" spans="1:4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</row>
    <row r="85" spans="1:4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</row>
    <row r="86" spans="1:4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</row>
    <row r="87" spans="1:4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</row>
    <row r="88" spans="1:4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</row>
    <row r="89" spans="1:4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</row>
    <row r="90" spans="1:4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</row>
    <row r="91" spans="1:4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</row>
    <row r="92" spans="1:4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</row>
    <row r="93" spans="1:4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</row>
    <row r="94" spans="1:4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</row>
    <row r="95" spans="1:4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</row>
    <row r="96" spans="1:4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</row>
    <row r="97" spans="1:4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</row>
    <row r="98" spans="1:4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</row>
    <row r="99" spans="1:4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</row>
    <row r="100" spans="1:4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</row>
    <row r="101" spans="1:4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</row>
    <row r="102" spans="1:4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</row>
    <row r="103" spans="1:4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</row>
    <row r="104" spans="1:4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</row>
    <row r="105" spans="1:4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</row>
    <row r="106" spans="1:4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</row>
    <row r="107" spans="1:4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</row>
    <row r="108" spans="1:4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</row>
    <row r="109" spans="1:4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</row>
    <row r="110" spans="1:4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</row>
    <row r="111" spans="1:4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</row>
    <row r="112" spans="1:4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</row>
    <row r="113" spans="1:4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</row>
    <row r="114" spans="1:4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</row>
    <row r="115" spans="1:4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</row>
    <row r="116" spans="1:4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</row>
    <row r="117" spans="1:4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</row>
    <row r="118" spans="1:4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</row>
    <row r="119" spans="1:4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</row>
    <row r="120" spans="1:4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</row>
    <row r="121" spans="1:4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</row>
    <row r="122" spans="1:4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</row>
    <row r="123" spans="1:4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</row>
    <row r="124" spans="1:4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</row>
    <row r="125" spans="1:4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</row>
    <row r="126" spans="1:4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</row>
    <row r="127" spans="1:4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</row>
    <row r="128" spans="1:4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</row>
    <row r="129" spans="1:4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</row>
    <row r="130" spans="1:4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</row>
    <row r="131" spans="1:4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</row>
    <row r="132" spans="1:4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</row>
    <row r="133" spans="1:4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</row>
    <row r="134" spans="1:4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</row>
    <row r="135" spans="1:4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</row>
    <row r="136" spans="1:4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</row>
    <row r="137" spans="1:4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</row>
    <row r="138" spans="1:4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</row>
    <row r="139" spans="1:4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</row>
    <row r="140" spans="1:4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</row>
    <row r="141" spans="1:4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</row>
    <row r="142" spans="1:4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</row>
    <row r="143" spans="1:4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</row>
    <row r="144" spans="1:4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</row>
    <row r="145" spans="1:4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</row>
    <row r="146" spans="1:4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</row>
    <row r="147" spans="1:4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</row>
    <row r="148" spans="1:4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</row>
    <row r="149" spans="1:4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</row>
    <row r="150" spans="1:4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</row>
    <row r="151" spans="1:4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</row>
    <row r="152" spans="1:4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</row>
    <row r="153" spans="1:4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</row>
    <row r="154" spans="1:4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</row>
    <row r="155" spans="1:4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</row>
    <row r="156" spans="1:4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</row>
    <row r="157" spans="1:4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</row>
    <row r="158" spans="1:4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</row>
    <row r="159" spans="1:4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</row>
    <row r="160" spans="1:4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</row>
    <row r="161" spans="1:4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</row>
    <row r="162" spans="1:4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</row>
    <row r="163" spans="1:4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340</v>
      </c>
    </row>
    <row r="164" spans="1:4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</row>
    <row r="165" spans="1:4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</row>
    <row r="166" spans="1:4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</row>
    <row r="167" spans="1:4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</row>
    <row r="168" spans="1:4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</row>
    <row r="169" spans="1:4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341</v>
      </c>
    </row>
    <row r="170" spans="1:4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</row>
    <row r="171" spans="1:4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</row>
    <row r="172" spans="1:4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</row>
    <row r="173" spans="1:4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</row>
    <row r="174" spans="1:4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</row>
    <row r="175" spans="1:4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</row>
    <row r="176" spans="1:4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</row>
    <row r="177" spans="1:4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342</v>
      </c>
    </row>
    <row r="178" spans="1:4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</row>
    <row r="179" spans="1:4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</row>
    <row r="180" spans="1:4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</row>
    <row r="181" spans="1:4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</row>
    <row r="182" spans="1:4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</row>
    <row r="183" spans="1:4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</row>
    <row r="184" spans="1:4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</row>
    <row r="185" spans="1:4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</row>
    <row r="186" spans="1:4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</row>
    <row r="187" spans="1:4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</row>
    <row r="188" spans="1:4" x14ac:dyDescent="0.35">
      <c r="A188" s="5" t="s">
        <v>343</v>
      </c>
      <c r="B188">
        <v>7</v>
      </c>
      <c r="C188" s="1" t="str">
        <f t="shared" si="2"/>
        <v>Drone Core7</v>
      </c>
      <c r="D188" t="s">
        <v>31</v>
      </c>
    </row>
    <row r="189" spans="1:4" x14ac:dyDescent="0.35">
      <c r="A189" s="5" t="s">
        <v>343</v>
      </c>
      <c r="B189">
        <v>8</v>
      </c>
      <c r="C189" s="1" t="str">
        <f t="shared" si="2"/>
        <v>Drone Core8</v>
      </c>
      <c r="D189" t="s">
        <v>175</v>
      </c>
    </row>
    <row r="190" spans="1:4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</row>
    <row r="191" spans="1:4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</row>
    <row r="192" spans="1:4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</row>
    <row r="193" spans="1:4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</row>
    <row r="194" spans="1:4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</row>
    <row r="195" spans="1:4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</row>
    <row r="196" spans="1:4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</row>
    <row r="197" spans="1:4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</row>
    <row r="198" spans="1:4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</row>
    <row r="199" spans="1:4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</row>
    <row r="200" spans="1:4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</row>
    <row r="201" spans="1:4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</row>
    <row r="202" spans="1:4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</row>
    <row r="203" spans="1:4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</row>
    <row r="204" spans="1:4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</row>
    <row r="205" spans="1:4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</row>
    <row r="206" spans="1:4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</row>
    <row r="207" spans="1:4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</row>
    <row r="208" spans="1:4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</row>
    <row r="209" spans="1:4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</row>
    <row r="210" spans="1:4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</row>
    <row r="211" spans="1:4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</row>
    <row r="212" spans="1:4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</row>
    <row r="213" spans="1:4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</row>
    <row r="214" spans="1:4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</row>
    <row r="215" spans="1:4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</row>
    <row r="216" spans="1:4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</row>
    <row r="217" spans="1:4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</row>
    <row r="218" spans="1:4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</row>
    <row r="219" spans="1:4" x14ac:dyDescent="0.35">
      <c r="A219" s="5" t="s">
        <v>210</v>
      </c>
      <c r="B219">
        <v>8</v>
      </c>
      <c r="C219" s="1" t="str">
        <f t="shared" si="3"/>
        <v>Rotors VTOLS8</v>
      </c>
      <c r="D219" t="s">
        <v>344</v>
      </c>
    </row>
    <row r="220" spans="1:4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</row>
    <row r="221" spans="1:4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</row>
    <row r="222" spans="1:4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</row>
    <row r="223" spans="1:4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</row>
    <row r="224" spans="1:4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</row>
    <row r="225" spans="1:4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</row>
    <row r="226" spans="1:4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</row>
    <row r="227" spans="1:4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</row>
    <row r="228" spans="1:4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</row>
    <row r="229" spans="1:4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</row>
    <row r="230" spans="1:4" x14ac:dyDescent="0.35">
      <c r="A230" s="6" t="s">
        <v>9</v>
      </c>
      <c r="B230">
        <v>10</v>
      </c>
      <c r="C230" s="1" t="str">
        <f t="shared" si="3"/>
        <v>Science10</v>
      </c>
      <c r="D230" t="s">
        <v>345</v>
      </c>
    </row>
    <row r="231" spans="1:4" x14ac:dyDescent="0.35">
      <c r="A231" s="6" t="s">
        <v>9</v>
      </c>
      <c r="B231">
        <v>11</v>
      </c>
      <c r="C231" s="1" t="str">
        <f t="shared" si="3"/>
        <v>Science11</v>
      </c>
      <c r="D231" t="s">
        <v>346</v>
      </c>
    </row>
    <row r="232" spans="1:4" x14ac:dyDescent="0.35">
      <c r="A232" s="6" t="s">
        <v>9</v>
      </c>
      <c r="B232">
        <v>12</v>
      </c>
      <c r="C232" s="1" t="str">
        <f t="shared" si="3"/>
        <v>Science12</v>
      </c>
      <c r="D232" t="s">
        <v>347</v>
      </c>
    </row>
    <row r="233" spans="1:4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</row>
    <row r="234" spans="1:4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</row>
    <row r="235" spans="1:4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</row>
    <row r="236" spans="1:4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</row>
    <row r="237" spans="1:4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</row>
    <row r="238" spans="1:4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</row>
    <row r="239" spans="1:4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</row>
    <row r="240" spans="1:4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</row>
    <row r="241" spans="1:4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</row>
    <row r="242" spans="1:4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348</v>
      </c>
    </row>
    <row r="243" spans="1:4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349</v>
      </c>
    </row>
    <row r="244" spans="1:4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</row>
    <row r="245" spans="1:4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</row>
    <row r="246" spans="1:4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</row>
    <row r="247" spans="1:4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</row>
    <row r="248" spans="1:4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</row>
    <row r="249" spans="1:4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</row>
    <row r="250" spans="1:4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</row>
    <row r="251" spans="1:4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</row>
    <row r="252" spans="1:4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</row>
    <row r="253" spans="1:4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</row>
    <row r="254" spans="1:4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</row>
    <row r="255" spans="1:4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</row>
    <row r="256" spans="1:4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</row>
    <row r="257" spans="1:4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</row>
    <row r="258" spans="1:4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</row>
    <row r="259" spans="1:4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</row>
    <row r="260" spans="1:4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</row>
    <row r="261" spans="1:4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351</v>
      </c>
    </row>
    <row r="262" spans="1:4" x14ac:dyDescent="0.35">
      <c r="A262" s="5" t="s">
        <v>352</v>
      </c>
      <c r="B262">
        <v>3</v>
      </c>
      <c r="C262" s="1" t="str">
        <f t="shared" si="4"/>
        <v>Specialty Fuel Systems3</v>
      </c>
      <c r="D262" t="s">
        <v>128</v>
      </c>
    </row>
    <row r="263" spans="1:4" x14ac:dyDescent="0.35">
      <c r="A263" s="5" t="s">
        <v>352</v>
      </c>
      <c r="B263">
        <v>4</v>
      </c>
      <c r="C263" s="1" t="str">
        <f t="shared" si="4"/>
        <v>Specialty Fuel Systems4</v>
      </c>
      <c r="D263" t="s">
        <v>44</v>
      </c>
    </row>
    <row r="264" spans="1:4" x14ac:dyDescent="0.35">
      <c r="A264" s="5" t="s">
        <v>352</v>
      </c>
      <c r="B264">
        <v>5</v>
      </c>
      <c r="C264" s="1" t="str">
        <f t="shared" si="4"/>
        <v>Specialty Fuel Systems5</v>
      </c>
      <c r="D264" t="s">
        <v>152</v>
      </c>
    </row>
    <row r="265" spans="1:4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</row>
    <row r="266" spans="1:4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</row>
    <row r="267" spans="1:4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</row>
    <row r="268" spans="1:4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</row>
    <row r="269" spans="1:4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</row>
    <row r="270" spans="1:4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</row>
    <row r="271" spans="1:4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</row>
    <row r="272" spans="1:4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</row>
    <row r="273" spans="1:4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</row>
    <row r="274" spans="1:4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</row>
    <row r="275" spans="1:4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</row>
    <row r="276" spans="1:4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</row>
    <row r="277" spans="1:4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</row>
    <row r="278" spans="1:4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</row>
    <row r="279" spans="1:4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</row>
    <row r="280" spans="1:4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</row>
    <row r="281" spans="1:4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</row>
    <row r="282" spans="1:4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</row>
    <row r="283" spans="1:4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</row>
    <row r="284" spans="1:4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</row>
    <row r="285" spans="1:4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</row>
    <row r="286" spans="1:4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</row>
    <row r="287" spans="1:4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</row>
    <row r="288" spans="1:4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</row>
    <row r="289" spans="1:4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</row>
    <row r="290" spans="1:4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</row>
    <row r="291" spans="1:4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</row>
    <row r="292" spans="1:4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</row>
    <row r="293" spans="1:4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</row>
    <row r="294" spans="1:4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</row>
    <row r="295" spans="1:4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</row>
    <row r="296" spans="1:4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</row>
    <row r="297" spans="1:4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</row>
    <row r="298" spans="1:4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</row>
    <row r="299" spans="1:4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</row>
    <row r="300" spans="1:4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</row>
    <row r="301" spans="1:4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</row>
    <row r="302" spans="1:4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</row>
    <row r="303" spans="1:4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</row>
    <row r="304" spans="1:4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</row>
    <row r="305" spans="1:4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</row>
    <row r="306" spans="1:4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</row>
    <row r="307" spans="1:4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</row>
    <row r="308" spans="1:4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</row>
    <row r="309" spans="1:4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</row>
    <row r="310" spans="1:4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</row>
    <row r="311" spans="1:4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</row>
    <row r="312" spans="1:4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</row>
    <row r="313" spans="1:4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</row>
    <row r="314" spans="1:4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</row>
    <row r="315" spans="1:4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</row>
    <row r="316" spans="1:4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</row>
    <row r="317" spans="1:4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</row>
    <row r="318" spans="1:4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</row>
    <row r="319" spans="1:4" x14ac:dyDescent="0.35">
      <c r="A319" s="6" t="s">
        <v>353</v>
      </c>
      <c r="B319">
        <v>0</v>
      </c>
      <c r="C319" s="1" t="str">
        <f t="shared" si="4"/>
        <v>Other0</v>
      </c>
      <c r="D319" t="s">
        <v>189</v>
      </c>
    </row>
    <row r="320" spans="1:4" x14ac:dyDescent="0.35">
      <c r="A320" s="6" t="s">
        <v>353</v>
      </c>
      <c r="B320">
        <v>1</v>
      </c>
      <c r="C320" s="1" t="str">
        <f t="shared" si="4"/>
        <v>Other1</v>
      </c>
      <c r="D320" t="s">
        <v>189</v>
      </c>
    </row>
    <row r="321" spans="1:4" x14ac:dyDescent="0.35">
      <c r="A321" s="6" t="s">
        <v>353</v>
      </c>
      <c r="B321">
        <v>2</v>
      </c>
      <c r="C321" s="1" t="str">
        <f t="shared" si="4"/>
        <v>Other2</v>
      </c>
      <c r="D321" t="s">
        <v>189</v>
      </c>
    </row>
    <row r="322" spans="1:4" x14ac:dyDescent="0.35">
      <c r="A322" s="6" t="s">
        <v>353</v>
      </c>
      <c r="B322">
        <v>3</v>
      </c>
      <c r="C322" s="1" t="str">
        <f t="shared" ref="C322:C385" si="5">_xlfn.CONCAT(A322,B322)</f>
        <v>Other3</v>
      </c>
      <c r="D322" t="s">
        <v>189</v>
      </c>
    </row>
    <row r="323" spans="1:4" x14ac:dyDescent="0.35">
      <c r="A323" s="6" t="s">
        <v>353</v>
      </c>
      <c r="B323">
        <v>4</v>
      </c>
      <c r="C323" s="1" t="str">
        <f t="shared" si="5"/>
        <v>Other4</v>
      </c>
      <c r="D323" t="s">
        <v>189</v>
      </c>
    </row>
    <row r="324" spans="1:4" x14ac:dyDescent="0.35">
      <c r="A324" s="6" t="s">
        <v>353</v>
      </c>
      <c r="B324">
        <v>5</v>
      </c>
      <c r="C324" s="1" t="str">
        <f t="shared" si="5"/>
        <v>Other5</v>
      </c>
      <c r="D324" t="s">
        <v>189</v>
      </c>
    </row>
    <row r="325" spans="1:4" x14ac:dyDescent="0.35">
      <c r="A325" s="6" t="s">
        <v>353</v>
      </c>
      <c r="B325">
        <v>6</v>
      </c>
      <c r="C325" s="1" t="str">
        <f t="shared" si="5"/>
        <v>Other6</v>
      </c>
      <c r="D325" t="s">
        <v>189</v>
      </c>
    </row>
    <row r="326" spans="1:4" x14ac:dyDescent="0.35">
      <c r="A326" s="6" t="s">
        <v>353</v>
      </c>
      <c r="B326">
        <v>7</v>
      </c>
      <c r="C326" s="1" t="str">
        <f t="shared" si="5"/>
        <v>Other7</v>
      </c>
      <c r="D326" t="s">
        <v>189</v>
      </c>
    </row>
    <row r="327" spans="1:4" x14ac:dyDescent="0.35">
      <c r="A327" s="6" t="s">
        <v>353</v>
      </c>
      <c r="B327">
        <v>8</v>
      </c>
      <c r="C327" s="1" t="str">
        <f t="shared" si="5"/>
        <v>Other8</v>
      </c>
      <c r="D327" t="s">
        <v>189</v>
      </c>
    </row>
    <row r="328" spans="1:4" x14ac:dyDescent="0.35">
      <c r="A328" s="6" t="s">
        <v>353</v>
      </c>
      <c r="B328">
        <v>9</v>
      </c>
      <c r="C328" s="1" t="str">
        <f t="shared" si="5"/>
        <v>Other9</v>
      </c>
      <c r="D328" t="s">
        <v>189</v>
      </c>
    </row>
    <row r="329" spans="1:4" x14ac:dyDescent="0.35">
      <c r="A329" s="6" t="s">
        <v>353</v>
      </c>
      <c r="B329">
        <v>10</v>
      </c>
      <c r="C329" s="1" t="str">
        <f t="shared" si="5"/>
        <v>Other10</v>
      </c>
      <c r="D329" t="s">
        <v>189</v>
      </c>
    </row>
    <row r="330" spans="1:4" x14ac:dyDescent="0.35">
      <c r="A330" s="6" t="s">
        <v>353</v>
      </c>
      <c r="B330">
        <v>11</v>
      </c>
      <c r="C330" s="1" t="str">
        <f t="shared" si="5"/>
        <v>Other11</v>
      </c>
      <c r="D330" t="s">
        <v>189</v>
      </c>
    </row>
    <row r="331" spans="1:4" x14ac:dyDescent="0.35">
      <c r="A331" s="6" t="s">
        <v>353</v>
      </c>
      <c r="B331">
        <v>12</v>
      </c>
      <c r="C331" s="1" t="str">
        <f t="shared" si="5"/>
        <v>Other12</v>
      </c>
      <c r="D331" t="s">
        <v>189</v>
      </c>
    </row>
    <row r="332" spans="1:4" x14ac:dyDescent="0.35">
      <c r="A332" s="6" t="s">
        <v>356</v>
      </c>
      <c r="B332">
        <v>8</v>
      </c>
      <c r="C332" s="1" t="str">
        <f t="shared" si="5"/>
        <v>Beamed Power8</v>
      </c>
      <c r="D332" t="s">
        <v>107</v>
      </c>
    </row>
    <row r="333" spans="1:4" x14ac:dyDescent="0.35">
      <c r="A333" s="6" t="s">
        <v>356</v>
      </c>
      <c r="B333">
        <v>9</v>
      </c>
      <c r="C333" s="1" t="str">
        <f t="shared" si="5"/>
        <v>Beamed Power9</v>
      </c>
      <c r="D333" t="s">
        <v>350</v>
      </c>
    </row>
    <row r="334" spans="1:4" x14ac:dyDescent="0.35">
      <c r="A334" s="6" t="s">
        <v>356</v>
      </c>
      <c r="B334">
        <v>10</v>
      </c>
      <c r="C334" s="1" t="str">
        <f t="shared" si="5"/>
        <v>Beamed Power10</v>
      </c>
      <c r="D334" t="s">
        <v>357</v>
      </c>
    </row>
    <row r="335" spans="1:4" x14ac:dyDescent="0.35">
      <c r="A335" s="6" t="s">
        <v>356</v>
      </c>
      <c r="B335">
        <v>11</v>
      </c>
      <c r="C335" s="1" t="str">
        <f t="shared" si="5"/>
        <v>Beamed Power11</v>
      </c>
      <c r="D335" t="s">
        <v>358</v>
      </c>
    </row>
    <row r="336" spans="1:4" x14ac:dyDescent="0.35">
      <c r="A336" s="6" t="s">
        <v>356</v>
      </c>
      <c r="B336">
        <v>12</v>
      </c>
      <c r="C336" s="1" t="str">
        <f t="shared" si="5"/>
        <v>Beamed Power12</v>
      </c>
      <c r="D336" t="s">
        <v>359</v>
      </c>
    </row>
    <row r="337" spans="1:4" x14ac:dyDescent="0.35">
      <c r="A337" s="6" t="s">
        <v>362</v>
      </c>
      <c r="B337">
        <v>6</v>
      </c>
      <c r="C337" s="1" t="str">
        <f t="shared" si="5"/>
        <v>Nuclear Power6</v>
      </c>
      <c r="D337" t="s">
        <v>363</v>
      </c>
    </row>
    <row r="338" spans="1:4" x14ac:dyDescent="0.35">
      <c r="A338" s="6" t="s">
        <v>362</v>
      </c>
      <c r="B338">
        <v>7</v>
      </c>
      <c r="C338" s="1" t="str">
        <f t="shared" si="5"/>
        <v>Nuclear Power7</v>
      </c>
      <c r="D338" t="s">
        <v>364</v>
      </c>
    </row>
    <row r="339" spans="1:4" x14ac:dyDescent="0.35">
      <c r="A339" s="6" t="s">
        <v>362</v>
      </c>
      <c r="B339">
        <v>8</v>
      </c>
      <c r="C339" s="1" t="str">
        <f t="shared" si="5"/>
        <v>Nuclear Power8</v>
      </c>
      <c r="D339" t="s">
        <v>365</v>
      </c>
    </row>
    <row r="340" spans="1:4" x14ac:dyDescent="0.35">
      <c r="A340" s="6" t="s">
        <v>362</v>
      </c>
      <c r="B340">
        <v>9</v>
      </c>
      <c r="C340" s="1" t="str">
        <f t="shared" si="5"/>
        <v>Nuclear Power9</v>
      </c>
      <c r="D340" t="s">
        <v>366</v>
      </c>
    </row>
    <row r="341" spans="1:4" x14ac:dyDescent="0.35">
      <c r="A341" s="6" t="s">
        <v>362</v>
      </c>
      <c r="B341">
        <v>10</v>
      </c>
      <c r="C341" s="1" t="str">
        <f t="shared" si="5"/>
        <v>Nuclear Power10</v>
      </c>
      <c r="D341" t="s">
        <v>367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361</v>
      </c>
    </row>
    <row r="7" spans="1:1" x14ac:dyDescent="0.35">
      <c r="A7" t="s">
        <v>368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246</v>
      </c>
      <c r="B1" t="s">
        <v>280</v>
      </c>
      <c r="C1" t="s">
        <v>287</v>
      </c>
      <c r="D1" t="s">
        <v>265</v>
      </c>
      <c r="E1" t="s">
        <v>712</v>
      </c>
      <c r="F1" t="s">
        <v>266</v>
      </c>
      <c r="G1" t="s">
        <v>267</v>
      </c>
      <c r="H1" t="s">
        <v>271</v>
      </c>
      <c r="I1" t="s">
        <v>276</v>
      </c>
      <c r="J1" t="s">
        <v>765</v>
      </c>
    </row>
    <row r="2" spans="1:10" x14ac:dyDescent="0.35">
      <c r="A2" t="s">
        <v>247</v>
      </c>
      <c r="B2" t="s">
        <v>265</v>
      </c>
      <c r="C2" t="s">
        <v>281</v>
      </c>
    </row>
    <row r="3" spans="1:10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</row>
    <row r="4" spans="1:10" x14ac:dyDescent="0.35">
      <c r="A4" t="s">
        <v>768</v>
      </c>
      <c r="B4" t="s">
        <v>266</v>
      </c>
      <c r="C4" t="s">
        <v>281</v>
      </c>
      <c r="D4" t="s">
        <v>262</v>
      </c>
      <c r="E4" t="s">
        <v>272</v>
      </c>
      <c r="F4" t="s">
        <v>262</v>
      </c>
      <c r="G4" t="s">
        <v>262</v>
      </c>
      <c r="H4" t="s">
        <v>272</v>
      </c>
      <c r="I4" t="s">
        <v>272</v>
      </c>
      <c r="J4" t="s">
        <v>262</v>
      </c>
    </row>
    <row r="5" spans="1:10" x14ac:dyDescent="0.35">
      <c r="A5" t="s">
        <v>713</v>
      </c>
      <c r="B5" t="s">
        <v>712</v>
      </c>
      <c r="C5" t="s">
        <v>285</v>
      </c>
      <c r="D5" t="s">
        <v>263</v>
      </c>
      <c r="E5" t="s">
        <v>262</v>
      </c>
      <c r="F5" t="s">
        <v>263</v>
      </c>
      <c r="G5" t="s">
        <v>268</v>
      </c>
      <c r="H5" t="s">
        <v>262</v>
      </c>
      <c r="I5" t="s">
        <v>262</v>
      </c>
      <c r="J5" t="s">
        <v>263</v>
      </c>
    </row>
    <row r="6" spans="1:10" x14ac:dyDescent="0.35">
      <c r="A6" t="s">
        <v>249</v>
      </c>
      <c r="B6" t="s">
        <v>266</v>
      </c>
      <c r="C6" t="s">
        <v>281</v>
      </c>
      <c r="D6" t="s">
        <v>264</v>
      </c>
      <c r="E6" t="s">
        <v>273</v>
      </c>
      <c r="F6" t="s">
        <v>264</v>
      </c>
      <c r="G6" t="s">
        <v>263</v>
      </c>
      <c r="H6" t="s">
        <v>273</v>
      </c>
      <c r="I6" t="s">
        <v>273</v>
      </c>
      <c r="J6" t="s">
        <v>264</v>
      </c>
    </row>
    <row r="7" spans="1:10" x14ac:dyDescent="0.35">
      <c r="A7" t="s">
        <v>250</v>
      </c>
      <c r="B7" t="s">
        <v>266</v>
      </c>
      <c r="C7" t="s">
        <v>281</v>
      </c>
      <c r="E7" t="s">
        <v>263</v>
      </c>
      <c r="G7" t="s">
        <v>264</v>
      </c>
      <c r="H7" t="s">
        <v>263</v>
      </c>
      <c r="I7" t="s">
        <v>263</v>
      </c>
    </row>
    <row r="8" spans="1:10" x14ac:dyDescent="0.35">
      <c r="A8" t="s">
        <v>251</v>
      </c>
      <c r="B8" t="s">
        <v>265</v>
      </c>
      <c r="C8" t="s">
        <v>282</v>
      </c>
      <c r="E8" t="s">
        <v>274</v>
      </c>
      <c r="F8" t="s">
        <v>278</v>
      </c>
      <c r="G8" t="s">
        <v>269</v>
      </c>
      <c r="H8" t="s">
        <v>274</v>
      </c>
      <c r="I8" t="s">
        <v>274</v>
      </c>
      <c r="J8" t="s">
        <v>278</v>
      </c>
    </row>
    <row r="9" spans="1:10" x14ac:dyDescent="0.35">
      <c r="A9" t="s">
        <v>252</v>
      </c>
      <c r="B9" t="s">
        <v>265</v>
      </c>
      <c r="C9" t="s">
        <v>282</v>
      </c>
      <c r="E9" t="s">
        <v>264</v>
      </c>
      <c r="F9" t="s">
        <v>279</v>
      </c>
      <c r="H9" t="s">
        <v>264</v>
      </c>
      <c r="I9" t="s">
        <v>264</v>
      </c>
      <c r="J9" t="s">
        <v>279</v>
      </c>
    </row>
    <row r="10" spans="1:10" x14ac:dyDescent="0.35">
      <c r="A10" t="s">
        <v>253</v>
      </c>
      <c r="B10" t="s">
        <v>267</v>
      </c>
      <c r="C10" t="s">
        <v>283</v>
      </c>
      <c r="E10" t="s">
        <v>275</v>
      </c>
      <c r="G10" t="s">
        <v>270</v>
      </c>
      <c r="H10" t="s">
        <v>275</v>
      </c>
      <c r="I10" t="s">
        <v>275</v>
      </c>
      <c r="J10" t="s">
        <v>766</v>
      </c>
    </row>
    <row r="11" spans="1:10" x14ac:dyDescent="0.35">
      <c r="A11" t="s">
        <v>254</v>
      </c>
      <c r="B11" t="s">
        <v>265</v>
      </c>
      <c r="C11" t="s">
        <v>281</v>
      </c>
    </row>
    <row r="12" spans="1:10" x14ac:dyDescent="0.35">
      <c r="A12" t="s">
        <v>255</v>
      </c>
      <c r="B12" t="s">
        <v>265</v>
      </c>
      <c r="C12" t="s">
        <v>281</v>
      </c>
      <c r="E12" t="s">
        <v>278</v>
      </c>
      <c r="I12" t="s">
        <v>277</v>
      </c>
    </row>
    <row r="13" spans="1:10" x14ac:dyDescent="0.35">
      <c r="A13" t="s">
        <v>589</v>
      </c>
      <c r="B13" t="s">
        <v>271</v>
      </c>
      <c r="C13" t="s">
        <v>285</v>
      </c>
      <c r="E13" t="s">
        <v>279</v>
      </c>
    </row>
    <row r="14" spans="1:10" x14ac:dyDescent="0.35">
      <c r="A14" t="s">
        <v>256</v>
      </c>
      <c r="B14" t="s">
        <v>271</v>
      </c>
      <c r="C14" t="s">
        <v>285</v>
      </c>
    </row>
    <row r="15" spans="1:10" x14ac:dyDescent="0.35">
      <c r="A15" t="s">
        <v>257</v>
      </c>
      <c r="B15" t="s">
        <v>276</v>
      </c>
      <c r="C15" t="s">
        <v>285</v>
      </c>
    </row>
    <row r="16" spans="1:10" x14ac:dyDescent="0.35">
      <c r="A16" t="s">
        <v>258</v>
      </c>
      <c r="B16" t="s">
        <v>265</v>
      </c>
      <c r="C16" t="s">
        <v>286</v>
      </c>
    </row>
    <row r="17" spans="1:10" ht="201" customHeight="1" x14ac:dyDescent="0.35">
      <c r="A17" t="s">
        <v>259</v>
      </c>
      <c r="B17" t="s">
        <v>266</v>
      </c>
      <c r="C17" t="s">
        <v>282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260</v>
      </c>
      <c r="B18" t="s">
        <v>265</v>
      </c>
      <c r="C18" t="s">
        <v>284</v>
      </c>
    </row>
    <row r="19" spans="1:10" x14ac:dyDescent="0.35">
      <c r="A19" t="s">
        <v>764</v>
      </c>
      <c r="B19" t="s">
        <v>765</v>
      </c>
      <c r="C19" t="s">
        <v>281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3"/>
  <sheetViews>
    <sheetView tabSelected="1" workbookViewId="0">
      <selection activeCell="A4" sqref="A4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369</v>
      </c>
    </row>
    <row r="2" spans="1:2" x14ac:dyDescent="0.35">
      <c r="A2" s="21">
        <v>44151</v>
      </c>
      <c r="B2" t="s">
        <v>590</v>
      </c>
    </row>
    <row r="3" spans="1:2" x14ac:dyDescent="0.35">
      <c r="A3" t="s">
        <v>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321</v>
      </c>
      <c r="B1" t="s">
        <v>14</v>
      </c>
      <c r="C1" t="s">
        <v>200</v>
      </c>
      <c r="D1" t="s">
        <v>201</v>
      </c>
      <c r="E1" t="s">
        <v>239</v>
      </c>
      <c r="F1" t="s">
        <v>237</v>
      </c>
      <c r="G1" t="s">
        <v>235</v>
      </c>
      <c r="H1" t="s">
        <v>236</v>
      </c>
      <c r="I1" t="s">
        <v>238</v>
      </c>
      <c r="J1" t="s">
        <v>289</v>
      </c>
      <c r="K1" t="s">
        <v>245</v>
      </c>
      <c r="L1" t="s">
        <v>288</v>
      </c>
      <c r="M1" t="s">
        <v>310</v>
      </c>
      <c r="N1" t="s">
        <v>309</v>
      </c>
      <c r="O1" t="s">
        <v>354</v>
      </c>
      <c r="P1" s="7" t="s">
        <v>322</v>
      </c>
    </row>
    <row r="2" spans="1:16" ht="261" hidden="1" x14ac:dyDescent="0.35">
      <c r="A2" s="7" t="s">
        <v>706</v>
      </c>
      <c r="B2" t="s">
        <v>80</v>
      </c>
      <c r="C2" t="s">
        <v>208</v>
      </c>
      <c r="D2">
        <v>3</v>
      </c>
      <c r="E2" t="s">
        <v>290</v>
      </c>
      <c r="J2" t="s">
        <v>244</v>
      </c>
      <c r="K2" t="s">
        <v>260</v>
      </c>
      <c r="L2" t="s">
        <v>578</v>
      </c>
      <c r="M2" t="s">
        <v>295</v>
      </c>
      <c r="N2" t="s">
        <v>304</v>
      </c>
      <c r="O2" t="s">
        <v>330</v>
      </c>
      <c r="P2" s="7" t="s">
        <v>758</v>
      </c>
    </row>
    <row r="3" spans="1:16" ht="261" hidden="1" x14ac:dyDescent="0.35">
      <c r="A3" s="7" t="s">
        <v>692</v>
      </c>
      <c r="B3" t="s">
        <v>72</v>
      </c>
      <c r="C3" t="s">
        <v>208</v>
      </c>
      <c r="D3">
        <v>5</v>
      </c>
      <c r="E3" t="s">
        <v>290</v>
      </c>
      <c r="J3" t="s">
        <v>244</v>
      </c>
      <c r="K3" t="s">
        <v>260</v>
      </c>
      <c r="L3" t="s">
        <v>578</v>
      </c>
      <c r="M3" t="s">
        <v>295</v>
      </c>
      <c r="N3" t="s">
        <v>304</v>
      </c>
      <c r="O3" t="s">
        <v>330</v>
      </c>
      <c r="P3" s="7" t="s">
        <v>754</v>
      </c>
    </row>
    <row r="4" spans="1:16" ht="261" hidden="1" x14ac:dyDescent="0.35">
      <c r="A4" s="7" t="s">
        <v>693</v>
      </c>
      <c r="B4" t="s">
        <v>72</v>
      </c>
      <c r="C4" t="s">
        <v>208</v>
      </c>
      <c r="D4">
        <v>5</v>
      </c>
      <c r="E4" t="s">
        <v>290</v>
      </c>
      <c r="J4" t="s">
        <v>244</v>
      </c>
      <c r="K4" t="s">
        <v>260</v>
      </c>
      <c r="L4" t="s">
        <v>578</v>
      </c>
      <c r="M4" t="s">
        <v>295</v>
      </c>
      <c r="N4" t="s">
        <v>304</v>
      </c>
      <c r="O4" t="s">
        <v>330</v>
      </c>
      <c r="P4" s="7" t="s">
        <v>755</v>
      </c>
    </row>
    <row r="5" spans="1:16" ht="261" hidden="1" x14ac:dyDescent="0.35">
      <c r="A5" s="7" t="s">
        <v>675</v>
      </c>
      <c r="B5" t="s">
        <v>70</v>
      </c>
      <c r="C5" t="s">
        <v>208</v>
      </c>
      <c r="D5">
        <v>6</v>
      </c>
      <c r="E5" t="s">
        <v>290</v>
      </c>
      <c r="J5" t="s">
        <v>244</v>
      </c>
      <c r="K5" t="s">
        <v>260</v>
      </c>
      <c r="L5" t="s">
        <v>578</v>
      </c>
      <c r="M5" t="s">
        <v>295</v>
      </c>
      <c r="N5" t="s">
        <v>304</v>
      </c>
      <c r="O5" t="s">
        <v>330</v>
      </c>
      <c r="P5" s="7" t="s">
        <v>743</v>
      </c>
    </row>
    <row r="6" spans="1:16" ht="261" hidden="1" x14ac:dyDescent="0.35">
      <c r="A6" s="7" t="s">
        <v>676</v>
      </c>
      <c r="B6" t="s">
        <v>70</v>
      </c>
      <c r="C6" t="s">
        <v>208</v>
      </c>
      <c r="D6">
        <v>6</v>
      </c>
      <c r="E6" t="s">
        <v>290</v>
      </c>
      <c r="J6" t="s">
        <v>244</v>
      </c>
      <c r="K6" t="s">
        <v>260</v>
      </c>
      <c r="L6" t="s">
        <v>578</v>
      </c>
      <c r="M6" t="s">
        <v>295</v>
      </c>
      <c r="N6" t="s">
        <v>304</v>
      </c>
      <c r="O6" t="s">
        <v>330</v>
      </c>
      <c r="P6" s="7" t="s">
        <v>744</v>
      </c>
    </row>
    <row r="7" spans="1:16" ht="261" hidden="1" x14ac:dyDescent="0.35">
      <c r="A7" s="7" t="s">
        <v>637</v>
      </c>
      <c r="B7" t="s">
        <v>57</v>
      </c>
      <c r="C7" t="s">
        <v>206</v>
      </c>
      <c r="D7">
        <v>7</v>
      </c>
      <c r="E7" t="s">
        <v>290</v>
      </c>
      <c r="F7" t="s">
        <v>579</v>
      </c>
      <c r="G7">
        <v>25000</v>
      </c>
      <c r="H7">
        <v>12000</v>
      </c>
      <c r="J7" t="s">
        <v>244</v>
      </c>
      <c r="K7" t="s">
        <v>260</v>
      </c>
      <c r="L7" t="s">
        <v>578</v>
      </c>
      <c r="M7" t="s">
        <v>295</v>
      </c>
      <c r="N7" t="s">
        <v>304</v>
      </c>
      <c r="O7" t="s">
        <v>330</v>
      </c>
      <c r="P7" s="7" t="s">
        <v>718</v>
      </c>
    </row>
    <row r="8" spans="1:16" ht="348" x14ac:dyDescent="0.35">
      <c r="A8" s="7" t="s">
        <v>638</v>
      </c>
      <c r="B8" t="s">
        <v>57</v>
      </c>
      <c r="C8" t="s">
        <v>206</v>
      </c>
      <c r="D8">
        <v>7</v>
      </c>
      <c r="E8" t="s">
        <v>11</v>
      </c>
      <c r="J8" t="s">
        <v>244</v>
      </c>
      <c r="K8" t="s">
        <v>258</v>
      </c>
      <c r="L8" t="s">
        <v>581</v>
      </c>
      <c r="M8" t="s">
        <v>295</v>
      </c>
      <c r="N8" t="s">
        <v>304</v>
      </c>
      <c r="O8" t="s">
        <v>330</v>
      </c>
      <c r="P8" s="7" t="s">
        <v>639</v>
      </c>
    </row>
    <row r="9" spans="1:16" ht="261" hidden="1" x14ac:dyDescent="0.35">
      <c r="A9" s="7" t="s">
        <v>649</v>
      </c>
      <c r="B9" t="s">
        <v>161</v>
      </c>
      <c r="C9" t="s">
        <v>206</v>
      </c>
      <c r="D9">
        <v>8</v>
      </c>
      <c r="E9" t="s">
        <v>290</v>
      </c>
      <c r="F9" t="s">
        <v>591</v>
      </c>
      <c r="J9" t="s">
        <v>244</v>
      </c>
      <c r="K9" t="s">
        <v>260</v>
      </c>
      <c r="L9" t="s">
        <v>578</v>
      </c>
      <c r="M9" t="s">
        <v>295</v>
      </c>
      <c r="N9" t="s">
        <v>304</v>
      </c>
      <c r="O9" t="s">
        <v>330</v>
      </c>
      <c r="P9" s="7" t="s">
        <v>724</v>
      </c>
    </row>
    <row r="10" spans="1:16" ht="261" hidden="1" x14ac:dyDescent="0.35">
      <c r="A10" s="7" t="s">
        <v>669</v>
      </c>
      <c r="B10" t="s">
        <v>161</v>
      </c>
      <c r="C10" t="s">
        <v>206</v>
      </c>
      <c r="D10">
        <v>8</v>
      </c>
      <c r="E10" t="s">
        <v>290</v>
      </c>
      <c r="F10" t="s">
        <v>615</v>
      </c>
      <c r="J10" t="s">
        <v>244</v>
      </c>
      <c r="K10" t="s">
        <v>260</v>
      </c>
      <c r="M10" t="s">
        <v>295</v>
      </c>
      <c r="N10" t="s">
        <v>304</v>
      </c>
      <c r="O10" t="s">
        <v>330</v>
      </c>
      <c r="P10" s="7" t="s">
        <v>738</v>
      </c>
    </row>
    <row r="11" spans="1:16" ht="333.5" x14ac:dyDescent="0.35">
      <c r="A11" s="7" t="s">
        <v>642</v>
      </c>
      <c r="B11" t="s">
        <v>138</v>
      </c>
      <c r="C11" t="s">
        <v>215</v>
      </c>
      <c r="D11">
        <v>6</v>
      </c>
      <c r="E11" t="s">
        <v>11</v>
      </c>
      <c r="F11" t="s">
        <v>586</v>
      </c>
      <c r="G11">
        <v>40000</v>
      </c>
      <c r="J11" t="s">
        <v>244</v>
      </c>
      <c r="K11" t="s">
        <v>589</v>
      </c>
      <c r="L11" t="s">
        <v>587</v>
      </c>
      <c r="M11" t="s">
        <v>295</v>
      </c>
      <c r="N11" t="s">
        <v>304</v>
      </c>
      <c r="O11" t="s">
        <v>330</v>
      </c>
      <c r="P11" s="7" t="s">
        <v>643</v>
      </c>
    </row>
    <row r="12" spans="1:16" ht="333.5" x14ac:dyDescent="0.35">
      <c r="A12" s="7" t="s">
        <v>663</v>
      </c>
      <c r="B12" t="s">
        <v>138</v>
      </c>
      <c r="C12" t="s">
        <v>215</v>
      </c>
      <c r="D12">
        <v>6</v>
      </c>
      <c r="E12" t="s">
        <v>11</v>
      </c>
      <c r="F12" t="s">
        <v>597</v>
      </c>
      <c r="G12">
        <v>35000</v>
      </c>
      <c r="J12" t="s">
        <v>244</v>
      </c>
      <c r="K12" t="s">
        <v>589</v>
      </c>
      <c r="L12" t="s">
        <v>598</v>
      </c>
      <c r="M12" t="s">
        <v>295</v>
      </c>
      <c r="N12" t="s">
        <v>304</v>
      </c>
      <c r="O12" t="s">
        <v>330</v>
      </c>
      <c r="P12" s="7" t="s">
        <v>664</v>
      </c>
    </row>
    <row r="13" spans="1:16" ht="333.5" x14ac:dyDescent="0.35">
      <c r="A13" s="7" t="s">
        <v>657</v>
      </c>
      <c r="B13" t="s">
        <v>134</v>
      </c>
      <c r="C13" t="s">
        <v>215</v>
      </c>
      <c r="D13">
        <v>7</v>
      </c>
      <c r="E13" t="s">
        <v>11</v>
      </c>
      <c r="F13" t="s">
        <v>595</v>
      </c>
      <c r="G13">
        <v>45000</v>
      </c>
      <c r="J13" t="s">
        <v>244</v>
      </c>
      <c r="K13" t="s">
        <v>589</v>
      </c>
      <c r="L13" t="s">
        <v>596</v>
      </c>
      <c r="M13" t="s">
        <v>295</v>
      </c>
      <c r="N13" t="s">
        <v>304</v>
      </c>
      <c r="O13" t="s">
        <v>330</v>
      </c>
      <c r="P13" s="7" t="s">
        <v>658</v>
      </c>
    </row>
    <row r="14" spans="1:16" ht="333.5" x14ac:dyDescent="0.35">
      <c r="A14" s="7" t="s">
        <v>715</v>
      </c>
      <c r="B14" t="s">
        <v>63</v>
      </c>
      <c r="C14" t="s">
        <v>215</v>
      </c>
      <c r="D14">
        <v>8</v>
      </c>
      <c r="E14" t="s">
        <v>11</v>
      </c>
      <c r="F14" t="s">
        <v>619</v>
      </c>
      <c r="J14" t="s">
        <v>244</v>
      </c>
      <c r="K14" t="s">
        <v>713</v>
      </c>
      <c r="M14" t="s">
        <v>295</v>
      </c>
      <c r="N14" t="s">
        <v>304</v>
      </c>
      <c r="O14" t="s">
        <v>330</v>
      </c>
      <c r="P14" s="7" t="s">
        <v>674</v>
      </c>
    </row>
    <row r="15" spans="1:16" ht="333.5" x14ac:dyDescent="0.35">
      <c r="A15" s="7" t="s">
        <v>714</v>
      </c>
      <c r="B15" t="s">
        <v>101</v>
      </c>
      <c r="C15" t="s">
        <v>215</v>
      </c>
      <c r="D15">
        <v>9</v>
      </c>
      <c r="E15" t="s">
        <v>11</v>
      </c>
      <c r="F15" t="s">
        <v>594</v>
      </c>
      <c r="J15" t="s">
        <v>244</v>
      </c>
      <c r="K15" t="s">
        <v>713</v>
      </c>
      <c r="L15" t="s">
        <v>588</v>
      </c>
      <c r="M15" t="s">
        <v>295</v>
      </c>
      <c r="N15" t="s">
        <v>304</v>
      </c>
      <c r="O15" t="s">
        <v>330</v>
      </c>
      <c r="P15" s="7" t="s">
        <v>656</v>
      </c>
    </row>
    <row r="16" spans="1:16" ht="261" hidden="1" x14ac:dyDescent="0.35">
      <c r="A16" s="7" t="s">
        <v>707</v>
      </c>
      <c r="B16" t="s">
        <v>51</v>
      </c>
      <c r="C16" t="s">
        <v>213</v>
      </c>
      <c r="D16">
        <v>5</v>
      </c>
      <c r="E16" t="s">
        <v>290</v>
      </c>
      <c r="J16" t="s">
        <v>244</v>
      </c>
      <c r="K16" t="s">
        <v>260</v>
      </c>
      <c r="L16" t="s">
        <v>578</v>
      </c>
      <c r="M16" t="s">
        <v>295</v>
      </c>
      <c r="N16" t="s">
        <v>304</v>
      </c>
      <c r="O16" t="s">
        <v>330</v>
      </c>
      <c r="P16" s="7" t="s">
        <v>759</v>
      </c>
    </row>
    <row r="17" spans="1:16" ht="261" hidden="1" x14ac:dyDescent="0.35">
      <c r="A17" s="7" t="s">
        <v>677</v>
      </c>
      <c r="B17" t="s">
        <v>52</v>
      </c>
      <c r="C17" t="s">
        <v>213</v>
      </c>
      <c r="D17">
        <v>6</v>
      </c>
      <c r="E17" t="s">
        <v>290</v>
      </c>
      <c r="J17" t="s">
        <v>244</v>
      </c>
      <c r="K17" t="s">
        <v>260</v>
      </c>
      <c r="L17" t="s">
        <v>578</v>
      </c>
      <c r="M17" t="s">
        <v>295</v>
      </c>
      <c r="N17" t="s">
        <v>304</v>
      </c>
      <c r="O17" t="s">
        <v>330</v>
      </c>
      <c r="P17" s="7" t="s">
        <v>745</v>
      </c>
    </row>
    <row r="18" spans="1:16" ht="261" hidden="1" x14ac:dyDescent="0.35">
      <c r="A18" s="7" t="s">
        <v>682</v>
      </c>
      <c r="B18" t="s">
        <v>52</v>
      </c>
      <c r="C18" t="s">
        <v>213</v>
      </c>
      <c r="D18">
        <v>6</v>
      </c>
      <c r="E18" t="s">
        <v>290</v>
      </c>
      <c r="J18" t="s">
        <v>244</v>
      </c>
      <c r="K18" t="s">
        <v>260</v>
      </c>
      <c r="L18" t="s">
        <v>578</v>
      </c>
      <c r="M18" t="s">
        <v>295</v>
      </c>
      <c r="N18" t="s">
        <v>304</v>
      </c>
      <c r="O18" t="s">
        <v>330</v>
      </c>
      <c r="P18" s="7" t="s">
        <v>748</v>
      </c>
    </row>
    <row r="19" spans="1:16" ht="261" hidden="1" x14ac:dyDescent="0.35">
      <c r="A19" s="7" t="s">
        <v>688</v>
      </c>
      <c r="B19" t="s">
        <v>52</v>
      </c>
      <c r="C19" t="s">
        <v>213</v>
      </c>
      <c r="D19">
        <v>6</v>
      </c>
      <c r="E19" t="s">
        <v>290</v>
      </c>
      <c r="J19" t="s">
        <v>244</v>
      </c>
      <c r="K19" t="s">
        <v>260</v>
      </c>
      <c r="L19" t="s">
        <v>578</v>
      </c>
      <c r="M19" t="s">
        <v>295</v>
      </c>
      <c r="N19" t="s">
        <v>304</v>
      </c>
      <c r="O19" t="s">
        <v>330</v>
      </c>
      <c r="P19" s="7" t="s">
        <v>752</v>
      </c>
    </row>
    <row r="20" spans="1:16" ht="261" hidden="1" x14ac:dyDescent="0.35">
      <c r="A20" s="7" t="s">
        <v>644</v>
      </c>
      <c r="B20" t="s">
        <v>111</v>
      </c>
      <c r="C20" t="s">
        <v>205</v>
      </c>
      <c r="D20">
        <v>6</v>
      </c>
      <c r="E20" t="s">
        <v>290</v>
      </c>
      <c r="F20" t="s">
        <v>606</v>
      </c>
      <c r="G20">
        <v>3500</v>
      </c>
      <c r="J20" t="s">
        <v>244</v>
      </c>
      <c r="K20" t="s">
        <v>260</v>
      </c>
      <c r="L20" t="s">
        <v>578</v>
      </c>
      <c r="M20" t="s">
        <v>295</v>
      </c>
      <c r="N20" t="s">
        <v>304</v>
      </c>
      <c r="O20" t="s">
        <v>330</v>
      </c>
      <c r="P20" s="7" t="s">
        <v>719</v>
      </c>
    </row>
    <row r="21" spans="1:16" ht="261" hidden="1" x14ac:dyDescent="0.35">
      <c r="A21" s="7" t="s">
        <v>645</v>
      </c>
      <c r="B21" t="s">
        <v>111</v>
      </c>
      <c r="C21" t="s">
        <v>205</v>
      </c>
      <c r="D21">
        <v>6</v>
      </c>
      <c r="E21" t="s">
        <v>290</v>
      </c>
      <c r="F21" t="s">
        <v>605</v>
      </c>
      <c r="G21">
        <v>3500</v>
      </c>
      <c r="J21" t="s">
        <v>244</v>
      </c>
      <c r="K21" t="s">
        <v>260</v>
      </c>
      <c r="L21" t="s">
        <v>578</v>
      </c>
      <c r="M21" t="s">
        <v>295</v>
      </c>
      <c r="N21" t="s">
        <v>304</v>
      </c>
      <c r="O21" t="s">
        <v>330</v>
      </c>
      <c r="P21" s="7" t="s">
        <v>720</v>
      </c>
    </row>
    <row r="22" spans="1:16" ht="261" hidden="1" x14ac:dyDescent="0.35">
      <c r="A22" s="7" t="s">
        <v>647</v>
      </c>
      <c r="B22" t="s">
        <v>111</v>
      </c>
      <c r="C22" t="s">
        <v>205</v>
      </c>
      <c r="D22">
        <v>6</v>
      </c>
      <c r="E22" t="s">
        <v>290</v>
      </c>
      <c r="F22" t="s">
        <v>604</v>
      </c>
      <c r="G22">
        <v>2800</v>
      </c>
      <c r="J22" t="s">
        <v>244</v>
      </c>
      <c r="K22" t="s">
        <v>260</v>
      </c>
      <c r="L22" t="s">
        <v>578</v>
      </c>
      <c r="M22" t="s">
        <v>295</v>
      </c>
      <c r="N22" t="s">
        <v>304</v>
      </c>
      <c r="O22" t="s">
        <v>330</v>
      </c>
      <c r="P22" s="7" t="s">
        <v>722</v>
      </c>
    </row>
    <row r="23" spans="1:16" ht="261" hidden="1" x14ac:dyDescent="0.35">
      <c r="A23" s="7" t="s">
        <v>648</v>
      </c>
      <c r="B23" t="s">
        <v>111</v>
      </c>
      <c r="C23" t="s">
        <v>205</v>
      </c>
      <c r="D23">
        <v>6</v>
      </c>
      <c r="E23" t="s">
        <v>290</v>
      </c>
      <c r="F23" t="s">
        <v>602</v>
      </c>
      <c r="G23">
        <v>2800</v>
      </c>
      <c r="J23" t="s">
        <v>244</v>
      </c>
      <c r="K23" t="s">
        <v>260</v>
      </c>
      <c r="L23" t="s">
        <v>578</v>
      </c>
      <c r="M23" t="s">
        <v>295</v>
      </c>
      <c r="N23" t="s">
        <v>304</v>
      </c>
      <c r="O23" t="s">
        <v>330</v>
      </c>
      <c r="P23" s="7" t="s">
        <v>723</v>
      </c>
    </row>
    <row r="24" spans="1:16" ht="261" hidden="1" x14ac:dyDescent="0.35">
      <c r="A24" s="7" t="s">
        <v>655</v>
      </c>
      <c r="B24" t="s">
        <v>27</v>
      </c>
      <c r="C24" t="s">
        <v>205</v>
      </c>
      <c r="D24">
        <v>7</v>
      </c>
      <c r="E24" t="s">
        <v>290</v>
      </c>
      <c r="F24" t="s">
        <v>599</v>
      </c>
      <c r="J24" t="s">
        <v>244</v>
      </c>
      <c r="K24" t="s">
        <v>260</v>
      </c>
      <c r="L24" t="s">
        <v>578</v>
      </c>
      <c r="M24" t="s">
        <v>295</v>
      </c>
      <c r="N24" t="s">
        <v>304</v>
      </c>
      <c r="O24" t="s">
        <v>330</v>
      </c>
      <c r="P24" s="7" t="s">
        <v>729</v>
      </c>
    </row>
    <row r="25" spans="1:16" ht="261" hidden="1" x14ac:dyDescent="0.35">
      <c r="A25" s="7" t="s">
        <v>660</v>
      </c>
      <c r="B25" t="s">
        <v>27</v>
      </c>
      <c r="C25" t="s">
        <v>205</v>
      </c>
      <c r="D25">
        <v>7</v>
      </c>
      <c r="E25" t="s">
        <v>290</v>
      </c>
      <c r="F25" t="s">
        <v>608</v>
      </c>
      <c r="J25" t="s">
        <v>244</v>
      </c>
      <c r="K25" t="s">
        <v>260</v>
      </c>
      <c r="L25" t="s">
        <v>578</v>
      </c>
      <c r="M25" t="s">
        <v>295</v>
      </c>
      <c r="N25" t="s">
        <v>304</v>
      </c>
      <c r="O25" t="s">
        <v>330</v>
      </c>
      <c r="P25" s="7" t="s">
        <v>731</v>
      </c>
    </row>
    <row r="26" spans="1:16" ht="261" hidden="1" x14ac:dyDescent="0.35">
      <c r="A26" s="7" t="s">
        <v>661</v>
      </c>
      <c r="B26" t="s">
        <v>27</v>
      </c>
      <c r="C26" t="s">
        <v>205</v>
      </c>
      <c r="D26">
        <v>7</v>
      </c>
      <c r="E26" t="s">
        <v>290</v>
      </c>
      <c r="F26" t="s">
        <v>609</v>
      </c>
      <c r="J26" t="s">
        <v>244</v>
      </c>
      <c r="K26" t="s">
        <v>260</v>
      </c>
      <c r="L26" t="s">
        <v>578</v>
      </c>
      <c r="M26" t="s">
        <v>295</v>
      </c>
      <c r="N26" t="s">
        <v>304</v>
      </c>
      <c r="O26" t="s">
        <v>330</v>
      </c>
      <c r="P26" s="7" t="s">
        <v>732</v>
      </c>
    </row>
    <row r="27" spans="1:16" ht="261" hidden="1" x14ac:dyDescent="0.35">
      <c r="A27" s="7" t="s">
        <v>662</v>
      </c>
      <c r="B27" t="s">
        <v>27</v>
      </c>
      <c r="C27" t="s">
        <v>205</v>
      </c>
      <c r="D27">
        <v>7</v>
      </c>
      <c r="E27" t="s">
        <v>290</v>
      </c>
      <c r="F27" t="s">
        <v>610</v>
      </c>
      <c r="J27" t="s">
        <v>244</v>
      </c>
      <c r="K27" t="s">
        <v>260</v>
      </c>
      <c r="L27" t="s">
        <v>578</v>
      </c>
      <c r="M27" t="s">
        <v>295</v>
      </c>
      <c r="N27" t="s">
        <v>304</v>
      </c>
      <c r="O27" t="s">
        <v>330</v>
      </c>
      <c r="P27" s="7" t="s">
        <v>733</v>
      </c>
    </row>
    <row r="28" spans="1:16" ht="261" hidden="1" x14ac:dyDescent="0.35">
      <c r="A28" s="7" t="s">
        <v>666</v>
      </c>
      <c r="B28" t="s">
        <v>27</v>
      </c>
      <c r="C28" t="s">
        <v>205</v>
      </c>
      <c r="D28">
        <v>7</v>
      </c>
      <c r="E28" t="s">
        <v>290</v>
      </c>
      <c r="F28" t="s">
        <v>612</v>
      </c>
      <c r="G28">
        <v>2400</v>
      </c>
      <c r="J28" t="s">
        <v>244</v>
      </c>
      <c r="K28" t="s">
        <v>260</v>
      </c>
      <c r="L28" t="s">
        <v>578</v>
      </c>
      <c r="M28" t="s">
        <v>295</v>
      </c>
      <c r="N28" t="s">
        <v>304</v>
      </c>
      <c r="O28" t="s">
        <v>330</v>
      </c>
      <c r="P28" s="7" t="s">
        <v>735</v>
      </c>
    </row>
    <row r="29" spans="1:16" ht="261" hidden="1" x14ac:dyDescent="0.35">
      <c r="A29" s="7" t="s">
        <v>667</v>
      </c>
      <c r="B29" t="s">
        <v>27</v>
      </c>
      <c r="C29" t="s">
        <v>205</v>
      </c>
      <c r="D29">
        <v>7</v>
      </c>
      <c r="E29" t="s">
        <v>290</v>
      </c>
      <c r="F29" t="s">
        <v>613</v>
      </c>
      <c r="G29">
        <v>2400</v>
      </c>
      <c r="J29" t="s">
        <v>244</v>
      </c>
      <c r="K29" t="s">
        <v>260</v>
      </c>
      <c r="L29" t="s">
        <v>578</v>
      </c>
      <c r="M29" t="s">
        <v>295</v>
      </c>
      <c r="N29" t="s">
        <v>304</v>
      </c>
      <c r="O29" t="s">
        <v>330</v>
      </c>
      <c r="P29" s="7" t="s">
        <v>736</v>
      </c>
    </row>
    <row r="30" spans="1:16" ht="333.5" x14ac:dyDescent="0.35">
      <c r="A30" s="7" t="s">
        <v>701</v>
      </c>
      <c r="B30" t="s">
        <v>180</v>
      </c>
      <c r="C30" t="s">
        <v>214</v>
      </c>
      <c r="D30">
        <v>2</v>
      </c>
      <c r="E30" t="s">
        <v>11</v>
      </c>
      <c r="F30" t="s">
        <v>627</v>
      </c>
      <c r="J30" t="s">
        <v>244</v>
      </c>
      <c r="K30" t="s">
        <v>255</v>
      </c>
      <c r="L30" t="s">
        <v>628</v>
      </c>
      <c r="M30" t="s">
        <v>295</v>
      </c>
      <c r="N30" t="s">
        <v>304</v>
      </c>
      <c r="O30" t="s">
        <v>330</v>
      </c>
      <c r="P30" s="7" t="s">
        <v>702</v>
      </c>
    </row>
    <row r="31" spans="1:16" ht="333.5" x14ac:dyDescent="0.35">
      <c r="A31" s="7" t="s">
        <v>704</v>
      </c>
      <c r="B31" t="s">
        <v>151</v>
      </c>
      <c r="C31" t="s">
        <v>214</v>
      </c>
      <c r="D31">
        <v>3</v>
      </c>
      <c r="E31" t="s">
        <v>11</v>
      </c>
      <c r="F31" t="s">
        <v>629</v>
      </c>
      <c r="J31" t="s">
        <v>244</v>
      </c>
      <c r="K31" t="s">
        <v>255</v>
      </c>
      <c r="L31" t="s">
        <v>630</v>
      </c>
      <c r="M31" t="s">
        <v>295</v>
      </c>
      <c r="N31" t="s">
        <v>304</v>
      </c>
      <c r="O31" t="s">
        <v>330</v>
      </c>
      <c r="P31" s="7" t="s">
        <v>705</v>
      </c>
    </row>
    <row r="32" spans="1:16" ht="333.5" x14ac:dyDescent="0.35">
      <c r="A32" s="7" t="s">
        <v>761</v>
      </c>
      <c r="B32" t="s">
        <v>141</v>
      </c>
      <c r="C32" t="s">
        <v>214</v>
      </c>
      <c r="D32">
        <v>4</v>
      </c>
      <c r="E32" t="s">
        <v>11</v>
      </c>
      <c r="F32" t="s">
        <v>631</v>
      </c>
      <c r="J32" t="s">
        <v>244</v>
      </c>
      <c r="K32" t="s">
        <v>255</v>
      </c>
      <c r="L32" t="s">
        <v>632</v>
      </c>
      <c r="M32" t="s">
        <v>295</v>
      </c>
      <c r="N32" t="s">
        <v>304</v>
      </c>
      <c r="O32" t="s">
        <v>330</v>
      </c>
      <c r="P32" s="7" t="s">
        <v>762</v>
      </c>
    </row>
    <row r="33" spans="1:16" ht="333.5" x14ac:dyDescent="0.35">
      <c r="A33" s="7" t="s">
        <v>685</v>
      </c>
      <c r="B33" t="s">
        <v>106</v>
      </c>
      <c r="C33" t="s">
        <v>214</v>
      </c>
      <c r="D33">
        <v>5</v>
      </c>
      <c r="E33" t="s">
        <v>11</v>
      </c>
      <c r="F33" t="s">
        <v>620</v>
      </c>
      <c r="J33" t="s">
        <v>244</v>
      </c>
      <c r="K33" t="s">
        <v>255</v>
      </c>
      <c r="L33" t="s">
        <v>625</v>
      </c>
      <c r="M33" t="s">
        <v>295</v>
      </c>
      <c r="N33" t="s">
        <v>304</v>
      </c>
      <c r="O33" t="s">
        <v>330</v>
      </c>
      <c r="P33" s="7" t="s">
        <v>686</v>
      </c>
    </row>
    <row r="34" spans="1:16" ht="333.5" x14ac:dyDescent="0.35">
      <c r="A34" s="7" t="s">
        <v>694</v>
      </c>
      <c r="B34" t="s">
        <v>106</v>
      </c>
      <c r="C34" t="s">
        <v>214</v>
      </c>
      <c r="D34">
        <v>5</v>
      </c>
      <c r="E34" t="s">
        <v>11</v>
      </c>
      <c r="F34" t="s">
        <v>623</v>
      </c>
      <c r="J34" t="s">
        <v>244</v>
      </c>
      <c r="K34" t="s">
        <v>255</v>
      </c>
      <c r="L34" t="s">
        <v>624</v>
      </c>
      <c r="M34" t="s">
        <v>295</v>
      </c>
      <c r="N34" t="s">
        <v>304</v>
      </c>
      <c r="O34" t="s">
        <v>330</v>
      </c>
      <c r="P34" s="7" t="s">
        <v>695</v>
      </c>
    </row>
    <row r="35" spans="1:16" ht="333.5" x14ac:dyDescent="0.35">
      <c r="A35" s="7" t="s">
        <v>690</v>
      </c>
      <c r="B35" t="s">
        <v>135</v>
      </c>
      <c r="C35" t="s">
        <v>214</v>
      </c>
      <c r="D35">
        <v>6</v>
      </c>
      <c r="E35" t="s">
        <v>11</v>
      </c>
      <c r="F35" t="s">
        <v>621</v>
      </c>
      <c r="J35" t="s">
        <v>244</v>
      </c>
      <c r="K35" t="s">
        <v>255</v>
      </c>
      <c r="L35" t="s">
        <v>622</v>
      </c>
      <c r="M35" t="s">
        <v>295</v>
      </c>
      <c r="N35" t="s">
        <v>304</v>
      </c>
      <c r="O35" t="s">
        <v>330</v>
      </c>
      <c r="P35" s="7" t="s">
        <v>691</v>
      </c>
    </row>
    <row r="36" spans="1:16" ht="333.5" x14ac:dyDescent="0.35">
      <c r="A36" s="7" t="s">
        <v>710</v>
      </c>
      <c r="B36" t="s">
        <v>135</v>
      </c>
      <c r="C36" t="s">
        <v>214</v>
      </c>
      <c r="D36">
        <v>6</v>
      </c>
      <c r="E36" t="s">
        <v>11</v>
      </c>
      <c r="F36" t="s">
        <v>633</v>
      </c>
      <c r="G36">
        <v>50000</v>
      </c>
      <c r="J36" t="s">
        <v>244</v>
      </c>
      <c r="K36" t="s">
        <v>255</v>
      </c>
      <c r="L36" t="s">
        <v>634</v>
      </c>
      <c r="M36" t="s">
        <v>295</v>
      </c>
      <c r="N36" t="s">
        <v>304</v>
      </c>
      <c r="O36" t="s">
        <v>330</v>
      </c>
      <c r="P36" s="7" t="s">
        <v>711</v>
      </c>
    </row>
    <row r="37" spans="1:16" ht="261" hidden="1" x14ac:dyDescent="0.35">
      <c r="A37" s="7" t="s">
        <v>700</v>
      </c>
      <c r="B37" t="s">
        <v>99</v>
      </c>
      <c r="C37" t="s">
        <v>337</v>
      </c>
      <c r="D37">
        <v>3</v>
      </c>
      <c r="E37" t="s">
        <v>290</v>
      </c>
      <c r="J37" t="s">
        <v>244</v>
      </c>
      <c r="K37" t="s">
        <v>260</v>
      </c>
      <c r="L37" t="s">
        <v>578</v>
      </c>
      <c r="M37" t="s">
        <v>295</v>
      </c>
      <c r="N37" t="s">
        <v>304</v>
      </c>
      <c r="O37" t="s">
        <v>330</v>
      </c>
      <c r="P37" s="7" t="s">
        <v>756</v>
      </c>
    </row>
    <row r="38" spans="1:16" ht="261" hidden="1" x14ac:dyDescent="0.35">
      <c r="A38" s="7" t="s">
        <v>703</v>
      </c>
      <c r="B38" t="s">
        <v>97</v>
      </c>
      <c r="C38" t="s">
        <v>337</v>
      </c>
      <c r="D38">
        <v>5</v>
      </c>
      <c r="E38" t="s">
        <v>290</v>
      </c>
      <c r="J38" t="s">
        <v>244</v>
      </c>
      <c r="K38" t="s">
        <v>260</v>
      </c>
      <c r="L38" t="s">
        <v>578</v>
      </c>
      <c r="M38" t="s">
        <v>295</v>
      </c>
      <c r="N38" t="s">
        <v>304</v>
      </c>
      <c r="O38" t="s">
        <v>330</v>
      </c>
      <c r="P38" s="7" t="s">
        <v>757</v>
      </c>
    </row>
    <row r="39" spans="1:16" ht="261" hidden="1" x14ac:dyDescent="0.35">
      <c r="A39" s="7" t="s">
        <v>708</v>
      </c>
      <c r="B39" t="s">
        <v>97</v>
      </c>
      <c r="C39" t="s">
        <v>337</v>
      </c>
      <c r="D39">
        <v>5</v>
      </c>
      <c r="E39" t="s">
        <v>290</v>
      </c>
      <c r="J39" t="s">
        <v>244</v>
      </c>
      <c r="K39" t="s">
        <v>260</v>
      </c>
      <c r="L39" t="s">
        <v>578</v>
      </c>
      <c r="M39" t="s">
        <v>295</v>
      </c>
      <c r="N39" t="s">
        <v>304</v>
      </c>
      <c r="O39" t="s">
        <v>330</v>
      </c>
      <c r="P39" s="7" t="s">
        <v>760</v>
      </c>
    </row>
    <row r="40" spans="1:16" ht="261" hidden="1" x14ac:dyDescent="0.35">
      <c r="A40" s="7" t="s">
        <v>684</v>
      </c>
      <c r="B40" t="s">
        <v>96</v>
      </c>
      <c r="C40" t="s">
        <v>337</v>
      </c>
      <c r="D40">
        <v>6</v>
      </c>
      <c r="E40" t="s">
        <v>290</v>
      </c>
      <c r="J40" t="s">
        <v>244</v>
      </c>
      <c r="K40" t="s">
        <v>260</v>
      </c>
      <c r="L40" t="s">
        <v>578</v>
      </c>
      <c r="M40" t="s">
        <v>295</v>
      </c>
      <c r="N40" t="s">
        <v>304</v>
      </c>
      <c r="O40" t="s">
        <v>330</v>
      </c>
      <c r="P40" s="7" t="s">
        <v>750</v>
      </c>
    </row>
    <row r="41" spans="1:16" ht="261" hidden="1" x14ac:dyDescent="0.35">
      <c r="A41" s="7" t="s">
        <v>659</v>
      </c>
      <c r="B41" t="s">
        <v>95</v>
      </c>
      <c r="C41" t="s">
        <v>337</v>
      </c>
      <c r="D41">
        <v>7</v>
      </c>
      <c r="E41" t="s">
        <v>290</v>
      </c>
      <c r="F41" t="s">
        <v>607</v>
      </c>
      <c r="J41" t="s">
        <v>244</v>
      </c>
      <c r="K41" t="s">
        <v>260</v>
      </c>
      <c r="L41" t="s">
        <v>578</v>
      </c>
      <c r="M41" t="s">
        <v>295</v>
      </c>
      <c r="N41" t="s">
        <v>304</v>
      </c>
      <c r="O41" t="s">
        <v>330</v>
      </c>
      <c r="P41" s="7" t="s">
        <v>730</v>
      </c>
    </row>
    <row r="42" spans="1:16" ht="261" hidden="1" x14ac:dyDescent="0.35">
      <c r="A42" s="7" t="s">
        <v>665</v>
      </c>
      <c r="B42" t="s">
        <v>95</v>
      </c>
      <c r="C42" t="s">
        <v>337</v>
      </c>
      <c r="D42">
        <v>7</v>
      </c>
      <c r="E42" t="s">
        <v>290</v>
      </c>
      <c r="F42" t="s">
        <v>611</v>
      </c>
      <c r="J42" t="s">
        <v>244</v>
      </c>
      <c r="K42" t="s">
        <v>260</v>
      </c>
      <c r="L42" t="s">
        <v>578</v>
      </c>
      <c r="M42" t="s">
        <v>295</v>
      </c>
      <c r="N42" t="s">
        <v>304</v>
      </c>
      <c r="O42" t="s">
        <v>330</v>
      </c>
      <c r="P42" s="7" t="s">
        <v>734</v>
      </c>
    </row>
    <row r="43" spans="1:16" ht="261" hidden="1" x14ac:dyDescent="0.35">
      <c r="A43" s="7" t="s">
        <v>668</v>
      </c>
      <c r="B43" t="s">
        <v>95</v>
      </c>
      <c r="C43" t="s">
        <v>337</v>
      </c>
      <c r="D43">
        <v>7</v>
      </c>
      <c r="E43" t="s">
        <v>290</v>
      </c>
      <c r="F43" t="s">
        <v>614</v>
      </c>
      <c r="J43" t="s">
        <v>244</v>
      </c>
      <c r="K43" t="s">
        <v>260</v>
      </c>
      <c r="L43" t="s">
        <v>578</v>
      </c>
      <c r="M43" t="s">
        <v>295</v>
      </c>
      <c r="N43" t="s">
        <v>304</v>
      </c>
      <c r="O43" t="s">
        <v>330</v>
      </c>
      <c r="P43" s="7" t="s">
        <v>737</v>
      </c>
    </row>
    <row r="44" spans="1:16" ht="261" hidden="1" x14ac:dyDescent="0.35">
      <c r="A44" s="7" t="s">
        <v>673</v>
      </c>
      <c r="B44" t="s">
        <v>95</v>
      </c>
      <c r="C44" t="s">
        <v>337</v>
      </c>
      <c r="D44">
        <v>7</v>
      </c>
      <c r="E44" t="s">
        <v>290</v>
      </c>
      <c r="J44" t="s">
        <v>244</v>
      </c>
      <c r="K44" t="s">
        <v>260</v>
      </c>
      <c r="L44" t="s">
        <v>578</v>
      </c>
      <c r="M44" t="s">
        <v>295</v>
      </c>
      <c r="N44" t="s">
        <v>304</v>
      </c>
      <c r="O44" t="s">
        <v>330</v>
      </c>
      <c r="P44" s="7" t="s">
        <v>742</v>
      </c>
    </row>
    <row r="45" spans="1:16" ht="261" hidden="1" x14ac:dyDescent="0.35">
      <c r="A45" s="7" t="s">
        <v>687</v>
      </c>
      <c r="B45" t="s">
        <v>95</v>
      </c>
      <c r="C45" t="s">
        <v>337</v>
      </c>
      <c r="D45">
        <v>7</v>
      </c>
      <c r="E45" t="s">
        <v>290</v>
      </c>
      <c r="J45" t="s">
        <v>244</v>
      </c>
      <c r="K45" t="s">
        <v>260</v>
      </c>
      <c r="L45" t="s">
        <v>578</v>
      </c>
      <c r="M45" t="s">
        <v>295</v>
      </c>
      <c r="N45" t="s">
        <v>304</v>
      </c>
      <c r="O45" t="s">
        <v>330</v>
      </c>
      <c r="P45" s="7" t="s">
        <v>751</v>
      </c>
    </row>
    <row r="46" spans="1:16" ht="261" hidden="1" x14ac:dyDescent="0.35">
      <c r="A46" s="7" t="s">
        <v>709</v>
      </c>
      <c r="B46" t="s">
        <v>95</v>
      </c>
      <c r="C46" t="s">
        <v>337</v>
      </c>
      <c r="D46">
        <v>7</v>
      </c>
      <c r="E46" t="s">
        <v>290</v>
      </c>
      <c r="J46" t="s">
        <v>244</v>
      </c>
      <c r="K46" t="s">
        <v>260</v>
      </c>
      <c r="L46" t="s">
        <v>578</v>
      </c>
      <c r="M46" t="s">
        <v>295</v>
      </c>
      <c r="N46" t="s">
        <v>304</v>
      </c>
      <c r="O46" t="s">
        <v>330</v>
      </c>
      <c r="P46" s="7" t="s">
        <v>763</v>
      </c>
    </row>
    <row r="47" spans="1:16" ht="261" hidden="1" x14ac:dyDescent="0.35">
      <c r="A47" s="7" t="s">
        <v>646</v>
      </c>
      <c r="B47" t="s">
        <v>94</v>
      </c>
      <c r="C47" t="s">
        <v>337</v>
      </c>
      <c r="D47">
        <v>8</v>
      </c>
      <c r="E47" t="s">
        <v>290</v>
      </c>
      <c r="F47" t="s">
        <v>603</v>
      </c>
      <c r="G47">
        <v>55000</v>
      </c>
      <c r="J47" t="s">
        <v>244</v>
      </c>
      <c r="K47" t="s">
        <v>260</v>
      </c>
      <c r="L47" t="s">
        <v>578</v>
      </c>
      <c r="M47" t="s">
        <v>295</v>
      </c>
      <c r="N47" t="s">
        <v>304</v>
      </c>
      <c r="O47" t="s">
        <v>330</v>
      </c>
      <c r="P47" s="7" t="s">
        <v>721</v>
      </c>
    </row>
    <row r="48" spans="1:16" ht="261" hidden="1" x14ac:dyDescent="0.35">
      <c r="A48" s="7" t="s">
        <v>652</v>
      </c>
      <c r="B48" t="s">
        <v>94</v>
      </c>
      <c r="C48" t="s">
        <v>337</v>
      </c>
      <c r="D48">
        <v>8</v>
      </c>
      <c r="E48" t="s">
        <v>290</v>
      </c>
      <c r="F48" t="s">
        <v>600</v>
      </c>
      <c r="J48" t="s">
        <v>244</v>
      </c>
      <c r="K48" t="s">
        <v>260</v>
      </c>
      <c r="L48" t="s">
        <v>578</v>
      </c>
      <c r="M48" t="s">
        <v>295</v>
      </c>
      <c r="N48" t="s">
        <v>304</v>
      </c>
      <c r="O48" t="s">
        <v>330</v>
      </c>
      <c r="P48" s="7" t="s">
        <v>727</v>
      </c>
    </row>
    <row r="49" spans="1:16" ht="261" hidden="1" x14ac:dyDescent="0.35">
      <c r="A49" s="7" t="s">
        <v>689</v>
      </c>
      <c r="B49" t="s">
        <v>53</v>
      </c>
      <c r="C49" t="s">
        <v>218</v>
      </c>
      <c r="D49">
        <v>6</v>
      </c>
      <c r="E49" t="s">
        <v>290</v>
      </c>
      <c r="J49" t="s">
        <v>244</v>
      </c>
      <c r="K49" t="s">
        <v>260</v>
      </c>
      <c r="L49" t="s">
        <v>578</v>
      </c>
      <c r="M49" t="s">
        <v>295</v>
      </c>
      <c r="N49" t="s">
        <v>304</v>
      </c>
      <c r="O49" t="s">
        <v>330</v>
      </c>
      <c r="P49" s="7" t="s">
        <v>753</v>
      </c>
    </row>
    <row r="50" spans="1:16" ht="261" hidden="1" x14ac:dyDescent="0.35">
      <c r="A50" s="7" t="s">
        <v>683</v>
      </c>
      <c r="B50" t="s">
        <v>124</v>
      </c>
      <c r="C50" t="s">
        <v>218</v>
      </c>
      <c r="D50">
        <v>7</v>
      </c>
      <c r="E50" t="s">
        <v>290</v>
      </c>
      <c r="J50" t="s">
        <v>244</v>
      </c>
      <c r="K50" t="s">
        <v>260</v>
      </c>
      <c r="L50" t="s">
        <v>578</v>
      </c>
      <c r="M50" t="s">
        <v>295</v>
      </c>
      <c r="N50" t="s">
        <v>304</v>
      </c>
      <c r="O50" t="s">
        <v>330</v>
      </c>
      <c r="P50" s="7" t="s">
        <v>749</v>
      </c>
    </row>
    <row r="51" spans="1:16" ht="261" hidden="1" x14ac:dyDescent="0.35">
      <c r="A51" s="7" t="s">
        <v>672</v>
      </c>
      <c r="B51" t="s">
        <v>144</v>
      </c>
      <c r="C51" t="s">
        <v>218</v>
      </c>
      <c r="D51">
        <v>8</v>
      </c>
      <c r="E51" t="s">
        <v>290</v>
      </c>
      <c r="F51" t="s">
        <v>618</v>
      </c>
      <c r="J51" t="s">
        <v>244</v>
      </c>
      <c r="K51" t="s">
        <v>260</v>
      </c>
      <c r="L51" t="s">
        <v>578</v>
      </c>
      <c r="M51" t="s">
        <v>295</v>
      </c>
      <c r="N51" t="s">
        <v>304</v>
      </c>
      <c r="O51" t="s">
        <v>330</v>
      </c>
      <c r="P51" s="7" t="s">
        <v>741</v>
      </c>
    </row>
    <row r="52" spans="1:16" ht="261" hidden="1" x14ac:dyDescent="0.35">
      <c r="A52" s="7" t="s">
        <v>653</v>
      </c>
      <c r="B52" t="s">
        <v>172</v>
      </c>
      <c r="C52" t="s">
        <v>218</v>
      </c>
      <c r="D52">
        <v>9</v>
      </c>
      <c r="E52" t="s">
        <v>290</v>
      </c>
      <c r="F52" t="s">
        <v>593</v>
      </c>
      <c r="J52" t="s">
        <v>244</v>
      </c>
      <c r="K52" t="s">
        <v>260</v>
      </c>
      <c r="L52" t="s">
        <v>578</v>
      </c>
      <c r="M52" t="s">
        <v>295</v>
      </c>
      <c r="N52" t="s">
        <v>304</v>
      </c>
      <c r="O52" t="s">
        <v>330</v>
      </c>
      <c r="P52" s="7" t="s">
        <v>728</v>
      </c>
    </row>
    <row r="53" spans="1:16" ht="58" hidden="1" x14ac:dyDescent="0.35">
      <c r="A53" s="7" t="s">
        <v>654</v>
      </c>
      <c r="B53" t="s">
        <v>155</v>
      </c>
      <c r="C53" t="s">
        <v>222</v>
      </c>
      <c r="D53">
        <v>6</v>
      </c>
      <c r="E53" t="s">
        <v>243</v>
      </c>
      <c r="J53" t="s">
        <v>244</v>
      </c>
      <c r="K53" t="s">
        <v>260</v>
      </c>
      <c r="M53" t="s">
        <v>295</v>
      </c>
      <c r="N53" t="s">
        <v>304</v>
      </c>
      <c r="O53" t="s">
        <v>330</v>
      </c>
      <c r="P53" s="7" t="s">
        <v>641</v>
      </c>
    </row>
    <row r="54" spans="1:16" ht="58" hidden="1" x14ac:dyDescent="0.35">
      <c r="A54" s="7" t="s">
        <v>696</v>
      </c>
      <c r="B54" t="s">
        <v>155</v>
      </c>
      <c r="C54" t="s">
        <v>222</v>
      </c>
      <c r="D54">
        <v>6</v>
      </c>
      <c r="E54" t="s">
        <v>243</v>
      </c>
      <c r="J54" t="s">
        <v>244</v>
      </c>
      <c r="K54" t="s">
        <v>260</v>
      </c>
      <c r="M54" t="s">
        <v>295</v>
      </c>
      <c r="N54" t="s">
        <v>304</v>
      </c>
      <c r="O54" t="s">
        <v>330</v>
      </c>
      <c r="P54" s="7" t="s">
        <v>641</v>
      </c>
    </row>
    <row r="55" spans="1:16" ht="72.5" hidden="1" x14ac:dyDescent="0.35">
      <c r="A55" s="7" t="s">
        <v>679</v>
      </c>
      <c r="B55" t="s">
        <v>61</v>
      </c>
      <c r="C55" t="s">
        <v>212</v>
      </c>
      <c r="D55">
        <v>6</v>
      </c>
      <c r="E55" t="s">
        <v>292</v>
      </c>
      <c r="J55" t="s">
        <v>244</v>
      </c>
      <c r="K55" t="s">
        <v>260</v>
      </c>
      <c r="M55" t="s">
        <v>295</v>
      </c>
      <c r="N55" t="s">
        <v>304</v>
      </c>
      <c r="O55" t="s">
        <v>330</v>
      </c>
      <c r="P55" s="7" t="s">
        <v>641</v>
      </c>
    </row>
    <row r="56" spans="1:16" ht="87" hidden="1" x14ac:dyDescent="0.35">
      <c r="A56" s="7" t="s">
        <v>697</v>
      </c>
      <c r="B56" t="s">
        <v>72</v>
      </c>
      <c r="C56" t="s">
        <v>209</v>
      </c>
      <c r="D56">
        <v>5</v>
      </c>
      <c r="E56" t="s">
        <v>243</v>
      </c>
      <c r="F56" t="s">
        <v>626</v>
      </c>
      <c r="J56" t="s">
        <v>244</v>
      </c>
      <c r="K56" t="s">
        <v>260</v>
      </c>
      <c r="M56" t="s">
        <v>295</v>
      </c>
      <c r="N56" t="s">
        <v>304</v>
      </c>
      <c r="O56" t="s">
        <v>330</v>
      </c>
      <c r="P56" s="7" t="s">
        <v>641</v>
      </c>
    </row>
    <row r="57" spans="1:16" ht="87" hidden="1" x14ac:dyDescent="0.35">
      <c r="A57" s="7" t="s">
        <v>698</v>
      </c>
      <c r="B57" t="s">
        <v>72</v>
      </c>
      <c r="C57" t="s">
        <v>209</v>
      </c>
      <c r="D57">
        <v>5</v>
      </c>
      <c r="E57" t="s">
        <v>243</v>
      </c>
      <c r="F57" t="s">
        <v>626</v>
      </c>
      <c r="J57" t="s">
        <v>244</v>
      </c>
      <c r="K57" t="s">
        <v>260</v>
      </c>
      <c r="M57" t="s">
        <v>295</v>
      </c>
      <c r="N57" t="s">
        <v>304</v>
      </c>
      <c r="O57" t="s">
        <v>330</v>
      </c>
      <c r="P57" s="7" t="s">
        <v>641</v>
      </c>
    </row>
    <row r="58" spans="1:16" ht="87" hidden="1" x14ac:dyDescent="0.35">
      <c r="A58" s="7" t="s">
        <v>699</v>
      </c>
      <c r="B58" t="s">
        <v>72</v>
      </c>
      <c r="C58" t="s">
        <v>209</v>
      </c>
      <c r="D58">
        <v>5</v>
      </c>
      <c r="E58" t="s">
        <v>243</v>
      </c>
      <c r="F58" t="s">
        <v>626</v>
      </c>
      <c r="J58" t="s">
        <v>244</v>
      </c>
      <c r="K58" t="s">
        <v>260</v>
      </c>
      <c r="M58" t="s">
        <v>295</v>
      </c>
      <c r="N58" t="s">
        <v>304</v>
      </c>
      <c r="O58" t="s">
        <v>330</v>
      </c>
      <c r="P58" s="7" t="s">
        <v>641</v>
      </c>
    </row>
    <row r="59" spans="1:16" ht="261" hidden="1" x14ac:dyDescent="0.35">
      <c r="A59" s="7" t="s">
        <v>651</v>
      </c>
      <c r="B59" t="s">
        <v>35</v>
      </c>
      <c r="C59" t="s">
        <v>225</v>
      </c>
      <c r="D59">
        <v>4</v>
      </c>
      <c r="E59" t="s">
        <v>290</v>
      </c>
      <c r="F59" t="s">
        <v>601</v>
      </c>
      <c r="J59" t="s">
        <v>244</v>
      </c>
      <c r="K59" t="s">
        <v>260</v>
      </c>
      <c r="L59" t="s">
        <v>578</v>
      </c>
      <c r="M59" t="s">
        <v>295</v>
      </c>
      <c r="N59" t="s">
        <v>304</v>
      </c>
      <c r="O59" t="s">
        <v>330</v>
      </c>
      <c r="P59" s="7" t="s">
        <v>726</v>
      </c>
    </row>
    <row r="60" spans="1:16" ht="261" hidden="1" x14ac:dyDescent="0.35">
      <c r="A60" s="7" t="s">
        <v>670</v>
      </c>
      <c r="B60" t="s">
        <v>35</v>
      </c>
      <c r="C60" t="s">
        <v>225</v>
      </c>
      <c r="D60">
        <v>4</v>
      </c>
      <c r="E60" t="s">
        <v>290</v>
      </c>
      <c r="F60" t="s">
        <v>616</v>
      </c>
      <c r="J60" t="s">
        <v>244</v>
      </c>
      <c r="K60" t="s">
        <v>260</v>
      </c>
      <c r="L60" t="s">
        <v>578</v>
      </c>
      <c r="M60" t="s">
        <v>295</v>
      </c>
      <c r="N60" t="s">
        <v>304</v>
      </c>
      <c r="O60" t="s">
        <v>330</v>
      </c>
      <c r="P60" s="7" t="s">
        <v>739</v>
      </c>
    </row>
    <row r="61" spans="1:16" ht="261" hidden="1" x14ac:dyDescent="0.35">
      <c r="A61" s="7" t="s">
        <v>671</v>
      </c>
      <c r="B61" t="s">
        <v>35</v>
      </c>
      <c r="C61" t="s">
        <v>225</v>
      </c>
      <c r="D61">
        <v>4</v>
      </c>
      <c r="E61" t="s">
        <v>290</v>
      </c>
      <c r="F61" t="s">
        <v>617</v>
      </c>
      <c r="J61" t="s">
        <v>244</v>
      </c>
      <c r="K61" t="s">
        <v>260</v>
      </c>
      <c r="L61" t="s">
        <v>578</v>
      </c>
      <c r="M61" t="s">
        <v>295</v>
      </c>
      <c r="N61" t="s">
        <v>304</v>
      </c>
      <c r="O61" t="s">
        <v>330</v>
      </c>
      <c r="P61" s="7" t="s">
        <v>740</v>
      </c>
    </row>
    <row r="62" spans="1:16" ht="261" hidden="1" x14ac:dyDescent="0.35">
      <c r="A62" s="7" t="s">
        <v>680</v>
      </c>
      <c r="B62" t="s">
        <v>37</v>
      </c>
      <c r="C62" t="s">
        <v>225</v>
      </c>
      <c r="D62">
        <v>5</v>
      </c>
      <c r="E62" t="s">
        <v>290</v>
      </c>
      <c r="J62" t="s">
        <v>244</v>
      </c>
      <c r="K62" t="s">
        <v>260</v>
      </c>
      <c r="L62" t="s">
        <v>578</v>
      </c>
      <c r="M62" t="s">
        <v>295</v>
      </c>
      <c r="N62" t="s">
        <v>304</v>
      </c>
      <c r="O62" t="s">
        <v>330</v>
      </c>
      <c r="P62" s="7" t="s">
        <v>747</v>
      </c>
    </row>
    <row r="63" spans="1:16" ht="261" hidden="1" x14ac:dyDescent="0.35">
      <c r="A63" s="7" t="s">
        <v>635</v>
      </c>
      <c r="B63" t="s">
        <v>38</v>
      </c>
      <c r="C63" t="s">
        <v>225</v>
      </c>
      <c r="D63">
        <v>6</v>
      </c>
      <c r="E63" t="s">
        <v>290</v>
      </c>
      <c r="F63" t="s">
        <v>580</v>
      </c>
      <c r="G63">
        <v>15000</v>
      </c>
      <c r="H63">
        <v>5000</v>
      </c>
      <c r="J63" t="s">
        <v>244</v>
      </c>
      <c r="K63" t="s">
        <v>260</v>
      </c>
      <c r="L63" t="s">
        <v>578</v>
      </c>
      <c r="M63" t="s">
        <v>295</v>
      </c>
      <c r="N63" t="s">
        <v>304</v>
      </c>
      <c r="O63" t="s">
        <v>330</v>
      </c>
      <c r="P63" s="7" t="s">
        <v>716</v>
      </c>
    </row>
    <row r="64" spans="1:16" ht="261" hidden="1" x14ac:dyDescent="0.35">
      <c r="A64" s="7" t="s">
        <v>636</v>
      </c>
      <c r="B64" t="s">
        <v>38</v>
      </c>
      <c r="C64" t="s">
        <v>225</v>
      </c>
      <c r="D64">
        <v>6</v>
      </c>
      <c r="E64" t="s">
        <v>290</v>
      </c>
      <c r="J64" t="s">
        <v>244</v>
      </c>
      <c r="K64" t="s">
        <v>260</v>
      </c>
      <c r="L64" t="s">
        <v>578</v>
      </c>
      <c r="M64" t="s">
        <v>295</v>
      </c>
      <c r="N64" t="s">
        <v>304</v>
      </c>
      <c r="O64" t="s">
        <v>330</v>
      </c>
      <c r="P64" s="7" t="s">
        <v>717</v>
      </c>
    </row>
    <row r="65" spans="1:16" ht="261" hidden="1" x14ac:dyDescent="0.35">
      <c r="A65" s="7" t="s">
        <v>678</v>
      </c>
      <c r="B65" t="s">
        <v>38</v>
      </c>
      <c r="C65" t="s">
        <v>225</v>
      </c>
      <c r="D65">
        <v>6</v>
      </c>
      <c r="E65" t="s">
        <v>290</v>
      </c>
      <c r="J65" t="s">
        <v>244</v>
      </c>
      <c r="K65" t="s">
        <v>260</v>
      </c>
      <c r="L65" t="s">
        <v>578</v>
      </c>
      <c r="M65" t="s">
        <v>295</v>
      </c>
      <c r="N65" t="s">
        <v>304</v>
      </c>
      <c r="O65" t="s">
        <v>330</v>
      </c>
      <c r="P65" s="7" t="s">
        <v>746</v>
      </c>
    </row>
    <row r="66" spans="1:16" ht="261" hidden="1" x14ac:dyDescent="0.35">
      <c r="A66" s="7" t="s">
        <v>650</v>
      </c>
      <c r="B66" t="s">
        <v>120</v>
      </c>
      <c r="C66" t="s">
        <v>225</v>
      </c>
      <c r="D66">
        <v>7</v>
      </c>
      <c r="E66" t="s">
        <v>290</v>
      </c>
      <c r="F66" t="s">
        <v>592</v>
      </c>
      <c r="J66" t="s">
        <v>244</v>
      </c>
      <c r="K66" t="s">
        <v>260</v>
      </c>
      <c r="L66" t="s">
        <v>578</v>
      </c>
      <c r="M66" t="s">
        <v>295</v>
      </c>
      <c r="N66" t="s">
        <v>304</v>
      </c>
      <c r="O66" t="s">
        <v>330</v>
      </c>
      <c r="P66" s="7" t="s">
        <v>725</v>
      </c>
    </row>
    <row r="67" spans="1:16" ht="58" hidden="1" x14ac:dyDescent="0.35">
      <c r="A67" s="7" t="s">
        <v>640</v>
      </c>
      <c r="B67" t="s">
        <v>115</v>
      </c>
      <c r="C67" t="s">
        <v>223</v>
      </c>
      <c r="D67">
        <v>6</v>
      </c>
      <c r="E67" t="s">
        <v>243</v>
      </c>
      <c r="J67" t="s">
        <v>244</v>
      </c>
      <c r="K67" t="s">
        <v>260</v>
      </c>
      <c r="M67" t="s">
        <v>295</v>
      </c>
      <c r="N67" t="s">
        <v>304</v>
      </c>
      <c r="O67" t="s">
        <v>330</v>
      </c>
      <c r="P67" s="7" t="s">
        <v>641</v>
      </c>
    </row>
    <row r="68" spans="1:16" ht="58" hidden="1" x14ac:dyDescent="0.35">
      <c r="A68" s="7" t="s">
        <v>681</v>
      </c>
      <c r="B68" t="s">
        <v>115</v>
      </c>
      <c r="C68" t="s">
        <v>223</v>
      </c>
      <c r="D68">
        <v>6</v>
      </c>
      <c r="E68" t="s">
        <v>243</v>
      </c>
      <c r="J68" t="s">
        <v>244</v>
      </c>
      <c r="K68" t="s">
        <v>260</v>
      </c>
      <c r="M68" t="s">
        <v>295</v>
      </c>
      <c r="N68" t="s">
        <v>304</v>
      </c>
      <c r="O68" t="s">
        <v>330</v>
      </c>
      <c r="P68" s="7" t="s">
        <v>641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TechTree</vt:lpstr>
      <vt:lpstr>UpgradeTypes</vt:lpstr>
      <vt:lpstr>EngineUpgrades</vt:lpstr>
      <vt:lpstr>FuelTankUpgrades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2020-11-19T02:07:27Z</dcterms:modified>
</cp:coreProperties>
</file>