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3623A75C-1AE1-48E1-B52B-80048A7C0E7A}" xr6:coauthVersionLast="45" xr6:coauthVersionMax="45" xr10:uidLastSave="{00000000-0000-0000-0000-000000000000}"/>
  <bookViews>
    <workbookView xWindow="-12030" yWindow="0" windowWidth="11805" windowHeight="12390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B11" i="1"/>
  <c r="D11" i="1" s="1"/>
  <c r="C12" i="1"/>
  <c r="E12" i="1" s="1"/>
  <c r="C13" i="1"/>
  <c r="C14" i="1"/>
  <c r="E14" i="1" s="1"/>
  <c r="C15" i="1"/>
  <c r="C11" i="1"/>
  <c r="E15" i="1"/>
  <c r="G22" i="1"/>
  <c r="G23" i="1"/>
  <c r="G24" i="1"/>
  <c r="E13" i="1"/>
  <c r="E11" i="1" l="1"/>
  <c r="B14" i="1"/>
  <c r="B20" i="1"/>
  <c r="G21" i="1"/>
  <c r="B12" i="1"/>
  <c r="D12" i="1" s="1"/>
  <c r="G20" i="1"/>
  <c r="F3" i="1" l="1"/>
  <c r="F4" i="1"/>
  <c r="F5" i="1"/>
  <c r="F6" i="1"/>
  <c r="F2" i="1"/>
  <c r="E2" i="1"/>
  <c r="E3" i="1"/>
  <c r="E4" i="1"/>
  <c r="E5" i="1"/>
  <c r="E6" i="1"/>
  <c r="B3" i="1" l="1"/>
  <c r="B5" i="1"/>
  <c r="C24" i="1" l="1"/>
  <c r="E24" i="1" s="1"/>
  <c r="C21" i="1"/>
  <c r="C22" i="1"/>
  <c r="E22" i="1" s="1"/>
  <c r="C23" i="1"/>
  <c r="E23" i="1" s="1"/>
  <c r="C20" i="1"/>
  <c r="D20" i="1"/>
  <c r="E20" i="1" l="1"/>
  <c r="B23" i="1"/>
  <c r="E21" i="1"/>
  <c r="B21" i="1"/>
  <c r="D21" i="1" l="1"/>
  <c r="D2" i="1"/>
  <c r="D5" i="1" s="1"/>
  <c r="D3" i="1" l="1"/>
</calcChain>
</file>

<file path=xl/sharedStrings.xml><?xml version="1.0" encoding="utf-8"?>
<sst xmlns="http://schemas.openxmlformats.org/spreadsheetml/2006/main" count="31" uniqueCount="17">
  <si>
    <t>Thrust</t>
  </si>
  <si>
    <t>ISP</t>
  </si>
  <si>
    <t>20% Thrust</t>
  </si>
  <si>
    <t>Upgrade Cost</t>
  </si>
  <si>
    <t>ASL Thrust</t>
  </si>
  <si>
    <t>Hydrolox ISP</t>
  </si>
  <si>
    <t>10 Atm</t>
  </si>
  <si>
    <t>10% Effic</t>
  </si>
  <si>
    <t>Hydrolox</t>
  </si>
  <si>
    <t>Methalox</t>
  </si>
  <si>
    <t>Kerolox</t>
  </si>
  <si>
    <t>10% ISP</t>
  </si>
  <si>
    <t>Override Hydrolox, leave blank to use values from above</t>
  </si>
  <si>
    <t>30% ISP for Ion</t>
  </si>
  <si>
    <t>entryCost</t>
  </si>
  <si>
    <t>Vac Thrust</t>
  </si>
  <si>
    <t>Upgraded 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</si>
</sst>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I24"/>
  <sheetViews>
    <sheetView tabSelected="1" workbookViewId="0">
      <selection activeCell="B8" sqref="B8"/>
    </sheetView>
  </sheetViews>
  <sheetFormatPr defaultRowHeight="14.5" x14ac:dyDescent="0.35"/>
  <cols>
    <col min="1" max="5" width="10.36328125" customWidth="1"/>
    <col min="6" max="6" width="11.7265625" customWidth="1"/>
    <col min="7" max="9" width="10.36328125" customWidth="1"/>
  </cols>
  <sheetData>
    <row r="1" spans="1:7" ht="29.5" customHeight="1" x14ac:dyDescent="0.35">
      <c r="A1" t="s">
        <v>10</v>
      </c>
      <c r="B1" t="s">
        <v>0</v>
      </c>
      <c r="C1" t="s">
        <v>1</v>
      </c>
      <c r="D1" t="s">
        <v>2</v>
      </c>
      <c r="E1" t="s">
        <v>11</v>
      </c>
      <c r="F1" s="2" t="s">
        <v>13</v>
      </c>
      <c r="G1" s="2" t="s">
        <v>3</v>
      </c>
    </row>
    <row r="2" spans="1:7" x14ac:dyDescent="0.35">
      <c r="A2" t="s">
        <v>15</v>
      </c>
      <c r="B2" s="4">
        <v>4</v>
      </c>
      <c r="C2" s="4">
        <v>240</v>
      </c>
      <c r="D2" s="3">
        <f>B2*1.2</f>
        <v>4.8</v>
      </c>
      <c r="E2" s="3">
        <f>$C2*1.1</f>
        <v>264</v>
      </c>
      <c r="F2" s="3">
        <f>$C2*1.3</f>
        <v>312</v>
      </c>
      <c r="G2">
        <f>B7*1.5</f>
        <v>1350</v>
      </c>
    </row>
    <row r="3" spans="1:7" x14ac:dyDescent="0.35">
      <c r="A3" t="s">
        <v>4</v>
      </c>
      <c r="B3" s="3">
        <f>C3/C2*B2</f>
        <v>2</v>
      </c>
      <c r="C3" s="4">
        <v>120</v>
      </c>
      <c r="D3" s="3">
        <f>(E3/E2)*D2</f>
        <v>2.4</v>
      </c>
      <c r="E3" s="3">
        <f t="shared" ref="E3:E6" si="0">$C3*1.1</f>
        <v>132</v>
      </c>
      <c r="F3" s="3">
        <f t="shared" ref="F3:F6" si="1">$C3*1.3</f>
        <v>156</v>
      </c>
    </row>
    <row r="4" spans="1:7" x14ac:dyDescent="0.35">
      <c r="C4" s="1">
        <v>1E-3</v>
      </c>
      <c r="D4" s="3"/>
      <c r="E4">
        <f t="shared" si="0"/>
        <v>1.1000000000000001E-3</v>
      </c>
      <c r="F4">
        <f t="shared" si="1"/>
        <v>1.3000000000000002E-3</v>
      </c>
    </row>
    <row r="5" spans="1:7" x14ac:dyDescent="0.35">
      <c r="A5" t="s">
        <v>6</v>
      </c>
      <c r="B5" s="3">
        <f>C5/C2*B2</f>
        <v>0</v>
      </c>
      <c r="C5" s="1"/>
      <c r="D5" s="3">
        <f>(C5/C2)*D2</f>
        <v>0</v>
      </c>
      <c r="E5">
        <f t="shared" si="0"/>
        <v>0</v>
      </c>
      <c r="F5">
        <f t="shared" si="1"/>
        <v>0</v>
      </c>
    </row>
    <row r="6" spans="1:7" x14ac:dyDescent="0.35">
      <c r="C6" s="1"/>
      <c r="E6">
        <f t="shared" si="0"/>
        <v>0</v>
      </c>
      <c r="F6">
        <f t="shared" si="1"/>
        <v>0</v>
      </c>
    </row>
    <row r="7" spans="1:7" x14ac:dyDescent="0.35">
      <c r="A7" t="s">
        <v>14</v>
      </c>
      <c r="B7" s="1">
        <v>900</v>
      </c>
    </row>
    <row r="10" spans="1:7" x14ac:dyDescent="0.35">
      <c r="A10" t="s">
        <v>8</v>
      </c>
      <c r="B10" t="s">
        <v>0</v>
      </c>
      <c r="C10" t="s">
        <v>1</v>
      </c>
      <c r="D10" t="s">
        <v>2</v>
      </c>
      <c r="E10" t="s">
        <v>11</v>
      </c>
    </row>
    <row r="11" spans="1:7" x14ac:dyDescent="0.35">
      <c r="A11" t="s">
        <v>15</v>
      </c>
      <c r="B11" s="3">
        <f>B2*1.08</f>
        <v>4.32</v>
      </c>
      <c r="C11">
        <f>C2*1.3</f>
        <v>312</v>
      </c>
      <c r="D11">
        <f>B11*1.2</f>
        <v>5.1840000000000002</v>
      </c>
      <c r="E11">
        <f>C11*1.1</f>
        <v>343.20000000000005</v>
      </c>
    </row>
    <row r="12" spans="1:7" x14ac:dyDescent="0.35">
      <c r="A12" t="s">
        <v>4</v>
      </c>
      <c r="B12" s="3">
        <f>(C12/C11)*B11</f>
        <v>2.16</v>
      </c>
      <c r="C12">
        <f t="shared" ref="C12:C15" si="2">C3*1.3</f>
        <v>156</v>
      </c>
      <c r="D12">
        <f>B12*1.2</f>
        <v>2.5920000000000001</v>
      </c>
      <c r="E12">
        <f t="shared" ref="E12:E15" si="3">C12*1.1</f>
        <v>171.60000000000002</v>
      </c>
    </row>
    <row r="13" spans="1:7" x14ac:dyDescent="0.35">
      <c r="C13">
        <f t="shared" si="2"/>
        <v>1.3000000000000002E-3</v>
      </c>
      <c r="E13">
        <f t="shared" si="3"/>
        <v>1.4300000000000003E-3</v>
      </c>
    </row>
    <row r="14" spans="1:7" x14ac:dyDescent="0.35">
      <c r="A14" t="s">
        <v>6</v>
      </c>
      <c r="B14" s="3">
        <f>C14/C11*B11</f>
        <v>0</v>
      </c>
      <c r="C14">
        <f t="shared" si="2"/>
        <v>0</v>
      </c>
      <c r="E14">
        <f t="shared" si="3"/>
        <v>0</v>
      </c>
    </row>
    <row r="15" spans="1:7" x14ac:dyDescent="0.35">
      <c r="C15">
        <f t="shared" si="2"/>
        <v>0</v>
      </c>
      <c r="E15">
        <f t="shared" si="3"/>
        <v>0</v>
      </c>
    </row>
    <row r="17" spans="1:9" x14ac:dyDescent="0.35">
      <c r="H17" s="5" t="s">
        <v>12</v>
      </c>
      <c r="I17" s="5"/>
    </row>
    <row r="18" spans="1:9" x14ac:dyDescent="0.35">
      <c r="H18" s="5"/>
      <c r="I18" s="5"/>
    </row>
    <row r="19" spans="1:9" x14ac:dyDescent="0.35">
      <c r="A19" t="s">
        <v>9</v>
      </c>
      <c r="B19" t="s">
        <v>0</v>
      </c>
      <c r="C19" t="s">
        <v>1</v>
      </c>
      <c r="D19" t="s">
        <v>2</v>
      </c>
      <c r="E19" t="s">
        <v>7</v>
      </c>
      <c r="G19" t="s">
        <v>5</v>
      </c>
      <c r="H19" t="s">
        <v>16</v>
      </c>
      <c r="I19" t="s">
        <v>15</v>
      </c>
    </row>
    <row r="20" spans="1:9" x14ac:dyDescent="0.35">
      <c r="A20" t="s">
        <v>15</v>
      </c>
      <c r="B20" s="3">
        <f>IF(I20&lt;&gt;"",I20,B11)</f>
        <v>4.32</v>
      </c>
      <c r="C20" s="3">
        <f>0.82*G20</f>
        <v>255.83999999999997</v>
      </c>
      <c r="D20" s="3">
        <f>B20*1.2</f>
        <v>5.1840000000000002</v>
      </c>
      <c r="E20" s="3">
        <f>C20*1.1</f>
        <v>281.42399999999998</v>
      </c>
      <c r="G20">
        <f>IF(H20&lt;&gt;"",H20/1.1,C11)</f>
        <v>312</v>
      </c>
      <c r="H20" s="1"/>
      <c r="I20" s="1"/>
    </row>
    <row r="21" spans="1:9" x14ac:dyDescent="0.35">
      <c r="A21" t="s">
        <v>4</v>
      </c>
      <c r="B21" s="3">
        <f>(C21/C20)*B20</f>
        <v>2.16</v>
      </c>
      <c r="C21" s="3">
        <f t="shared" ref="C21:C24" si="4">0.82*G21</f>
        <v>127.91999999999999</v>
      </c>
      <c r="D21" s="3">
        <f>(E21/E20)*D20</f>
        <v>2.5920000000000001</v>
      </c>
      <c r="E21" s="3">
        <f t="shared" ref="E21:E24" si="5">C21*1.1</f>
        <v>140.71199999999999</v>
      </c>
      <c r="G21">
        <f>IF(H21&lt;&gt;"",H21/1.1,C12)</f>
        <v>156</v>
      </c>
      <c r="H21" s="1"/>
    </row>
    <row r="22" spans="1:9" x14ac:dyDescent="0.35">
      <c r="C22">
        <f t="shared" si="4"/>
        <v>1.0660000000000001E-3</v>
      </c>
      <c r="E22">
        <f t="shared" si="5"/>
        <v>1.1726000000000002E-3</v>
      </c>
      <c r="G22">
        <f>IF(H22&lt;&gt;"",H22/1.1,C13)</f>
        <v>1.3000000000000002E-3</v>
      </c>
      <c r="H22" s="1"/>
    </row>
    <row r="23" spans="1:9" x14ac:dyDescent="0.35">
      <c r="A23" t="s">
        <v>6</v>
      </c>
      <c r="B23" s="3">
        <f>C23/C20*B20</f>
        <v>0</v>
      </c>
      <c r="C23">
        <f t="shared" si="4"/>
        <v>0</v>
      </c>
      <c r="E23">
        <f t="shared" si="5"/>
        <v>0</v>
      </c>
      <c r="G23">
        <f>IF(H23&lt;&gt;"",H23/1.1,C14)</f>
        <v>0</v>
      </c>
      <c r="H23" s="1"/>
    </row>
    <row r="24" spans="1:9" x14ac:dyDescent="0.35">
      <c r="C24">
        <f t="shared" si="4"/>
        <v>0</v>
      </c>
      <c r="E24">
        <f t="shared" si="5"/>
        <v>0</v>
      </c>
      <c r="G24">
        <f>IF(H24&lt;&gt;"",H24/1.1,C15)</f>
        <v>0</v>
      </c>
      <c r="H24" s="1"/>
    </row>
  </sheetData>
  <mergeCells count="1">
    <mergeCell ref="H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2020-10-20T00:20:23Z</dcterms:modified>
</cp:coreProperties>
</file>