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C9183AD0-99DB-4503-98DA-25F8F6298305}" xr6:coauthVersionLast="45" xr6:coauthVersionMax="45" xr10:uidLastSave="{00000000-0000-0000-0000-000000000000}"/>
  <bookViews>
    <workbookView xWindow="19820" yWindow="790" windowWidth="13400" windowHeight="8250" xr2:uid="{D5A9AF25-73EC-4939-9A24-ACA76483A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J42" i="1" s="1"/>
  <c r="F42" i="1"/>
  <c r="H42" i="1"/>
  <c r="G42" i="1"/>
  <c r="I42" i="1"/>
  <c r="L42" i="1"/>
  <c r="D41" i="1"/>
  <c r="J41" i="1"/>
  <c r="M41" i="1"/>
  <c r="F41" i="1"/>
  <c r="H41" i="1"/>
  <c r="G41" i="1"/>
  <c r="I41" i="1"/>
  <c r="L41" i="1"/>
  <c r="D40" i="1"/>
  <c r="J40" i="1"/>
  <c r="M40" i="1"/>
  <c r="F40" i="1"/>
  <c r="H40" i="1"/>
  <c r="G40" i="1"/>
  <c r="I40" i="1"/>
  <c r="L40" i="1"/>
  <c r="M42" i="1" l="1"/>
  <c r="D34" i="1"/>
  <c r="D35" i="1"/>
  <c r="D36" i="1"/>
  <c r="J36" i="1" s="1"/>
  <c r="D37" i="1"/>
  <c r="D38" i="1"/>
  <c r="D39" i="1"/>
  <c r="E33" i="1"/>
  <c r="D33" i="1"/>
  <c r="J33" i="1" s="1"/>
  <c r="F35" i="1"/>
  <c r="F34" i="1"/>
  <c r="F33" i="1"/>
  <c r="H33" i="1" s="1"/>
  <c r="F30" i="1"/>
  <c r="F29" i="1"/>
  <c r="F28" i="1"/>
  <c r="F23" i="1"/>
  <c r="F24" i="1"/>
  <c r="F25" i="1"/>
  <c r="F26" i="1"/>
  <c r="F27" i="1"/>
  <c r="H27" i="1" s="1"/>
  <c r="H28" i="1"/>
  <c r="H29" i="1"/>
  <c r="H30" i="1"/>
  <c r="F31" i="1"/>
  <c r="H31" i="1" s="1"/>
  <c r="F32" i="1"/>
  <c r="H32" i="1" s="1"/>
  <c r="H34" i="1"/>
  <c r="F36" i="1"/>
  <c r="H36" i="1" s="1"/>
  <c r="F37" i="1"/>
  <c r="F38" i="1"/>
  <c r="H38" i="1" s="1"/>
  <c r="F39" i="1"/>
  <c r="H39" i="1" s="1"/>
  <c r="F22" i="1"/>
  <c r="H22" i="1"/>
  <c r="F21" i="1"/>
  <c r="H21" i="1" s="1"/>
  <c r="F9" i="1"/>
  <c r="F20" i="1"/>
  <c r="F19" i="1"/>
  <c r="F18" i="1"/>
  <c r="F17" i="1"/>
  <c r="H17" i="1" s="1"/>
  <c r="F14" i="1"/>
  <c r="F15" i="1"/>
  <c r="F16" i="1"/>
  <c r="F13" i="1"/>
  <c r="H15" i="1"/>
  <c r="H14" i="1"/>
  <c r="F12" i="1"/>
  <c r="F11" i="1"/>
  <c r="F10" i="1"/>
  <c r="F8" i="1"/>
  <c r="F7" i="1"/>
  <c r="F5" i="1"/>
  <c r="F6" i="1"/>
  <c r="F4" i="1"/>
  <c r="F3" i="1"/>
  <c r="H12" i="1"/>
  <c r="G12" i="1"/>
  <c r="K11" i="1"/>
  <c r="H3" i="1"/>
  <c r="H4" i="1"/>
  <c r="H5" i="1"/>
  <c r="H6" i="1"/>
  <c r="H7" i="1"/>
  <c r="H8" i="1"/>
  <c r="H9" i="1"/>
  <c r="H10" i="1"/>
  <c r="H11" i="1"/>
  <c r="H13" i="1"/>
  <c r="H16" i="1"/>
  <c r="H18" i="1"/>
  <c r="H19" i="1"/>
  <c r="H20" i="1"/>
  <c r="H23" i="1"/>
  <c r="H24" i="1"/>
  <c r="H25" i="1"/>
  <c r="H26" i="1"/>
  <c r="H35" i="1"/>
  <c r="H37" i="1"/>
  <c r="G4" i="1"/>
  <c r="G5" i="1"/>
  <c r="G6" i="1"/>
  <c r="G7" i="1"/>
  <c r="G8" i="1"/>
  <c r="G9" i="1"/>
  <c r="G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K36" i="1"/>
  <c r="L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N3" i="1"/>
  <c r="K3" i="1"/>
  <c r="M3" i="1"/>
  <c r="L3" i="1"/>
  <c r="I3" i="1"/>
  <c r="J3" i="1"/>
  <c r="M36" i="1" l="1"/>
  <c r="G11" i="1"/>
</calcChain>
</file>

<file path=xl/sharedStrings.xml><?xml version="1.0" encoding="utf-8"?>
<sst xmlns="http://schemas.openxmlformats.org/spreadsheetml/2006/main" count="57" uniqueCount="51">
  <si>
    <t>Basic</t>
  </si>
  <si>
    <t>Advanced</t>
  </si>
  <si>
    <t>Concentrator</t>
  </si>
  <si>
    <t>solarPanels5</t>
  </si>
  <si>
    <t>Name</t>
  </si>
  <si>
    <t>Power</t>
  </si>
  <si>
    <t>Mass</t>
  </si>
  <si>
    <t>Cost</t>
  </si>
  <si>
    <t>addedMass</t>
  </si>
  <si>
    <t>addedCost</t>
  </si>
  <si>
    <t>solarPanels2</t>
  </si>
  <si>
    <t>solarPanels4</t>
  </si>
  <si>
    <t>solarPanels1</t>
  </si>
  <si>
    <t>solarPanels3</t>
  </si>
  <si>
    <t>Tier</t>
  </si>
  <si>
    <t>LgRadialSolarPanel</t>
  </si>
  <si>
    <t>largeSolarPanel</t>
  </si>
  <si>
    <t>Cost/Power</t>
  </si>
  <si>
    <t>EntryCost</t>
  </si>
  <si>
    <t>EntryCost/Power</t>
  </si>
  <si>
    <t>nfs-panel-static-truss-1</t>
  </si>
  <si>
    <t>nfs-panel-deploying-advanced-1x3-orion-1</t>
  </si>
  <si>
    <t>nfs-panel-deploying-advanced-1x3-orion-2</t>
  </si>
  <si>
    <t>nfs-panel-deploying-advanced-1x4-dragon-1</t>
  </si>
  <si>
    <t>nfs-panel-deploying-advanced-1x4-dragon-2</t>
  </si>
  <si>
    <t>nfs-panel-deploying-advanced-1x1-ikonos-1</t>
  </si>
  <si>
    <t>nfs-panel-deploying-advanced-1x2-wv4-1</t>
  </si>
  <si>
    <t>nfs-panel-deploying-blanket-orion-1</t>
  </si>
  <si>
    <t>nfs-panel-deploying-blanket-copernicus-1</t>
  </si>
  <si>
    <t>nfs-panel-deploying-blanket-nautilus-1</t>
  </si>
  <si>
    <t>nfs-panel-deploying-advanced-1x2-mro-1</t>
  </si>
  <si>
    <t>nfs-panel-deploying-advanced-3x1-wv3-1</t>
  </si>
  <si>
    <t>nfs-panel-deploying-advanced-1x1-messenger-1</t>
  </si>
  <si>
    <t>nfs-panel-deploying-advanced-3x1-tdrss-1</t>
  </si>
  <si>
    <t>nfs-panel-deploying-advanced-1x5-dawn-1</t>
  </si>
  <si>
    <t>nfs-panel-deploying-advanced-1x5-goes-1</t>
  </si>
  <si>
    <t>nfs-panel-deploying-advanced-3x1-hayabusa-1</t>
  </si>
  <si>
    <t>nfs-panel-deploying-advanced-2x20-hub-1</t>
  </si>
  <si>
    <t>nfs-panel-deploying-advanced-2x6x6-lab-1</t>
  </si>
  <si>
    <t>nfs-panel-deploying-concentrator-1x3x1-juice-1</t>
  </si>
  <si>
    <t>nfs-panel-deploying-concentrator-1x4-juno-1</t>
  </si>
  <si>
    <t>nfs-panel-deploying-blanket-dsg-1</t>
  </si>
  <si>
    <t>nfs-panel-deploying-blanket-dst-1</t>
  </si>
  <si>
    <t>nfs-panel-deploying-blanket-drm-1</t>
  </si>
  <si>
    <t>nfs-panel-deploying-blanket-arm-1</t>
  </si>
  <si>
    <t>nfs-panel-deploying-blanket-bfs-1</t>
  </si>
  <si>
    <t>nfs-panel-deploying-blanket-starship-1</t>
  </si>
  <si>
    <t>nfs-panel-deploying-curved-25-1</t>
  </si>
  <si>
    <t>nfs-panel-deploying-curved-375-1</t>
  </si>
  <si>
    <t>nfs-panel-static-curved-25-1</t>
  </si>
  <si>
    <t>nfs-panel-static-curved-375-1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</si>
</sst>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D4281-554C-488C-832E-23E784E43D89}">
  <dimension ref="A1:N42"/>
  <sheetViews>
    <sheetView tabSelected="1" zoomScale="80" zoomScaleNormal="80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B38" sqref="B38"/>
    </sheetView>
  </sheetViews>
  <sheetFormatPr defaultRowHeight="14.5" x14ac:dyDescent="0.35"/>
  <cols>
    <col min="2" max="2" width="44" customWidth="1"/>
  </cols>
  <sheetData>
    <row r="1" spans="1:14" x14ac:dyDescent="0.35">
      <c r="C1" s="3" t="s">
        <v>0</v>
      </c>
      <c r="D1" s="3"/>
      <c r="E1" s="3"/>
      <c r="F1" s="1"/>
      <c r="G1" s="1"/>
      <c r="H1" s="1"/>
      <c r="I1" s="3" t="s">
        <v>1</v>
      </c>
      <c r="J1" s="3"/>
      <c r="K1" s="3"/>
      <c r="L1" s="3" t="s">
        <v>2</v>
      </c>
      <c r="M1" s="3"/>
      <c r="N1" s="3"/>
    </row>
    <row r="2" spans="1:14" x14ac:dyDescent="0.35">
      <c r="A2" t="s">
        <v>14</v>
      </c>
      <c r="B2" t="s">
        <v>4</v>
      </c>
      <c r="C2" s="1" t="s">
        <v>5</v>
      </c>
      <c r="D2" s="1" t="s">
        <v>6</v>
      </c>
      <c r="E2" s="1" t="s">
        <v>7</v>
      </c>
      <c r="F2" s="1" t="s">
        <v>18</v>
      </c>
      <c r="G2" s="1" t="s">
        <v>17</v>
      </c>
      <c r="H2" s="1" t="s">
        <v>19</v>
      </c>
      <c r="I2" s="1" t="s">
        <v>5</v>
      </c>
      <c r="J2" s="1" t="s">
        <v>8</v>
      </c>
      <c r="K2" s="1" t="s">
        <v>9</v>
      </c>
      <c r="L2" s="1" t="s">
        <v>5</v>
      </c>
      <c r="M2" s="1" t="s">
        <v>8</v>
      </c>
      <c r="N2" s="1" t="s">
        <v>9</v>
      </c>
    </row>
    <row r="3" spans="1:14" x14ac:dyDescent="0.35">
      <c r="A3">
        <v>2</v>
      </c>
      <c r="B3" s="2" t="s">
        <v>3</v>
      </c>
      <c r="C3">
        <v>0.35</v>
      </c>
      <c r="D3">
        <v>5.0000000000000001E-3</v>
      </c>
      <c r="E3">
        <v>75</v>
      </c>
      <c r="F3">
        <f>1250*C3</f>
        <v>437.5</v>
      </c>
      <c r="G3">
        <f>E3/C3</f>
        <v>214.28571428571431</v>
      </c>
      <c r="H3">
        <f>F3/C3</f>
        <v>1250</v>
      </c>
      <c r="I3">
        <f>$C3*1.3</f>
        <v>0.45499999999999996</v>
      </c>
      <c r="J3">
        <f>$D3*0.25</f>
        <v>1.25E-3</v>
      </c>
      <c r="K3">
        <f>ROUND(0.35*$E3,0)</f>
        <v>26</v>
      </c>
      <c r="L3">
        <f>$C3*1.75</f>
        <v>0.61249999999999993</v>
      </c>
      <c r="M3">
        <f>$D3*0.85</f>
        <v>4.2500000000000003E-3</v>
      </c>
      <c r="N3">
        <f>ROUND(1.1*$E3,0)</f>
        <v>83</v>
      </c>
    </row>
    <row r="4" spans="1:14" x14ac:dyDescent="0.35">
      <c r="A4">
        <v>4</v>
      </c>
      <c r="B4" s="2" t="s">
        <v>10</v>
      </c>
      <c r="C4">
        <v>1.6</v>
      </c>
      <c r="D4">
        <v>2.5000000000000001E-2</v>
      </c>
      <c r="E4">
        <v>440</v>
      </c>
      <c r="F4">
        <f>1375*C4</f>
        <v>2200</v>
      </c>
      <c r="G4">
        <f t="shared" ref="G4:G42" si="0">E4/C4</f>
        <v>275</v>
      </c>
      <c r="H4">
        <f t="shared" ref="H4:H42" si="1">F4/C4</f>
        <v>1375</v>
      </c>
      <c r="I4">
        <f t="shared" ref="I4:I42" si="2">$C4*1.3</f>
        <v>2.08</v>
      </c>
      <c r="J4">
        <f t="shared" ref="J4:J42" si="3">$D4*0.25</f>
        <v>6.2500000000000003E-3</v>
      </c>
      <c r="K4">
        <f t="shared" ref="K4:K39" si="4">ROUND(0.35*$E4,0)</f>
        <v>154</v>
      </c>
      <c r="L4">
        <f t="shared" ref="L4:L42" si="5">$C4*1.75</f>
        <v>2.8000000000000003</v>
      </c>
      <c r="M4">
        <f t="shared" ref="M4:M42" si="6">$D4*0.85</f>
        <v>2.1250000000000002E-2</v>
      </c>
      <c r="N4">
        <f t="shared" ref="N4:N39" si="7">ROUND(1.1*$E4,0)</f>
        <v>484</v>
      </c>
    </row>
    <row r="5" spans="1:14" x14ac:dyDescent="0.35">
      <c r="A5">
        <v>4</v>
      </c>
      <c r="B5" s="2" t="s">
        <v>11</v>
      </c>
      <c r="C5">
        <v>1.6</v>
      </c>
      <c r="D5">
        <v>1.7500000000000002E-2</v>
      </c>
      <c r="E5">
        <v>380</v>
      </c>
      <c r="F5">
        <f>1100*C5</f>
        <v>1760</v>
      </c>
      <c r="G5">
        <f t="shared" si="0"/>
        <v>237.5</v>
      </c>
      <c r="H5">
        <f t="shared" si="1"/>
        <v>1100</v>
      </c>
      <c r="I5">
        <f t="shared" si="2"/>
        <v>2.08</v>
      </c>
      <c r="J5">
        <f t="shared" si="3"/>
        <v>4.3750000000000004E-3</v>
      </c>
      <c r="K5">
        <f t="shared" si="4"/>
        <v>133</v>
      </c>
      <c r="L5">
        <f t="shared" si="5"/>
        <v>2.8000000000000003</v>
      </c>
      <c r="M5">
        <f t="shared" si="6"/>
        <v>1.4875000000000001E-2</v>
      </c>
      <c r="N5">
        <f t="shared" si="7"/>
        <v>418</v>
      </c>
    </row>
    <row r="6" spans="1:14" x14ac:dyDescent="0.35">
      <c r="A6">
        <v>4</v>
      </c>
      <c r="B6" s="2" t="s">
        <v>12</v>
      </c>
      <c r="C6">
        <v>1.6</v>
      </c>
      <c r="D6">
        <v>2.5000000000000001E-2</v>
      </c>
      <c r="E6">
        <v>440</v>
      </c>
      <c r="F6">
        <f>1375*C6</f>
        <v>2200</v>
      </c>
      <c r="G6">
        <f t="shared" si="0"/>
        <v>275</v>
      </c>
      <c r="H6">
        <f t="shared" si="1"/>
        <v>1375</v>
      </c>
      <c r="I6">
        <f t="shared" si="2"/>
        <v>2.08</v>
      </c>
      <c r="J6">
        <f t="shared" si="3"/>
        <v>6.2500000000000003E-3</v>
      </c>
      <c r="K6">
        <f t="shared" si="4"/>
        <v>154</v>
      </c>
      <c r="L6">
        <f t="shared" si="5"/>
        <v>2.8000000000000003</v>
      </c>
      <c r="M6">
        <f t="shared" si="6"/>
        <v>2.1250000000000002E-2</v>
      </c>
      <c r="N6">
        <f t="shared" si="7"/>
        <v>484</v>
      </c>
    </row>
    <row r="7" spans="1:14" x14ac:dyDescent="0.35">
      <c r="A7">
        <v>4</v>
      </c>
      <c r="B7" s="2" t="s">
        <v>13</v>
      </c>
      <c r="C7">
        <v>1.6</v>
      </c>
      <c r="D7">
        <v>1.7500000000000002E-2</v>
      </c>
      <c r="E7">
        <v>380</v>
      </c>
      <c r="F7">
        <f>1100*C7</f>
        <v>1760</v>
      </c>
      <c r="G7">
        <f t="shared" si="0"/>
        <v>237.5</v>
      </c>
      <c r="H7">
        <f t="shared" si="1"/>
        <v>1100</v>
      </c>
      <c r="I7">
        <f t="shared" si="2"/>
        <v>2.08</v>
      </c>
      <c r="J7">
        <f t="shared" si="3"/>
        <v>4.3750000000000004E-3</v>
      </c>
      <c r="K7">
        <f t="shared" si="4"/>
        <v>133</v>
      </c>
      <c r="L7">
        <f t="shared" si="5"/>
        <v>2.8000000000000003</v>
      </c>
      <c r="M7">
        <f t="shared" si="6"/>
        <v>1.4875000000000001E-2</v>
      </c>
      <c r="N7">
        <f t="shared" si="7"/>
        <v>418</v>
      </c>
    </row>
    <row r="8" spans="1:14" x14ac:dyDescent="0.35">
      <c r="A8">
        <v>2</v>
      </c>
      <c r="B8" s="2" t="s">
        <v>15</v>
      </c>
      <c r="C8">
        <v>2.8</v>
      </c>
      <c r="D8">
        <v>0.04</v>
      </c>
      <c r="E8">
        <v>600</v>
      </c>
      <c r="F8">
        <f>1000*C8</f>
        <v>2800</v>
      </c>
      <c r="G8">
        <f t="shared" si="0"/>
        <v>214.28571428571431</v>
      </c>
      <c r="H8">
        <f t="shared" si="1"/>
        <v>1000.0000000000001</v>
      </c>
      <c r="I8">
        <f t="shared" si="2"/>
        <v>3.6399999999999997</v>
      </c>
      <c r="J8">
        <f t="shared" si="3"/>
        <v>0.01</v>
      </c>
      <c r="K8">
        <f t="shared" si="4"/>
        <v>210</v>
      </c>
      <c r="L8">
        <f t="shared" si="5"/>
        <v>4.8999999999999995</v>
      </c>
      <c r="M8">
        <f t="shared" si="6"/>
        <v>3.4000000000000002E-2</v>
      </c>
      <c r="N8">
        <f t="shared" si="7"/>
        <v>660</v>
      </c>
    </row>
    <row r="9" spans="1:14" x14ac:dyDescent="0.35">
      <c r="A9">
        <v>6</v>
      </c>
      <c r="B9" s="2" t="s">
        <v>16</v>
      </c>
      <c r="C9">
        <v>24.4</v>
      </c>
      <c r="D9">
        <v>0.3</v>
      </c>
      <c r="E9">
        <v>3000</v>
      </c>
      <c r="F9">
        <f>1300*C9</f>
        <v>31719.999999999996</v>
      </c>
      <c r="G9">
        <f t="shared" si="0"/>
        <v>122.95081967213116</v>
      </c>
      <c r="H9">
        <f t="shared" si="1"/>
        <v>1300</v>
      </c>
      <c r="I9">
        <f t="shared" si="2"/>
        <v>31.72</v>
      </c>
      <c r="J9">
        <f t="shared" si="3"/>
        <v>7.4999999999999997E-2</v>
      </c>
      <c r="K9">
        <f t="shared" si="4"/>
        <v>1050</v>
      </c>
      <c r="L9">
        <f t="shared" si="5"/>
        <v>42.699999999999996</v>
      </c>
      <c r="M9">
        <f t="shared" si="6"/>
        <v>0.255</v>
      </c>
      <c r="N9">
        <f t="shared" si="7"/>
        <v>3300</v>
      </c>
    </row>
    <row r="10" spans="1:14" x14ac:dyDescent="0.35">
      <c r="A10">
        <v>3</v>
      </c>
      <c r="B10" s="2" t="s">
        <v>20</v>
      </c>
      <c r="C10">
        <v>8</v>
      </c>
      <c r="D10">
        <v>0.10059999999999999</v>
      </c>
      <c r="F10">
        <f>1000*C10</f>
        <v>8000</v>
      </c>
      <c r="G10">
        <f t="shared" si="0"/>
        <v>0</v>
      </c>
      <c r="H10">
        <f t="shared" si="1"/>
        <v>1000</v>
      </c>
      <c r="I10">
        <f t="shared" si="2"/>
        <v>10.4</v>
      </c>
      <c r="J10">
        <f t="shared" si="3"/>
        <v>2.5149999999999999E-2</v>
      </c>
      <c r="K10">
        <f t="shared" si="4"/>
        <v>0</v>
      </c>
      <c r="L10">
        <f t="shared" si="5"/>
        <v>14</v>
      </c>
      <c r="M10">
        <f t="shared" si="6"/>
        <v>8.5509999999999989E-2</v>
      </c>
      <c r="N10">
        <f t="shared" si="7"/>
        <v>0</v>
      </c>
    </row>
    <row r="11" spans="1:14" x14ac:dyDescent="0.35">
      <c r="A11">
        <v>3</v>
      </c>
      <c r="B11" s="2" t="s">
        <v>20</v>
      </c>
      <c r="C11">
        <v>4</v>
      </c>
      <c r="D11">
        <v>0.05</v>
      </c>
      <c r="F11">
        <f>1000*C11</f>
        <v>4000</v>
      </c>
      <c r="G11">
        <f t="shared" si="0"/>
        <v>0</v>
      </c>
      <c r="H11">
        <f t="shared" si="1"/>
        <v>1000</v>
      </c>
      <c r="I11">
        <f t="shared" si="2"/>
        <v>5.2</v>
      </c>
      <c r="J11">
        <f t="shared" si="3"/>
        <v>1.2500000000000001E-2</v>
      </c>
      <c r="K11">
        <f t="shared" si="4"/>
        <v>0</v>
      </c>
      <c r="L11">
        <f t="shared" si="5"/>
        <v>7</v>
      </c>
      <c r="M11">
        <f t="shared" si="6"/>
        <v>4.2500000000000003E-2</v>
      </c>
      <c r="N11">
        <f t="shared" si="7"/>
        <v>0</v>
      </c>
    </row>
    <row r="12" spans="1:14" x14ac:dyDescent="0.35">
      <c r="A12">
        <v>3</v>
      </c>
      <c r="B12" s="2" t="s">
        <v>20</v>
      </c>
      <c r="C12">
        <v>2</v>
      </c>
      <c r="D12">
        <v>2.5000000000000001E-2</v>
      </c>
      <c r="F12">
        <f>1000*C12</f>
        <v>2000</v>
      </c>
      <c r="G12">
        <f t="shared" si="0"/>
        <v>0</v>
      </c>
      <c r="H12">
        <f t="shared" si="1"/>
        <v>1000</v>
      </c>
      <c r="I12">
        <f t="shared" si="2"/>
        <v>2.6</v>
      </c>
      <c r="J12">
        <f t="shared" si="3"/>
        <v>6.2500000000000003E-3</v>
      </c>
      <c r="K12">
        <f t="shared" si="4"/>
        <v>0</v>
      </c>
      <c r="L12">
        <f t="shared" si="5"/>
        <v>3.5</v>
      </c>
      <c r="M12">
        <f t="shared" si="6"/>
        <v>2.1250000000000002E-2</v>
      </c>
      <c r="N12">
        <f t="shared" si="7"/>
        <v>0</v>
      </c>
    </row>
    <row r="13" spans="1:14" x14ac:dyDescent="0.35">
      <c r="A13">
        <v>6</v>
      </c>
      <c r="B13" s="2" t="s">
        <v>21</v>
      </c>
      <c r="C13">
        <v>5</v>
      </c>
      <c r="F13">
        <f>1100*C13</f>
        <v>5500</v>
      </c>
      <c r="G13">
        <f t="shared" si="0"/>
        <v>0</v>
      </c>
      <c r="H13">
        <f t="shared" si="1"/>
        <v>1100</v>
      </c>
      <c r="I13">
        <f t="shared" si="2"/>
        <v>6.5</v>
      </c>
      <c r="J13">
        <f t="shared" si="3"/>
        <v>0</v>
      </c>
      <c r="K13">
        <f t="shared" si="4"/>
        <v>0</v>
      </c>
      <c r="L13">
        <f t="shared" si="5"/>
        <v>8.75</v>
      </c>
      <c r="M13">
        <f t="shared" si="6"/>
        <v>0</v>
      </c>
      <c r="N13">
        <f t="shared" si="7"/>
        <v>0</v>
      </c>
    </row>
    <row r="14" spans="1:14" x14ac:dyDescent="0.35">
      <c r="A14">
        <v>6</v>
      </c>
      <c r="B14" s="2" t="s">
        <v>22</v>
      </c>
      <c r="C14">
        <v>5</v>
      </c>
      <c r="F14">
        <f t="shared" ref="F14:F16" si="8">1100*C14</f>
        <v>5500</v>
      </c>
      <c r="G14">
        <f t="shared" si="0"/>
        <v>0</v>
      </c>
      <c r="H14">
        <f t="shared" si="1"/>
        <v>1100</v>
      </c>
      <c r="I14">
        <f t="shared" si="2"/>
        <v>6.5</v>
      </c>
      <c r="J14">
        <f t="shared" si="3"/>
        <v>0</v>
      </c>
      <c r="K14">
        <f t="shared" si="4"/>
        <v>0</v>
      </c>
      <c r="L14">
        <f t="shared" si="5"/>
        <v>8.75</v>
      </c>
      <c r="M14">
        <f t="shared" si="6"/>
        <v>0</v>
      </c>
      <c r="N14">
        <f t="shared" si="7"/>
        <v>0</v>
      </c>
    </row>
    <row r="15" spans="1:14" x14ac:dyDescent="0.35">
      <c r="A15">
        <v>6</v>
      </c>
      <c r="B15" s="2" t="s">
        <v>23</v>
      </c>
      <c r="C15">
        <v>7</v>
      </c>
      <c r="F15">
        <f t="shared" si="8"/>
        <v>7700</v>
      </c>
      <c r="G15">
        <f t="shared" si="0"/>
        <v>0</v>
      </c>
      <c r="H15">
        <f t="shared" si="1"/>
        <v>1100</v>
      </c>
      <c r="I15">
        <f t="shared" si="2"/>
        <v>9.1</v>
      </c>
      <c r="J15">
        <f t="shared" si="3"/>
        <v>0</v>
      </c>
      <c r="K15">
        <f t="shared" si="4"/>
        <v>0</v>
      </c>
      <c r="L15">
        <f t="shared" si="5"/>
        <v>12.25</v>
      </c>
      <c r="M15">
        <f t="shared" si="6"/>
        <v>0</v>
      </c>
      <c r="N15">
        <f t="shared" si="7"/>
        <v>0</v>
      </c>
    </row>
    <row r="16" spans="1:14" x14ac:dyDescent="0.35">
      <c r="A16">
        <v>6</v>
      </c>
      <c r="B16" s="2" t="s">
        <v>24</v>
      </c>
      <c r="C16">
        <v>7</v>
      </c>
      <c r="F16">
        <f t="shared" si="8"/>
        <v>7700</v>
      </c>
      <c r="G16">
        <f t="shared" si="0"/>
        <v>0</v>
      </c>
      <c r="H16">
        <f t="shared" si="1"/>
        <v>1100</v>
      </c>
      <c r="I16">
        <f t="shared" si="2"/>
        <v>9.1</v>
      </c>
      <c r="J16">
        <f t="shared" si="3"/>
        <v>0</v>
      </c>
      <c r="K16">
        <f t="shared" si="4"/>
        <v>0</v>
      </c>
      <c r="L16">
        <f t="shared" si="5"/>
        <v>12.25</v>
      </c>
      <c r="M16">
        <f t="shared" si="6"/>
        <v>0</v>
      </c>
      <c r="N16">
        <f t="shared" si="7"/>
        <v>0</v>
      </c>
    </row>
    <row r="17" spans="1:14" x14ac:dyDescent="0.35">
      <c r="A17">
        <v>3</v>
      </c>
      <c r="B17" s="2" t="s">
        <v>25</v>
      </c>
      <c r="C17">
        <v>0.7</v>
      </c>
      <c r="F17">
        <f>1300*C17</f>
        <v>909.99999999999989</v>
      </c>
      <c r="G17">
        <f t="shared" si="0"/>
        <v>0</v>
      </c>
      <c r="H17">
        <f t="shared" si="1"/>
        <v>1300</v>
      </c>
      <c r="I17">
        <f t="shared" si="2"/>
        <v>0.90999999999999992</v>
      </c>
      <c r="J17">
        <f t="shared" si="3"/>
        <v>0</v>
      </c>
      <c r="K17">
        <f t="shared" si="4"/>
        <v>0</v>
      </c>
      <c r="L17">
        <f t="shared" si="5"/>
        <v>1.2249999999999999</v>
      </c>
      <c r="M17">
        <f t="shared" si="6"/>
        <v>0</v>
      </c>
      <c r="N17">
        <f t="shared" si="7"/>
        <v>0</v>
      </c>
    </row>
    <row r="18" spans="1:14" x14ac:dyDescent="0.35">
      <c r="A18">
        <v>3</v>
      </c>
      <c r="B18" s="2" t="s">
        <v>26</v>
      </c>
      <c r="C18">
        <v>4</v>
      </c>
      <c r="F18">
        <f>1300*C18</f>
        <v>5200</v>
      </c>
      <c r="G18">
        <f t="shared" si="0"/>
        <v>0</v>
      </c>
      <c r="H18">
        <f t="shared" si="1"/>
        <v>1300</v>
      </c>
      <c r="I18">
        <f t="shared" si="2"/>
        <v>5.2</v>
      </c>
      <c r="J18">
        <f t="shared" si="3"/>
        <v>0</v>
      </c>
      <c r="K18">
        <f t="shared" si="4"/>
        <v>0</v>
      </c>
      <c r="L18">
        <f t="shared" si="5"/>
        <v>7</v>
      </c>
      <c r="M18">
        <f t="shared" si="6"/>
        <v>0</v>
      </c>
      <c r="N18">
        <f t="shared" si="7"/>
        <v>0</v>
      </c>
    </row>
    <row r="19" spans="1:14" x14ac:dyDescent="0.35">
      <c r="A19">
        <v>5</v>
      </c>
      <c r="B19" s="2" t="s">
        <v>27</v>
      </c>
      <c r="C19">
        <v>4</v>
      </c>
      <c r="F19">
        <f>1300*C19</f>
        <v>5200</v>
      </c>
      <c r="G19">
        <f t="shared" si="0"/>
        <v>0</v>
      </c>
      <c r="H19">
        <f t="shared" si="1"/>
        <v>1300</v>
      </c>
      <c r="I19">
        <f t="shared" si="2"/>
        <v>5.2</v>
      </c>
      <c r="J19">
        <f t="shared" si="3"/>
        <v>0</v>
      </c>
      <c r="K19">
        <f t="shared" si="4"/>
        <v>0</v>
      </c>
      <c r="L19">
        <f t="shared" si="5"/>
        <v>7</v>
      </c>
      <c r="M19">
        <f t="shared" si="6"/>
        <v>0</v>
      </c>
      <c r="N19">
        <f t="shared" si="7"/>
        <v>0</v>
      </c>
    </row>
    <row r="20" spans="1:14" x14ac:dyDescent="0.35">
      <c r="A20">
        <v>6</v>
      </c>
      <c r="B20" s="2" t="s">
        <v>28</v>
      </c>
      <c r="C20">
        <v>15</v>
      </c>
      <c r="F20">
        <f>1300*C20</f>
        <v>19500</v>
      </c>
      <c r="G20">
        <f t="shared" si="0"/>
        <v>0</v>
      </c>
      <c r="H20">
        <f t="shared" si="1"/>
        <v>1300</v>
      </c>
      <c r="I20">
        <f t="shared" si="2"/>
        <v>19.5</v>
      </c>
      <c r="J20">
        <f t="shared" si="3"/>
        <v>0</v>
      </c>
      <c r="K20">
        <f t="shared" si="4"/>
        <v>0</v>
      </c>
      <c r="L20">
        <f t="shared" si="5"/>
        <v>26.25</v>
      </c>
      <c r="M20">
        <f t="shared" si="6"/>
        <v>0</v>
      </c>
      <c r="N20">
        <f t="shared" si="7"/>
        <v>0</v>
      </c>
    </row>
    <row r="21" spans="1:14" x14ac:dyDescent="0.35">
      <c r="A21">
        <v>7</v>
      </c>
      <c r="B21" s="2" t="s">
        <v>29</v>
      </c>
      <c r="C21">
        <v>45</v>
      </c>
      <c r="F21">
        <f>1100*C21</f>
        <v>49500</v>
      </c>
      <c r="G21">
        <f t="shared" si="0"/>
        <v>0</v>
      </c>
      <c r="H21">
        <f t="shared" si="1"/>
        <v>1100</v>
      </c>
      <c r="I21">
        <f t="shared" si="2"/>
        <v>58.5</v>
      </c>
      <c r="J21">
        <f t="shared" si="3"/>
        <v>0</v>
      </c>
      <c r="K21">
        <f t="shared" si="4"/>
        <v>0</v>
      </c>
      <c r="L21">
        <f t="shared" si="5"/>
        <v>78.75</v>
      </c>
      <c r="M21">
        <f t="shared" si="6"/>
        <v>0</v>
      </c>
      <c r="N21">
        <f t="shared" si="7"/>
        <v>0</v>
      </c>
    </row>
    <row r="22" spans="1:14" x14ac:dyDescent="0.35">
      <c r="A22">
        <v>4</v>
      </c>
      <c r="B22" s="2" t="s">
        <v>30</v>
      </c>
      <c r="C22">
        <v>2</v>
      </c>
      <c r="F22">
        <f>1100*C22</f>
        <v>2200</v>
      </c>
      <c r="G22">
        <f t="shared" si="0"/>
        <v>0</v>
      </c>
      <c r="H22">
        <f t="shared" si="1"/>
        <v>1100</v>
      </c>
      <c r="I22">
        <f t="shared" si="2"/>
        <v>2.6</v>
      </c>
      <c r="J22">
        <f t="shared" si="3"/>
        <v>0</v>
      </c>
      <c r="K22">
        <f t="shared" si="4"/>
        <v>0</v>
      </c>
      <c r="L22">
        <f t="shared" si="5"/>
        <v>3.5</v>
      </c>
      <c r="M22">
        <f t="shared" si="6"/>
        <v>0</v>
      </c>
      <c r="N22">
        <f t="shared" si="7"/>
        <v>0</v>
      </c>
    </row>
    <row r="23" spans="1:14" x14ac:dyDescent="0.35">
      <c r="A23">
        <v>4</v>
      </c>
      <c r="B23" s="2" t="s">
        <v>31</v>
      </c>
      <c r="C23">
        <v>3</v>
      </c>
      <c r="F23">
        <f t="shared" ref="F23:F42" si="9">1100*C23</f>
        <v>3300</v>
      </c>
      <c r="G23">
        <f t="shared" si="0"/>
        <v>0</v>
      </c>
      <c r="H23">
        <f t="shared" si="1"/>
        <v>1100</v>
      </c>
      <c r="I23">
        <f t="shared" si="2"/>
        <v>3.9000000000000004</v>
      </c>
      <c r="J23">
        <f t="shared" si="3"/>
        <v>0</v>
      </c>
      <c r="K23">
        <f t="shared" si="4"/>
        <v>0</v>
      </c>
      <c r="L23">
        <f t="shared" si="5"/>
        <v>5.25</v>
      </c>
      <c r="M23">
        <f t="shared" si="6"/>
        <v>0</v>
      </c>
      <c r="N23">
        <f t="shared" si="7"/>
        <v>0</v>
      </c>
    </row>
    <row r="24" spans="1:14" x14ac:dyDescent="0.35">
      <c r="A24">
        <v>4</v>
      </c>
      <c r="B24" s="2" t="s">
        <v>32</v>
      </c>
      <c r="C24">
        <v>3.8</v>
      </c>
      <c r="F24">
        <f t="shared" si="9"/>
        <v>4180</v>
      </c>
      <c r="G24">
        <f t="shared" si="0"/>
        <v>0</v>
      </c>
      <c r="H24">
        <f t="shared" si="1"/>
        <v>1100</v>
      </c>
      <c r="I24">
        <f t="shared" si="2"/>
        <v>4.9399999999999995</v>
      </c>
      <c r="J24">
        <f t="shared" si="3"/>
        <v>0</v>
      </c>
      <c r="K24">
        <f t="shared" si="4"/>
        <v>0</v>
      </c>
      <c r="L24">
        <f t="shared" si="5"/>
        <v>6.6499999999999995</v>
      </c>
      <c r="M24">
        <f t="shared" si="6"/>
        <v>0</v>
      </c>
      <c r="N24">
        <f t="shared" si="7"/>
        <v>0</v>
      </c>
    </row>
    <row r="25" spans="1:14" x14ac:dyDescent="0.35">
      <c r="A25">
        <v>4</v>
      </c>
      <c r="B25" s="2" t="s">
        <v>33</v>
      </c>
      <c r="C25">
        <v>4</v>
      </c>
      <c r="F25">
        <f t="shared" si="9"/>
        <v>4400</v>
      </c>
      <c r="G25">
        <f t="shared" si="0"/>
        <v>0</v>
      </c>
      <c r="H25">
        <f t="shared" si="1"/>
        <v>1100</v>
      </c>
      <c r="I25">
        <f t="shared" si="2"/>
        <v>5.2</v>
      </c>
      <c r="J25">
        <f t="shared" si="3"/>
        <v>0</v>
      </c>
      <c r="K25">
        <f t="shared" si="4"/>
        <v>0</v>
      </c>
      <c r="L25">
        <f t="shared" si="5"/>
        <v>7</v>
      </c>
      <c r="M25">
        <f t="shared" si="6"/>
        <v>0</v>
      </c>
      <c r="N25">
        <f t="shared" si="7"/>
        <v>0</v>
      </c>
    </row>
    <row r="26" spans="1:14" x14ac:dyDescent="0.35">
      <c r="A26">
        <v>5</v>
      </c>
      <c r="B26" s="2" t="s">
        <v>34</v>
      </c>
      <c r="C26">
        <v>14</v>
      </c>
      <c r="F26">
        <f t="shared" si="9"/>
        <v>15400</v>
      </c>
      <c r="G26">
        <f t="shared" si="0"/>
        <v>0</v>
      </c>
      <c r="H26">
        <f t="shared" si="1"/>
        <v>1100</v>
      </c>
      <c r="I26">
        <f t="shared" si="2"/>
        <v>18.2</v>
      </c>
      <c r="J26">
        <f t="shared" si="3"/>
        <v>0</v>
      </c>
      <c r="K26">
        <f t="shared" si="4"/>
        <v>0</v>
      </c>
      <c r="L26">
        <f t="shared" si="5"/>
        <v>24.5</v>
      </c>
      <c r="M26">
        <f t="shared" si="6"/>
        <v>0</v>
      </c>
      <c r="N26">
        <f t="shared" si="7"/>
        <v>0</v>
      </c>
    </row>
    <row r="27" spans="1:14" x14ac:dyDescent="0.35">
      <c r="A27">
        <v>5</v>
      </c>
      <c r="B27" s="2" t="s">
        <v>35</v>
      </c>
      <c r="C27">
        <v>22</v>
      </c>
      <c r="F27">
        <f t="shared" si="9"/>
        <v>24200</v>
      </c>
      <c r="G27">
        <f t="shared" si="0"/>
        <v>0</v>
      </c>
      <c r="H27">
        <f t="shared" si="1"/>
        <v>1100</v>
      </c>
      <c r="I27">
        <f t="shared" si="2"/>
        <v>28.6</v>
      </c>
      <c r="J27">
        <f t="shared" si="3"/>
        <v>0</v>
      </c>
      <c r="K27">
        <f t="shared" si="4"/>
        <v>0</v>
      </c>
      <c r="L27">
        <f t="shared" si="5"/>
        <v>38.5</v>
      </c>
      <c r="M27">
        <f t="shared" si="6"/>
        <v>0</v>
      </c>
      <c r="N27">
        <f t="shared" si="7"/>
        <v>0</v>
      </c>
    </row>
    <row r="28" spans="1:14" x14ac:dyDescent="0.35">
      <c r="A28">
        <v>4</v>
      </c>
      <c r="B28" s="2" t="s">
        <v>36</v>
      </c>
      <c r="C28">
        <v>10</v>
      </c>
      <c r="F28">
        <f>1500*C28</f>
        <v>15000</v>
      </c>
      <c r="G28">
        <f t="shared" si="0"/>
        <v>0</v>
      </c>
      <c r="H28">
        <f t="shared" si="1"/>
        <v>1500</v>
      </c>
      <c r="I28">
        <f t="shared" si="2"/>
        <v>13</v>
      </c>
      <c r="J28">
        <f t="shared" si="3"/>
        <v>0</v>
      </c>
      <c r="K28">
        <f t="shared" si="4"/>
        <v>0</v>
      </c>
      <c r="L28">
        <f t="shared" si="5"/>
        <v>17.5</v>
      </c>
      <c r="M28">
        <f t="shared" si="6"/>
        <v>0</v>
      </c>
      <c r="N28">
        <f t="shared" si="7"/>
        <v>0</v>
      </c>
    </row>
    <row r="29" spans="1:14" x14ac:dyDescent="0.35">
      <c r="A29">
        <v>7</v>
      </c>
      <c r="B29" s="2" t="s">
        <v>37</v>
      </c>
      <c r="C29">
        <v>55</v>
      </c>
      <c r="F29">
        <f>1050*C29</f>
        <v>57750</v>
      </c>
      <c r="G29">
        <f t="shared" si="0"/>
        <v>0</v>
      </c>
      <c r="H29">
        <f t="shared" si="1"/>
        <v>1050</v>
      </c>
      <c r="I29">
        <f t="shared" si="2"/>
        <v>71.5</v>
      </c>
      <c r="J29">
        <f t="shared" si="3"/>
        <v>0</v>
      </c>
      <c r="K29">
        <f t="shared" si="4"/>
        <v>0</v>
      </c>
      <c r="L29">
        <f t="shared" si="5"/>
        <v>96.25</v>
      </c>
      <c r="M29">
        <f t="shared" si="6"/>
        <v>0</v>
      </c>
      <c r="N29">
        <f t="shared" si="7"/>
        <v>0</v>
      </c>
    </row>
    <row r="30" spans="1:14" x14ac:dyDescent="0.35">
      <c r="A30">
        <v>7</v>
      </c>
      <c r="B30" s="2" t="s">
        <v>38</v>
      </c>
      <c r="C30">
        <v>40</v>
      </c>
      <c r="F30">
        <f>1050*C30</f>
        <v>42000</v>
      </c>
      <c r="G30">
        <f t="shared" si="0"/>
        <v>0</v>
      </c>
      <c r="H30">
        <f t="shared" si="1"/>
        <v>1050</v>
      </c>
      <c r="I30">
        <f t="shared" si="2"/>
        <v>52</v>
      </c>
      <c r="J30">
        <f t="shared" si="3"/>
        <v>0</v>
      </c>
      <c r="K30">
        <f t="shared" si="4"/>
        <v>0</v>
      </c>
      <c r="L30">
        <f t="shared" si="5"/>
        <v>70</v>
      </c>
      <c r="M30">
        <f t="shared" si="6"/>
        <v>0</v>
      </c>
      <c r="N30">
        <f t="shared" si="7"/>
        <v>0</v>
      </c>
    </row>
    <row r="31" spans="1:14" x14ac:dyDescent="0.35">
      <c r="A31">
        <v>6</v>
      </c>
      <c r="B31" s="2" t="s">
        <v>39</v>
      </c>
      <c r="C31">
        <v>20</v>
      </c>
      <c r="F31">
        <f t="shared" si="9"/>
        <v>22000</v>
      </c>
      <c r="G31">
        <f t="shared" si="0"/>
        <v>0</v>
      </c>
      <c r="H31">
        <f t="shared" si="1"/>
        <v>1100</v>
      </c>
      <c r="I31">
        <f t="shared" si="2"/>
        <v>26</v>
      </c>
      <c r="J31">
        <f t="shared" si="3"/>
        <v>0</v>
      </c>
      <c r="K31">
        <f t="shared" si="4"/>
        <v>0</v>
      </c>
      <c r="L31">
        <f t="shared" si="5"/>
        <v>35</v>
      </c>
      <c r="M31">
        <f t="shared" si="6"/>
        <v>0</v>
      </c>
      <c r="N31">
        <f t="shared" si="7"/>
        <v>0</v>
      </c>
    </row>
    <row r="32" spans="1:14" x14ac:dyDescent="0.35">
      <c r="A32">
        <v>6</v>
      </c>
      <c r="B32" s="2" t="s">
        <v>40</v>
      </c>
      <c r="C32">
        <v>12</v>
      </c>
      <c r="F32">
        <f t="shared" si="9"/>
        <v>13200</v>
      </c>
      <c r="G32">
        <f t="shared" si="0"/>
        <v>0</v>
      </c>
      <c r="H32">
        <f t="shared" si="1"/>
        <v>1100</v>
      </c>
      <c r="I32">
        <f t="shared" si="2"/>
        <v>15.600000000000001</v>
      </c>
      <c r="J32">
        <f t="shared" si="3"/>
        <v>0</v>
      </c>
      <c r="K32">
        <f t="shared" si="4"/>
        <v>0</v>
      </c>
      <c r="L32">
        <f t="shared" si="5"/>
        <v>21</v>
      </c>
      <c r="M32">
        <f t="shared" si="6"/>
        <v>0</v>
      </c>
      <c r="N32">
        <f t="shared" si="7"/>
        <v>0</v>
      </c>
    </row>
    <row r="33" spans="1:14" x14ac:dyDescent="0.35">
      <c r="A33">
        <v>8</v>
      </c>
      <c r="B33" s="2" t="s">
        <v>41</v>
      </c>
      <c r="C33">
        <v>100</v>
      </c>
      <c r="D33">
        <f>(C33/1.3)*1.75</f>
        <v>134.61538461538461</v>
      </c>
      <c r="E33">
        <f>15000</f>
        <v>15000</v>
      </c>
      <c r="F33">
        <f>900*C33</f>
        <v>90000</v>
      </c>
      <c r="G33">
        <f t="shared" si="0"/>
        <v>150</v>
      </c>
      <c r="H33">
        <f t="shared" si="1"/>
        <v>900</v>
      </c>
      <c r="I33">
        <f t="shared" si="2"/>
        <v>130</v>
      </c>
      <c r="J33">
        <f t="shared" si="3"/>
        <v>33.653846153846153</v>
      </c>
      <c r="K33">
        <f t="shared" si="4"/>
        <v>5250</v>
      </c>
      <c r="L33">
        <f t="shared" si="5"/>
        <v>175</v>
      </c>
      <c r="M33">
        <f t="shared" si="6"/>
        <v>114.42307692307692</v>
      </c>
      <c r="N33">
        <f t="shared" si="7"/>
        <v>16500</v>
      </c>
    </row>
    <row r="34" spans="1:14" x14ac:dyDescent="0.35">
      <c r="A34">
        <v>8</v>
      </c>
      <c r="B34" s="2" t="s">
        <v>42</v>
      </c>
      <c r="C34">
        <v>250</v>
      </c>
      <c r="D34">
        <f t="shared" ref="D34:D42" si="10">(C34/1.3)*1.75</f>
        <v>336.53846153846149</v>
      </c>
      <c r="F34">
        <f>900*C34</f>
        <v>225000</v>
      </c>
      <c r="G34">
        <f t="shared" si="0"/>
        <v>0</v>
      </c>
      <c r="H34">
        <f t="shared" si="1"/>
        <v>900</v>
      </c>
      <c r="I34">
        <f t="shared" si="2"/>
        <v>325</v>
      </c>
      <c r="J34">
        <f t="shared" si="3"/>
        <v>84.134615384615373</v>
      </c>
      <c r="K34">
        <f t="shared" si="4"/>
        <v>0</v>
      </c>
      <c r="L34">
        <f t="shared" si="5"/>
        <v>437.5</v>
      </c>
      <c r="M34">
        <f t="shared" si="6"/>
        <v>286.05769230769226</v>
      </c>
      <c r="N34">
        <f t="shared" si="7"/>
        <v>0</v>
      </c>
    </row>
    <row r="35" spans="1:14" x14ac:dyDescent="0.35">
      <c r="A35">
        <v>8</v>
      </c>
      <c r="B35" s="2" t="s">
        <v>43</v>
      </c>
      <c r="C35">
        <v>500</v>
      </c>
      <c r="D35">
        <f t="shared" si="10"/>
        <v>673.07692307692298</v>
      </c>
      <c r="F35">
        <f>900*C35</f>
        <v>450000</v>
      </c>
      <c r="G35">
        <f t="shared" si="0"/>
        <v>0</v>
      </c>
      <c r="H35">
        <f t="shared" si="1"/>
        <v>900</v>
      </c>
      <c r="I35">
        <f t="shared" si="2"/>
        <v>650</v>
      </c>
      <c r="J35">
        <f t="shared" si="3"/>
        <v>168.26923076923075</v>
      </c>
      <c r="K35">
        <f t="shared" si="4"/>
        <v>0</v>
      </c>
      <c r="L35">
        <f t="shared" si="5"/>
        <v>875</v>
      </c>
      <c r="M35">
        <f t="shared" si="6"/>
        <v>572.11538461538453</v>
      </c>
      <c r="N35">
        <f t="shared" si="7"/>
        <v>0</v>
      </c>
    </row>
    <row r="36" spans="1:14" x14ac:dyDescent="0.35">
      <c r="A36">
        <v>8</v>
      </c>
      <c r="B36" t="s">
        <v>44</v>
      </c>
      <c r="C36">
        <v>150</v>
      </c>
      <c r="D36">
        <f t="shared" si="10"/>
        <v>201.92307692307693</v>
      </c>
      <c r="F36">
        <f t="shared" si="9"/>
        <v>165000</v>
      </c>
      <c r="G36">
        <f t="shared" si="0"/>
        <v>0</v>
      </c>
      <c r="H36">
        <f t="shared" si="1"/>
        <v>1100</v>
      </c>
      <c r="I36">
        <f t="shared" si="2"/>
        <v>195</v>
      </c>
      <c r="J36">
        <f t="shared" si="3"/>
        <v>50.480769230769234</v>
      </c>
      <c r="K36">
        <f t="shared" si="4"/>
        <v>0</v>
      </c>
      <c r="L36">
        <f t="shared" si="5"/>
        <v>262.5</v>
      </c>
      <c r="M36">
        <f t="shared" si="6"/>
        <v>171.63461538461539</v>
      </c>
      <c r="N36">
        <f t="shared" si="7"/>
        <v>0</v>
      </c>
    </row>
    <row r="37" spans="1:14" x14ac:dyDescent="0.35">
      <c r="A37">
        <v>8</v>
      </c>
      <c r="B37" t="s">
        <v>45</v>
      </c>
      <c r="C37">
        <v>75</v>
      </c>
      <c r="D37">
        <f t="shared" si="10"/>
        <v>100.96153846153847</v>
      </c>
      <c r="F37">
        <f t="shared" si="9"/>
        <v>82500</v>
      </c>
      <c r="G37">
        <f t="shared" si="0"/>
        <v>0</v>
      </c>
      <c r="H37">
        <f t="shared" si="1"/>
        <v>1100</v>
      </c>
      <c r="I37">
        <f t="shared" si="2"/>
        <v>97.5</v>
      </c>
      <c r="J37">
        <f t="shared" si="3"/>
        <v>25.240384615384617</v>
      </c>
      <c r="K37">
        <f t="shared" si="4"/>
        <v>0</v>
      </c>
      <c r="L37">
        <f t="shared" si="5"/>
        <v>131.25</v>
      </c>
      <c r="M37">
        <f t="shared" si="6"/>
        <v>85.817307692307693</v>
      </c>
      <c r="N37">
        <f t="shared" si="7"/>
        <v>0</v>
      </c>
    </row>
    <row r="38" spans="1:14" x14ac:dyDescent="0.35">
      <c r="A38">
        <v>8</v>
      </c>
      <c r="B38" t="s">
        <v>46</v>
      </c>
      <c r="C38">
        <v>25</v>
      </c>
      <c r="D38">
        <f t="shared" si="10"/>
        <v>33.653846153846153</v>
      </c>
      <c r="F38">
        <f t="shared" si="9"/>
        <v>27500</v>
      </c>
      <c r="G38">
        <f t="shared" si="0"/>
        <v>0</v>
      </c>
      <c r="H38">
        <f t="shared" si="1"/>
        <v>1100</v>
      </c>
      <c r="I38">
        <f t="shared" si="2"/>
        <v>32.5</v>
      </c>
      <c r="J38">
        <f t="shared" si="3"/>
        <v>8.4134615384615383</v>
      </c>
      <c r="K38">
        <f t="shared" si="4"/>
        <v>0</v>
      </c>
      <c r="L38">
        <f t="shared" si="5"/>
        <v>43.75</v>
      </c>
      <c r="M38">
        <f t="shared" si="6"/>
        <v>28.60576923076923</v>
      </c>
      <c r="N38">
        <f t="shared" si="7"/>
        <v>0</v>
      </c>
    </row>
    <row r="39" spans="1:14" x14ac:dyDescent="0.35">
      <c r="A39">
        <v>8</v>
      </c>
      <c r="B39" t="s">
        <v>47</v>
      </c>
      <c r="C39">
        <v>10</v>
      </c>
      <c r="D39">
        <f t="shared" si="10"/>
        <v>13.46153846153846</v>
      </c>
      <c r="F39">
        <f t="shared" si="9"/>
        <v>11000</v>
      </c>
      <c r="G39">
        <f t="shared" si="0"/>
        <v>0</v>
      </c>
      <c r="H39">
        <f t="shared" si="1"/>
        <v>1100</v>
      </c>
      <c r="I39">
        <f t="shared" si="2"/>
        <v>13</v>
      </c>
      <c r="J39">
        <f t="shared" si="3"/>
        <v>3.365384615384615</v>
      </c>
      <c r="K39">
        <f t="shared" si="4"/>
        <v>0</v>
      </c>
      <c r="L39">
        <f t="shared" si="5"/>
        <v>17.5</v>
      </c>
      <c r="M39">
        <f t="shared" si="6"/>
        <v>11.44230769230769</v>
      </c>
      <c r="N39">
        <f t="shared" si="7"/>
        <v>0</v>
      </c>
    </row>
    <row r="40" spans="1:14" x14ac:dyDescent="0.35">
      <c r="A40">
        <v>8</v>
      </c>
      <c r="B40" t="s">
        <v>48</v>
      </c>
      <c r="C40">
        <v>75</v>
      </c>
      <c r="D40">
        <f t="shared" si="10"/>
        <v>100.96153846153847</v>
      </c>
      <c r="F40">
        <f t="shared" si="9"/>
        <v>82500</v>
      </c>
      <c r="G40">
        <f t="shared" si="0"/>
        <v>0</v>
      </c>
      <c r="H40">
        <f t="shared" si="1"/>
        <v>1100</v>
      </c>
      <c r="I40">
        <f t="shared" si="2"/>
        <v>97.5</v>
      </c>
      <c r="J40">
        <f t="shared" si="3"/>
        <v>25.240384615384617</v>
      </c>
      <c r="L40">
        <f t="shared" si="5"/>
        <v>131.25</v>
      </c>
      <c r="M40">
        <f t="shared" si="6"/>
        <v>85.817307692307693</v>
      </c>
    </row>
    <row r="41" spans="1:14" x14ac:dyDescent="0.35">
      <c r="A41">
        <v>8</v>
      </c>
      <c r="B41" t="s">
        <v>49</v>
      </c>
      <c r="C41">
        <v>30</v>
      </c>
      <c r="D41">
        <f t="shared" si="10"/>
        <v>40.384615384615387</v>
      </c>
      <c r="F41">
        <f t="shared" si="9"/>
        <v>33000</v>
      </c>
      <c r="G41">
        <f t="shared" si="0"/>
        <v>0</v>
      </c>
      <c r="H41">
        <f t="shared" si="1"/>
        <v>1100</v>
      </c>
      <c r="I41">
        <f t="shared" si="2"/>
        <v>39</v>
      </c>
      <c r="J41">
        <f t="shared" si="3"/>
        <v>10.096153846153847</v>
      </c>
      <c r="L41">
        <f t="shared" si="5"/>
        <v>52.5</v>
      </c>
      <c r="M41">
        <f t="shared" si="6"/>
        <v>34.32692307692308</v>
      </c>
    </row>
    <row r="42" spans="1:14" x14ac:dyDescent="0.35">
      <c r="A42">
        <v>8</v>
      </c>
      <c r="B42" t="s">
        <v>50</v>
      </c>
      <c r="C42">
        <v>45</v>
      </c>
      <c r="D42">
        <f t="shared" si="10"/>
        <v>60.576923076923073</v>
      </c>
      <c r="F42">
        <f t="shared" si="9"/>
        <v>49500</v>
      </c>
      <c r="G42">
        <f t="shared" si="0"/>
        <v>0</v>
      </c>
      <c r="H42">
        <f t="shared" si="1"/>
        <v>1100</v>
      </c>
      <c r="I42">
        <f t="shared" si="2"/>
        <v>58.5</v>
      </c>
      <c r="J42">
        <f t="shared" si="3"/>
        <v>15.144230769230768</v>
      </c>
      <c r="L42">
        <f t="shared" si="5"/>
        <v>78.75</v>
      </c>
      <c r="M42">
        <f t="shared" si="6"/>
        <v>51.490384615384613</v>
      </c>
    </row>
  </sheetData>
  <mergeCells count="3">
    <mergeCell ref="C1:E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2020-08-14T10:58:06Z</dcterms:created>
  <dcterms:modified xsi:type="dcterms:W3CDTF">2020-08-15T13:58:12Z</dcterms:modified>
</cp:coreProperties>
</file>