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E4566B31-5DDE-48C5-BC35-7269AB244CDA}" xr6:coauthVersionLast="45" xr6:coauthVersionMax="45" xr10:uidLastSave="{00000000-0000-0000-0000-000000000000}"/>
  <bookViews>
    <workbookView xWindow="-110" yWindow="-110" windowWidth="38620" windowHeight="21220" activeTab="2" xr2:uid="{60B31522-CCDD-4E30-A4CA-BDEAEB821CD0}"/>
  </bookViews>
  <sheets>
    <sheet name="CTTComparison" sheetId="3" r:id="rId1"/>
    <sheet name="Outline" sheetId="1" r:id="rId2"/>
    <sheet name="Setup" sheetId="2" r:id="rId3"/>
    <sheet name="i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 i="3" l="1"/>
  <c r="D32" i="3"/>
  <c r="D30" i="3"/>
  <c r="D28" i="3"/>
  <c r="D26" i="3"/>
  <c r="D24" i="3"/>
  <c r="D22" i="3"/>
  <c r="D20" i="3"/>
  <c r="D18" i="3"/>
  <c r="D16" i="3"/>
  <c r="D14" i="3"/>
  <c r="D12" i="3"/>
  <c r="D10" i="3"/>
  <c r="D33" i="3"/>
  <c r="D31" i="3"/>
  <c r="D29" i="3"/>
  <c r="D27" i="3"/>
  <c r="D25" i="3"/>
  <c r="D23" i="3"/>
  <c r="C269" i="1"/>
  <c r="E269" i="1" s="1"/>
  <c r="C293" i="1"/>
  <c r="E293" i="1" s="1"/>
  <c r="A264" i="1"/>
  <c r="A265" i="1"/>
  <c r="A266" i="1"/>
  <c r="A267" i="1"/>
  <c r="C267" i="1" s="1"/>
  <c r="E267" i="1" s="1"/>
  <c r="A268" i="1"/>
  <c r="B268" i="1" s="1"/>
  <c r="D268" i="1" s="1"/>
  <c r="A269" i="1"/>
  <c r="B269" i="1" s="1"/>
  <c r="D269" i="1" s="1"/>
  <c r="A270" i="1"/>
  <c r="B270" i="1" s="1"/>
  <c r="D270" i="1" s="1"/>
  <c r="A271" i="1"/>
  <c r="B271" i="1" s="1"/>
  <c r="D271" i="1" s="1"/>
  <c r="A272" i="1"/>
  <c r="C272" i="1" s="1"/>
  <c r="E272" i="1" s="1"/>
  <c r="A273" i="1"/>
  <c r="C273" i="1" s="1"/>
  <c r="E273" i="1" s="1"/>
  <c r="A274" i="1"/>
  <c r="B274" i="1" s="1"/>
  <c r="D274" i="1" s="1"/>
  <c r="A275" i="1"/>
  <c r="C275" i="1" s="1"/>
  <c r="E275" i="1" s="1"/>
  <c r="A276" i="1"/>
  <c r="B276" i="1" s="1"/>
  <c r="D276" i="1" s="1"/>
  <c r="A277" i="1"/>
  <c r="B277" i="1" s="1"/>
  <c r="D277" i="1" s="1"/>
  <c r="A278" i="1"/>
  <c r="B278" i="1" s="1"/>
  <c r="D278" i="1" s="1"/>
  <c r="A279" i="1"/>
  <c r="C279" i="1" s="1"/>
  <c r="E279" i="1" s="1"/>
  <c r="A280" i="1"/>
  <c r="B280" i="1" s="1"/>
  <c r="D280" i="1" s="1"/>
  <c r="A281" i="1"/>
  <c r="B281" i="1" s="1"/>
  <c r="D281" i="1" s="1"/>
  <c r="A282" i="1"/>
  <c r="B282" i="1" s="1"/>
  <c r="D282" i="1" s="1"/>
  <c r="A283" i="1"/>
  <c r="B283" i="1" s="1"/>
  <c r="D283" i="1" s="1"/>
  <c r="A284" i="1"/>
  <c r="C284" i="1" s="1"/>
  <c r="E284" i="1" s="1"/>
  <c r="A285" i="1"/>
  <c r="C285" i="1" s="1"/>
  <c r="E285" i="1" s="1"/>
  <c r="A286" i="1"/>
  <c r="B286" i="1" s="1"/>
  <c r="D286" i="1" s="1"/>
  <c r="A287" i="1"/>
  <c r="B287" i="1" s="1"/>
  <c r="D287" i="1" s="1"/>
  <c r="A288" i="1"/>
  <c r="B288" i="1" s="1"/>
  <c r="D288" i="1" s="1"/>
  <c r="A289" i="1"/>
  <c r="B289" i="1" s="1"/>
  <c r="D289" i="1" s="1"/>
  <c r="A290" i="1"/>
  <c r="B290" i="1" s="1"/>
  <c r="D290" i="1" s="1"/>
  <c r="A291" i="1"/>
  <c r="C291" i="1" s="1"/>
  <c r="E291" i="1" s="1"/>
  <c r="A292" i="1"/>
  <c r="B292" i="1" s="1"/>
  <c r="D292" i="1" s="1"/>
  <c r="A293" i="1"/>
  <c r="B293" i="1" s="1"/>
  <c r="D293" i="1" s="1"/>
  <c r="A294" i="1"/>
  <c r="B294" i="1" s="1"/>
  <c r="D294" i="1" s="1"/>
  <c r="A295" i="1"/>
  <c r="B295" i="1" s="1"/>
  <c r="D295" i="1" s="1"/>
  <c r="A296" i="1"/>
  <c r="B296" i="1" s="1"/>
  <c r="D296" i="1" s="1"/>
  <c r="A297" i="1"/>
  <c r="C297" i="1" s="1"/>
  <c r="E297" i="1" s="1"/>
  <c r="A298" i="1"/>
  <c r="B298" i="1" s="1"/>
  <c r="D298" i="1" s="1"/>
  <c r="A299" i="1"/>
  <c r="B299" i="1" s="1"/>
  <c r="D299" i="1" s="1"/>
  <c r="A300" i="1"/>
  <c r="B300" i="1" s="1"/>
  <c r="D300" i="1" s="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3" i="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 i="2"/>
  <c r="B284" i="1" l="1"/>
  <c r="D284" i="1" s="1"/>
  <c r="C283" i="1"/>
  <c r="E283" i="1" s="1"/>
  <c r="C282" i="1"/>
  <c r="E282" i="1" s="1"/>
  <c r="C300" i="1"/>
  <c r="E300" i="1" s="1"/>
  <c r="C296" i="1"/>
  <c r="E296" i="1" s="1"/>
  <c r="C281" i="1"/>
  <c r="E281" i="1" s="1"/>
  <c r="B272" i="1"/>
  <c r="D272" i="1" s="1"/>
  <c r="C295" i="1"/>
  <c r="E295" i="1" s="1"/>
  <c r="C271" i="1"/>
  <c r="E271" i="1" s="1"/>
  <c r="C294" i="1"/>
  <c r="E294" i="1" s="1"/>
  <c r="C270" i="1"/>
  <c r="E270" i="1" s="1"/>
  <c r="B297" i="1"/>
  <c r="D297" i="1" s="1"/>
  <c r="B291" i="1"/>
  <c r="D291" i="1" s="1"/>
  <c r="B285" i="1"/>
  <c r="D285" i="1" s="1"/>
  <c r="B279" i="1"/>
  <c r="D279" i="1" s="1"/>
  <c r="B273" i="1"/>
  <c r="D273" i="1" s="1"/>
  <c r="B267" i="1"/>
  <c r="D267" i="1" s="1"/>
  <c r="C290" i="1"/>
  <c r="E290" i="1" s="1"/>
  <c r="C278" i="1"/>
  <c r="E278" i="1" s="1"/>
  <c r="C289" i="1"/>
  <c r="E289" i="1" s="1"/>
  <c r="C277" i="1"/>
  <c r="E277" i="1" s="1"/>
  <c r="C288" i="1"/>
  <c r="E288" i="1" s="1"/>
  <c r="C276" i="1"/>
  <c r="E276" i="1" s="1"/>
  <c r="C299" i="1"/>
  <c r="E299" i="1" s="1"/>
  <c r="C287" i="1"/>
  <c r="E287" i="1" s="1"/>
  <c r="B275" i="1"/>
  <c r="D275" i="1" s="1"/>
  <c r="C298" i="1"/>
  <c r="E298" i="1" s="1"/>
  <c r="C292" i="1"/>
  <c r="E292" i="1" s="1"/>
  <c r="C286" i="1"/>
  <c r="E286" i="1" s="1"/>
  <c r="C280" i="1"/>
  <c r="E280" i="1" s="1"/>
  <c r="C274" i="1"/>
  <c r="E274" i="1" s="1"/>
  <c r="C268" i="1"/>
  <c r="E268" i="1" s="1"/>
  <c r="B2" i="4" a="1"/>
  <c r="B2" i="4" s="1"/>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C19" i="1" l="1"/>
  <c r="B19" i="1"/>
  <c r="B19" i="2" l="1"/>
  <c r="O19" i="2" s="1"/>
  <c r="D19" i="1"/>
  <c r="C19" i="2"/>
  <c r="E19" i="1"/>
  <c r="B107" i="1"/>
  <c r="C107" i="1"/>
  <c r="B108" i="1"/>
  <c r="C108" i="1"/>
  <c r="B109" i="1"/>
  <c r="C109" i="1"/>
  <c r="B110" i="1"/>
  <c r="C110" i="1"/>
  <c r="B3" i="1"/>
  <c r="B4" i="1"/>
  <c r="B5" i="1"/>
  <c r="B6" i="1"/>
  <c r="B7" i="1"/>
  <c r="B8" i="1"/>
  <c r="B9" i="1"/>
  <c r="B10" i="1"/>
  <c r="B11" i="1"/>
  <c r="B12" i="1"/>
  <c r="B13" i="1"/>
  <c r="B14" i="1"/>
  <c r="B15" i="1"/>
  <c r="B16" i="1"/>
  <c r="B17" i="1"/>
  <c r="B18"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D264" i="1" s="1"/>
  <c r="B265" i="1"/>
  <c r="D265" i="1" s="1"/>
  <c r="B266" i="1"/>
  <c r="D266" i="1" s="1"/>
  <c r="C87" i="1"/>
  <c r="C86" i="1"/>
  <c r="C62" i="1"/>
  <c r="C61" i="1"/>
  <c r="B258" i="2" l="1"/>
  <c r="O258" i="2" s="1"/>
  <c r="D258" i="1"/>
  <c r="B150" i="2"/>
  <c r="O150" i="2" s="1"/>
  <c r="D150" i="1"/>
  <c r="B172" i="2"/>
  <c r="O172" i="2" s="1"/>
  <c r="D172" i="1"/>
  <c r="B260" i="2"/>
  <c r="O260" i="2" s="1"/>
  <c r="D260" i="1"/>
  <c r="B259" i="2"/>
  <c r="O259" i="2" s="1"/>
  <c r="D259" i="1"/>
  <c r="B247" i="2"/>
  <c r="O247" i="2" s="1"/>
  <c r="D247" i="1"/>
  <c r="B235" i="2"/>
  <c r="O235" i="2" s="1"/>
  <c r="D235" i="1"/>
  <c r="B223" i="2"/>
  <c r="O223" i="2" s="1"/>
  <c r="D223" i="1"/>
  <c r="B211" i="2"/>
  <c r="O211" i="2" s="1"/>
  <c r="D211" i="1"/>
  <c r="B199" i="2"/>
  <c r="O199" i="2" s="1"/>
  <c r="D199" i="1"/>
  <c r="B187" i="2"/>
  <c r="O187" i="2" s="1"/>
  <c r="D187" i="1"/>
  <c r="B175" i="2"/>
  <c r="O175" i="2" s="1"/>
  <c r="D175" i="1"/>
  <c r="B163" i="2"/>
  <c r="O163" i="2" s="1"/>
  <c r="D163" i="1"/>
  <c r="B151" i="2"/>
  <c r="O151" i="2" s="1"/>
  <c r="D151" i="1"/>
  <c r="B139" i="2"/>
  <c r="O139" i="2" s="1"/>
  <c r="D139" i="1"/>
  <c r="B127" i="2"/>
  <c r="O127" i="2" s="1"/>
  <c r="D127" i="1"/>
  <c r="B115" i="2"/>
  <c r="O115" i="2" s="1"/>
  <c r="D115" i="1"/>
  <c r="B99" i="2"/>
  <c r="O99" i="2" s="1"/>
  <c r="D99" i="1"/>
  <c r="B87" i="2"/>
  <c r="O87" i="2" s="1"/>
  <c r="D87" i="1"/>
  <c r="B75" i="2"/>
  <c r="O75" i="2" s="1"/>
  <c r="D75" i="1"/>
  <c r="B63" i="2"/>
  <c r="O63" i="2" s="1"/>
  <c r="D63" i="1"/>
  <c r="B51" i="2"/>
  <c r="O51" i="2" s="1"/>
  <c r="D51" i="1"/>
  <c r="B39" i="2"/>
  <c r="O39" i="2" s="1"/>
  <c r="D39" i="1"/>
  <c r="B27" i="2"/>
  <c r="O27" i="2" s="1"/>
  <c r="D27" i="1"/>
  <c r="B14" i="2"/>
  <c r="O14" i="2" s="1"/>
  <c r="D14" i="1"/>
  <c r="C110" i="2"/>
  <c r="E110" i="1"/>
  <c r="B222" i="2"/>
  <c r="O222" i="2" s="1"/>
  <c r="D222" i="1"/>
  <c r="B138" i="2"/>
  <c r="O138" i="2" s="1"/>
  <c r="D138" i="1"/>
  <c r="B126" i="2"/>
  <c r="O126" i="2" s="1"/>
  <c r="D126" i="1"/>
  <c r="B114" i="2"/>
  <c r="O114" i="2" s="1"/>
  <c r="D114" i="1"/>
  <c r="B98" i="2"/>
  <c r="O98" i="2" s="1"/>
  <c r="D98" i="1"/>
  <c r="B86" i="2"/>
  <c r="O86" i="2" s="1"/>
  <c r="D86" i="1"/>
  <c r="B74" i="2"/>
  <c r="O74" i="2" s="1"/>
  <c r="D74" i="1"/>
  <c r="B62" i="2"/>
  <c r="O62" i="2" s="1"/>
  <c r="D62" i="1"/>
  <c r="B50" i="2"/>
  <c r="O50" i="2" s="1"/>
  <c r="D50" i="1"/>
  <c r="B38" i="2"/>
  <c r="O38" i="2" s="1"/>
  <c r="D38" i="1"/>
  <c r="B26" i="2"/>
  <c r="O26" i="2" s="1"/>
  <c r="D26" i="1"/>
  <c r="B13" i="2"/>
  <c r="O13" i="2" s="1"/>
  <c r="D13" i="1"/>
  <c r="B110" i="2"/>
  <c r="O110" i="2" s="1"/>
  <c r="D110" i="1"/>
  <c r="B186" i="2"/>
  <c r="O186" i="2" s="1"/>
  <c r="D186" i="1"/>
  <c r="C62" i="2"/>
  <c r="E62" i="1"/>
  <c r="B257" i="2"/>
  <c r="O257" i="2" s="1"/>
  <c r="D257" i="1"/>
  <c r="B245" i="2"/>
  <c r="O245" i="2" s="1"/>
  <c r="D245" i="1"/>
  <c r="B233" i="2"/>
  <c r="O233" i="2" s="1"/>
  <c r="D233" i="1"/>
  <c r="B221" i="2"/>
  <c r="O221" i="2" s="1"/>
  <c r="D221" i="1"/>
  <c r="B209" i="2"/>
  <c r="O209" i="2" s="1"/>
  <c r="D209" i="1"/>
  <c r="B197" i="2"/>
  <c r="O197" i="2" s="1"/>
  <c r="D197" i="1"/>
  <c r="B185" i="2"/>
  <c r="O185" i="2" s="1"/>
  <c r="D185" i="1"/>
  <c r="B173" i="2"/>
  <c r="O173" i="2" s="1"/>
  <c r="D173" i="1"/>
  <c r="B161" i="2"/>
  <c r="O161" i="2" s="1"/>
  <c r="D161" i="1"/>
  <c r="B149" i="2"/>
  <c r="O149" i="2" s="1"/>
  <c r="D149" i="1"/>
  <c r="B137" i="2"/>
  <c r="O137" i="2" s="1"/>
  <c r="D137" i="1"/>
  <c r="B125" i="2"/>
  <c r="O125" i="2" s="1"/>
  <c r="D125" i="1"/>
  <c r="B113" i="2"/>
  <c r="O113" i="2" s="1"/>
  <c r="D113" i="1"/>
  <c r="B97" i="2"/>
  <c r="O97" i="2" s="1"/>
  <c r="D97" i="1"/>
  <c r="B85" i="2"/>
  <c r="O85" i="2" s="1"/>
  <c r="D85" i="1"/>
  <c r="B73" i="2"/>
  <c r="O73" i="2" s="1"/>
  <c r="D73" i="1"/>
  <c r="B61" i="2"/>
  <c r="O61" i="2" s="1"/>
  <c r="D61" i="1"/>
  <c r="B49" i="2"/>
  <c r="O49" i="2" s="1"/>
  <c r="D49" i="1"/>
  <c r="B37" i="2"/>
  <c r="O37" i="2" s="1"/>
  <c r="D37" i="1"/>
  <c r="B25" i="2"/>
  <c r="O25" i="2" s="1"/>
  <c r="D25" i="1"/>
  <c r="B12" i="2"/>
  <c r="O12" i="2" s="1"/>
  <c r="D12" i="1"/>
  <c r="C109" i="2"/>
  <c r="E109" i="1"/>
  <c r="B136" i="2"/>
  <c r="O136" i="2" s="1"/>
  <c r="D136" i="1"/>
  <c r="B124" i="2"/>
  <c r="O124" i="2" s="1"/>
  <c r="D124" i="1"/>
  <c r="B112" i="2"/>
  <c r="O112" i="2" s="1"/>
  <c r="D112" i="1"/>
  <c r="B96" i="2"/>
  <c r="O96" i="2" s="1"/>
  <c r="D96" i="1"/>
  <c r="B84" i="2"/>
  <c r="O84" i="2" s="1"/>
  <c r="D84" i="1"/>
  <c r="B72" i="2"/>
  <c r="O72" i="2" s="1"/>
  <c r="D72" i="1"/>
  <c r="B60" i="2"/>
  <c r="O60" i="2" s="1"/>
  <c r="D60" i="1"/>
  <c r="B48" i="2"/>
  <c r="O48" i="2" s="1"/>
  <c r="D48" i="1"/>
  <c r="B36" i="2"/>
  <c r="O36" i="2" s="1"/>
  <c r="D36" i="1"/>
  <c r="B24" i="2"/>
  <c r="O24" i="2" s="1"/>
  <c r="D24" i="1"/>
  <c r="B11" i="2"/>
  <c r="O11" i="2" s="1"/>
  <c r="D11" i="1"/>
  <c r="B109" i="2"/>
  <c r="O109" i="2" s="1"/>
  <c r="D109" i="1"/>
  <c r="B234" i="2"/>
  <c r="O234" i="2" s="1"/>
  <c r="D234" i="1"/>
  <c r="B256" i="2"/>
  <c r="O256" i="2" s="1"/>
  <c r="D256" i="1"/>
  <c r="B160" i="2"/>
  <c r="O160" i="2" s="1"/>
  <c r="D160" i="1"/>
  <c r="C87" i="2"/>
  <c r="E87" i="1"/>
  <c r="B255" i="2"/>
  <c r="O255" i="2" s="1"/>
  <c r="D255" i="1"/>
  <c r="B243" i="2"/>
  <c r="O243" i="2" s="1"/>
  <c r="D243" i="1"/>
  <c r="B231" i="2"/>
  <c r="O231" i="2" s="1"/>
  <c r="D231" i="1"/>
  <c r="B219" i="2"/>
  <c r="O219" i="2" s="1"/>
  <c r="D219" i="1"/>
  <c r="B207" i="2"/>
  <c r="O207" i="2" s="1"/>
  <c r="D207" i="1"/>
  <c r="B195" i="2"/>
  <c r="O195" i="2" s="1"/>
  <c r="D195" i="1"/>
  <c r="B183" i="2"/>
  <c r="O183" i="2" s="1"/>
  <c r="D183" i="1"/>
  <c r="B171" i="2"/>
  <c r="O171" i="2" s="1"/>
  <c r="D171" i="1"/>
  <c r="B159" i="2"/>
  <c r="O159" i="2" s="1"/>
  <c r="D159" i="1"/>
  <c r="B147" i="2"/>
  <c r="O147" i="2" s="1"/>
  <c r="D147" i="1"/>
  <c r="B135" i="2"/>
  <c r="O135" i="2" s="1"/>
  <c r="D135" i="1"/>
  <c r="B123" i="2"/>
  <c r="O123" i="2" s="1"/>
  <c r="D123" i="1"/>
  <c r="B111" i="2"/>
  <c r="O111" i="2" s="1"/>
  <c r="D111" i="1"/>
  <c r="B95" i="2"/>
  <c r="O95" i="2" s="1"/>
  <c r="D95" i="1"/>
  <c r="B83" i="2"/>
  <c r="O83" i="2" s="1"/>
  <c r="D83" i="1"/>
  <c r="B71" i="2"/>
  <c r="O71" i="2" s="1"/>
  <c r="D71" i="1"/>
  <c r="B59" i="2"/>
  <c r="O59" i="2" s="1"/>
  <c r="D59" i="1"/>
  <c r="B47" i="2"/>
  <c r="O47" i="2" s="1"/>
  <c r="D47" i="1"/>
  <c r="B35" i="2"/>
  <c r="O35" i="2" s="1"/>
  <c r="D35" i="1"/>
  <c r="B23" i="2"/>
  <c r="O23" i="2" s="1"/>
  <c r="D23" i="1"/>
  <c r="B10" i="2"/>
  <c r="O10" i="2" s="1"/>
  <c r="D10" i="1"/>
  <c r="C108" i="2"/>
  <c r="E108" i="1"/>
  <c r="B198" i="2"/>
  <c r="O198" i="2" s="1"/>
  <c r="D198" i="1"/>
  <c r="B220" i="2"/>
  <c r="O220" i="2" s="1"/>
  <c r="D220" i="1"/>
  <c r="B148" i="2"/>
  <c r="O148" i="2" s="1"/>
  <c r="D148" i="1"/>
  <c r="B254" i="2"/>
  <c r="O254" i="2" s="1"/>
  <c r="D254" i="1"/>
  <c r="B242" i="2"/>
  <c r="O242" i="2" s="1"/>
  <c r="D242" i="1"/>
  <c r="B230" i="2"/>
  <c r="O230" i="2" s="1"/>
  <c r="D230" i="1"/>
  <c r="B218" i="2"/>
  <c r="O218" i="2" s="1"/>
  <c r="D218" i="1"/>
  <c r="B206" i="2"/>
  <c r="O206" i="2" s="1"/>
  <c r="D206" i="1"/>
  <c r="B194" i="2"/>
  <c r="O194" i="2" s="1"/>
  <c r="D194" i="1"/>
  <c r="B182" i="2"/>
  <c r="O182" i="2" s="1"/>
  <c r="D182" i="1"/>
  <c r="B170" i="2"/>
  <c r="O170" i="2" s="1"/>
  <c r="D170" i="1"/>
  <c r="B158" i="2"/>
  <c r="O158" i="2" s="1"/>
  <c r="D158" i="1"/>
  <c r="B146" i="2"/>
  <c r="O146" i="2" s="1"/>
  <c r="D146" i="1"/>
  <c r="B134" i="2"/>
  <c r="O134" i="2" s="1"/>
  <c r="D134" i="1"/>
  <c r="B122" i="2"/>
  <c r="O122" i="2" s="1"/>
  <c r="D122" i="1"/>
  <c r="B106" i="2"/>
  <c r="O106" i="2" s="1"/>
  <c r="D106" i="1"/>
  <c r="B94" i="2"/>
  <c r="O94" i="2" s="1"/>
  <c r="D94" i="1"/>
  <c r="B82" i="2"/>
  <c r="O82" i="2" s="1"/>
  <c r="D82" i="1"/>
  <c r="B70" i="2"/>
  <c r="O70" i="2" s="1"/>
  <c r="D70" i="1"/>
  <c r="B58" i="2"/>
  <c r="O58" i="2" s="1"/>
  <c r="D58" i="1"/>
  <c r="B46" i="2"/>
  <c r="O46" i="2" s="1"/>
  <c r="D46" i="1"/>
  <c r="B34" i="2"/>
  <c r="O34" i="2" s="1"/>
  <c r="D34" i="1"/>
  <c r="B22" i="2"/>
  <c r="O22" i="2" s="1"/>
  <c r="D22" i="1"/>
  <c r="B9" i="2"/>
  <c r="O9" i="2" s="1"/>
  <c r="D9" i="1"/>
  <c r="B108" i="2"/>
  <c r="O108" i="2" s="1"/>
  <c r="D108" i="1"/>
  <c r="B193" i="2"/>
  <c r="O193" i="2" s="1"/>
  <c r="D193" i="1"/>
  <c r="B181" i="2"/>
  <c r="O181" i="2" s="1"/>
  <c r="D181" i="1"/>
  <c r="B169" i="2"/>
  <c r="O169" i="2" s="1"/>
  <c r="D169" i="1"/>
  <c r="B157" i="2"/>
  <c r="O157" i="2" s="1"/>
  <c r="D157" i="1"/>
  <c r="B145" i="2"/>
  <c r="O145" i="2" s="1"/>
  <c r="D145" i="1"/>
  <c r="B133" i="2"/>
  <c r="O133" i="2" s="1"/>
  <c r="D133" i="1"/>
  <c r="B121" i="2"/>
  <c r="O121" i="2" s="1"/>
  <c r="D121" i="1"/>
  <c r="B105" i="2"/>
  <c r="O105" i="2" s="1"/>
  <c r="D105" i="1"/>
  <c r="B93" i="2"/>
  <c r="O93" i="2" s="1"/>
  <c r="D93" i="1"/>
  <c r="B81" i="2"/>
  <c r="O81" i="2" s="1"/>
  <c r="D81" i="1"/>
  <c r="B69" i="2"/>
  <c r="O69" i="2" s="1"/>
  <c r="D69" i="1"/>
  <c r="B57" i="2"/>
  <c r="O57" i="2" s="1"/>
  <c r="D57" i="1"/>
  <c r="B45" i="2"/>
  <c r="O45" i="2" s="1"/>
  <c r="D45" i="1"/>
  <c r="B33" i="2"/>
  <c r="O33" i="2" s="1"/>
  <c r="D33" i="1"/>
  <c r="B21" i="2"/>
  <c r="O21" i="2" s="1"/>
  <c r="D21" i="1"/>
  <c r="B8" i="2"/>
  <c r="O8" i="2" s="1"/>
  <c r="D8" i="1"/>
  <c r="C107" i="2"/>
  <c r="E107" i="1"/>
  <c r="C61" i="2"/>
  <c r="E61" i="1"/>
  <c r="B162" i="2"/>
  <c r="O162" i="2" s="1"/>
  <c r="D162" i="1"/>
  <c r="B184" i="2"/>
  <c r="O184" i="2" s="1"/>
  <c r="D184" i="1"/>
  <c r="B217" i="2"/>
  <c r="O217" i="2" s="1"/>
  <c r="D217" i="1"/>
  <c r="B240" i="2"/>
  <c r="O240" i="2" s="1"/>
  <c r="D240" i="1"/>
  <c r="B228" i="2"/>
  <c r="O228" i="2" s="1"/>
  <c r="D228" i="1"/>
  <c r="B216" i="2"/>
  <c r="O216" i="2" s="1"/>
  <c r="D216" i="1"/>
  <c r="B204" i="2"/>
  <c r="O204" i="2" s="1"/>
  <c r="D204" i="1"/>
  <c r="B192" i="2"/>
  <c r="O192" i="2" s="1"/>
  <c r="D192" i="1"/>
  <c r="B180" i="2"/>
  <c r="O180" i="2" s="1"/>
  <c r="D180" i="1"/>
  <c r="B168" i="2"/>
  <c r="O168" i="2" s="1"/>
  <c r="D168" i="1"/>
  <c r="B156" i="2"/>
  <c r="O156" i="2" s="1"/>
  <c r="D156" i="1"/>
  <c r="B144" i="2"/>
  <c r="O144" i="2" s="1"/>
  <c r="D144" i="1"/>
  <c r="B132" i="2"/>
  <c r="O132" i="2" s="1"/>
  <c r="D132" i="1"/>
  <c r="B120" i="2"/>
  <c r="O120" i="2" s="1"/>
  <c r="D120" i="1"/>
  <c r="B104" i="2"/>
  <c r="O104" i="2" s="1"/>
  <c r="D104" i="1"/>
  <c r="B92" i="2"/>
  <c r="O92" i="2" s="1"/>
  <c r="D92" i="1"/>
  <c r="B80" i="2"/>
  <c r="O80" i="2" s="1"/>
  <c r="D80" i="1"/>
  <c r="B68" i="2"/>
  <c r="O68" i="2" s="1"/>
  <c r="D68" i="1"/>
  <c r="B56" i="2"/>
  <c r="O56" i="2" s="1"/>
  <c r="D56" i="1"/>
  <c r="B44" i="2"/>
  <c r="O44" i="2" s="1"/>
  <c r="D44" i="1"/>
  <c r="B32" i="2"/>
  <c r="O32" i="2" s="1"/>
  <c r="D32" i="1"/>
  <c r="B20" i="2"/>
  <c r="O20" i="2" s="1"/>
  <c r="D20" i="1"/>
  <c r="B7" i="2"/>
  <c r="O7" i="2" s="1"/>
  <c r="D7" i="1"/>
  <c r="B107" i="2"/>
  <c r="O107" i="2" s="1"/>
  <c r="D107" i="1"/>
  <c r="B244" i="2"/>
  <c r="O244" i="2" s="1"/>
  <c r="D244" i="1"/>
  <c r="B205" i="2"/>
  <c r="O205" i="2" s="1"/>
  <c r="D205" i="1"/>
  <c r="B252" i="2"/>
  <c r="O252" i="2" s="1"/>
  <c r="D252" i="1"/>
  <c r="B263" i="2"/>
  <c r="O263" i="2" s="1"/>
  <c r="D263" i="1"/>
  <c r="B251" i="2"/>
  <c r="O251" i="2" s="1"/>
  <c r="D251" i="1"/>
  <c r="B239" i="2"/>
  <c r="O239" i="2" s="1"/>
  <c r="D239" i="1"/>
  <c r="B227" i="2"/>
  <c r="O227" i="2" s="1"/>
  <c r="D227" i="1"/>
  <c r="B215" i="2"/>
  <c r="O215" i="2" s="1"/>
  <c r="D215" i="1"/>
  <c r="B203" i="2"/>
  <c r="O203" i="2" s="1"/>
  <c r="D203" i="1"/>
  <c r="B191" i="2"/>
  <c r="O191" i="2" s="1"/>
  <c r="D191" i="1"/>
  <c r="B179" i="2"/>
  <c r="O179" i="2" s="1"/>
  <c r="D179" i="1"/>
  <c r="B167" i="2"/>
  <c r="O167" i="2" s="1"/>
  <c r="D167" i="1"/>
  <c r="B155" i="2"/>
  <c r="O155" i="2" s="1"/>
  <c r="D155" i="1"/>
  <c r="B143" i="2"/>
  <c r="O143" i="2" s="1"/>
  <c r="D143" i="1"/>
  <c r="B131" i="2"/>
  <c r="O131" i="2" s="1"/>
  <c r="D131" i="1"/>
  <c r="B119" i="2"/>
  <c r="O119" i="2" s="1"/>
  <c r="D119" i="1"/>
  <c r="B103" i="2"/>
  <c r="O103" i="2" s="1"/>
  <c r="D103" i="1"/>
  <c r="B91" i="2"/>
  <c r="O91" i="2" s="1"/>
  <c r="D91" i="1"/>
  <c r="B79" i="2"/>
  <c r="O79" i="2" s="1"/>
  <c r="D79" i="1"/>
  <c r="B67" i="2"/>
  <c r="O67" i="2" s="1"/>
  <c r="D67" i="1"/>
  <c r="B55" i="2"/>
  <c r="O55" i="2" s="1"/>
  <c r="D55" i="1"/>
  <c r="B43" i="2"/>
  <c r="O43" i="2" s="1"/>
  <c r="D43" i="1"/>
  <c r="B31" i="2"/>
  <c r="O31" i="2" s="1"/>
  <c r="D31" i="1"/>
  <c r="B18" i="2"/>
  <c r="O18" i="2" s="1"/>
  <c r="D18" i="1"/>
  <c r="B6" i="2"/>
  <c r="O6" i="2" s="1"/>
  <c r="D6" i="1"/>
  <c r="B246" i="2"/>
  <c r="O246" i="2" s="1"/>
  <c r="D246" i="1"/>
  <c r="C86" i="2"/>
  <c r="E86" i="1"/>
  <c r="B196" i="2"/>
  <c r="O196" i="2" s="1"/>
  <c r="D196" i="1"/>
  <c r="B229" i="2"/>
  <c r="O229" i="2" s="1"/>
  <c r="D229" i="1"/>
  <c r="B262" i="2"/>
  <c r="O262" i="2" s="1"/>
  <c r="D262" i="1"/>
  <c r="B250" i="2"/>
  <c r="O250" i="2" s="1"/>
  <c r="D250" i="1"/>
  <c r="B238" i="2"/>
  <c r="O238" i="2" s="1"/>
  <c r="D238" i="1"/>
  <c r="B226" i="2"/>
  <c r="O226" i="2" s="1"/>
  <c r="D226" i="1"/>
  <c r="B214" i="2"/>
  <c r="O214" i="2" s="1"/>
  <c r="D214" i="1"/>
  <c r="B202" i="2"/>
  <c r="O202" i="2" s="1"/>
  <c r="D202" i="1"/>
  <c r="B190" i="2"/>
  <c r="O190" i="2" s="1"/>
  <c r="D190" i="1"/>
  <c r="B178" i="2"/>
  <c r="O178" i="2" s="1"/>
  <c r="D178" i="1"/>
  <c r="B166" i="2"/>
  <c r="O166" i="2" s="1"/>
  <c r="D166" i="1"/>
  <c r="B154" i="2"/>
  <c r="O154" i="2" s="1"/>
  <c r="D154" i="1"/>
  <c r="B142" i="2"/>
  <c r="O142" i="2" s="1"/>
  <c r="D142" i="1"/>
  <c r="B130" i="2"/>
  <c r="O130" i="2" s="1"/>
  <c r="D130" i="1"/>
  <c r="B118" i="2"/>
  <c r="O118" i="2" s="1"/>
  <c r="D118" i="1"/>
  <c r="B102" i="2"/>
  <c r="O102" i="2" s="1"/>
  <c r="D102" i="1"/>
  <c r="B90" i="2"/>
  <c r="O90" i="2" s="1"/>
  <c r="D90" i="1"/>
  <c r="B78" i="2"/>
  <c r="O78" i="2" s="1"/>
  <c r="D78" i="1"/>
  <c r="B66" i="2"/>
  <c r="O66" i="2" s="1"/>
  <c r="D66" i="1"/>
  <c r="B54" i="2"/>
  <c r="O54" i="2" s="1"/>
  <c r="D54" i="1"/>
  <c r="B42" i="2"/>
  <c r="O42" i="2" s="1"/>
  <c r="D42" i="1"/>
  <c r="B30" i="2"/>
  <c r="O30" i="2" s="1"/>
  <c r="D30" i="1"/>
  <c r="B17" i="2"/>
  <c r="O17" i="2" s="1"/>
  <c r="D17" i="1"/>
  <c r="B5" i="2"/>
  <c r="O5" i="2" s="1"/>
  <c r="D5" i="1"/>
  <c r="B174" i="2"/>
  <c r="O174" i="2" s="1"/>
  <c r="D174" i="1"/>
  <c r="B208" i="2"/>
  <c r="O208" i="2" s="1"/>
  <c r="D208" i="1"/>
  <c r="B241" i="2"/>
  <c r="O241" i="2" s="1"/>
  <c r="D241" i="1"/>
  <c r="B261" i="2"/>
  <c r="O261" i="2" s="1"/>
  <c r="D261" i="1"/>
  <c r="B249" i="2"/>
  <c r="O249" i="2" s="1"/>
  <c r="D249" i="1"/>
  <c r="B237" i="2"/>
  <c r="O237" i="2" s="1"/>
  <c r="D237" i="1"/>
  <c r="B225" i="2"/>
  <c r="O225" i="2" s="1"/>
  <c r="D225" i="1"/>
  <c r="B213" i="2"/>
  <c r="O213" i="2" s="1"/>
  <c r="D213" i="1"/>
  <c r="B201" i="2"/>
  <c r="O201" i="2" s="1"/>
  <c r="D201" i="1"/>
  <c r="B189" i="2"/>
  <c r="O189" i="2" s="1"/>
  <c r="D189" i="1"/>
  <c r="B177" i="2"/>
  <c r="O177" i="2" s="1"/>
  <c r="D177" i="1"/>
  <c r="B165" i="2"/>
  <c r="O165" i="2" s="1"/>
  <c r="D165" i="1"/>
  <c r="B153" i="2"/>
  <c r="O153" i="2" s="1"/>
  <c r="D153" i="1"/>
  <c r="B141" i="2"/>
  <c r="O141" i="2" s="1"/>
  <c r="D141" i="1"/>
  <c r="B129" i="2"/>
  <c r="O129" i="2" s="1"/>
  <c r="D129" i="1"/>
  <c r="B117" i="2"/>
  <c r="O117" i="2" s="1"/>
  <c r="D117" i="1"/>
  <c r="B101" i="2"/>
  <c r="O101" i="2" s="1"/>
  <c r="D101" i="1"/>
  <c r="B89" i="2"/>
  <c r="O89" i="2" s="1"/>
  <c r="D89" i="1"/>
  <c r="B77" i="2"/>
  <c r="O77" i="2" s="1"/>
  <c r="D77" i="1"/>
  <c r="B65" i="2"/>
  <c r="O65" i="2" s="1"/>
  <c r="D65" i="1"/>
  <c r="B53" i="2"/>
  <c r="O53" i="2" s="1"/>
  <c r="D53" i="1"/>
  <c r="B41" i="2"/>
  <c r="O41" i="2" s="1"/>
  <c r="D41" i="1"/>
  <c r="B29" i="2"/>
  <c r="O29" i="2" s="1"/>
  <c r="D29" i="1"/>
  <c r="B16" i="2"/>
  <c r="O16" i="2" s="1"/>
  <c r="D16" i="1"/>
  <c r="B4" i="2"/>
  <c r="O4" i="2" s="1"/>
  <c r="D4" i="1"/>
  <c r="B210" i="2"/>
  <c r="O210" i="2" s="1"/>
  <c r="D210" i="1"/>
  <c r="B232" i="2"/>
  <c r="O232" i="2" s="1"/>
  <c r="D232" i="1"/>
  <c r="B253" i="2"/>
  <c r="O253" i="2" s="1"/>
  <c r="D253" i="1"/>
  <c r="B248" i="2"/>
  <c r="O248" i="2" s="1"/>
  <c r="D248" i="1"/>
  <c r="B236" i="2"/>
  <c r="O236" i="2" s="1"/>
  <c r="D236" i="1"/>
  <c r="B224" i="2"/>
  <c r="O224" i="2" s="1"/>
  <c r="D224" i="1"/>
  <c r="B212" i="2"/>
  <c r="O212" i="2" s="1"/>
  <c r="D212" i="1"/>
  <c r="B200" i="2"/>
  <c r="O200" i="2" s="1"/>
  <c r="D200" i="1"/>
  <c r="B188" i="2"/>
  <c r="O188" i="2" s="1"/>
  <c r="D188" i="1"/>
  <c r="B176" i="2"/>
  <c r="O176" i="2" s="1"/>
  <c r="D176" i="1"/>
  <c r="B164" i="2"/>
  <c r="O164" i="2" s="1"/>
  <c r="D164" i="1"/>
  <c r="B152" i="2"/>
  <c r="O152" i="2" s="1"/>
  <c r="D152" i="1"/>
  <c r="B140" i="2"/>
  <c r="O140" i="2" s="1"/>
  <c r="D140" i="1"/>
  <c r="B128" i="2"/>
  <c r="O128" i="2" s="1"/>
  <c r="D128" i="1"/>
  <c r="B116" i="2"/>
  <c r="O116" i="2" s="1"/>
  <c r="D116" i="1"/>
  <c r="B100" i="2"/>
  <c r="O100" i="2" s="1"/>
  <c r="D100" i="1"/>
  <c r="B88" i="2"/>
  <c r="O88" i="2" s="1"/>
  <c r="D88" i="1"/>
  <c r="B76" i="2"/>
  <c r="O76" i="2" s="1"/>
  <c r="D76" i="1"/>
  <c r="B64" i="2"/>
  <c r="O64" i="2" s="1"/>
  <c r="D64" i="1"/>
  <c r="B52" i="2"/>
  <c r="O52" i="2" s="1"/>
  <c r="D52" i="1"/>
  <c r="B40" i="2"/>
  <c r="O40" i="2" s="1"/>
  <c r="D40" i="1"/>
  <c r="B28" i="2"/>
  <c r="O28" i="2" s="1"/>
  <c r="D28" i="1"/>
  <c r="B15" i="2"/>
  <c r="O15" i="2" s="1"/>
  <c r="D15" i="1"/>
  <c r="B3" i="2"/>
  <c r="O3" i="2" s="1"/>
  <c r="D3" i="1"/>
  <c r="B300" i="2"/>
  <c r="O300" i="2" s="1"/>
  <c r="B286" i="2"/>
  <c r="O286" i="2" s="1"/>
  <c r="B292" i="2"/>
  <c r="O292" i="2" s="1"/>
  <c r="B293" i="2"/>
  <c r="O293" i="2" s="1"/>
  <c r="B281" i="2"/>
  <c r="O281" i="2" s="1"/>
  <c r="B280" i="2"/>
  <c r="O280" i="2" s="1"/>
  <c r="B272" i="2"/>
  <c r="O272" i="2" s="1"/>
  <c r="B273" i="2"/>
  <c r="O273" i="2" s="1"/>
  <c r="B294" i="2"/>
  <c r="O294" i="2" s="1"/>
  <c r="B291" i="2"/>
  <c r="O291" i="2" s="1"/>
  <c r="B266" i="2"/>
  <c r="O266" i="2" s="1"/>
  <c r="B288" i="2"/>
  <c r="O288" i="2" s="1"/>
  <c r="B274" i="2"/>
  <c r="O274" i="2" s="1"/>
  <c r="B268" i="2"/>
  <c r="O268" i="2" s="1"/>
  <c r="B279" i="2"/>
  <c r="O279" i="2" s="1"/>
  <c r="B290" i="2"/>
  <c r="O290" i="2" s="1"/>
  <c r="B299" i="2"/>
  <c r="O299" i="2" s="1"/>
  <c r="B264" i="2"/>
  <c r="O264" i="2" s="1"/>
  <c r="B282" i="2"/>
  <c r="O282" i="2" s="1"/>
  <c r="B295" i="2"/>
  <c r="O295" i="2" s="1"/>
  <c r="B285" i="2"/>
  <c r="O285" i="2" s="1"/>
  <c r="B267" i="2"/>
  <c r="O267" i="2" s="1"/>
  <c r="B278" i="2"/>
  <c r="O278" i="2" s="1"/>
  <c r="B289" i="2"/>
  <c r="O289" i="2" s="1"/>
  <c r="B287" i="2"/>
  <c r="O287" i="2" s="1"/>
  <c r="B277" i="2"/>
  <c r="O277" i="2" s="1"/>
  <c r="B275" i="2"/>
  <c r="O275" i="2" s="1"/>
  <c r="B297" i="2"/>
  <c r="O297" i="2" s="1"/>
  <c r="B270" i="2"/>
  <c r="O270" i="2" s="1"/>
  <c r="B284" i="2"/>
  <c r="O284" i="2" s="1"/>
  <c r="B265" i="2"/>
  <c r="O265" i="2" s="1"/>
  <c r="B271" i="2"/>
  <c r="O271" i="2" s="1"/>
  <c r="B298" i="2"/>
  <c r="O298" i="2" s="1"/>
  <c r="B276" i="2"/>
  <c r="O276" i="2" s="1"/>
  <c r="B269" i="2"/>
  <c r="O269" i="2" s="1"/>
  <c r="B296" i="2"/>
  <c r="O296" i="2" s="1"/>
  <c r="B283" i="2"/>
  <c r="O283" i="2" s="1"/>
  <c r="C32" i="3"/>
  <c r="C21" i="3"/>
  <c r="E21" i="3" s="1"/>
  <c r="C31" i="3"/>
  <c r="C3" i="3"/>
  <c r="E3" i="3" s="1"/>
  <c r="C20" i="3"/>
  <c r="E20" i="3" s="1"/>
  <c r="C15" i="3"/>
  <c r="E15" i="3" s="1"/>
  <c r="C10" i="3"/>
  <c r="E10" i="3" s="1"/>
  <c r="C19" i="3"/>
  <c r="E19" i="3" s="1"/>
  <c r="C9" i="3"/>
  <c r="E9" i="3" s="1"/>
  <c r="C28" i="3"/>
  <c r="E28" i="3" s="1"/>
  <c r="C23" i="3"/>
  <c r="E23" i="3" s="1"/>
  <c r="C6" i="3"/>
  <c r="E6" i="3" s="1"/>
  <c r="C5" i="3"/>
  <c r="E5" i="3" s="1"/>
  <c r="C16" i="3"/>
  <c r="E16" i="3" s="1"/>
  <c r="C4" i="3"/>
  <c r="E4" i="3" s="1"/>
  <c r="C30" i="3"/>
  <c r="E30" i="3" s="1"/>
  <c r="C24" i="3"/>
  <c r="E24" i="3" s="1"/>
  <c r="C29" i="3"/>
  <c r="E29" i="3" s="1"/>
  <c r="C14" i="3"/>
  <c r="E14" i="3" s="1"/>
  <c r="C34" i="3"/>
  <c r="C18" i="3"/>
  <c r="E18" i="3" s="1"/>
  <c r="C13" i="3"/>
  <c r="E13" i="3" s="1"/>
  <c r="C8" i="3"/>
  <c r="E8" i="3" s="1"/>
  <c r="C27" i="3"/>
  <c r="E27" i="3" s="1"/>
  <c r="C17" i="3"/>
  <c r="E17" i="3" s="1"/>
  <c r="C7" i="3"/>
  <c r="E7" i="3" s="1"/>
  <c r="F7" i="3" s="1"/>
  <c r="C26" i="3"/>
  <c r="E26" i="3" s="1"/>
  <c r="C12" i="3"/>
  <c r="E12" i="3" s="1"/>
  <c r="C25" i="3"/>
  <c r="E25" i="3" s="1"/>
  <c r="C11" i="3"/>
  <c r="E11" i="3" s="1"/>
  <c r="C33" i="3"/>
  <c r="C22" i="3"/>
  <c r="E22" i="3" s="1"/>
  <c r="C7" i="1"/>
  <c r="C64" i="1"/>
  <c r="C65" i="1"/>
  <c r="C66" i="1"/>
  <c r="C67" i="1"/>
  <c r="C68" i="1"/>
  <c r="C69" i="1"/>
  <c r="C70" i="1"/>
  <c r="C71" i="1"/>
  <c r="C72" i="1"/>
  <c r="C73" i="1"/>
  <c r="C74" i="1"/>
  <c r="C75" i="1"/>
  <c r="C76" i="1"/>
  <c r="C77" i="1"/>
  <c r="C78" i="1"/>
  <c r="C79" i="1"/>
  <c r="C80" i="1"/>
  <c r="C81" i="1"/>
  <c r="C82" i="1"/>
  <c r="C83" i="1"/>
  <c r="C84" i="1"/>
  <c r="C85" i="1"/>
  <c r="C88" i="1"/>
  <c r="C89" i="1"/>
  <c r="C90" i="1"/>
  <c r="C91" i="1"/>
  <c r="C92" i="1"/>
  <c r="C93" i="1"/>
  <c r="C94" i="1"/>
  <c r="C95" i="1"/>
  <c r="C96" i="1"/>
  <c r="C97" i="1"/>
  <c r="C98" i="1"/>
  <c r="C99" i="1"/>
  <c r="C100" i="1"/>
  <c r="C101" i="1"/>
  <c r="C102" i="1"/>
  <c r="C103" i="1"/>
  <c r="C104" i="1"/>
  <c r="C105" i="1"/>
  <c r="C106"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E264" i="1" s="1"/>
  <c r="C265" i="1"/>
  <c r="E265" i="1" s="1"/>
  <c r="C266" i="1"/>
  <c r="E266" i="1" s="1"/>
  <c r="C3" i="1"/>
  <c r="C4" i="1"/>
  <c r="C5" i="1"/>
  <c r="C6" i="1"/>
  <c r="C8" i="1"/>
  <c r="C9" i="1"/>
  <c r="C10" i="1"/>
  <c r="C11" i="1"/>
  <c r="C12" i="1"/>
  <c r="C13" i="1"/>
  <c r="C14" i="1"/>
  <c r="C15" i="1"/>
  <c r="C16" i="1"/>
  <c r="C17" i="1"/>
  <c r="C18"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3" i="1"/>
  <c r="C18" i="2" l="1"/>
  <c r="E18" i="1"/>
  <c r="C173" i="2"/>
  <c r="E173" i="1"/>
  <c r="C41" i="2"/>
  <c r="E41" i="1"/>
  <c r="C231" i="2"/>
  <c r="E231" i="1"/>
  <c r="C171" i="2"/>
  <c r="E171" i="1"/>
  <c r="C135" i="2"/>
  <c r="E135" i="1"/>
  <c r="C111" i="2"/>
  <c r="E111" i="1"/>
  <c r="C69" i="2"/>
  <c r="E69" i="1"/>
  <c r="C52" i="2"/>
  <c r="E52" i="1"/>
  <c r="C40" i="2"/>
  <c r="E40" i="1"/>
  <c r="C28" i="2"/>
  <c r="E28" i="1"/>
  <c r="C15" i="2"/>
  <c r="E15" i="1"/>
  <c r="C254" i="2"/>
  <c r="E254" i="1"/>
  <c r="C242" i="2"/>
  <c r="E242" i="1"/>
  <c r="C230" i="2"/>
  <c r="E230" i="1"/>
  <c r="C218" i="2"/>
  <c r="E218" i="1"/>
  <c r="C206" i="2"/>
  <c r="E206" i="1"/>
  <c r="C194" i="2"/>
  <c r="E194" i="1"/>
  <c r="C182" i="2"/>
  <c r="E182" i="1"/>
  <c r="C170" i="2"/>
  <c r="E170" i="1"/>
  <c r="C158" i="2"/>
  <c r="E158" i="1"/>
  <c r="C146" i="2"/>
  <c r="E146" i="1"/>
  <c r="C134" i="2"/>
  <c r="E134" i="1"/>
  <c r="C122" i="2"/>
  <c r="E122" i="1"/>
  <c r="C106" i="2"/>
  <c r="E106" i="1"/>
  <c r="C94" i="2"/>
  <c r="E94" i="1"/>
  <c r="C80" i="2"/>
  <c r="E80" i="1"/>
  <c r="C68" i="2"/>
  <c r="E68" i="1"/>
  <c r="C257" i="2"/>
  <c r="E257" i="1"/>
  <c r="C149" i="2"/>
  <c r="E149" i="1"/>
  <c r="C16" i="2"/>
  <c r="E16" i="1"/>
  <c r="C207" i="2"/>
  <c r="E207" i="1"/>
  <c r="C51" i="2"/>
  <c r="E51" i="1"/>
  <c r="C253" i="2"/>
  <c r="E253" i="1"/>
  <c r="C193" i="2"/>
  <c r="E193" i="1"/>
  <c r="C169" i="2"/>
  <c r="E169" i="1"/>
  <c r="C145" i="2"/>
  <c r="E145" i="1"/>
  <c r="C121" i="2"/>
  <c r="E121" i="1"/>
  <c r="C93" i="2"/>
  <c r="E93" i="1"/>
  <c r="C67" i="2"/>
  <c r="E67" i="1"/>
  <c r="C221" i="2"/>
  <c r="E221" i="1"/>
  <c r="C125" i="2"/>
  <c r="E125" i="1"/>
  <c r="C255" i="2"/>
  <c r="E255" i="1"/>
  <c r="C183" i="2"/>
  <c r="E183" i="1"/>
  <c r="C27" i="2"/>
  <c r="E27" i="1"/>
  <c r="C241" i="2"/>
  <c r="E241" i="1"/>
  <c r="C205" i="2"/>
  <c r="E205" i="1"/>
  <c r="C181" i="2"/>
  <c r="E181" i="1"/>
  <c r="C157" i="2"/>
  <c r="E157" i="1"/>
  <c r="C133" i="2"/>
  <c r="E133" i="1"/>
  <c r="C105" i="2"/>
  <c r="E105" i="1"/>
  <c r="C79" i="2"/>
  <c r="E79" i="1"/>
  <c r="C50" i="2"/>
  <c r="E50" i="1"/>
  <c r="C38" i="2"/>
  <c r="E38" i="1"/>
  <c r="C26" i="2"/>
  <c r="E26" i="1"/>
  <c r="C13" i="2"/>
  <c r="E13" i="1"/>
  <c r="C252" i="2"/>
  <c r="E252" i="1"/>
  <c r="C240" i="2"/>
  <c r="E240" i="1"/>
  <c r="C228" i="2"/>
  <c r="E228" i="1"/>
  <c r="C216" i="2"/>
  <c r="E216" i="1"/>
  <c r="C204" i="2"/>
  <c r="E204" i="1"/>
  <c r="C192" i="2"/>
  <c r="E192" i="1"/>
  <c r="C180" i="2"/>
  <c r="E180" i="1"/>
  <c r="C168" i="2"/>
  <c r="E168" i="1"/>
  <c r="C156" i="2"/>
  <c r="E156" i="1"/>
  <c r="C144" i="2"/>
  <c r="E144" i="1"/>
  <c r="C132" i="2"/>
  <c r="E132" i="1"/>
  <c r="C120" i="2"/>
  <c r="E120" i="1"/>
  <c r="C104" i="2"/>
  <c r="E104" i="1"/>
  <c r="C92" i="2"/>
  <c r="E92" i="1"/>
  <c r="C78" i="2"/>
  <c r="E78" i="1"/>
  <c r="C66" i="2"/>
  <c r="E66" i="1"/>
  <c r="C233" i="2"/>
  <c r="E233" i="1"/>
  <c r="C137" i="2"/>
  <c r="E137" i="1"/>
  <c r="C3" i="2"/>
  <c r="E3" i="1"/>
  <c r="C195" i="2"/>
  <c r="E195" i="1"/>
  <c r="C39" i="2"/>
  <c r="E39" i="1"/>
  <c r="C217" i="2"/>
  <c r="E217" i="1"/>
  <c r="C49" i="2"/>
  <c r="E49" i="1"/>
  <c r="C25" i="2"/>
  <c r="E25" i="1"/>
  <c r="C263" i="2"/>
  <c r="E263" i="1"/>
  <c r="C239" i="2"/>
  <c r="E239" i="1"/>
  <c r="C215" i="2"/>
  <c r="E215" i="1"/>
  <c r="C203" i="2"/>
  <c r="E203" i="1"/>
  <c r="C179" i="2"/>
  <c r="E179" i="1"/>
  <c r="C155" i="2"/>
  <c r="E155" i="1"/>
  <c r="C131" i="2"/>
  <c r="E131" i="1"/>
  <c r="C103" i="2"/>
  <c r="E103" i="1"/>
  <c r="C77" i="2"/>
  <c r="E77" i="1"/>
  <c r="C5" i="2"/>
  <c r="E5" i="1"/>
  <c r="C161" i="2"/>
  <c r="E161" i="1"/>
  <c r="C29" i="2"/>
  <c r="E29" i="1"/>
  <c r="C219" i="2"/>
  <c r="E219" i="1"/>
  <c r="C147" i="2"/>
  <c r="E147" i="1"/>
  <c r="C14" i="2"/>
  <c r="E14" i="1"/>
  <c r="C229" i="2"/>
  <c r="E229" i="1"/>
  <c r="C63" i="2"/>
  <c r="E63" i="1"/>
  <c r="C37" i="2"/>
  <c r="E37" i="1"/>
  <c r="C12" i="2"/>
  <c r="E12" i="1"/>
  <c r="C251" i="2"/>
  <c r="E251" i="1"/>
  <c r="C227" i="2"/>
  <c r="E227" i="1"/>
  <c r="C191" i="2"/>
  <c r="E191" i="1"/>
  <c r="C167" i="2"/>
  <c r="E167" i="1"/>
  <c r="C143" i="2"/>
  <c r="E143" i="1"/>
  <c r="C119" i="2"/>
  <c r="E119" i="1"/>
  <c r="C91" i="2"/>
  <c r="E91" i="1"/>
  <c r="C65" i="2"/>
  <c r="E65" i="1"/>
  <c r="C60" i="2"/>
  <c r="E60" i="1"/>
  <c r="C48" i="2"/>
  <c r="E48" i="1"/>
  <c r="C36" i="2"/>
  <c r="E36" i="1"/>
  <c r="C24" i="2"/>
  <c r="E24" i="1"/>
  <c r="C11" i="2"/>
  <c r="E11" i="1"/>
  <c r="C262" i="2"/>
  <c r="E262" i="1"/>
  <c r="C250" i="2"/>
  <c r="E250" i="1"/>
  <c r="C238" i="2"/>
  <c r="E238" i="1"/>
  <c r="C226" i="2"/>
  <c r="E226" i="1"/>
  <c r="C214" i="2"/>
  <c r="E214" i="1"/>
  <c r="C202" i="2"/>
  <c r="E202" i="1"/>
  <c r="C190" i="2"/>
  <c r="E190" i="1"/>
  <c r="C178" i="2"/>
  <c r="E178" i="1"/>
  <c r="C166" i="2"/>
  <c r="E166" i="1"/>
  <c r="C154" i="2"/>
  <c r="E154" i="1"/>
  <c r="C142" i="2"/>
  <c r="E142" i="1"/>
  <c r="C130" i="2"/>
  <c r="E130" i="1"/>
  <c r="C118" i="2"/>
  <c r="E118" i="1"/>
  <c r="C102" i="2"/>
  <c r="E102" i="1"/>
  <c r="C90" i="2"/>
  <c r="E90" i="1"/>
  <c r="C76" i="2"/>
  <c r="E76" i="1"/>
  <c r="C64" i="2"/>
  <c r="E64" i="1"/>
  <c r="C55" i="2"/>
  <c r="E55" i="1"/>
  <c r="C35" i="2"/>
  <c r="E35" i="1"/>
  <c r="C261" i="2"/>
  <c r="E261" i="1"/>
  <c r="C237" i="2"/>
  <c r="E237" i="1"/>
  <c r="C213" i="2"/>
  <c r="E213" i="1"/>
  <c r="C189" i="2"/>
  <c r="E189" i="1"/>
  <c r="C165" i="2"/>
  <c r="E165" i="1"/>
  <c r="C141" i="2"/>
  <c r="E141" i="1"/>
  <c r="C117" i="2"/>
  <c r="E117" i="1"/>
  <c r="C89" i="2"/>
  <c r="E89" i="1"/>
  <c r="C7" i="2"/>
  <c r="E7" i="1"/>
  <c r="C245" i="2"/>
  <c r="E245" i="1"/>
  <c r="C23" i="2"/>
  <c r="E23" i="1"/>
  <c r="C249" i="2"/>
  <c r="E249" i="1"/>
  <c r="C225" i="2"/>
  <c r="E225" i="1"/>
  <c r="C201" i="2"/>
  <c r="E201" i="1"/>
  <c r="C177" i="2"/>
  <c r="E177" i="1"/>
  <c r="C153" i="2"/>
  <c r="E153" i="1"/>
  <c r="C129" i="2"/>
  <c r="E129" i="1"/>
  <c r="C101" i="2"/>
  <c r="E101" i="1"/>
  <c r="C75" i="2"/>
  <c r="E75" i="1"/>
  <c r="C58" i="2"/>
  <c r="E58" i="1"/>
  <c r="C46" i="2"/>
  <c r="E46" i="1"/>
  <c r="C34" i="2"/>
  <c r="E34" i="1"/>
  <c r="C22" i="2"/>
  <c r="E22" i="1"/>
  <c r="C9" i="2"/>
  <c r="E9" i="1"/>
  <c r="C260" i="2"/>
  <c r="E260" i="1"/>
  <c r="C248" i="2"/>
  <c r="E248" i="1"/>
  <c r="C236" i="2"/>
  <c r="E236" i="1"/>
  <c r="C224" i="2"/>
  <c r="E224" i="1"/>
  <c r="C212" i="2"/>
  <c r="E212" i="1"/>
  <c r="C200" i="2"/>
  <c r="E200" i="1"/>
  <c r="C188" i="2"/>
  <c r="E188" i="1"/>
  <c r="C176" i="2"/>
  <c r="E176" i="1"/>
  <c r="C164" i="2"/>
  <c r="E164" i="1"/>
  <c r="C152" i="2"/>
  <c r="E152" i="1"/>
  <c r="C140" i="2"/>
  <c r="E140" i="1"/>
  <c r="C128" i="2"/>
  <c r="E128" i="1"/>
  <c r="C116" i="2"/>
  <c r="E116" i="1"/>
  <c r="C100" i="2"/>
  <c r="E100" i="1"/>
  <c r="C88" i="2"/>
  <c r="E88" i="1"/>
  <c r="C74" i="2"/>
  <c r="E74" i="1"/>
  <c r="C47" i="2"/>
  <c r="E47" i="1"/>
  <c r="C57" i="2"/>
  <c r="E57" i="1"/>
  <c r="C33" i="2"/>
  <c r="E33" i="1"/>
  <c r="C8" i="2"/>
  <c r="E8" i="1"/>
  <c r="C247" i="2"/>
  <c r="E247" i="1"/>
  <c r="C223" i="2"/>
  <c r="E223" i="1"/>
  <c r="C199" i="2"/>
  <c r="E199" i="1"/>
  <c r="C175" i="2"/>
  <c r="E175" i="1"/>
  <c r="C151" i="2"/>
  <c r="E151" i="1"/>
  <c r="C127" i="2"/>
  <c r="E127" i="1"/>
  <c r="C99" i="2"/>
  <c r="E99" i="1"/>
  <c r="C73" i="2"/>
  <c r="E73" i="1"/>
  <c r="C59" i="2"/>
  <c r="E59" i="1"/>
  <c r="C10" i="2"/>
  <c r="E10" i="1"/>
  <c r="C45" i="2"/>
  <c r="E45" i="1"/>
  <c r="C21" i="2"/>
  <c r="E21" i="1"/>
  <c r="C259" i="2"/>
  <c r="E259" i="1"/>
  <c r="C235" i="2"/>
  <c r="E235" i="1"/>
  <c r="C211" i="2"/>
  <c r="E211" i="1"/>
  <c r="C187" i="2"/>
  <c r="E187" i="1"/>
  <c r="C163" i="2"/>
  <c r="E163" i="1"/>
  <c r="C139" i="2"/>
  <c r="E139" i="1"/>
  <c r="C115" i="2"/>
  <c r="E115" i="1"/>
  <c r="C85" i="2"/>
  <c r="E85" i="1"/>
  <c r="C56" i="2"/>
  <c r="E56" i="1"/>
  <c r="C44" i="2"/>
  <c r="E44" i="1"/>
  <c r="C32" i="2"/>
  <c r="E32" i="1"/>
  <c r="C20" i="2"/>
  <c r="E20" i="1"/>
  <c r="C6" i="2"/>
  <c r="E6" i="1"/>
  <c r="C258" i="2"/>
  <c r="E258" i="1"/>
  <c r="C246" i="2"/>
  <c r="E246" i="1"/>
  <c r="C234" i="2"/>
  <c r="E234" i="1"/>
  <c r="C222" i="2"/>
  <c r="E222" i="1"/>
  <c r="C210" i="2"/>
  <c r="E210" i="1"/>
  <c r="C198" i="2"/>
  <c r="E198" i="1"/>
  <c r="C186" i="2"/>
  <c r="E186" i="1"/>
  <c r="C174" i="2"/>
  <c r="E174" i="1"/>
  <c r="C162" i="2"/>
  <c r="E162" i="1"/>
  <c r="C150" i="2"/>
  <c r="E150" i="1"/>
  <c r="C138" i="2"/>
  <c r="E138" i="1"/>
  <c r="C126" i="2"/>
  <c r="E126" i="1"/>
  <c r="C114" i="2"/>
  <c r="E114" i="1"/>
  <c r="C98" i="2"/>
  <c r="E98" i="1"/>
  <c r="C84" i="2"/>
  <c r="E84" i="1"/>
  <c r="C72" i="2"/>
  <c r="E72" i="1"/>
  <c r="C43" i="2"/>
  <c r="E43" i="1"/>
  <c r="C197" i="2"/>
  <c r="E197" i="1"/>
  <c r="C97" i="2"/>
  <c r="E97" i="1"/>
  <c r="C71" i="2"/>
  <c r="E71" i="1"/>
  <c r="C209" i="2"/>
  <c r="E209" i="1"/>
  <c r="C113" i="2"/>
  <c r="E113" i="1"/>
  <c r="C83" i="2"/>
  <c r="E83" i="1"/>
  <c r="C54" i="2"/>
  <c r="E54" i="1"/>
  <c r="C42" i="2"/>
  <c r="E42" i="1"/>
  <c r="C30" i="2"/>
  <c r="E30" i="1"/>
  <c r="C17" i="2"/>
  <c r="E17" i="1"/>
  <c r="C4" i="2"/>
  <c r="E4" i="1"/>
  <c r="C256" i="2"/>
  <c r="E256" i="1"/>
  <c r="C244" i="2"/>
  <c r="E244" i="1"/>
  <c r="C232" i="2"/>
  <c r="E232" i="1"/>
  <c r="C220" i="2"/>
  <c r="E220" i="1"/>
  <c r="C208" i="2"/>
  <c r="E208" i="1"/>
  <c r="C196" i="2"/>
  <c r="E196" i="1"/>
  <c r="C184" i="2"/>
  <c r="E184" i="1"/>
  <c r="C172" i="2"/>
  <c r="E172" i="1"/>
  <c r="C160" i="2"/>
  <c r="E160" i="1"/>
  <c r="C148" i="2"/>
  <c r="E148" i="1"/>
  <c r="C136" i="2"/>
  <c r="E136" i="1"/>
  <c r="C124" i="2"/>
  <c r="E124" i="1"/>
  <c r="C112" i="2"/>
  <c r="E112" i="1"/>
  <c r="C96" i="2"/>
  <c r="E96" i="1"/>
  <c r="C82" i="2"/>
  <c r="E82" i="1"/>
  <c r="C70" i="2"/>
  <c r="E70" i="1"/>
  <c r="C31" i="2"/>
  <c r="E31" i="1"/>
  <c r="C185" i="2"/>
  <c r="E185" i="1"/>
  <c r="C53" i="2"/>
  <c r="E53" i="1"/>
  <c r="C243" i="2"/>
  <c r="E243" i="1"/>
  <c r="C159" i="2"/>
  <c r="E159" i="1"/>
  <c r="C123" i="2"/>
  <c r="E123" i="1"/>
  <c r="C95" i="2"/>
  <c r="E95" i="1"/>
  <c r="C81" i="2"/>
  <c r="E81" i="1"/>
  <c r="C283" i="2"/>
  <c r="C290" i="2"/>
  <c r="C293" i="2"/>
  <c r="C292" i="2"/>
  <c r="C279" i="2"/>
  <c r="C278" i="2"/>
  <c r="C272" i="2"/>
  <c r="C285" i="2"/>
  <c r="C295" i="2"/>
  <c r="C280" i="2"/>
  <c r="C298" i="2"/>
  <c r="C291" i="2"/>
  <c r="C288" i="2"/>
  <c r="C294" i="2"/>
  <c r="C289" i="2"/>
  <c r="C299" i="2"/>
  <c r="C277" i="2"/>
  <c r="C287" i="2"/>
  <c r="C265" i="2"/>
  <c r="C275" i="2"/>
  <c r="C281" i="2"/>
  <c r="C286" i="2"/>
  <c r="C268" i="2"/>
  <c r="C284" i="2"/>
  <c r="C267" i="2"/>
  <c r="C274" i="2"/>
  <c r="C269" i="2"/>
  <c r="C282" i="2"/>
  <c r="C266" i="2"/>
  <c r="C300" i="2"/>
  <c r="C264" i="2"/>
  <c r="C296" i="2"/>
  <c r="C297" i="2"/>
  <c r="C270" i="2"/>
  <c r="C273" i="2"/>
  <c r="C276" i="2"/>
  <c r="C271" i="2"/>
  <c r="K7" i="3"/>
  <c r="F8" i="3"/>
  <c r="E31" i="3"/>
  <c r="E32" i="3"/>
  <c r="K8" i="3" l="1"/>
  <c r="F9" i="3"/>
  <c r="E33" i="3"/>
  <c r="E34" i="3"/>
  <c r="K9" i="3" l="1"/>
  <c r="F10" i="3"/>
  <c r="K10" i="3" l="1"/>
  <c r="F11" i="3"/>
  <c r="K11" i="3" l="1"/>
  <c r="F12" i="3"/>
  <c r="K12" i="3" l="1"/>
  <c r="F13" i="3"/>
  <c r="K13" i="3" l="1"/>
  <c r="F14" i="3"/>
  <c r="K14" i="3" l="1"/>
  <c r="F15" i="3"/>
  <c r="K15" i="3" l="1"/>
  <c r="F16" i="3"/>
  <c r="K16" i="3" l="1"/>
  <c r="F17" i="3"/>
  <c r="K17" i="3" l="1"/>
  <c r="F18" i="3"/>
  <c r="K18" i="3" l="1"/>
  <c r="F19" i="3"/>
  <c r="K19" i="3" l="1"/>
  <c r="F20" i="3"/>
  <c r="K20" i="3" l="1"/>
  <c r="F21" i="3"/>
  <c r="K21" i="3" l="1"/>
  <c r="F22" i="3"/>
  <c r="K22" i="3" l="1"/>
  <c r="F23" i="3"/>
  <c r="K23" i="3" l="1"/>
  <c r="F24" i="3"/>
  <c r="K24" i="3" l="1"/>
  <c r="F25" i="3"/>
  <c r="K25" i="3" l="1"/>
  <c r="F26" i="3"/>
  <c r="K26" i="3" l="1"/>
  <c r="F27" i="3"/>
  <c r="K27" i="3" l="1"/>
  <c r="F28" i="3"/>
  <c r="K28" i="3" l="1"/>
  <c r="F29" i="3"/>
  <c r="K29" i="3" l="1"/>
  <c r="F30" i="3"/>
  <c r="K30" i="3" l="1"/>
  <c r="F31" i="3"/>
  <c r="K31" i="3" l="1"/>
  <c r="F32" i="3"/>
  <c r="K32" i="3" l="1"/>
  <c r="F33" i="3"/>
  <c r="K33" i="3" l="1"/>
  <c r="F34" i="3"/>
  <c r="K34"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<sst xmlns="http://schemas.openxmlformats.org/spreadsheetml/2006/main" count="1070" uniqueCount="466">
  <si>
    <t>start</t>
  </si>
  <si>
    <t>groundVehicles</t>
  </si>
  <si>
    <t>deprecated</t>
  </si>
  <si>
    <t>otherParts</t>
  </si>
  <si>
    <t>basicRocketry</t>
  </si>
  <si>
    <t>basicCryoRocketry</t>
  </si>
  <si>
    <t>soundingRockets</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</si>
  <si>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</si>
  <si>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</si>
  <si>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</si>
  <si>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</si>
  <si>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</si>
  <si>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</si>
  <si>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</si>
  <si>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</si>
  <si>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</si>
  <si>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</si>
  <si>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</si>
  <si>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</si>
  <si>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</si>
  <si>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</si>
  <si>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</si>
  <si>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</si>
  <si>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</si>
  <si>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</si>
  <si>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</si>
  <si>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</si>
  <si>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</si>
  <si>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</si>
  <si>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</si>
  <si>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</si>
  <si>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</si>
  <si>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</si>
  <si>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</si>
  <si>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</si>
  <si>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</si>
  <si>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</si>
  <si>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</si>
  <si>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</si>
  <si>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</si>
  <si>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</si>
  <si>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</si>
  <si>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</si>
  <si>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</si>
  <si>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</si>
  <si>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</si>
  <si>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</si>
  <si>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</si>
  <si>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</si>
  <si>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</si>
  <si>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</si>
  <si>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</si>
  <si>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earlyProbes</t>
  </si>
  <si>
    <t>miniaturization</t>
  </si>
  <si>
    <t>electrics</t>
  </si>
  <si>
    <t>basicProbes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</si>
  <si>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</si>
  <si>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</si>
  <si>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</si>
  <si>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</si>
  <si>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</si>
  <si>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</si>
  <si>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</si>
  <si>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</si>
  <si>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</si>
  <si>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</si>
  <si>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</si>
  <si>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</si>
  <si>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</si>
  <si>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</si>
  <si>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</si>
  <si>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</si>
  <si>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</si>
  <si>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</si>
  <si>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</si>
  <si>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</si>
  <si>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</si>
  <si>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</si>
  <si>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</si>
  <si>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</si>
  <si>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</si>
  <si>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</si>
  <si>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</si>
  <si>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</si>
  <si>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</si>
  <si>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</si>
  <si>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</si>
  <si>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</si>
  <si>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</si>
  <si>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</si>
  <si>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</si>
  <si>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</si>
  <si>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</si>
  <si>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</si>
  <si>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</si>
  <si>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</si>
  <si>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</si>
  <si>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</si>
  <si>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</si>
  <si>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</si>
  <si>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</si>
  <si>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</si>
  <si>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</si>
  <si>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</si>
  <si>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</si>
  <si>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</si>
  <si>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</si>
  <si>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</si>
  <si>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</si>
  <si>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</si>
  <si>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</si>
  <si>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</si>
  <si>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</si>
  <si>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</si>
  <si>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</si>
  <si>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</si>
  <si>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</si>
  <si>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</si>
  <si>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primitiveBoosters</t>
  </si>
  <si>
    <t>basicHypergolicRocketry</t>
  </si>
  <si>
    <t>generalHypergolicRocketry</t>
  </si>
  <si>
    <t>advancedHypergolicRocketry</t>
  </si>
  <si>
    <t>heavyHypergolicRocketry</t>
  </si>
  <si>
    <t>heavierHypergolicRocketry</t>
  </si>
  <si>
    <t>evenHeavierHypergolicRocketry</t>
  </si>
  <si>
    <t>firstFlight</t>
  </si>
  <si>
    <t>earlyConstruction</t>
  </si>
  <si>
    <t>nonCommericalFlight</t>
  </si>
  <si>
    <t>testPilots</t>
  </si>
  <si>
    <t>airLaunch</t>
  </si>
  <si>
    <t>basicLanding</t>
  </si>
  <si>
    <t>algebra</t>
  </si>
  <si>
    <t>exoticControl</t>
  </si>
  <si>
    <t>exoticPropulsion</t>
  </si>
  <si>
    <t>hugeBoosters</t>
  </si>
  <si>
    <t>veryHeavyCryoRocketry</t>
  </si>
  <si>
    <t>veryHeavyHypergolicRocketry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</si>
  <si>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</si>
  <si>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</si>
  <si>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</si>
  <si>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</si>
  <si>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</si>
  <si>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</si>
  <si>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</si>
  <si>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</si>
  <si>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</si>
  <si>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</si>
  <si>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</si>
  <si>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</si>
  <si>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</si>
  <si>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</si>
  <si>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</si>
  <si>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</si>
  <si>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</si>
  <si>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</si>
  <si>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</si>
  <si>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</si>
  <si>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</si>
  <si>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</si>
  <si>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</si>
  <si>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</si>
  <si>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</si>
  <si>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</si>
  <si>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</si>
  <si>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</si>
  <si>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</si>
  <si>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experimentalHypergolicRocketry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</si>
  <si>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</si>
  <si>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</si>
  <si>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</si>
  <si>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</si>
  <si>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</si>
  <si>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</si>
  <si>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</si>
  <si>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</si>
  <si>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</si>
  <si>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</si>
  <si>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</si>
  <si>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</si>
  <si>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</si>
  <si>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</si>
  <si>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</si>
  <si>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</si>
  <si>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</si>
  <si>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</si>
  <si>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</si>
  <si>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</si>
  <si>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</si>
  <si>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</si>
  <si>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</si>
  <si>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</si>
  <si>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</si>
  <si>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</si>
  <si>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</si>
  <si>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</si>
  <si>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</si>
  <si>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</si>
  <si>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</si>
  <si>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</si>
  <si>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</si>
  <si>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</si>
  <si>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</si>
  <si>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</si>
  <si>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</si>
  <si>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</si>
  <si>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</si>
  <si>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</si>
  <si>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</si>
  <si>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</si>
  <si>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</si>
  <si>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</si>
  <si>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</si>
  <si>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giganticHypergolicRocketry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</si>
  <si>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</si>
  <si>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</si>
  <si>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</si>
  <si>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</si>
  <si>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</si>
  <si>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</si>
  <si>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</si>
  <si>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</si>
  <si>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</si>
  <si>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primitiveFuelSystems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</si>
  <si>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</si>
  <si>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</si>
  <si>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</si>
  <si>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</si>
  <si>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</si>
  <si>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</si>
  <si>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</si>
  <si>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</si>
  <si>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</si>
  <si>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</si>
  <si>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</si>
  <si>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</si>
  <si>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</si>
  <si>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colossalHypergolicRocketry</t>
  </si>
  <si>
    <t>colossalRocketry</t>
  </si>
  <si>
    <t>extremeFuelStorage</t>
  </si>
  <si>
    <t>flexibleSolarTech</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</si>
  <si>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</si>
  <si>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</si>
  <si>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</si>
  <si>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</si>
  <si>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</si>
  <si>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</si>
  <si>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</si>
  <si>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</si>
  <si>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</si>
  <si>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</si>
  <si>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</si>
  <si>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</si>
  <si>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</si>
  <si>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</si>
  <si>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</si>
  <si>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</si>
  <si>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</si>
  <si>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</si>
  <si>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</si>
  <si>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</si>
  <si>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Reworking  existing node</t>
  </si>
  <si>
    <t>New Node</t>
  </si>
  <si>
    <t>Node added by Mod</t>
  </si>
  <si>
    <t>generalLaunchPad</t>
  </si>
  <si>
    <t>launchPlates</t>
  </si>
  <si>
    <t>launchStands</t>
  </si>
  <si>
    <t>soyuzLaunchBase</t>
  </si>
  <si>
    <t>saturnLaunchPad</t>
  </si>
  <si>
    <t>shuttleLaunchPad</t>
  </si>
  <si>
    <t>basicLaunchStands</t>
  </si>
  <si>
    <t>Tier</t>
  </si>
  <si>
    <t>Nodes</t>
  </si>
  <si>
    <t>Premium</t>
  </si>
  <si>
    <t>primitiveFlightControl</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</si>
  <si>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</si>
  <si>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</si>
  <si>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</si>
  <si>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</si>
  <si>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</si>
  <si>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</si>
  <si>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</si>
  <si>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</si>
  <si>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</si>
  <si>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</si>
  <si>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</si>
  <si>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</si>
  <si>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</si>
  <si>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</si>
  <si>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</si>
  <si>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</si>
  <si>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</si>
  <si>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</si>
  <si>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</si>
  <si>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</si>
  <si>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</si>
  <si>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</si>
  <si>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</si>
  <si>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</si>
  <si>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</si>
  <si>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</si>
  <si>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</si>
  <si>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</si>
  <si>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Sounding Rockets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</si>
  <si>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</si>
  <si>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</si>
  <si>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</si>
  <si>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</si>
  <si>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</si>
  <si>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</si>
  <si>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</si>
  <si>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</si>
  <si>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</si>
  <si>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</si>
  <si>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</si>
  <si>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</si>
  <si>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</si>
  <si>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</si>
  <si>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</si>
  <si>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</si>
  <si>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</si>
  <si>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</si>
  <si>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</si>
  <si>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</si>
  <si>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</si>
  <si>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</si>
  <si>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</si>
  <si>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</si>
  <si>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</si>
  <si>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</si>
  <si>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</si>
  <si>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</si>
  <si>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</si>
  <si>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Hypergolic Rocketry</t>
  </si>
  <si>
    <t>Primitive Flight Control</t>
  </si>
  <si>
    <t>Primitive Fuel Systems</t>
  </si>
  <si>
    <t>General Hypergolic Rocketry</t>
  </si>
  <si>
    <t>Basic Flight Control</t>
  </si>
  <si>
    <t>Early Fuel Systems</t>
  </si>
  <si>
    <t>Basic Fuel Systems</t>
  </si>
  <si>
    <t>Heavy Hypergolic Rocketry</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</si>
  <si>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</si>
  <si>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</si>
  <si>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</si>
  <si>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</si>
  <si>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Early Solid Rockets are critical to show that our space program is awesome sauce.</t>
  </si>
  <si>
    <t>We have some high quality duct tape holding these parts together!</t>
  </si>
  <si>
    <t>The first flight (after several large explosions)</t>
  </si>
  <si>
    <t>Solve for X?  I was first told that X equals 5 and then later told that X equals 10.  How can I solve for something that equals one thing and all things simultaneously!?</t>
  </si>
  <si>
    <t>Kiwi Tech Tree</t>
  </si>
  <si>
    <t>Community Tech Tree</t>
  </si>
  <si>
    <t>Early Actuators</t>
  </si>
  <si>
    <t>Heavier Hypergolic Rocketry</t>
  </si>
  <si>
    <t>Even Heavier Hypergolic Rocketry</t>
  </si>
  <si>
    <t>Even Heavier Rocketry</t>
  </si>
  <si>
    <t>Very Heavy Hypergolic Rocketry</t>
  </si>
  <si>
    <t>Experimental Hypergolic Rocketry</t>
  </si>
  <si>
    <t>Gigantic Hypergolic Rocketry</t>
  </si>
  <si>
    <t>Aerographite</t>
  </si>
  <si>
    <t>Colossal Hypergolic Rocketry</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</si>
  <si>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</si>
  <si>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</si>
  <si>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</si>
  <si>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</si>
  <si>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</si>
  <si>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</si>
  <si>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</si>
  <si>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</si>
  <si>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</si>
  <si>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</si>
  <si>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</si>
  <si>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</si>
  <si>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</si>
  <si>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</si>
  <si>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</si>
  <si>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</si>
  <si>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We learned that you cannot just use Liquid Hydrogen or Methane instead of Liquid Fuel for the same rocket design.</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</si>
  <si>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</si>
  <si>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</si>
  <si>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</si>
  <si>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</si>
  <si>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</si>
  <si>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</si>
  <si>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</si>
  <si>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</si>
  <si>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</si>
  <si>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</si>
  <si>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</si>
  <si>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</si>
  <si>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</si>
  <si>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</si>
  <si>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Just read the description in the box below and add: using cryogenic fuel.</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</si>
  <si>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</si>
  <si>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</si>
  <si>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</si>
  <si>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</si>
  <si>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</si>
  <si>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</si>
  <si>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</si>
  <si>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</si>
  <si>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</si>
  <si>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</si>
  <si>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</si>
  <si>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</si>
  <si>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</si>
  <si>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Primitive Solid Rocket Boosters</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</si>
  <si>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</si>
  <si>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</si>
  <si>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</si>
  <si>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</si>
  <si>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</si>
  <si>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</si>
  <si>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</si>
  <si>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</si>
  <si>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</si>
  <si>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</si>
  <si>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</si>
  <si>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</si>
  <si>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</si>
  <si>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</si>
  <si>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</si>
  <si>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</si>
  <si>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</si>
  <si>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</si>
  <si>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</si>
  <si>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</si>
  <si>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</si>
  <si>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</si>
  <si>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</si>
  <si>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</si>
  <si>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</si>
  <si>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</si>
  <si>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</si>
  <si>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</si>
  <si>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</si>
  <si>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</si>
  <si>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</si>
  <si>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</si>
  <si>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</si>
  <si>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</si>
  <si>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</si>
  <si>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</si>
  <si>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</si>
  <si>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</si>
  <si>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</si>
  <si>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</si>
  <si>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</si>
  <si>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</si>
  <si>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</si>
  <si>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</si>
  <si>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</si>
  <si>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</si>
  <si>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</si>
  <si>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</si>
  <si>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</si>
  <si>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</si>
  <si>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</si>
  <si>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</si>
  <si>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</si>
  <si>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</si>
  <si>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</si>
  <si>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fuel</t>
  </si>
  <si>
    <t>#LOC_CTT_exoticFuelStorage_title</t>
  </si>
  <si>
    <t>#LOC_CTT_exoticFuelStorage_description</t>
  </si>
  <si>
    <t>CommunityTechTree/UI/ctt_icon_exoticFuelStorage</t>
  </si>
  <si>
    <t>#LOC_CTT_extremeFuelStorage_title</t>
  </si>
  <si>
    <t>#LOC_CTT_extremeFuelStorage_description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</si>
</sst>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39">
    <xf numFmtId="0" fontId="0" fillId="0" borderId="0" xfId="0"/>
    <xf numFmtId="0" fontId="1" fillId="0" borderId="0" xfId="0" applyFont="1"/>
    <xf numFmtId="0" fontId="1" fillId="4" borderId="0" xfId="0" applyFont="1" applyFill="1"/>
    <xf numFmtId="0" fontId="1" fillId="0" borderId="0" xfId="0" applyFont="1" applyFill="1"/>
    <xf numFmtId="0" fontId="1" fillId="5" borderId="0" xfId="0" applyFont="1" applyFill="1"/>
    <xf numFmtId="0" fontId="1" fillId="0" borderId="0" xfId="0" applyFont="1" applyAlignment="1">
      <alignment horizontal="right"/>
    </xf>
    <xf numFmtId="0" fontId="1" fillId="2" borderId="0" xfId="0" applyFont="1" applyFill="1" applyAlignment="1">
      <alignment horizontal="right"/>
    </xf>
    <xf numFmtId="0" fontId="1" fillId="3" borderId="0" xfId="0" applyFont="1" applyFill="1" applyAlignment="1">
      <alignment horizontal="right"/>
    </xf>
    <xf numFmtId="0" fontId="1" fillId="0" borderId="0" xfId="0" applyFont="1" applyFill="1" applyAlignment="1">
      <alignment horizontal="right"/>
    </xf>
    <xf numFmtId="0" fontId="1" fillId="5"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0" xfId="0" applyBorder="1"/>
    <xf numFmtId="0" fontId="0" fillId="0" borderId="12" xfId="0" applyFont="1" applyBorder="1" applyAlignment="1">
      <alignment horizontal="right"/>
    </xf>
    <xf numFmtId="0" fontId="0" fillId="0" borderId="11"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1" xfId="0"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alignment horizontal="center"/>
    </xf>
    <xf numFmtId="0" fontId="3" fillId="0" borderId="0" xfId="0" applyFont="1" applyAlignment="1">
      <alignment horizontal="center"/>
    </xf>
    <xf numFmtId="0" fontId="0" fillId="0" borderId="0" xfId="0" applyAlignment="1"/>
    <xf numFmtId="0" fontId="0" fillId="2" borderId="0" xfId="0" applyFill="1"/>
    <xf numFmtId="0" fontId="5" fillId="0" borderId="1" xfId="0" applyFont="1" applyBorder="1" applyAlignment="1">
      <alignment horizontal="center"/>
    </xf>
    <xf numFmtId="0" fontId="5" fillId="0" borderId="3" xfId="0" applyFont="1" applyBorder="1" applyAlignment="1">
      <alignment horizontal="center"/>
    </xf>
    <xf numFmtId="0" fontId="3" fillId="0" borderId="12" xfId="0" applyFont="1" applyBorder="1" applyAlignment="1">
      <alignment horizontal="center"/>
    </xf>
    <xf numFmtId="0" fontId="3" fillId="0" borderId="11" xfId="0" applyFont="1" applyBorder="1" applyAlignment="1">
      <alignment horizontal="center"/>
    </xf>
    <xf numFmtId="0" fontId="0" fillId="0" borderId="0" xfId="0" applyFont="1" applyFill="1" applyBorder="1" applyAlignment="1">
      <alignment horizontal="right"/>
    </xf>
    <xf numFmtId="0" fontId="0" fillId="0" borderId="1"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3" borderId="0" xfId="0" applyFill="1"/>
  </cellXfs>
  <cellStyles count="2">
    <cellStyle name="Comma" xfId="1" builtinId="3"/>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Table1" displayName="Table1" ref="A2:O300" totalsRowShown="0">
  <autoFilter ref="A2:O300" xr:uid="{C87C8C3E-97BA-4370-99F9-1BA626211837}"/>
  <tableColumns count="15">
    <tableColumn id="1" xr3:uid="{75BB9518-1192-45D8-A6E0-1D8C7EF2AC07}" name="id" dataDxfId="3">
      <calculatedColumnFormula>IF(ids!A2&lt;&gt;"",ids!A2,"")</calculatedColumnFormula>
    </tableColumn>
    <tableColumn id="2" xr3:uid="{70710B09-E692-4BD4-82C8-37E9E9F7566E}" name="tier" dataDxfId="2">
      <calculatedColumnFormula>VLOOKUP(Table1[[#This Row],[id]],Outline!$A$3:$C$300,2,FALSE)</calculatedColumnFormula>
    </tableColumn>
    <tableColumn id="3" xr3:uid="{D7FBCB3E-AC23-4CDD-BDDA-9CF557799156}" name="row" dataDxfId="1">
      <calculatedColumnFormula>VLOOKUP(Table1[[#This Row],[id]],Outline!$A$3:$C$300,3,FALSE)</calculatedColumnFormula>
    </tableColumn>
    <tableColumn id="4" xr3:uid="{22A16191-BBB7-4515-802B-DE881E59DFE7}" name="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14" xr3:uid="{53378E67-1405-4966-81A3-C6CF12211FD6}" name="mod"/>
    <tableColumn id="15" xr3:uid="{60A2BFE3-CE12-4199-936D-D9567E1F579E}" name="Code" dataDxfId="0">
      <calculatedColumnFormula>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A1CBD4-FDB8-4CE1-AE48-90534A55E93A}" name="tableID" displayName="tableID" ref="A1:A262" totalsRowShown="0">
  <autoFilter ref="A1:A262" xr:uid="{D0C760DF-6287-492C-925C-AF053D5EC287}"/>
  <tableColumns count="1">
    <tableColumn id="1" xr3:uid="{7B047458-6037-475E-AE59-DAEA3E642A43}" name="i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1:K34"/>
  <sheetViews>
    <sheetView showGridLines="0" workbookViewId="0">
      <selection activeCell="D11" sqref="C11:D11"/>
    </sheetView>
  </sheetViews>
  <sheetFormatPr defaultRowHeight="14.5" x14ac:dyDescent="0.35"/>
  <cols>
    <col min="2" max="2" width="8.1796875" customWidth="1"/>
    <col min="3" max="10" width="13.6328125" customWidth="1"/>
    <col min="11" max="11" width="10.81640625" customWidth="1"/>
  </cols>
  <sheetData>
    <row r="1" spans="2:11" ht="21" x14ac:dyDescent="0.5">
      <c r="C1" s="29" t="s">
        <v>348</v>
      </c>
      <c r="D1" s="29"/>
      <c r="E1" s="29"/>
      <c r="F1" s="29"/>
      <c r="G1" s="29" t="s">
        <v>349</v>
      </c>
      <c r="H1" s="29"/>
      <c r="I1" s="29"/>
      <c r="J1" s="30"/>
      <c r="K1" s="13"/>
    </row>
    <row r="2" spans="2:11" x14ac:dyDescent="0.35">
      <c r="B2" s="16" t="s">
        <v>270</v>
      </c>
      <c r="C2" s="10" t="s">
        <v>271</v>
      </c>
      <c r="D2" s="17" t="s">
        <v>274</v>
      </c>
      <c r="E2" s="17" t="s">
        <v>275</v>
      </c>
      <c r="F2" s="18" t="s">
        <v>276</v>
      </c>
      <c r="G2" s="10" t="s">
        <v>271</v>
      </c>
      <c r="H2" s="17" t="s">
        <v>274</v>
      </c>
      <c r="I2" s="17" t="s">
        <v>275</v>
      </c>
      <c r="J2" s="17" t="s">
        <v>276</v>
      </c>
      <c r="K2" s="16" t="s">
        <v>272</v>
      </c>
    </row>
    <row r="3" spans="2:11" x14ac:dyDescent="0.35">
      <c r="B3" s="31">
        <v>-2</v>
      </c>
      <c r="C3" s="11">
        <f>COUNTIF(Outline!B$3:B$266,B3)</f>
        <v>1</v>
      </c>
      <c r="D3" s="19">
        <v>10001</v>
      </c>
      <c r="E3" s="21">
        <f t="shared" ref="E3:E6" si="0">D3*C3</f>
        <v>10001</v>
      </c>
      <c r="F3" s="20"/>
      <c r="G3" s="11"/>
      <c r="H3" s="19"/>
      <c r="I3" s="19"/>
      <c r="J3" s="19"/>
      <c r="K3" s="14"/>
    </row>
    <row r="4" spans="2:11" x14ac:dyDescent="0.35">
      <c r="B4" s="31">
        <v>-1.5</v>
      </c>
      <c r="C4" s="11">
        <f>COUNTIF(Outline!B$3:B$266,B4)</f>
        <v>0</v>
      </c>
      <c r="D4" s="19">
        <v>0</v>
      </c>
      <c r="E4" s="21">
        <f t="shared" si="0"/>
        <v>0</v>
      </c>
      <c r="F4" s="20"/>
      <c r="G4" s="11"/>
      <c r="H4" s="19"/>
      <c r="I4" s="19"/>
      <c r="J4" s="19"/>
      <c r="K4" s="14"/>
    </row>
    <row r="5" spans="2:11" x14ac:dyDescent="0.35">
      <c r="B5" s="31">
        <v>-1</v>
      </c>
      <c r="C5" s="11">
        <f>COUNTIF(Outline!B$3:B$266,B5)</f>
        <v>6</v>
      </c>
      <c r="D5" s="19">
        <v>15</v>
      </c>
      <c r="E5" s="21">
        <f t="shared" si="0"/>
        <v>90</v>
      </c>
      <c r="F5" s="20"/>
      <c r="G5" s="11"/>
      <c r="H5" s="19"/>
      <c r="I5" s="19"/>
      <c r="J5" s="19"/>
      <c r="K5" s="14"/>
    </row>
    <row r="6" spans="2:11" x14ac:dyDescent="0.35">
      <c r="B6" s="31">
        <v>-0.5</v>
      </c>
      <c r="C6" s="11">
        <f>COUNTIF(Outline!B$3:B$266,B6)</f>
        <v>0</v>
      </c>
      <c r="D6" s="19">
        <v>0</v>
      </c>
      <c r="E6" s="21">
        <f t="shared" si="0"/>
        <v>0</v>
      </c>
      <c r="F6" s="20"/>
      <c r="G6" s="11"/>
      <c r="H6" s="19"/>
      <c r="I6" s="19"/>
      <c r="J6" s="19"/>
      <c r="K6" s="14"/>
    </row>
    <row r="7" spans="2:11" x14ac:dyDescent="0.35">
      <c r="B7" s="31">
        <v>0</v>
      </c>
      <c r="C7" s="11">
        <f>COUNTIF(Outline!B$3:B$266,B7)</f>
        <v>1</v>
      </c>
      <c r="D7" s="19">
        <v>0</v>
      </c>
      <c r="E7" s="21">
        <f t="shared" ref="E7:E34" si="1">D7*C7</f>
        <v>0</v>
      </c>
      <c r="F7" s="20">
        <f t="shared" ref="F7:F34" si="2">F6+E7</f>
        <v>0</v>
      </c>
      <c r="G7" s="11">
        <v>1</v>
      </c>
      <c r="H7" s="19">
        <v>0</v>
      </c>
      <c r="I7" s="21">
        <f t="shared" ref="I7:I34" si="3">H7*G7</f>
        <v>0</v>
      </c>
      <c r="J7" s="21">
        <f t="shared" ref="J7:J34" si="4">J6+I7</f>
        <v>0</v>
      </c>
      <c r="K7" s="14" t="str">
        <f>IFERROR(TEXT((F7-J7)/J7,"0%"),"N/A")</f>
        <v>N/A</v>
      </c>
    </row>
    <row r="8" spans="2:11" x14ac:dyDescent="0.35">
      <c r="B8" s="31">
        <v>0.5</v>
      </c>
      <c r="C8" s="11">
        <f>COUNTIF(Outline!B$3:B$266,B8)</f>
        <v>3</v>
      </c>
      <c r="D8" s="19">
        <v>5</v>
      </c>
      <c r="E8" s="21">
        <f t="shared" si="1"/>
        <v>15</v>
      </c>
      <c r="F8" s="20">
        <f t="shared" si="2"/>
        <v>15</v>
      </c>
      <c r="G8" s="11">
        <v>0</v>
      </c>
      <c r="H8" s="19"/>
      <c r="I8" s="21">
        <f t="shared" si="3"/>
        <v>0</v>
      </c>
      <c r="J8" s="21">
        <f t="shared" si="4"/>
        <v>0</v>
      </c>
      <c r="K8" s="14" t="str">
        <f t="shared" ref="K8:K34" si="5">IFERROR(TEXT((F8-J8)/J8,"0%"),"N/A")</f>
        <v>N/A</v>
      </c>
    </row>
    <row r="9" spans="2:11" x14ac:dyDescent="0.35">
      <c r="B9" s="31">
        <v>1</v>
      </c>
      <c r="C9" s="11">
        <f>COUNTIF(Outline!B$3:B$266,B9)</f>
        <v>5</v>
      </c>
      <c r="D9" s="19">
        <v>5</v>
      </c>
      <c r="E9" s="21">
        <f t="shared" si="1"/>
        <v>25</v>
      </c>
      <c r="F9" s="20">
        <f t="shared" si="2"/>
        <v>40</v>
      </c>
      <c r="G9" s="11">
        <v>0</v>
      </c>
      <c r="H9" s="19"/>
      <c r="I9" s="21">
        <f t="shared" si="3"/>
        <v>0</v>
      </c>
      <c r="J9" s="21">
        <f t="shared" si="4"/>
        <v>0</v>
      </c>
      <c r="K9" s="14" t="str">
        <f t="shared" si="5"/>
        <v>N/A</v>
      </c>
    </row>
    <row r="10" spans="2:11" x14ac:dyDescent="0.35">
      <c r="B10" s="31">
        <v>1.5</v>
      </c>
      <c r="C10" s="11">
        <f>COUNTIF(Outline!B$3:B$266,B10)</f>
        <v>1</v>
      </c>
      <c r="D10" s="33">
        <f>ROUND(AVERAGE(D9,D11),0)</f>
        <v>8</v>
      </c>
      <c r="E10" s="21">
        <f t="shared" si="1"/>
        <v>8</v>
      </c>
      <c r="F10" s="20">
        <f t="shared" si="2"/>
        <v>48</v>
      </c>
      <c r="G10" s="11">
        <v>0</v>
      </c>
      <c r="H10" s="19"/>
      <c r="I10" s="21">
        <f t="shared" si="3"/>
        <v>0</v>
      </c>
      <c r="J10" s="21">
        <f t="shared" si="4"/>
        <v>0</v>
      </c>
      <c r="K10" s="14" t="str">
        <f t="shared" si="5"/>
        <v>N/A</v>
      </c>
    </row>
    <row r="11" spans="2:11" x14ac:dyDescent="0.35">
      <c r="B11" s="31">
        <v>2</v>
      </c>
      <c r="C11" s="11">
        <f>COUNTIF(Outline!B$3:B$266,B11)</f>
        <v>7</v>
      </c>
      <c r="D11" s="33">
        <v>10</v>
      </c>
      <c r="E11" s="21">
        <f t="shared" si="1"/>
        <v>70</v>
      </c>
      <c r="F11" s="20">
        <f t="shared" si="2"/>
        <v>118</v>
      </c>
      <c r="G11" s="11">
        <v>2</v>
      </c>
      <c r="H11" s="19">
        <v>5</v>
      </c>
      <c r="I11" s="21">
        <f t="shared" si="3"/>
        <v>10</v>
      </c>
      <c r="J11" s="21">
        <f t="shared" si="4"/>
        <v>10</v>
      </c>
      <c r="K11" s="14" t="str">
        <f t="shared" si="5"/>
        <v>1080%</v>
      </c>
    </row>
    <row r="12" spans="2:11" x14ac:dyDescent="0.35">
      <c r="B12" s="31">
        <v>2.5</v>
      </c>
      <c r="C12" s="11">
        <f>COUNTIF(Outline!B$3:B$266,B12)</f>
        <v>1</v>
      </c>
      <c r="D12" s="33">
        <f>ROUND(AVERAGE(D11,D13),0)</f>
        <v>15</v>
      </c>
      <c r="E12" s="21">
        <f t="shared" si="1"/>
        <v>15</v>
      </c>
      <c r="F12" s="20">
        <f t="shared" si="2"/>
        <v>133</v>
      </c>
      <c r="G12" s="11">
        <v>0</v>
      </c>
      <c r="H12" s="19"/>
      <c r="I12" s="21">
        <f t="shared" si="3"/>
        <v>0</v>
      </c>
      <c r="J12" s="21">
        <f t="shared" si="4"/>
        <v>10</v>
      </c>
      <c r="K12" s="14" t="str">
        <f t="shared" si="5"/>
        <v>1230%</v>
      </c>
    </row>
    <row r="13" spans="2:11" x14ac:dyDescent="0.35">
      <c r="B13" s="31">
        <v>3</v>
      </c>
      <c r="C13" s="11">
        <f>COUNTIF(Outline!B$3:B$266,B13)</f>
        <v>11</v>
      </c>
      <c r="D13" s="33">
        <v>20</v>
      </c>
      <c r="E13" s="21">
        <f t="shared" si="1"/>
        <v>220</v>
      </c>
      <c r="F13" s="20">
        <f t="shared" si="2"/>
        <v>353</v>
      </c>
      <c r="G13" s="11">
        <v>3</v>
      </c>
      <c r="H13" s="19">
        <v>18</v>
      </c>
      <c r="I13" s="21">
        <f t="shared" si="3"/>
        <v>54</v>
      </c>
      <c r="J13" s="21">
        <f t="shared" si="4"/>
        <v>64</v>
      </c>
      <c r="K13" s="14" t="str">
        <f t="shared" si="5"/>
        <v>452%</v>
      </c>
    </row>
    <row r="14" spans="2:11" x14ac:dyDescent="0.35">
      <c r="B14" s="31">
        <v>3.5</v>
      </c>
      <c r="C14" s="11">
        <f>COUNTIF(Outline!B$3:B$266,B14)</f>
        <v>0</v>
      </c>
      <c r="D14" s="33">
        <f>ROUND(AVERAGE(D13,D15),0)</f>
        <v>35</v>
      </c>
      <c r="E14" s="21">
        <f t="shared" si="1"/>
        <v>0</v>
      </c>
      <c r="F14" s="20">
        <f t="shared" si="2"/>
        <v>353</v>
      </c>
      <c r="G14" s="11">
        <v>0</v>
      </c>
      <c r="H14" s="19"/>
      <c r="I14" s="21">
        <f t="shared" si="3"/>
        <v>0</v>
      </c>
      <c r="J14" s="21">
        <f t="shared" si="4"/>
        <v>64</v>
      </c>
      <c r="K14" s="14" t="str">
        <f t="shared" si="5"/>
        <v>452%</v>
      </c>
    </row>
    <row r="15" spans="2:11" x14ac:dyDescent="0.35">
      <c r="B15" s="31">
        <v>4</v>
      </c>
      <c r="C15" s="11">
        <f>COUNTIF(Outline!B$3:B$266,B15)</f>
        <v>16</v>
      </c>
      <c r="D15" s="33">
        <v>50</v>
      </c>
      <c r="E15" s="21">
        <f t="shared" si="1"/>
        <v>800</v>
      </c>
      <c r="F15" s="20">
        <f t="shared" si="2"/>
        <v>1153</v>
      </c>
      <c r="G15" s="11">
        <v>6</v>
      </c>
      <c r="H15" s="19">
        <v>45</v>
      </c>
      <c r="I15" s="21">
        <f t="shared" si="3"/>
        <v>270</v>
      </c>
      <c r="J15" s="21">
        <f t="shared" si="4"/>
        <v>334</v>
      </c>
      <c r="K15" s="14" t="str">
        <f t="shared" si="5"/>
        <v>245%</v>
      </c>
    </row>
    <row r="16" spans="2:11" x14ac:dyDescent="0.35">
      <c r="B16" s="31">
        <v>4.5</v>
      </c>
      <c r="C16" s="11">
        <f>COUNTIF(Outline!B$3:B$266,B16)</f>
        <v>3</v>
      </c>
      <c r="D16" s="33">
        <f>ROUND(AVERAGE(D15,D17),0)</f>
        <v>75</v>
      </c>
      <c r="E16" s="21">
        <f t="shared" si="1"/>
        <v>225</v>
      </c>
      <c r="F16" s="20">
        <f t="shared" si="2"/>
        <v>1378</v>
      </c>
      <c r="G16" s="11">
        <v>0</v>
      </c>
      <c r="H16" s="19"/>
      <c r="I16" s="21">
        <f t="shared" si="3"/>
        <v>0</v>
      </c>
      <c r="J16" s="21">
        <f t="shared" si="4"/>
        <v>334</v>
      </c>
      <c r="K16" s="14" t="str">
        <f t="shared" si="5"/>
        <v>313%</v>
      </c>
    </row>
    <row r="17" spans="2:11" x14ac:dyDescent="0.35">
      <c r="B17" s="31">
        <v>5</v>
      </c>
      <c r="C17" s="11">
        <f>COUNTIF(Outline!B$3:B$266,B17)</f>
        <v>22</v>
      </c>
      <c r="D17" s="33">
        <v>100</v>
      </c>
      <c r="E17" s="21">
        <f t="shared" si="1"/>
        <v>2200</v>
      </c>
      <c r="F17" s="20">
        <f t="shared" si="2"/>
        <v>3578</v>
      </c>
      <c r="G17" s="11">
        <v>14</v>
      </c>
      <c r="H17" s="19">
        <v>90</v>
      </c>
      <c r="I17" s="21">
        <f t="shared" si="3"/>
        <v>1260</v>
      </c>
      <c r="J17" s="21">
        <f t="shared" si="4"/>
        <v>1594</v>
      </c>
      <c r="K17" s="14" t="str">
        <f t="shared" si="5"/>
        <v>124%</v>
      </c>
    </row>
    <row r="18" spans="2:11" x14ac:dyDescent="0.35">
      <c r="B18" s="31">
        <v>5.5</v>
      </c>
      <c r="C18" s="11">
        <f>COUNTIF(Outline!B$3:B$266,B18)</f>
        <v>3</v>
      </c>
      <c r="D18" s="33">
        <f>ROUND(AVERAGE(D17,D19),0)</f>
        <v>150</v>
      </c>
      <c r="E18" s="21">
        <f t="shared" si="1"/>
        <v>450</v>
      </c>
      <c r="F18" s="20">
        <f t="shared" si="2"/>
        <v>4028</v>
      </c>
      <c r="G18" s="11">
        <v>0</v>
      </c>
      <c r="H18" s="19"/>
      <c r="I18" s="21">
        <f t="shared" si="3"/>
        <v>0</v>
      </c>
      <c r="J18" s="21">
        <f t="shared" si="4"/>
        <v>1594</v>
      </c>
      <c r="K18" s="14" t="str">
        <f t="shared" si="5"/>
        <v>153%</v>
      </c>
    </row>
    <row r="19" spans="2:11" x14ac:dyDescent="0.35">
      <c r="B19" s="31">
        <v>6</v>
      </c>
      <c r="C19" s="11">
        <f>COUNTIF(Outline!B$3:B$266,B19)</f>
        <v>24</v>
      </c>
      <c r="D19" s="33">
        <v>200</v>
      </c>
      <c r="E19" s="21">
        <f t="shared" si="1"/>
        <v>4800</v>
      </c>
      <c r="F19" s="20">
        <f t="shared" si="2"/>
        <v>8828</v>
      </c>
      <c r="G19" s="11">
        <v>16</v>
      </c>
      <c r="H19" s="19">
        <v>160</v>
      </c>
      <c r="I19" s="21">
        <f t="shared" si="3"/>
        <v>2560</v>
      </c>
      <c r="J19" s="21">
        <f t="shared" si="4"/>
        <v>4154</v>
      </c>
      <c r="K19" s="14" t="str">
        <f t="shared" si="5"/>
        <v>113%</v>
      </c>
    </row>
    <row r="20" spans="2:11" x14ac:dyDescent="0.35">
      <c r="B20" s="31">
        <v>6.5</v>
      </c>
      <c r="C20" s="11">
        <f>COUNTIF(Outline!B$3:B$266,B20)</f>
        <v>3</v>
      </c>
      <c r="D20" s="33">
        <f>ROUND(AVERAGE(D19,D21),0)</f>
        <v>300</v>
      </c>
      <c r="E20" s="21">
        <f t="shared" si="1"/>
        <v>900</v>
      </c>
      <c r="F20" s="20">
        <f t="shared" si="2"/>
        <v>9728</v>
      </c>
      <c r="G20" s="11">
        <v>0</v>
      </c>
      <c r="H20" s="19"/>
      <c r="I20" s="21">
        <f t="shared" si="3"/>
        <v>0</v>
      </c>
      <c r="J20" s="21">
        <f t="shared" si="4"/>
        <v>4154</v>
      </c>
      <c r="K20" s="14" t="str">
        <f t="shared" si="5"/>
        <v>134%</v>
      </c>
    </row>
    <row r="21" spans="2:11" x14ac:dyDescent="0.35">
      <c r="B21" s="31">
        <v>7</v>
      </c>
      <c r="C21" s="11">
        <f>COUNTIF(Outline!B$3:B$266,B21)</f>
        <v>27</v>
      </c>
      <c r="D21" s="33">
        <v>400</v>
      </c>
      <c r="E21" s="21">
        <f t="shared" si="1"/>
        <v>10800</v>
      </c>
      <c r="F21" s="20">
        <f t="shared" si="2"/>
        <v>20528</v>
      </c>
      <c r="G21" s="11">
        <v>16</v>
      </c>
      <c r="H21" s="19">
        <v>300</v>
      </c>
      <c r="I21" s="21">
        <f t="shared" si="3"/>
        <v>4800</v>
      </c>
      <c r="J21" s="21">
        <f t="shared" si="4"/>
        <v>8954</v>
      </c>
      <c r="K21" s="14" t="str">
        <f t="shared" si="5"/>
        <v>129%</v>
      </c>
    </row>
    <row r="22" spans="2:11" x14ac:dyDescent="0.35">
      <c r="B22" s="31">
        <v>7.5</v>
      </c>
      <c r="C22" s="11">
        <f>COUNTIF(Outline!B$3:B$266,B22)</f>
        <v>3</v>
      </c>
      <c r="D22" s="33">
        <f>ROUND(AVERAGE(D21,D23),0)</f>
        <v>500</v>
      </c>
      <c r="E22" s="21">
        <f t="shared" si="1"/>
        <v>1500</v>
      </c>
      <c r="F22" s="20">
        <f t="shared" si="2"/>
        <v>22028</v>
      </c>
      <c r="G22" s="11">
        <v>0</v>
      </c>
      <c r="H22" s="19"/>
      <c r="I22" s="21">
        <f t="shared" si="3"/>
        <v>0</v>
      </c>
      <c r="J22" s="21">
        <f t="shared" si="4"/>
        <v>8954</v>
      </c>
      <c r="K22" s="14" t="str">
        <f t="shared" si="5"/>
        <v>146%</v>
      </c>
    </row>
    <row r="23" spans="2:11" x14ac:dyDescent="0.35">
      <c r="B23" s="31">
        <v>8</v>
      </c>
      <c r="C23" s="11">
        <f>COUNTIF(Outline!B$3:B$266,B23)</f>
        <v>29</v>
      </c>
      <c r="D23" s="33">
        <f>ROUND(D21*1.5,0)</f>
        <v>600</v>
      </c>
      <c r="E23" s="21">
        <f t="shared" si="1"/>
        <v>17400</v>
      </c>
      <c r="F23" s="20">
        <f t="shared" si="2"/>
        <v>39428</v>
      </c>
      <c r="G23" s="11">
        <v>22</v>
      </c>
      <c r="H23" s="19">
        <v>550</v>
      </c>
      <c r="I23" s="21">
        <f t="shared" si="3"/>
        <v>12100</v>
      </c>
      <c r="J23" s="21">
        <f t="shared" si="4"/>
        <v>21054</v>
      </c>
      <c r="K23" s="14" t="str">
        <f t="shared" si="5"/>
        <v>87%</v>
      </c>
    </row>
    <row r="24" spans="2:11" x14ac:dyDescent="0.35">
      <c r="B24" s="31">
        <v>8.5</v>
      </c>
      <c r="C24" s="11">
        <f>COUNTIF(Outline!B$3:B$266,B24)</f>
        <v>1</v>
      </c>
      <c r="D24" s="33">
        <f>ROUND(AVERAGE(D23,D25),0)</f>
        <v>750</v>
      </c>
      <c r="E24" s="21">
        <f t="shared" si="1"/>
        <v>750</v>
      </c>
      <c r="F24" s="20">
        <f t="shared" si="2"/>
        <v>40178</v>
      </c>
      <c r="G24" s="11">
        <v>0</v>
      </c>
      <c r="H24" s="19"/>
      <c r="I24" s="21">
        <f t="shared" si="3"/>
        <v>0</v>
      </c>
      <c r="J24" s="21">
        <f t="shared" si="4"/>
        <v>21054</v>
      </c>
      <c r="K24" s="14" t="str">
        <f t="shared" si="5"/>
        <v>91%</v>
      </c>
    </row>
    <row r="25" spans="2:11" x14ac:dyDescent="0.35">
      <c r="B25" s="31">
        <v>9</v>
      </c>
      <c r="C25" s="11">
        <f>COUNTIF(Outline!B$3:B$266,B25)</f>
        <v>30</v>
      </c>
      <c r="D25" s="33">
        <f>ROUND(D23*1.5,0)</f>
        <v>900</v>
      </c>
      <c r="E25" s="21">
        <f t="shared" si="1"/>
        <v>27000</v>
      </c>
      <c r="F25" s="20">
        <f t="shared" si="2"/>
        <v>67178</v>
      </c>
      <c r="G25" s="11">
        <v>20</v>
      </c>
      <c r="H25" s="19">
        <v>1000</v>
      </c>
      <c r="I25" s="21">
        <f t="shared" si="3"/>
        <v>20000</v>
      </c>
      <c r="J25" s="21">
        <f t="shared" si="4"/>
        <v>41054</v>
      </c>
      <c r="K25" s="14" t="str">
        <f t="shared" si="5"/>
        <v>64%</v>
      </c>
    </row>
    <row r="26" spans="2:11" x14ac:dyDescent="0.35">
      <c r="B26" s="31">
        <v>9.5</v>
      </c>
      <c r="C26" s="11">
        <f>COUNTIF(Outline!B$3:B$266,B26)</f>
        <v>1</v>
      </c>
      <c r="D26" s="33">
        <f>ROUND(AVERAGE(D25,D27),0)</f>
        <v>1125</v>
      </c>
      <c r="E26" s="21">
        <f t="shared" si="1"/>
        <v>1125</v>
      </c>
      <c r="F26" s="20">
        <f t="shared" si="2"/>
        <v>68303</v>
      </c>
      <c r="G26" s="11">
        <v>0</v>
      </c>
      <c r="H26" s="19"/>
      <c r="I26" s="21">
        <f t="shared" si="3"/>
        <v>0</v>
      </c>
      <c r="J26" s="21">
        <f t="shared" si="4"/>
        <v>41054</v>
      </c>
      <c r="K26" s="14" t="str">
        <f t="shared" si="5"/>
        <v>66%</v>
      </c>
    </row>
    <row r="27" spans="2:11" x14ac:dyDescent="0.35">
      <c r="B27" s="31">
        <v>10</v>
      </c>
      <c r="C27" s="11">
        <f>COUNTIF(Outline!B$3:B$266,B27)</f>
        <v>27</v>
      </c>
      <c r="D27" s="33">
        <f>ROUND(D25*1.5,0)</f>
        <v>1350</v>
      </c>
      <c r="E27" s="21">
        <f t="shared" si="1"/>
        <v>36450</v>
      </c>
      <c r="F27" s="20">
        <f t="shared" si="2"/>
        <v>104753</v>
      </c>
      <c r="G27" s="11">
        <v>21</v>
      </c>
      <c r="H27" s="19">
        <v>1500</v>
      </c>
      <c r="I27" s="21">
        <f t="shared" si="3"/>
        <v>31500</v>
      </c>
      <c r="J27" s="21">
        <f t="shared" si="4"/>
        <v>72554</v>
      </c>
      <c r="K27" s="14" t="str">
        <f t="shared" si="5"/>
        <v>44%</v>
      </c>
    </row>
    <row r="28" spans="2:11" x14ac:dyDescent="0.35">
      <c r="B28" s="31">
        <v>10.5</v>
      </c>
      <c r="C28" s="11">
        <f>COUNTIF(Outline!B$3:B$266,B28)</f>
        <v>1</v>
      </c>
      <c r="D28" s="33">
        <f>ROUND(AVERAGE(D27,D29),0)</f>
        <v>1688</v>
      </c>
      <c r="E28" s="21">
        <f t="shared" si="1"/>
        <v>1688</v>
      </c>
      <c r="F28" s="20">
        <f t="shared" si="2"/>
        <v>106441</v>
      </c>
      <c r="G28" s="11">
        <v>0</v>
      </c>
      <c r="H28" s="19"/>
      <c r="I28" s="21">
        <f t="shared" si="3"/>
        <v>0</v>
      </c>
      <c r="J28" s="21">
        <f t="shared" si="4"/>
        <v>72554</v>
      </c>
      <c r="K28" s="14" t="str">
        <f t="shared" si="5"/>
        <v>47%</v>
      </c>
    </row>
    <row r="29" spans="2:11" x14ac:dyDescent="0.35">
      <c r="B29" s="31">
        <v>11</v>
      </c>
      <c r="C29" s="11">
        <f>COUNTIF(Outline!B$3:B$266,B29)</f>
        <v>17</v>
      </c>
      <c r="D29" s="33">
        <f>ROUND(D27*1.5,0)</f>
        <v>2025</v>
      </c>
      <c r="E29" s="21">
        <f t="shared" si="1"/>
        <v>34425</v>
      </c>
      <c r="F29" s="20">
        <f t="shared" si="2"/>
        <v>140866</v>
      </c>
      <c r="G29" s="11">
        <v>11</v>
      </c>
      <c r="H29" s="19">
        <v>2250</v>
      </c>
      <c r="I29" s="21">
        <f t="shared" si="3"/>
        <v>24750</v>
      </c>
      <c r="J29" s="21">
        <f t="shared" si="4"/>
        <v>97304</v>
      </c>
      <c r="K29" s="14" t="str">
        <f t="shared" si="5"/>
        <v>45%</v>
      </c>
    </row>
    <row r="30" spans="2:11" x14ac:dyDescent="0.35">
      <c r="B30" s="31">
        <v>11.5</v>
      </c>
      <c r="C30" s="11">
        <f>COUNTIF(Outline!B$3:B$266,B30)</f>
        <v>0</v>
      </c>
      <c r="D30" s="33">
        <f>ROUND(AVERAGE(D29,D31),0)</f>
        <v>2532</v>
      </c>
      <c r="E30" s="21">
        <f t="shared" si="1"/>
        <v>0</v>
      </c>
      <c r="F30" s="20">
        <f t="shared" si="2"/>
        <v>140866</v>
      </c>
      <c r="G30" s="11">
        <v>0</v>
      </c>
      <c r="H30" s="19"/>
      <c r="I30" s="21">
        <f t="shared" si="3"/>
        <v>0</v>
      </c>
      <c r="J30" s="21">
        <f t="shared" si="4"/>
        <v>97304</v>
      </c>
      <c r="K30" s="14" t="str">
        <f t="shared" si="5"/>
        <v>45%</v>
      </c>
    </row>
    <row r="31" spans="2:11" x14ac:dyDescent="0.35">
      <c r="B31" s="31">
        <v>12</v>
      </c>
      <c r="C31" s="11">
        <f>COUNTIF(Outline!B$3:B$266,B31)</f>
        <v>12</v>
      </c>
      <c r="D31" s="33">
        <f>ROUND(D29*1.5,0)</f>
        <v>3038</v>
      </c>
      <c r="E31" s="21">
        <f t="shared" si="1"/>
        <v>36456</v>
      </c>
      <c r="F31" s="20">
        <f t="shared" si="2"/>
        <v>177322</v>
      </c>
      <c r="G31" s="11">
        <v>7</v>
      </c>
      <c r="H31" s="19">
        <v>4000</v>
      </c>
      <c r="I31" s="21">
        <f t="shared" si="3"/>
        <v>28000</v>
      </c>
      <c r="J31" s="21">
        <f t="shared" si="4"/>
        <v>125304</v>
      </c>
      <c r="K31" s="14" t="str">
        <f t="shared" si="5"/>
        <v>42%</v>
      </c>
    </row>
    <row r="32" spans="2:11" x14ac:dyDescent="0.35">
      <c r="B32" s="31">
        <v>12.5</v>
      </c>
      <c r="C32" s="11">
        <f>COUNTIF(Outline!B$3:B$266,B32)</f>
        <v>0</v>
      </c>
      <c r="D32" s="33">
        <f>ROUND(AVERAGE(D31,D33),0)</f>
        <v>3798</v>
      </c>
      <c r="E32" s="21">
        <f t="shared" si="1"/>
        <v>0</v>
      </c>
      <c r="F32" s="20">
        <f t="shared" si="2"/>
        <v>177322</v>
      </c>
      <c r="G32" s="11">
        <v>0</v>
      </c>
      <c r="H32" s="19"/>
      <c r="I32" s="21">
        <f t="shared" si="3"/>
        <v>0</v>
      </c>
      <c r="J32" s="21">
        <f t="shared" si="4"/>
        <v>125304</v>
      </c>
      <c r="K32" s="14" t="str">
        <f t="shared" si="5"/>
        <v>42%</v>
      </c>
    </row>
    <row r="33" spans="2:11" x14ac:dyDescent="0.35">
      <c r="B33" s="31">
        <v>13</v>
      </c>
      <c r="C33" s="11">
        <f>COUNTIF(Outline!B$3:B$266,B33)</f>
        <v>6</v>
      </c>
      <c r="D33" s="33">
        <f>ROUND(D31*1.5,0)</f>
        <v>4557</v>
      </c>
      <c r="E33" s="21">
        <f t="shared" si="1"/>
        <v>27342</v>
      </c>
      <c r="F33" s="20">
        <f t="shared" si="2"/>
        <v>204664</v>
      </c>
      <c r="G33" s="11">
        <v>5</v>
      </c>
      <c r="H33" s="19">
        <v>10000</v>
      </c>
      <c r="I33" s="21">
        <f t="shared" si="3"/>
        <v>50000</v>
      </c>
      <c r="J33" s="21">
        <f t="shared" si="4"/>
        <v>175304</v>
      </c>
      <c r="K33" s="14" t="str">
        <f t="shared" si="5"/>
        <v>17%</v>
      </c>
    </row>
    <row r="34" spans="2:11" x14ac:dyDescent="0.35">
      <c r="B34" s="32">
        <v>13.5</v>
      </c>
      <c r="C34" s="12">
        <f>COUNTIF(Outline!B$3:B$266,B34)</f>
        <v>0</v>
      </c>
      <c r="D34" s="34">
        <f>ROUND(AVERAGE(D33,10000),0)</f>
        <v>7279</v>
      </c>
      <c r="E34" s="24">
        <f t="shared" si="1"/>
        <v>0</v>
      </c>
      <c r="F34" s="23">
        <f t="shared" si="2"/>
        <v>204664</v>
      </c>
      <c r="G34" s="12">
        <v>0</v>
      </c>
      <c r="H34" s="22"/>
      <c r="I34" s="24">
        <f t="shared" si="3"/>
        <v>0</v>
      </c>
      <c r="J34" s="24">
        <f t="shared" si="4"/>
        <v>175304</v>
      </c>
      <c r="K34" s="15" t="str">
        <f t="shared" si="5"/>
        <v>17%</v>
      </c>
    </row>
  </sheetData>
  <mergeCells count="2">
    <mergeCell ref="C1:F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L303"/>
  <sheetViews>
    <sheetView showGridLines="0" topLeftCell="I1" zoomScale="105" zoomScaleNormal="105" workbookViewId="0">
      <selection activeCell="R19" sqref="R19"/>
    </sheetView>
  </sheetViews>
  <sheetFormatPr defaultRowHeight="10.5" x14ac:dyDescent="0.25"/>
  <cols>
    <col min="1" max="1" width="31.54296875" style="3" bestFit="1" customWidth="1"/>
    <col min="2" max="5" width="8.7265625" style="1"/>
    <col min="6" max="6" width="5.90625" style="1" customWidth="1"/>
    <col min="7" max="7" width="8.7265625" style="1"/>
    <col min="8" max="8" width="17.26953125" style="1" customWidth="1"/>
    <col min="9" max="9" width="7" style="1" customWidth="1"/>
    <col min="10" max="10" width="17.26953125" style="1" customWidth="1"/>
    <col min="11" max="11" width="7" style="1" customWidth="1"/>
    <col min="12" max="12" width="16.36328125" style="5" customWidth="1"/>
    <col min="13" max="13" width="7" style="5" customWidth="1"/>
    <col min="14" max="14" width="16.36328125" style="5" customWidth="1"/>
    <col min="15" max="15" width="7" style="5" customWidth="1"/>
    <col min="16" max="16" width="16.36328125" style="5" customWidth="1"/>
    <col min="17" max="17" width="7" style="5" customWidth="1"/>
    <col min="18" max="18" width="16.36328125" style="5" customWidth="1"/>
    <col min="19" max="19" width="7" style="5" customWidth="1"/>
    <col min="20" max="20" width="16.36328125" style="5" customWidth="1"/>
    <col min="21" max="21" width="7" style="5" customWidth="1"/>
    <col min="22" max="22" width="16.36328125" style="5" customWidth="1"/>
    <col min="23" max="23" width="7" style="5" customWidth="1"/>
    <col min="24" max="24" width="16.36328125" style="5" customWidth="1"/>
    <col min="25" max="25" width="7" style="5" customWidth="1"/>
    <col min="26" max="26" width="16.36328125" style="5" customWidth="1"/>
    <col min="27" max="27" width="7" style="5" customWidth="1"/>
    <col min="28" max="28" width="16.36328125" style="5" customWidth="1"/>
    <col min="29" max="29" width="7" style="5" customWidth="1"/>
    <col min="30" max="30" width="16.36328125" style="5" customWidth="1"/>
    <col min="31" max="31" width="7" style="5" customWidth="1"/>
    <col min="32" max="32" width="16.36328125" style="5" customWidth="1"/>
    <col min="33" max="33" width="7" style="5" customWidth="1"/>
    <col min="34" max="34" width="16.36328125" style="5" customWidth="1"/>
    <col min="35" max="35" width="7" style="5" customWidth="1"/>
    <col min="36" max="36" width="16.36328125" style="5" customWidth="1"/>
    <col min="37" max="37" width="8.7265625" style="5"/>
    <col min="38" max="38" width="16.36328125" style="5" customWidth="1"/>
    <col min="39" max="16384" width="8.7265625" style="1"/>
  </cols>
  <sheetData>
    <row r="1" spans="1:38" ht="15" customHeight="1" x14ac:dyDescent="0.25">
      <c r="H1" s="1">
        <v>1</v>
      </c>
      <c r="I1" s="1">
        <v>2</v>
      </c>
      <c r="J1" s="1">
        <v>3</v>
      </c>
      <c r="K1" s="1">
        <v>4</v>
      </c>
      <c r="L1" s="5">
        <v>5</v>
      </c>
      <c r="M1" s="5">
        <v>6</v>
      </c>
      <c r="N1" s="5">
        <v>7</v>
      </c>
      <c r="O1" s="5">
        <v>8</v>
      </c>
      <c r="P1" s="5">
        <v>9</v>
      </c>
      <c r="Q1" s="5">
        <v>10</v>
      </c>
      <c r="R1" s="5">
        <v>11</v>
      </c>
      <c r="S1" s="5">
        <v>12</v>
      </c>
      <c r="T1" s="5">
        <v>13</v>
      </c>
      <c r="U1" s="5">
        <v>14</v>
      </c>
      <c r="V1" s="5">
        <v>15</v>
      </c>
      <c r="W1" s="5">
        <v>16</v>
      </c>
      <c r="X1" s="5">
        <v>17</v>
      </c>
      <c r="Y1" s="5">
        <v>18</v>
      </c>
      <c r="Z1" s="5">
        <v>19</v>
      </c>
      <c r="AA1" s="5">
        <v>20</v>
      </c>
      <c r="AB1" s="5">
        <v>21</v>
      </c>
      <c r="AC1" s="5">
        <v>22</v>
      </c>
      <c r="AD1" s="5">
        <v>23</v>
      </c>
      <c r="AE1" s="5">
        <v>24</v>
      </c>
      <c r="AF1" s="5">
        <v>25</v>
      </c>
      <c r="AG1" s="5">
        <v>26</v>
      </c>
      <c r="AH1" s="5">
        <v>27</v>
      </c>
      <c r="AI1" s="5">
        <v>28</v>
      </c>
      <c r="AJ1" s="5">
        <v>29</v>
      </c>
      <c r="AK1" s="5">
        <v>30</v>
      </c>
      <c r="AL1" s="5">
        <v>31</v>
      </c>
    </row>
    <row r="2" spans="1:38" ht="15" customHeight="1" x14ac:dyDescent="0.25">
      <c r="A2" s="3" t="s">
        <v>114</v>
      </c>
      <c r="B2" s="1" t="s">
        <v>115</v>
      </c>
      <c r="C2" s="1" t="s">
        <v>116</v>
      </c>
      <c r="D2" s="1" t="s">
        <v>328</v>
      </c>
      <c r="E2" s="1" t="s">
        <v>329</v>
      </c>
      <c r="G2" s="1" t="s">
        <v>117</v>
      </c>
      <c r="H2" s="1">
        <v>-2</v>
      </c>
      <c r="I2" s="1">
        <v>-1.5</v>
      </c>
      <c r="J2" s="1">
        <v>-1</v>
      </c>
      <c r="K2" s="1">
        <v>-0.5</v>
      </c>
      <c r="L2" s="5">
        <v>0</v>
      </c>
      <c r="M2" s="5">
        <v>0.5</v>
      </c>
      <c r="N2" s="5">
        <v>1</v>
      </c>
      <c r="O2" s="5">
        <v>1.5</v>
      </c>
      <c r="P2" s="5">
        <v>2</v>
      </c>
      <c r="Q2" s="5">
        <v>2.5</v>
      </c>
      <c r="R2" s="5">
        <v>3</v>
      </c>
      <c r="S2" s="5">
        <v>3.5</v>
      </c>
      <c r="T2" s="5">
        <v>4</v>
      </c>
      <c r="U2" s="5">
        <v>4.5</v>
      </c>
      <c r="V2" s="5">
        <v>5</v>
      </c>
      <c r="W2" s="5">
        <v>5.5</v>
      </c>
      <c r="X2" s="5">
        <v>6</v>
      </c>
      <c r="Y2" s="5">
        <v>6.5</v>
      </c>
      <c r="Z2" s="5">
        <v>7</v>
      </c>
      <c r="AA2" s="5">
        <v>7.5</v>
      </c>
      <c r="AB2" s="5">
        <v>8</v>
      </c>
      <c r="AC2" s="5">
        <v>8.5</v>
      </c>
      <c r="AD2" s="5">
        <v>9</v>
      </c>
      <c r="AE2" s="5">
        <v>9.5</v>
      </c>
      <c r="AF2" s="5">
        <v>10</v>
      </c>
      <c r="AG2" s="5">
        <v>10.5</v>
      </c>
      <c r="AH2" s="5">
        <v>11</v>
      </c>
      <c r="AI2" s="5">
        <v>11.5</v>
      </c>
      <c r="AJ2" s="5">
        <v>12</v>
      </c>
      <c r="AK2" s="5">
        <v>12.5</v>
      </c>
      <c r="AL2" s="5">
        <v>13</v>
      </c>
    </row>
    <row r="3" spans="1:38" ht="15" customHeight="1" x14ac:dyDescent="0.25">
      <c r="A3" s="3" t="str">
        <f>IF(ids!A2&lt;&gt;"",ids!A2,"")</f>
        <v>deprecated</v>
      </c>
      <c r="B3" s="1">
        <f t="shared" ref="B3:B67" si="0">(IFERROR(MATCH(A3,$H$4:$AN$4,0),0)+IFERROR(MATCH(A3,$H$5:$AN$5,0),0)+IFERROR(MATCH(A3,$H$6:$AN$6,0),0)+IFERROR(MATCH(A3,$H$7:$AN$7,0),0)+IFERROR(MATCH(A3,$H$8:$AN$8,0),0)+IFERROR(MATCH(A3,$H$9:$AN$9,0),0)+IFERROR(MATCH(A3,$H$10:$AN$10,0),0)+IFERROR(MATCH(A3,$H$11:$AN$11,0),0)+IFERROR(MATCH(A3,$H$12:$AN$12,0),0)+IFERROR(MATCH(A3,$H$13:$AN$13,0),0)+IFERROR(MATCH(A3,$H$14:$AN$14,0),0)+IFERROR(MATCH(A3,$H$15:$AN$15,0),0)+IFERROR(MATCH(A3,$H$16:$AN$16,0),0)+IFERROR(MATCH(A3,$H$17:$AN$17,0),0)+IFERROR(MATCH(A3,$H$18:$AN$18,0),0)+IFERROR(MATCH(A3,$H$19:$AN$19,0),0)+IFERROR(MATCH(A3,$H$20:$AN$20,0),0)+IFERROR(MATCH(A3,$H$21:$AN$21,0),0)+IFERROR(MATCH(A3,$H$22:$AN$22,0),0)+IFERROR(MATCH(A3,$H$23:$AN$23,0),0)+IFERROR(MATCH(A3,$H$24:$AN$24,0),0)+IFERROR(MATCH(A3,$H$25:$AN$25,0),0)+IFERROR(MATCH(A3,$H$26:$AN$26,0),0)+IFERROR(MATCH(A3,$H$27:$AN$27,0),0)+IFERROR(MATCH(A3,$H$28:$AN$28,0),0)+IFERROR(MATCH(A3,$H$29:$AN$29,0),0)+IFERROR(MATCH(A3,$H$30:$AN$30,0),0)+IFERROR(MATCH(A3,$H$31:$AN$31,0),0)+IFERROR(MATCH(A3,$H$32:$AN$32,0),0)+IFERROR(MATCH(A3,$H$33:$AN$33,0),0)+IFERROR(MATCH(A3,$H$34:$AN$34,0),0)+IFERROR(MATCH(A3,$H$35:$AN$35,0),0)+IFERROR(MATCH(A3,$H$36:$AN$36,0),0)+IFERROR(MATCH(A3,$H$37:$AN$37,0),0)+IFERROR(MATCH(A3,$H$38:$AN$38,0),0)+IFERROR(MATCH(A3,$H$39:$AN$39,0),0)+IFERROR(MATCH(A3,$H$40:$AN$40,0),0)+IFERROR(MATCH(A3,$H$41:$AN$41,0),0)+IFERROR(MATCH(A3,$H$42:$AN$42,0),0)+IFERROR(MATCH(A3,$H$3:$AN$3,0),0)-5)/2</f>
        <v>-2</v>
      </c>
      <c r="C3" s="1">
        <f t="shared" ref="C3:C33" si="1">IFERROR(MATCH(A3,$I$3:$I$42,0),0)+IFERROR(MATCH(A3,$J$3:$J$42,0),0)+IFERROR(MATCH(A3,$K$3:$K$42,0),0)+IFERROR(MATCH(A3,$L$3:$L$42,0),0)+IFERROR(MATCH(A3,$M$3:$M$42,0),0)+IFERROR(MATCH(A3,$N$3:$N$42,0),0)+IFERROR(MATCH(A3,$O$3:$O$42,0),0)+IFERROR(MATCH(A3,$P$3:$P$42,0),0)+IFERROR(MATCH(A3,$Q$3:$Q$42,0),0)+IFERROR(MATCH(A3,$R$3:$R$42,0),0)+IFERROR(MATCH(A3,$S$3:$S$42,0),0)+IFERROR(MATCH(A3,$T$3:$T$42,0),0)+IFERROR(MATCH(A3,$U$3:$U$42,0),0)+IFERROR(MATCH(A3,$V$3:$V$42,0),0)+IFERROR(MATCH(A3,$W$3:$W$42,0),0)+IFERROR(MATCH(A3,$X$3:$X$42,0),0)+IFERROR(MATCH(A3,$Y$3:$Y$42,0),0)+IFERROR(MATCH(A3,$Z$3:$Z$42,0),0)+IFERROR(MATCH(A3,$AA$3:$AA$42,0),0)+IFERROR(MATCH(A3,$AB$3:$AB$42,0),0)+IFERROR(MATCH(A3,$AC$3:$AC$42,0),0)+IFERROR(MATCH(A3,$AD$3:$AD$42,0),0)+IFERROR(MATCH(A3,$AE$3:$AE$42,0),0)+IFERROR(MATCH(A3,$AF$3:$AF$42,0),0)+IFERROR(MATCH(A3,$AG$3:$AG$42,0),0)+IFERROR(MATCH(A3,$AH$3:$AH$42,0),0)+IFERROR(MATCH(A3,$AI$3:$AI$42,0),0)+IFERROR(MATCH(A3,$AJ$3:$AJ$42,0),0)+IFERROR(MATCH(A3,$AK$3:$AK$42,0),0)+IFERROR(MATCH(A3,$AL$3:$AL$42,0),0)+IFERROR(MATCH(A3,$AM$3:$AM$42,0),0)+IFERROR(MATCH(A3,$H$3:$H$42,0),0)</f>
        <v>23</v>
      </c>
      <c r="D3" s="1">
        <f>(B3+2)*200-3800</f>
        <v>-3800</v>
      </c>
      <c r="E3" s="1">
        <f>(C3-1)*-50+2250</f>
        <v>1150</v>
      </c>
      <c r="G3" s="1">
        <v>1</v>
      </c>
      <c r="H3" s="2"/>
    </row>
    <row r="4" spans="1:38" ht="15" customHeight="1" x14ac:dyDescent="0.25">
      <c r="A4" s="3" t="str">
        <f>IF(ids!A3&lt;&gt;"",ids!A3,"")</f>
        <v>generalLaunchPad</v>
      </c>
      <c r="B4" s="1">
        <f t="shared" si="0"/>
        <v>-1</v>
      </c>
      <c r="C4" s="1">
        <f t="shared" si="1"/>
        <v>17</v>
      </c>
      <c r="D4" s="1">
        <f t="shared" ref="D4:D67" si="2">(B4+2)*200-3800</f>
        <v>-3600</v>
      </c>
      <c r="E4" s="1">
        <f t="shared" ref="E4:E67" si="3">(C4-1)*-50+2250</f>
        <v>1450</v>
      </c>
      <c r="G4" s="1">
        <v>2</v>
      </c>
      <c r="AA4" s="5" t="s">
        <v>109</v>
      </c>
      <c r="AF4" s="5" t="s">
        <v>203</v>
      </c>
    </row>
    <row r="5" spans="1:38" ht="15" customHeight="1" x14ac:dyDescent="0.25">
      <c r="A5" s="3" t="str">
        <f>IF(ids!A4&lt;&gt;"",ids!A4,"")</f>
        <v>launchPlates</v>
      </c>
      <c r="B5" s="1">
        <f t="shared" si="0"/>
        <v>-1</v>
      </c>
      <c r="C5" s="1">
        <f t="shared" si="1"/>
        <v>19</v>
      </c>
      <c r="D5" s="1">
        <f t="shared" si="2"/>
        <v>-3600</v>
      </c>
      <c r="E5" s="1">
        <f t="shared" si="3"/>
        <v>1350</v>
      </c>
      <c r="G5" s="1">
        <v>3</v>
      </c>
      <c r="Z5" s="5" t="s">
        <v>82</v>
      </c>
      <c r="AB5" s="5" t="s">
        <v>110</v>
      </c>
      <c r="AD5" s="5" t="s">
        <v>160</v>
      </c>
      <c r="AF5" s="5" t="s">
        <v>204</v>
      </c>
      <c r="AH5" s="5" t="s">
        <v>229</v>
      </c>
      <c r="AJ5" s="5" t="s">
        <v>247</v>
      </c>
      <c r="AL5" s="5" t="s">
        <v>256</v>
      </c>
    </row>
    <row r="6" spans="1:38" ht="15" customHeight="1" x14ac:dyDescent="0.25">
      <c r="A6" s="3" t="str">
        <f>IF(ids!A5&lt;&gt;"",ids!A5,"")</f>
        <v>launchStands</v>
      </c>
      <c r="B6" s="1">
        <f t="shared" si="0"/>
        <v>-1</v>
      </c>
      <c r="C6" s="1">
        <f t="shared" si="1"/>
        <v>21</v>
      </c>
      <c r="D6" s="1">
        <f t="shared" si="2"/>
        <v>-3600</v>
      </c>
      <c r="E6" s="1">
        <f t="shared" si="3"/>
        <v>1250</v>
      </c>
      <c r="G6" s="1">
        <v>4</v>
      </c>
      <c r="N6" s="7" t="s">
        <v>260</v>
      </c>
      <c r="Z6" s="5" t="s">
        <v>83</v>
      </c>
      <c r="AB6" s="5" t="s">
        <v>111</v>
      </c>
      <c r="AD6" s="5" t="s">
        <v>161</v>
      </c>
      <c r="AF6" s="5" t="s">
        <v>205</v>
      </c>
      <c r="AH6" s="5" t="s">
        <v>230</v>
      </c>
      <c r="AJ6" s="5" t="s">
        <v>249</v>
      </c>
    </row>
    <row r="7" spans="1:38" ht="15" customHeight="1" x14ac:dyDescent="0.25">
      <c r="A7" s="3" t="str">
        <f>IF(ids!A6&lt;&gt;"",ids!A6,"")</f>
        <v>soyuzLaunchBase</v>
      </c>
      <c r="B7" s="1">
        <f t="shared" si="0"/>
        <v>-1</v>
      </c>
      <c r="C7" s="1">
        <f t="shared" si="1"/>
        <v>25</v>
      </c>
      <c r="D7" s="1">
        <f t="shared" si="2"/>
        <v>-3600</v>
      </c>
      <c r="E7" s="1">
        <f t="shared" si="3"/>
        <v>1050</v>
      </c>
      <c r="G7" s="1">
        <v>5</v>
      </c>
      <c r="N7" s="6" t="s">
        <v>261</v>
      </c>
      <c r="AF7" s="5" t="s">
        <v>206</v>
      </c>
      <c r="AH7" s="5" t="s">
        <v>231</v>
      </c>
      <c r="AJ7" s="5" t="s">
        <v>248</v>
      </c>
      <c r="AL7" s="5" t="s">
        <v>257</v>
      </c>
    </row>
    <row r="8" spans="1:38" ht="15" customHeight="1" x14ac:dyDescent="0.25">
      <c r="A8" s="3" t="str">
        <f>IF(ids!A7&lt;&gt;"",ids!A7,"")</f>
        <v>saturnLaunchPad</v>
      </c>
      <c r="B8" s="1">
        <f t="shared" si="0"/>
        <v>-1</v>
      </c>
      <c r="C8" s="1">
        <f t="shared" si="1"/>
        <v>27</v>
      </c>
      <c r="D8" s="1">
        <f t="shared" si="2"/>
        <v>-3600</v>
      </c>
      <c r="E8" s="1">
        <f t="shared" si="3"/>
        <v>950</v>
      </c>
      <c r="G8" s="1">
        <v>6</v>
      </c>
      <c r="N8" s="9" t="s">
        <v>262</v>
      </c>
      <c r="AC8" s="5" t="s">
        <v>112</v>
      </c>
      <c r="AG8" s="5" t="s">
        <v>207</v>
      </c>
    </row>
    <row r="9" spans="1:38" ht="15" customHeight="1" x14ac:dyDescent="0.25">
      <c r="A9" s="3" t="str">
        <f>IF(ids!A8&lt;&gt;"",ids!A8,"")</f>
        <v>shuttleLaunchPad</v>
      </c>
      <c r="B9" s="1">
        <f t="shared" si="0"/>
        <v>-1</v>
      </c>
      <c r="C9" s="1">
        <f t="shared" si="1"/>
        <v>29</v>
      </c>
      <c r="D9" s="1">
        <f t="shared" si="2"/>
        <v>-3600</v>
      </c>
      <c r="E9" s="1">
        <f t="shared" si="3"/>
        <v>850</v>
      </c>
      <c r="G9" s="1">
        <v>7</v>
      </c>
      <c r="AB9" s="5" t="s">
        <v>113</v>
      </c>
      <c r="AD9" s="5" t="s">
        <v>162</v>
      </c>
      <c r="AF9" s="5" t="s">
        <v>208</v>
      </c>
      <c r="AH9" s="5" t="s">
        <v>232</v>
      </c>
      <c r="AJ9" s="5" t="s">
        <v>250</v>
      </c>
      <c r="AL9" s="5" t="s">
        <v>258</v>
      </c>
    </row>
    <row r="10" spans="1:38" ht="15" customHeight="1" x14ac:dyDescent="0.25">
      <c r="A10" s="3" t="str">
        <f>IF(ids!A9&lt;&gt;"",ids!A9,"")</f>
        <v>basicLaunchStands</v>
      </c>
      <c r="B10" s="1">
        <f t="shared" si="0"/>
        <v>0.5</v>
      </c>
      <c r="C10" s="1">
        <f t="shared" si="1"/>
        <v>21</v>
      </c>
      <c r="D10" s="1">
        <f t="shared" si="2"/>
        <v>-3300</v>
      </c>
      <c r="E10" s="1">
        <f t="shared" si="3"/>
        <v>1250</v>
      </c>
      <c r="G10" s="1">
        <v>8</v>
      </c>
      <c r="AF10" s="5" t="s">
        <v>209</v>
      </c>
      <c r="AH10" s="5" t="s">
        <v>233</v>
      </c>
      <c r="AJ10" s="5" t="s">
        <v>251</v>
      </c>
    </row>
    <row r="11" spans="1:38" ht="15" customHeight="1" x14ac:dyDescent="0.25">
      <c r="A11" s="3" t="str">
        <f>IF(ids!A10&lt;&gt;"",ids!A10,"")</f>
        <v>start</v>
      </c>
      <c r="B11" s="1">
        <f t="shared" si="0"/>
        <v>0</v>
      </c>
      <c r="C11" s="1">
        <f t="shared" si="1"/>
        <v>23</v>
      </c>
      <c r="D11" s="1">
        <f t="shared" si="2"/>
        <v>-3400</v>
      </c>
      <c r="E11" s="1">
        <f t="shared" si="3"/>
        <v>1150</v>
      </c>
      <c r="G11" s="1">
        <v>9</v>
      </c>
    </row>
    <row r="12" spans="1:38" ht="15" customHeight="1" x14ac:dyDescent="0.25">
      <c r="A12" s="3" t="str">
        <f>IF(ids!A11&lt;&gt;"",ids!A11,"")</f>
        <v>otherParts</v>
      </c>
      <c r="B12" s="1">
        <f t="shared" si="0"/>
        <v>0.5</v>
      </c>
      <c r="C12" s="1">
        <f t="shared" si="1"/>
        <v>22</v>
      </c>
      <c r="D12" s="1">
        <f t="shared" si="2"/>
        <v>-3300</v>
      </c>
      <c r="E12" s="1">
        <f t="shared" si="3"/>
        <v>1200</v>
      </c>
      <c r="G12" s="1">
        <v>10</v>
      </c>
      <c r="N12" s="6" t="s">
        <v>273</v>
      </c>
      <c r="R12" s="5" t="s">
        <v>9</v>
      </c>
      <c r="T12" s="5" t="s">
        <v>19</v>
      </c>
      <c r="V12" s="5" t="s">
        <v>33</v>
      </c>
      <c r="X12" s="5" t="s">
        <v>58</v>
      </c>
      <c r="Z12" s="5" t="s">
        <v>84</v>
      </c>
      <c r="AB12" s="5" t="s">
        <v>132</v>
      </c>
    </row>
    <row r="13" spans="1:38" ht="15" customHeight="1" x14ac:dyDescent="0.25">
      <c r="A13" s="3" t="str">
        <f>IF(ids!A12&lt;&gt;"",ids!A12,"")</f>
        <v>groundVehicles</v>
      </c>
      <c r="B13" s="1">
        <f t="shared" si="0"/>
        <v>0.5</v>
      </c>
      <c r="C13" s="1">
        <f t="shared" si="1"/>
        <v>24</v>
      </c>
      <c r="D13" s="1">
        <f t="shared" si="2"/>
        <v>-3300</v>
      </c>
      <c r="E13" s="1">
        <f t="shared" si="3"/>
        <v>1100</v>
      </c>
      <c r="G13" s="1">
        <v>11</v>
      </c>
      <c r="V13" s="5" t="s">
        <v>34</v>
      </c>
      <c r="X13" s="5" t="s">
        <v>59</v>
      </c>
      <c r="Z13" s="5" t="s">
        <v>85</v>
      </c>
      <c r="AB13" s="5" t="s">
        <v>133</v>
      </c>
      <c r="AD13" s="5" t="s">
        <v>163</v>
      </c>
      <c r="AF13" s="5" t="s">
        <v>210</v>
      </c>
      <c r="AH13" s="5" t="s">
        <v>234</v>
      </c>
    </row>
    <row r="14" spans="1:38" ht="15" customHeight="1" x14ac:dyDescent="0.25">
      <c r="A14" s="3" t="str">
        <f>IF(ids!A13&lt;&gt;"",ids!A13,"")</f>
        <v>soundingRockets</v>
      </c>
      <c r="B14" s="1">
        <f t="shared" si="0"/>
        <v>1</v>
      </c>
      <c r="C14" s="1">
        <f t="shared" si="1"/>
        <v>15</v>
      </c>
      <c r="D14" s="1">
        <f t="shared" si="2"/>
        <v>-3200</v>
      </c>
      <c r="E14" s="1">
        <f t="shared" si="3"/>
        <v>1550</v>
      </c>
      <c r="G14" s="1">
        <v>12</v>
      </c>
      <c r="P14" s="6" t="s">
        <v>118</v>
      </c>
      <c r="R14" s="5" t="s">
        <v>10</v>
      </c>
      <c r="T14" s="5" t="s">
        <v>20</v>
      </c>
      <c r="V14" s="5" t="s">
        <v>35</v>
      </c>
      <c r="X14" s="5" t="s">
        <v>60</v>
      </c>
      <c r="Z14" s="5" t="s">
        <v>86</v>
      </c>
      <c r="AB14" s="5" t="s">
        <v>134</v>
      </c>
      <c r="AD14" s="5" t="s">
        <v>164</v>
      </c>
    </row>
    <row r="15" spans="1:38" ht="15" customHeight="1" x14ac:dyDescent="0.25">
      <c r="A15" s="3" t="str">
        <f>IF(ids!A14&lt;&gt;"",ids!A14,"")</f>
        <v>earlyConstruction</v>
      </c>
      <c r="B15" s="1">
        <f t="shared" si="0"/>
        <v>1</v>
      </c>
      <c r="C15" s="1">
        <f t="shared" si="1"/>
        <v>19</v>
      </c>
      <c r="D15" s="1">
        <f t="shared" si="2"/>
        <v>-3200</v>
      </c>
      <c r="E15" s="1">
        <f t="shared" si="3"/>
        <v>1350</v>
      </c>
      <c r="G15" s="1">
        <v>13</v>
      </c>
      <c r="P15" s="5" t="s">
        <v>5</v>
      </c>
      <c r="R15" s="5" t="s">
        <v>11</v>
      </c>
      <c r="T15" s="5" t="s">
        <v>21</v>
      </c>
      <c r="V15" s="5" t="s">
        <v>36</v>
      </c>
      <c r="X15" s="5" t="s">
        <v>61</v>
      </c>
      <c r="Z15" s="5" t="s">
        <v>87</v>
      </c>
      <c r="AB15" s="5" t="s">
        <v>135</v>
      </c>
      <c r="AD15" s="5" t="s">
        <v>165</v>
      </c>
      <c r="AF15" s="5" t="s">
        <v>211</v>
      </c>
      <c r="AH15" s="5" t="s">
        <v>235</v>
      </c>
    </row>
    <row r="16" spans="1:38" ht="15" customHeight="1" x14ac:dyDescent="0.25">
      <c r="A16" s="3" t="str">
        <f>IF(ids!A15&lt;&gt;"",ids!A15,"")</f>
        <v>firstFlight</v>
      </c>
      <c r="B16" s="1">
        <f t="shared" si="0"/>
        <v>1</v>
      </c>
      <c r="C16" s="1">
        <f t="shared" si="1"/>
        <v>23</v>
      </c>
      <c r="D16" s="1">
        <f t="shared" si="2"/>
        <v>-3200</v>
      </c>
      <c r="E16" s="1">
        <f t="shared" si="3"/>
        <v>1150</v>
      </c>
      <c r="G16" s="1">
        <v>14</v>
      </c>
      <c r="O16" s="6" t="s">
        <v>119</v>
      </c>
      <c r="Q16" s="6" t="s">
        <v>120</v>
      </c>
      <c r="S16" s="6" t="s">
        <v>121</v>
      </c>
      <c r="U16" s="6" t="s">
        <v>122</v>
      </c>
      <c r="W16" s="6" t="s">
        <v>123</v>
      </c>
      <c r="Y16" s="6" t="s">
        <v>124</v>
      </c>
      <c r="AA16" s="6" t="s">
        <v>136</v>
      </c>
      <c r="AC16" s="6" t="s">
        <v>166</v>
      </c>
      <c r="AE16" s="6" t="s">
        <v>212</v>
      </c>
      <c r="AG16" s="6" t="s">
        <v>236</v>
      </c>
    </row>
    <row r="17" spans="1:34" ht="15" customHeight="1" x14ac:dyDescent="0.25">
      <c r="A17" s="3" t="str">
        <f>IF(ids!A16&lt;&gt;"",ids!A16,"")</f>
        <v>algebra</v>
      </c>
      <c r="B17" s="1">
        <f t="shared" si="0"/>
        <v>1</v>
      </c>
      <c r="C17" s="1">
        <f t="shared" si="1"/>
        <v>31</v>
      </c>
      <c r="D17" s="1">
        <f t="shared" si="2"/>
        <v>-3200</v>
      </c>
      <c r="E17" s="1">
        <f t="shared" si="3"/>
        <v>750</v>
      </c>
      <c r="G17" s="1">
        <v>15</v>
      </c>
      <c r="N17" s="7" t="s">
        <v>6</v>
      </c>
      <c r="P17" s="5" t="s">
        <v>4</v>
      </c>
      <c r="R17" s="5" t="s">
        <v>12</v>
      </c>
      <c r="T17" s="5" t="s">
        <v>22</v>
      </c>
      <c r="V17" s="5" t="s">
        <v>37</v>
      </c>
      <c r="X17" s="5" t="s">
        <v>62</v>
      </c>
      <c r="Z17" s="5" t="s">
        <v>88</v>
      </c>
      <c r="AB17" s="5" t="s">
        <v>137</v>
      </c>
      <c r="AD17" s="5" t="s">
        <v>167</v>
      </c>
      <c r="AF17" s="5" t="s">
        <v>213</v>
      </c>
      <c r="AH17" s="5" t="s">
        <v>237</v>
      </c>
    </row>
    <row r="18" spans="1:34" ht="15" customHeight="1" x14ac:dyDescent="0.25">
      <c r="A18" s="3" t="str">
        <f>IF(ids!A17&lt;&gt;"",ids!A17,"")</f>
        <v>basicHypergolicRocketry</v>
      </c>
      <c r="B18" s="1">
        <f t="shared" si="0"/>
        <v>1.5</v>
      </c>
      <c r="C18" s="1">
        <f t="shared" si="1"/>
        <v>14</v>
      </c>
      <c r="D18" s="1">
        <f t="shared" si="2"/>
        <v>-3100</v>
      </c>
      <c r="E18" s="1">
        <f t="shared" si="3"/>
        <v>1600</v>
      </c>
      <c r="G18" s="1">
        <v>16</v>
      </c>
      <c r="P18" s="6" t="s">
        <v>222</v>
      </c>
      <c r="R18" s="5" t="s">
        <v>13</v>
      </c>
      <c r="T18" s="5" t="s">
        <v>23</v>
      </c>
      <c r="V18" s="5" t="s">
        <v>38</v>
      </c>
      <c r="X18" s="5" t="s">
        <v>63</v>
      </c>
      <c r="Z18" s="5" t="s">
        <v>89</v>
      </c>
      <c r="AB18" s="5" t="s">
        <v>138</v>
      </c>
      <c r="AD18" s="5" t="s">
        <v>168</v>
      </c>
      <c r="AF18" s="5" t="s">
        <v>214</v>
      </c>
      <c r="AH18" s="5" t="s">
        <v>238</v>
      </c>
    </row>
    <row r="19" spans="1:34" ht="15" customHeight="1" x14ac:dyDescent="0.25">
      <c r="A19" s="3" t="str">
        <f>IF(ids!A18&lt;&gt;"",ids!A18,"")</f>
        <v>primitiveFlightControl</v>
      </c>
      <c r="B19" s="1">
        <f t="shared" si="0"/>
        <v>1</v>
      </c>
      <c r="C19" s="1">
        <f t="shared" si="1"/>
        <v>10</v>
      </c>
      <c r="D19" s="1">
        <f t="shared" si="2"/>
        <v>-3200</v>
      </c>
      <c r="E19" s="1">
        <f t="shared" si="3"/>
        <v>1800</v>
      </c>
      <c r="G19" s="1">
        <v>17</v>
      </c>
      <c r="J19" s="4" t="s">
        <v>263</v>
      </c>
      <c r="T19" s="8" t="s">
        <v>24</v>
      </c>
      <c r="U19" s="8"/>
      <c r="V19" s="8" t="s">
        <v>39</v>
      </c>
      <c r="W19" s="8"/>
      <c r="X19" s="8" t="s">
        <v>64</v>
      </c>
      <c r="Z19" s="6" t="s">
        <v>218</v>
      </c>
      <c r="AB19" s="6" t="s">
        <v>217</v>
      </c>
      <c r="AD19" s="6" t="s">
        <v>221</v>
      </c>
    </row>
    <row r="20" spans="1:34" ht="15" customHeight="1" x14ac:dyDescent="0.25">
      <c r="A20" s="3" t="str">
        <f>IF(ids!A19&lt;&gt;"",ids!A19,"")</f>
        <v>primitiveBoosters</v>
      </c>
      <c r="B20" s="1">
        <f t="shared" si="0"/>
        <v>2</v>
      </c>
      <c r="C20" s="1">
        <f t="shared" si="1"/>
        <v>12</v>
      </c>
      <c r="D20" s="1">
        <f t="shared" si="2"/>
        <v>-3000</v>
      </c>
      <c r="E20" s="1">
        <f t="shared" si="3"/>
        <v>1700</v>
      </c>
      <c r="G20" s="1">
        <v>18</v>
      </c>
      <c r="T20" s="5" t="s">
        <v>25</v>
      </c>
      <c r="V20" s="5" t="s">
        <v>40</v>
      </c>
      <c r="X20" s="5" t="s">
        <v>65</v>
      </c>
      <c r="Z20" s="5" t="s">
        <v>90</v>
      </c>
      <c r="AB20" s="5" t="s">
        <v>139</v>
      </c>
      <c r="AD20" s="5" t="s">
        <v>169</v>
      </c>
      <c r="AF20" s="5" t="s">
        <v>215</v>
      </c>
    </row>
    <row r="21" spans="1:34" ht="15" customHeight="1" x14ac:dyDescent="0.25">
      <c r="A21" s="3" t="str">
        <f>IF(ids!A20&lt;&gt;"",ids!A20,"")</f>
        <v>basicCryoRocketry</v>
      </c>
      <c r="B21" s="1">
        <f t="shared" si="0"/>
        <v>2</v>
      </c>
      <c r="C21" s="1">
        <f t="shared" si="1"/>
        <v>13</v>
      </c>
      <c r="D21" s="1">
        <f t="shared" si="2"/>
        <v>-3000</v>
      </c>
      <c r="E21" s="1">
        <f t="shared" si="3"/>
        <v>1650</v>
      </c>
      <c r="G21" s="1">
        <v>19</v>
      </c>
      <c r="J21" s="4" t="s">
        <v>264</v>
      </c>
      <c r="N21" s="6" t="s">
        <v>126</v>
      </c>
      <c r="R21" s="5" t="s">
        <v>14</v>
      </c>
      <c r="Z21" s="5" t="s">
        <v>91</v>
      </c>
      <c r="AB21" s="5" t="s">
        <v>140</v>
      </c>
      <c r="AD21" s="5" t="s">
        <v>171</v>
      </c>
      <c r="AF21" s="5" t="s">
        <v>216</v>
      </c>
      <c r="AH21" s="6" t="s">
        <v>240</v>
      </c>
    </row>
    <row r="22" spans="1:34" ht="15" customHeight="1" x14ac:dyDescent="0.25">
      <c r="A22" s="3" t="str">
        <f>IF(ids!A21&lt;&gt;"",ids!A21,"")</f>
        <v>basicRocketry</v>
      </c>
      <c r="B22" s="1">
        <f t="shared" si="0"/>
        <v>2</v>
      </c>
      <c r="C22" s="1">
        <f t="shared" si="1"/>
        <v>15</v>
      </c>
      <c r="D22" s="1">
        <f t="shared" si="2"/>
        <v>-3000</v>
      </c>
      <c r="E22" s="1">
        <f t="shared" si="3"/>
        <v>1550</v>
      </c>
      <c r="G22" s="1">
        <v>20</v>
      </c>
      <c r="T22" s="5" t="s">
        <v>26</v>
      </c>
      <c r="V22" s="5" t="s">
        <v>41</v>
      </c>
      <c r="X22" s="5" t="s">
        <v>66</v>
      </c>
      <c r="Z22" s="5" t="s">
        <v>92</v>
      </c>
      <c r="AB22" s="5" t="s">
        <v>141</v>
      </c>
      <c r="AD22" s="5" t="s">
        <v>172</v>
      </c>
      <c r="AF22" s="5" t="s">
        <v>220</v>
      </c>
    </row>
    <row r="23" spans="1:34" ht="15" customHeight="1" x14ac:dyDescent="0.25">
      <c r="A23" s="3" t="str">
        <f>IF(ids!A22&lt;&gt;"",ids!A22,"")</f>
        <v>primitiveFuelSystems</v>
      </c>
      <c r="B23" s="1">
        <f t="shared" si="0"/>
        <v>2</v>
      </c>
      <c r="C23" s="1">
        <f t="shared" si="1"/>
        <v>16</v>
      </c>
      <c r="D23" s="1">
        <f t="shared" si="2"/>
        <v>-3000</v>
      </c>
      <c r="E23" s="1">
        <f t="shared" si="3"/>
        <v>1500</v>
      </c>
      <c r="G23" s="1">
        <v>21</v>
      </c>
      <c r="J23" s="4" t="s">
        <v>265</v>
      </c>
      <c r="M23" s="6" t="s">
        <v>269</v>
      </c>
      <c r="V23" s="5" t="s">
        <v>42</v>
      </c>
      <c r="X23" s="5" t="s">
        <v>67</v>
      </c>
      <c r="Z23" s="5" t="s">
        <v>93</v>
      </c>
      <c r="AB23" s="5" t="s">
        <v>142</v>
      </c>
      <c r="AD23" s="5" t="s">
        <v>173</v>
      </c>
    </row>
    <row r="24" spans="1:34" ht="15" customHeight="1" x14ac:dyDescent="0.25">
      <c r="A24" s="3" t="str">
        <f>IF(ids!A23&lt;&gt;"",ids!A23,"")</f>
        <v>testPilots</v>
      </c>
      <c r="B24" s="1">
        <f t="shared" si="0"/>
        <v>2</v>
      </c>
      <c r="C24" s="1">
        <f t="shared" si="1"/>
        <v>22</v>
      </c>
      <c r="D24" s="1">
        <f t="shared" si="2"/>
        <v>-3000</v>
      </c>
      <c r="E24" s="1">
        <f t="shared" si="3"/>
        <v>1200</v>
      </c>
      <c r="G24" s="1">
        <v>22</v>
      </c>
      <c r="M24" s="5" t="s">
        <v>3</v>
      </c>
      <c r="P24" s="6" t="s">
        <v>128</v>
      </c>
      <c r="R24" s="6" t="s">
        <v>127</v>
      </c>
      <c r="T24" s="6" t="s">
        <v>129</v>
      </c>
      <c r="V24" s="5" t="s">
        <v>43</v>
      </c>
      <c r="X24" s="5" t="s">
        <v>68</v>
      </c>
      <c r="Z24" s="5" t="s">
        <v>94</v>
      </c>
      <c r="AB24" s="5" t="s">
        <v>143</v>
      </c>
      <c r="AD24" s="5" t="s">
        <v>174</v>
      </c>
      <c r="AF24" s="5" t="s">
        <v>219</v>
      </c>
    </row>
    <row r="25" spans="1:34" ht="15" customHeight="1" x14ac:dyDescent="0.25">
      <c r="A25" s="3" t="str">
        <f>IF(ids!A24&lt;&gt;"",ids!A24,"")</f>
        <v>earlyFlight</v>
      </c>
      <c r="B25" s="1">
        <f t="shared" si="0"/>
        <v>2</v>
      </c>
      <c r="C25" s="1">
        <f t="shared" si="1"/>
        <v>23</v>
      </c>
      <c r="D25" s="1">
        <f t="shared" si="2"/>
        <v>-3000</v>
      </c>
      <c r="E25" s="1">
        <f t="shared" si="3"/>
        <v>1150</v>
      </c>
      <c r="G25" s="1">
        <v>23</v>
      </c>
      <c r="H25" s="1" t="s">
        <v>2</v>
      </c>
      <c r="L25" s="5" t="s">
        <v>0</v>
      </c>
      <c r="N25" s="6" t="s">
        <v>125</v>
      </c>
      <c r="P25" s="5" t="s">
        <v>7</v>
      </c>
      <c r="R25" s="5" t="s">
        <v>15</v>
      </c>
      <c r="T25" s="5" t="s">
        <v>28</v>
      </c>
      <c r="V25" s="5" t="s">
        <v>44</v>
      </c>
      <c r="X25" s="5" t="s">
        <v>69</v>
      </c>
      <c r="Z25" s="5" t="s">
        <v>95</v>
      </c>
      <c r="AB25" s="5" t="s">
        <v>144</v>
      </c>
      <c r="AD25" s="5" t="s">
        <v>175</v>
      </c>
      <c r="AF25" s="5" t="s">
        <v>223</v>
      </c>
    </row>
    <row r="26" spans="1:34" ht="15" customHeight="1" x14ac:dyDescent="0.25">
      <c r="A26" s="3" t="str">
        <f>IF(ids!A25&lt;&gt;"",ids!A25,"")</f>
        <v>engineering101</v>
      </c>
      <c r="B26" s="1">
        <f t="shared" si="0"/>
        <v>2</v>
      </c>
      <c r="C26" s="1">
        <f t="shared" si="1"/>
        <v>31</v>
      </c>
      <c r="D26" s="1">
        <f t="shared" si="2"/>
        <v>-3000</v>
      </c>
      <c r="E26" s="1">
        <f t="shared" si="3"/>
        <v>750</v>
      </c>
      <c r="G26" s="1">
        <v>24</v>
      </c>
      <c r="M26" s="5" t="s">
        <v>1</v>
      </c>
      <c r="U26" s="5" t="s">
        <v>27</v>
      </c>
      <c r="V26" s="5" t="s">
        <v>46</v>
      </c>
      <c r="X26" s="5" t="s">
        <v>70</v>
      </c>
      <c r="Z26" s="5" t="s">
        <v>96</v>
      </c>
      <c r="AB26" s="5" t="s">
        <v>145</v>
      </c>
      <c r="AD26" s="5" t="s">
        <v>170</v>
      </c>
    </row>
    <row r="27" spans="1:34" ht="15" customHeight="1" x14ac:dyDescent="0.25">
      <c r="A27" s="3" t="str">
        <f>IF(ids!A26&lt;&gt;"",ids!A26,"")</f>
        <v>generalHypergolicRocketry</v>
      </c>
      <c r="B27" s="1">
        <f t="shared" si="0"/>
        <v>2.5</v>
      </c>
      <c r="C27" s="1">
        <f t="shared" si="1"/>
        <v>14</v>
      </c>
      <c r="D27" s="1">
        <f t="shared" si="2"/>
        <v>-2900</v>
      </c>
      <c r="E27" s="1">
        <f t="shared" si="3"/>
        <v>1600</v>
      </c>
      <c r="G27" s="1">
        <v>25</v>
      </c>
      <c r="J27" s="4" t="s">
        <v>266</v>
      </c>
      <c r="T27" s="6" t="s">
        <v>130</v>
      </c>
      <c r="V27" s="5" t="s">
        <v>45</v>
      </c>
      <c r="X27" s="5" t="s">
        <v>71</v>
      </c>
      <c r="Z27" s="5" t="s">
        <v>97</v>
      </c>
      <c r="AB27" s="5" t="s">
        <v>146</v>
      </c>
      <c r="AD27" s="5" t="s">
        <v>176</v>
      </c>
    </row>
    <row r="28" spans="1:34" ht="15" customHeight="1" x14ac:dyDescent="0.25">
      <c r="A28" s="3" t="str">
        <f>IF(ids!A27&lt;&gt;"",ids!A27,"")</f>
        <v>basicFlightControl</v>
      </c>
      <c r="B28" s="1">
        <f t="shared" si="0"/>
        <v>3</v>
      </c>
      <c r="C28" s="1">
        <f t="shared" si="1"/>
        <v>10</v>
      </c>
      <c r="D28" s="1">
        <f t="shared" si="2"/>
        <v>-2800</v>
      </c>
      <c r="E28" s="1">
        <f t="shared" si="3"/>
        <v>1800</v>
      </c>
      <c r="G28" s="1">
        <v>26</v>
      </c>
      <c r="V28" s="7" t="s">
        <v>50</v>
      </c>
      <c r="W28" s="7"/>
      <c r="X28" s="7" t="s">
        <v>75</v>
      </c>
    </row>
    <row r="29" spans="1:34" ht="15" customHeight="1" x14ac:dyDescent="0.25">
      <c r="A29" s="3" t="str">
        <f>IF(ids!A28&lt;&gt;"",ids!A28,"")</f>
        <v>tinyBoosters</v>
      </c>
      <c r="B29" s="1">
        <f t="shared" si="0"/>
        <v>3</v>
      </c>
      <c r="C29" s="1">
        <f t="shared" si="1"/>
        <v>12</v>
      </c>
      <c r="D29" s="1">
        <f t="shared" si="2"/>
        <v>-2800</v>
      </c>
      <c r="E29" s="1">
        <f t="shared" si="3"/>
        <v>1700</v>
      </c>
      <c r="G29" s="1">
        <v>27</v>
      </c>
      <c r="J29" s="4" t="s">
        <v>267</v>
      </c>
      <c r="V29" s="5" t="s">
        <v>47</v>
      </c>
      <c r="X29" s="5" t="s">
        <v>72</v>
      </c>
      <c r="Z29" s="5" t="s">
        <v>98</v>
      </c>
      <c r="AB29" s="5" t="s">
        <v>147</v>
      </c>
      <c r="AD29" s="5" t="s">
        <v>177</v>
      </c>
      <c r="AF29" s="5" t="s">
        <v>179</v>
      </c>
    </row>
    <row r="30" spans="1:34" ht="15" customHeight="1" x14ac:dyDescent="0.25">
      <c r="A30" s="3" t="str">
        <f>IF(ids!A29&lt;&gt;"",ids!A29,"")</f>
        <v>generalCryoRocketry</v>
      </c>
      <c r="B30" s="1">
        <f t="shared" si="0"/>
        <v>3</v>
      </c>
      <c r="C30" s="1">
        <f t="shared" si="1"/>
        <v>13</v>
      </c>
      <c r="D30" s="1">
        <f t="shared" si="2"/>
        <v>-2800</v>
      </c>
      <c r="E30" s="1">
        <f t="shared" si="3"/>
        <v>1650</v>
      </c>
      <c r="G30" s="1">
        <v>28</v>
      </c>
      <c r="R30" s="5" t="s">
        <v>16</v>
      </c>
      <c r="T30" s="5" t="s">
        <v>29</v>
      </c>
      <c r="W30" s="5" t="s">
        <v>48</v>
      </c>
      <c r="Y30" s="5" t="s">
        <v>73</v>
      </c>
      <c r="AA30" s="5" t="s">
        <v>99</v>
      </c>
      <c r="AD30" s="5" t="s">
        <v>178</v>
      </c>
      <c r="AF30" s="5" t="s">
        <v>180</v>
      </c>
    </row>
    <row r="31" spans="1:34" ht="15" customHeight="1" x14ac:dyDescent="0.25">
      <c r="A31" s="3" t="str">
        <f>IF(ids!A30&lt;&gt;"",ids!A30,"")</f>
        <v>generalRocketry</v>
      </c>
      <c r="B31" s="1">
        <f t="shared" si="0"/>
        <v>3</v>
      </c>
      <c r="C31" s="1">
        <f t="shared" si="1"/>
        <v>15</v>
      </c>
      <c r="D31" s="1">
        <f t="shared" si="2"/>
        <v>-2800</v>
      </c>
      <c r="E31" s="1">
        <f t="shared" si="3"/>
        <v>1550</v>
      </c>
      <c r="G31" s="1">
        <v>29</v>
      </c>
      <c r="J31" s="4" t="s">
        <v>268</v>
      </c>
      <c r="U31" s="5" t="s">
        <v>30</v>
      </c>
      <c r="W31" s="5" t="s">
        <v>49</v>
      </c>
      <c r="Y31" s="5" t="s">
        <v>74</v>
      </c>
    </row>
    <row r="32" spans="1:34" ht="15" customHeight="1" x14ac:dyDescent="0.25">
      <c r="A32" s="3" t="str">
        <f>IF(ids!A31&lt;&gt;"",ids!A31,"")</f>
        <v>earlyFuelSystems</v>
      </c>
      <c r="B32" s="1">
        <f t="shared" si="0"/>
        <v>3</v>
      </c>
      <c r="C32" s="1">
        <f t="shared" si="1"/>
        <v>16</v>
      </c>
      <c r="D32" s="1">
        <f t="shared" si="2"/>
        <v>-2800</v>
      </c>
      <c r="E32" s="1">
        <f t="shared" si="3"/>
        <v>1500</v>
      </c>
      <c r="G32" s="1">
        <v>30</v>
      </c>
      <c r="T32" s="5" t="s">
        <v>31</v>
      </c>
      <c r="V32" s="5" t="s">
        <v>51</v>
      </c>
      <c r="X32" s="5" t="s">
        <v>76</v>
      </c>
      <c r="Z32" s="5" t="s">
        <v>100</v>
      </c>
      <c r="AB32" s="5" t="s">
        <v>148</v>
      </c>
      <c r="AD32" s="5" t="s">
        <v>181</v>
      </c>
      <c r="AF32" s="5" t="s">
        <v>224</v>
      </c>
    </row>
    <row r="33" spans="1:38" ht="15" customHeight="1" x14ac:dyDescent="0.25">
      <c r="A33" s="3" t="str">
        <f>IF(ids!A32&lt;&gt;"",ids!A32,"")</f>
        <v>basicConstruction</v>
      </c>
      <c r="B33" s="1">
        <f t="shared" si="0"/>
        <v>3</v>
      </c>
      <c r="C33" s="1">
        <f t="shared" si="1"/>
        <v>19</v>
      </c>
      <c r="D33" s="1">
        <f t="shared" si="2"/>
        <v>-2800</v>
      </c>
      <c r="E33" s="1">
        <f t="shared" si="3"/>
        <v>1350</v>
      </c>
      <c r="G33" s="1">
        <v>31</v>
      </c>
      <c r="N33" s="6" t="s">
        <v>131</v>
      </c>
      <c r="P33" s="5" t="s">
        <v>8</v>
      </c>
      <c r="R33" s="5" t="s">
        <v>17</v>
      </c>
      <c r="T33" s="6" t="s">
        <v>150</v>
      </c>
      <c r="V33" s="7" t="s">
        <v>53</v>
      </c>
      <c r="W33" s="7"/>
      <c r="X33" s="7" t="s">
        <v>78</v>
      </c>
      <c r="Y33" s="7"/>
      <c r="Z33" s="7" t="s">
        <v>103</v>
      </c>
      <c r="AB33" s="5" t="s">
        <v>149</v>
      </c>
      <c r="AD33" s="5" t="s">
        <v>182</v>
      </c>
      <c r="AF33" s="5" t="s">
        <v>183</v>
      </c>
      <c r="AH33" s="5" t="s">
        <v>241</v>
      </c>
      <c r="AJ33" s="5" t="s">
        <v>242</v>
      </c>
      <c r="AL33" s="5" t="s">
        <v>243</v>
      </c>
    </row>
    <row r="34" spans="1:38" ht="15" customHeight="1" x14ac:dyDescent="0.25">
      <c r="A34" s="3" t="str">
        <f>IF(ids!A33&lt;&gt;"",ids!A33,"")</f>
        <v>nonCommericalFlight</v>
      </c>
      <c r="B34" s="1">
        <f t="shared" si="0"/>
        <v>3</v>
      </c>
      <c r="C34" s="1">
        <f t="shared" ref="C34:C65" si="4">IFERROR(MATCH(A34,$I$3:$I$42,0),0)+IFERROR(MATCH(A34,$J$3:$J$42,0),0)+IFERROR(MATCH(A34,$K$3:$K$42,0),0)+IFERROR(MATCH(A34,$L$3:$L$42,0),0)+IFERROR(MATCH(A34,$M$3:$M$42,0),0)+IFERROR(MATCH(A34,$N$3:$N$42,0),0)+IFERROR(MATCH(A34,$O$3:$O$42,0),0)+IFERROR(MATCH(A34,$P$3:$P$42,0),0)+IFERROR(MATCH(A34,$Q$3:$Q$42,0),0)+IFERROR(MATCH(A34,$R$3:$R$42,0),0)+IFERROR(MATCH(A34,$S$3:$S$42,0),0)+IFERROR(MATCH(A34,$T$3:$T$42,0),0)+IFERROR(MATCH(A34,$U$3:$U$42,0),0)+IFERROR(MATCH(A34,$V$3:$V$42,0),0)+IFERROR(MATCH(A34,$W$3:$W$42,0),0)+IFERROR(MATCH(A34,$X$3:$X$42,0),0)+IFERROR(MATCH(A34,$Y$3:$Y$42,0),0)+IFERROR(MATCH(A34,$Z$3:$Z$42,0),0)+IFERROR(MATCH(A34,$AA$3:$AA$42,0),0)+IFERROR(MATCH(A34,$AB$3:$AB$42,0),0)+IFERROR(MATCH(A34,$AC$3:$AC$42,0),0)+IFERROR(MATCH(A34,$AD$3:$AD$42,0),0)+IFERROR(MATCH(A34,$AE$3:$AE$42,0),0)+IFERROR(MATCH(A34,$AF$3:$AF$42,0),0)+IFERROR(MATCH(A34,$AG$3:$AG$42,0),0)+IFERROR(MATCH(A34,$AH$3:$AH$42,0),0)+IFERROR(MATCH(A34,$AI$3:$AI$42,0),0)+IFERROR(MATCH(A34,$AJ$3:$AJ$42,0),0)+IFERROR(MATCH(A34,$AK$3:$AK$42,0),0)+IFERROR(MATCH(A34,$AL$3:$AL$42,0),0)+IFERROR(MATCH(A34,$AM$3:$AM$42,0),0)+IFERROR(MATCH(A34,$H$3:$H$42,0),0)</f>
        <v>22</v>
      </c>
      <c r="D34" s="1">
        <f t="shared" si="2"/>
        <v>-2800</v>
      </c>
      <c r="E34" s="1">
        <f t="shared" si="3"/>
        <v>1200</v>
      </c>
      <c r="G34" s="1">
        <v>32</v>
      </c>
      <c r="X34" s="6" t="s">
        <v>154</v>
      </c>
      <c r="Z34" s="5" t="s">
        <v>101</v>
      </c>
      <c r="AB34" s="5" t="s">
        <v>151</v>
      </c>
      <c r="AD34" s="5" t="s">
        <v>184</v>
      </c>
      <c r="AF34" s="5" t="s">
        <v>225</v>
      </c>
      <c r="AH34" s="5" t="s">
        <v>244</v>
      </c>
      <c r="AJ34" s="5" t="s">
        <v>252</v>
      </c>
    </row>
    <row r="35" spans="1:38" ht="15" customHeight="1" x14ac:dyDescent="0.25">
      <c r="A35" s="3" t="str">
        <f>IF(ids!A34&lt;&gt;"",ids!A34,"")</f>
        <v>stability</v>
      </c>
      <c r="B35" s="1">
        <f t="shared" si="0"/>
        <v>3</v>
      </c>
      <c r="C35" s="1">
        <f t="shared" si="4"/>
        <v>23</v>
      </c>
      <c r="D35" s="1">
        <f t="shared" si="2"/>
        <v>-2800</v>
      </c>
      <c r="E35" s="1">
        <f t="shared" si="3"/>
        <v>1150</v>
      </c>
      <c r="G35" s="1">
        <v>33</v>
      </c>
      <c r="T35" s="6" t="s">
        <v>55</v>
      </c>
      <c r="V35" s="5" t="s">
        <v>52</v>
      </c>
      <c r="X35" s="5" t="s">
        <v>77</v>
      </c>
      <c r="Z35" s="5" t="s">
        <v>102</v>
      </c>
      <c r="AB35" s="5" t="s">
        <v>152</v>
      </c>
      <c r="AD35" s="5" t="s">
        <v>187</v>
      </c>
      <c r="AF35" s="5" t="s">
        <v>188</v>
      </c>
    </row>
    <row r="36" spans="1:38" ht="15" customHeight="1" x14ac:dyDescent="0.25">
      <c r="A36" s="3" t="str">
        <f>IF(ids!A35&lt;&gt;"",ids!A35,"")</f>
        <v>survivability</v>
      </c>
      <c r="B36" s="1">
        <f t="shared" si="0"/>
        <v>3</v>
      </c>
      <c r="C36" s="1">
        <f t="shared" si="4"/>
        <v>28</v>
      </c>
      <c r="D36" s="1">
        <f t="shared" si="2"/>
        <v>-2800</v>
      </c>
      <c r="E36" s="1">
        <f t="shared" si="3"/>
        <v>900</v>
      </c>
      <c r="G36" s="1">
        <v>34</v>
      </c>
      <c r="AB36" s="5" t="s">
        <v>153</v>
      </c>
      <c r="AD36" s="5" t="s">
        <v>186</v>
      </c>
    </row>
    <row r="37" spans="1:38" ht="15" customHeight="1" x14ac:dyDescent="0.25">
      <c r="A37" s="3" t="str">
        <f>IF(ids!A36&lt;&gt;"",ids!A36,"")</f>
        <v>science201</v>
      </c>
      <c r="B37" s="1">
        <f t="shared" si="0"/>
        <v>3</v>
      </c>
      <c r="C37" s="1">
        <f t="shared" si="4"/>
        <v>31</v>
      </c>
      <c r="D37" s="1">
        <f t="shared" si="2"/>
        <v>-2800</v>
      </c>
      <c r="E37" s="1">
        <f t="shared" si="3"/>
        <v>750</v>
      </c>
      <c r="G37" s="1">
        <v>35</v>
      </c>
      <c r="T37" s="5" t="s">
        <v>32</v>
      </c>
      <c r="V37" s="5" t="s">
        <v>54</v>
      </c>
      <c r="X37" s="5" t="s">
        <v>79</v>
      </c>
      <c r="Z37" s="7" t="s">
        <v>104</v>
      </c>
      <c r="AB37" s="5" t="s">
        <v>156</v>
      </c>
      <c r="AD37" s="5" t="s">
        <v>189</v>
      </c>
      <c r="AF37" s="5" t="s">
        <v>190</v>
      </c>
      <c r="AH37" s="5" t="s">
        <v>191</v>
      </c>
      <c r="AJ37" s="5" t="s">
        <v>192</v>
      </c>
      <c r="AL37" s="5" t="s">
        <v>193</v>
      </c>
    </row>
    <row r="38" spans="1:38" ht="15" customHeight="1" x14ac:dyDescent="0.25">
      <c r="A38" s="3" t="str">
        <f>IF(ids!A37&lt;&gt;"",ids!A37,"")</f>
        <v>serviceModules</v>
      </c>
      <c r="B38" s="1">
        <f t="shared" si="0"/>
        <v>3</v>
      </c>
      <c r="C38" s="1">
        <f t="shared" si="4"/>
        <v>38</v>
      </c>
      <c r="D38" s="1">
        <f t="shared" si="2"/>
        <v>-2800</v>
      </c>
      <c r="E38" s="1">
        <f t="shared" si="3"/>
        <v>400</v>
      </c>
      <c r="G38" s="1">
        <v>36</v>
      </c>
      <c r="Z38" s="6" t="s">
        <v>239</v>
      </c>
      <c r="AB38" s="5" t="s">
        <v>157</v>
      </c>
      <c r="AD38" s="5" t="s">
        <v>194</v>
      </c>
      <c r="AF38" s="5" t="s">
        <v>197</v>
      </c>
      <c r="AH38" s="9" t="s">
        <v>198</v>
      </c>
      <c r="AJ38" s="5" t="s">
        <v>253</v>
      </c>
      <c r="AL38" s="5" t="s">
        <v>254</v>
      </c>
    </row>
    <row r="39" spans="1:38" ht="15" customHeight="1" x14ac:dyDescent="0.25">
      <c r="A39" s="3" t="str">
        <f>IF(ids!A38&lt;&gt;"",ids!A38,"")</f>
        <v>flightControl</v>
      </c>
      <c r="B39" s="1">
        <f t="shared" si="0"/>
        <v>4</v>
      </c>
      <c r="C39" s="1">
        <f t="shared" si="4"/>
        <v>10</v>
      </c>
      <c r="D39" s="1">
        <f t="shared" si="2"/>
        <v>-2600</v>
      </c>
      <c r="E39" s="1">
        <f t="shared" si="3"/>
        <v>1800</v>
      </c>
      <c r="G39" s="1">
        <v>37</v>
      </c>
      <c r="AD39" s="5" t="s">
        <v>195</v>
      </c>
      <c r="AF39" s="5" t="s">
        <v>196</v>
      </c>
      <c r="AH39" s="5" t="s">
        <v>245</v>
      </c>
      <c r="AJ39" s="6" t="s">
        <v>259</v>
      </c>
    </row>
    <row r="40" spans="1:38" ht="15" customHeight="1" x14ac:dyDescent="0.25">
      <c r="A40" s="3" t="str">
        <f>IF(ids!A39&lt;&gt;"",ids!A39,"")</f>
        <v>smallBoosters</v>
      </c>
      <c r="B40" s="1">
        <f t="shared" si="0"/>
        <v>4</v>
      </c>
      <c r="C40" s="1">
        <f t="shared" si="4"/>
        <v>12</v>
      </c>
      <c r="D40" s="1">
        <f t="shared" si="2"/>
        <v>-2600</v>
      </c>
      <c r="E40" s="1">
        <f t="shared" si="3"/>
        <v>1700</v>
      </c>
      <c r="G40" s="1">
        <v>38</v>
      </c>
      <c r="R40" s="5" t="s">
        <v>18</v>
      </c>
      <c r="V40" s="7" t="s">
        <v>56</v>
      </c>
      <c r="X40" s="5" t="s">
        <v>106</v>
      </c>
      <c r="Z40" s="5" t="s">
        <v>105</v>
      </c>
      <c r="AB40" s="5" t="s">
        <v>155</v>
      </c>
      <c r="AD40" s="5" t="s">
        <v>185</v>
      </c>
      <c r="AF40" s="5" t="s">
        <v>226</v>
      </c>
      <c r="AJ40" s="5" t="s">
        <v>255</v>
      </c>
    </row>
    <row r="41" spans="1:38" ht="15" customHeight="1" x14ac:dyDescent="0.25">
      <c r="A41" s="3" t="str">
        <f>IF(ids!A40&lt;&gt;"",ids!A40,"")</f>
        <v>advancedCryoRocketry</v>
      </c>
      <c r="B41" s="1">
        <f t="shared" si="0"/>
        <v>4</v>
      </c>
      <c r="C41" s="1">
        <f t="shared" si="4"/>
        <v>13</v>
      </c>
      <c r="D41" s="1">
        <f t="shared" si="2"/>
        <v>-2600</v>
      </c>
      <c r="E41" s="1">
        <f t="shared" si="3"/>
        <v>1650</v>
      </c>
      <c r="G41" s="1">
        <v>39</v>
      </c>
      <c r="X41" s="5" t="s">
        <v>80</v>
      </c>
      <c r="Z41" s="5" t="s">
        <v>107</v>
      </c>
      <c r="AB41" s="5" t="s">
        <v>158</v>
      </c>
      <c r="AD41" s="5" t="s">
        <v>200</v>
      </c>
      <c r="AF41" s="5" t="s">
        <v>227</v>
      </c>
      <c r="AH41" s="5" t="s">
        <v>201</v>
      </c>
      <c r="AJ41" s="5" t="s">
        <v>202</v>
      </c>
    </row>
    <row r="42" spans="1:38" ht="15" customHeight="1" x14ac:dyDescent="0.25">
      <c r="A42" s="3" t="str">
        <f>IF(ids!A41&lt;&gt;"",ids!A41,"")</f>
        <v>advRocketry</v>
      </c>
      <c r="B42" s="1">
        <f t="shared" si="0"/>
        <v>4</v>
      </c>
      <c r="C42" s="1">
        <f t="shared" si="4"/>
        <v>15</v>
      </c>
      <c r="D42" s="1">
        <f t="shared" si="2"/>
        <v>-2600</v>
      </c>
      <c r="E42" s="1">
        <f t="shared" si="3"/>
        <v>1550</v>
      </c>
      <c r="G42" s="1">
        <v>40</v>
      </c>
      <c r="V42" s="5" t="s">
        <v>57</v>
      </c>
      <c r="X42" s="5" t="s">
        <v>81</v>
      </c>
      <c r="Z42" s="5" t="s">
        <v>108</v>
      </c>
      <c r="AB42" s="5" t="s">
        <v>159</v>
      </c>
      <c r="AD42" s="5" t="s">
        <v>199</v>
      </c>
      <c r="AF42" s="5" t="s">
        <v>228</v>
      </c>
      <c r="AH42" s="5" t="s">
        <v>246</v>
      </c>
    </row>
    <row r="43" spans="1:38" ht="15" customHeight="1" x14ac:dyDescent="0.25">
      <c r="A43" s="3" t="str">
        <f>IF(ids!A42&lt;&gt;"",ids!A42,"")</f>
        <v>basicFuelSystems</v>
      </c>
      <c r="B43" s="1">
        <f t="shared" si="0"/>
        <v>4</v>
      </c>
      <c r="C43" s="1">
        <f t="shared" si="4"/>
        <v>16</v>
      </c>
      <c r="D43" s="1">
        <f t="shared" si="2"/>
        <v>-2600</v>
      </c>
      <c r="E43" s="1">
        <f t="shared" si="3"/>
        <v>1500</v>
      </c>
    </row>
    <row r="44" spans="1:38" ht="15" customHeight="1" x14ac:dyDescent="0.25">
      <c r="A44" s="3" t="str">
        <f>IF(ids!A43&lt;&gt;"",ids!A43,"")</f>
        <v>fuelLines</v>
      </c>
      <c r="B44" s="1">
        <f t="shared" si="0"/>
        <v>4</v>
      </c>
      <c r="C44" s="1">
        <f t="shared" si="4"/>
        <v>17</v>
      </c>
      <c r="D44" s="1">
        <f t="shared" si="2"/>
        <v>-2600</v>
      </c>
      <c r="E44" s="1">
        <f t="shared" si="3"/>
        <v>1450</v>
      </c>
    </row>
    <row r="45" spans="1:38" ht="15" customHeight="1" x14ac:dyDescent="0.25">
      <c r="A45" s="3" t="str">
        <f>IF(ids!A44&lt;&gt;"",ids!A44,"")</f>
        <v>decoupling</v>
      </c>
      <c r="B45" s="1">
        <f t="shared" si="0"/>
        <v>4</v>
      </c>
      <c r="C45" s="1">
        <f t="shared" si="4"/>
        <v>18</v>
      </c>
      <c r="D45" s="1">
        <f t="shared" si="2"/>
        <v>-2600</v>
      </c>
      <c r="E45" s="1">
        <f t="shared" si="3"/>
        <v>1400</v>
      </c>
    </row>
    <row r="46" spans="1:38" ht="15" customHeight="1" x14ac:dyDescent="0.25">
      <c r="A46" s="3" t="str">
        <f>IF(ids!A45&lt;&gt;"",ids!A45,"")</f>
        <v>generalConstruction</v>
      </c>
      <c r="B46" s="1">
        <f t="shared" si="0"/>
        <v>4</v>
      </c>
      <c r="C46" s="1">
        <f t="shared" si="4"/>
        <v>20</v>
      </c>
      <c r="D46" s="1">
        <f t="shared" si="2"/>
        <v>-2600</v>
      </c>
      <c r="E46" s="1">
        <f t="shared" si="3"/>
        <v>1300</v>
      </c>
    </row>
    <row r="47" spans="1:38" ht="15" customHeight="1" x14ac:dyDescent="0.25">
      <c r="A47" s="3" t="str">
        <f>IF(ids!A46&lt;&gt;"",ids!A46,"")</f>
        <v>airLaunch</v>
      </c>
      <c r="B47" s="1">
        <f t="shared" si="0"/>
        <v>4</v>
      </c>
      <c r="C47" s="1">
        <f t="shared" si="4"/>
        <v>22</v>
      </c>
      <c r="D47" s="1">
        <f t="shared" si="2"/>
        <v>-2600</v>
      </c>
      <c r="E47" s="1">
        <f t="shared" si="3"/>
        <v>1200</v>
      </c>
    </row>
    <row r="48" spans="1:38" ht="15" customHeight="1" x14ac:dyDescent="0.25">
      <c r="A48" s="3" t="str">
        <f>IF(ids!A47&lt;&gt;"",ids!A47,"")</f>
        <v>aviation</v>
      </c>
      <c r="B48" s="1">
        <f t="shared" si="0"/>
        <v>4</v>
      </c>
      <c r="C48" s="1">
        <f t="shared" si="4"/>
        <v>23</v>
      </c>
      <c r="D48" s="1">
        <f t="shared" si="2"/>
        <v>-2600</v>
      </c>
      <c r="E48" s="1">
        <f t="shared" si="3"/>
        <v>1150</v>
      </c>
    </row>
    <row r="49" spans="1:5" ht="15" customHeight="1" x14ac:dyDescent="0.25">
      <c r="A49" s="3" t="str">
        <f>IF(ids!A48&lt;&gt;"",ids!A48,"")</f>
        <v>basicLanding</v>
      </c>
      <c r="B49" s="1">
        <f t="shared" si="0"/>
        <v>4</v>
      </c>
      <c r="C49" s="1">
        <f t="shared" si="4"/>
        <v>25</v>
      </c>
      <c r="D49" s="1">
        <f t="shared" si="2"/>
        <v>-2600</v>
      </c>
      <c r="E49" s="1">
        <f t="shared" si="3"/>
        <v>1050</v>
      </c>
    </row>
    <row r="50" spans="1:5" ht="15" customHeight="1" x14ac:dyDescent="0.25">
      <c r="A50" s="3" t="str">
        <f>IF(ids!A49&lt;&gt;"",ids!A49,"")</f>
        <v>enhancedSurvivability</v>
      </c>
      <c r="B50" s="1">
        <f t="shared" si="0"/>
        <v>4</v>
      </c>
      <c r="C50" s="1">
        <f t="shared" si="4"/>
        <v>28</v>
      </c>
      <c r="D50" s="1">
        <f t="shared" si="2"/>
        <v>-2600</v>
      </c>
      <c r="E50" s="1">
        <f t="shared" si="3"/>
        <v>900</v>
      </c>
    </row>
    <row r="51" spans="1:5" ht="15" customHeight="1" x14ac:dyDescent="0.25">
      <c r="A51" s="3" t="str">
        <f>IF(ids!A50&lt;&gt;"",ids!A50,"")</f>
        <v>basicScience</v>
      </c>
      <c r="B51" s="1">
        <f t="shared" si="0"/>
        <v>4</v>
      </c>
      <c r="C51" s="1">
        <f t="shared" si="4"/>
        <v>30</v>
      </c>
      <c r="D51" s="1">
        <f t="shared" si="2"/>
        <v>-2600</v>
      </c>
      <c r="E51" s="1">
        <f t="shared" si="3"/>
        <v>800</v>
      </c>
    </row>
    <row r="52" spans="1:5" ht="15" customHeight="1" x14ac:dyDescent="0.25">
      <c r="A52" s="3" t="str">
        <f>IF(ids!A51&lt;&gt;"",ids!A51,"")</f>
        <v>groundScience</v>
      </c>
      <c r="B52" s="1">
        <f t="shared" si="0"/>
        <v>4</v>
      </c>
      <c r="C52" s="1">
        <f t="shared" si="4"/>
        <v>31</v>
      </c>
      <c r="D52" s="1">
        <f t="shared" si="2"/>
        <v>-2600</v>
      </c>
      <c r="E52" s="1">
        <f t="shared" si="3"/>
        <v>750</v>
      </c>
    </row>
    <row r="53" spans="1:5" ht="15" customHeight="1" x14ac:dyDescent="0.25">
      <c r="A53" s="3" t="str">
        <f>IF(ids!A52&lt;&gt;"",ids!A52,"")</f>
        <v>basicProbes</v>
      </c>
      <c r="B53" s="1">
        <f t="shared" si="0"/>
        <v>4</v>
      </c>
      <c r="C53" s="1">
        <f t="shared" si="4"/>
        <v>33</v>
      </c>
      <c r="D53" s="1">
        <f t="shared" si="2"/>
        <v>-2600</v>
      </c>
      <c r="E53" s="1">
        <f t="shared" si="3"/>
        <v>650</v>
      </c>
    </row>
    <row r="54" spans="1:5" ht="15" customHeight="1" x14ac:dyDescent="0.25">
      <c r="A54" s="3" t="str">
        <f>IF(ids!A53&lt;&gt;"",ids!A53,"")</f>
        <v>batteryTech</v>
      </c>
      <c r="B54" s="1">
        <f t="shared" si="0"/>
        <v>4</v>
      </c>
      <c r="C54" s="1">
        <f t="shared" si="4"/>
        <v>35</v>
      </c>
      <c r="D54" s="1">
        <f t="shared" si="2"/>
        <v>-2600</v>
      </c>
      <c r="E54" s="1">
        <f t="shared" si="3"/>
        <v>550</v>
      </c>
    </row>
    <row r="55" spans="1:5" ht="15" customHeight="1" x14ac:dyDescent="0.25">
      <c r="A55" s="3" t="str">
        <f>IF(ids!A54&lt;&gt;"",ids!A54,"")</f>
        <v>heavyHypergolicRocketry</v>
      </c>
      <c r="B55" s="1">
        <f t="shared" si="0"/>
        <v>4.5</v>
      </c>
      <c r="C55" s="1">
        <f t="shared" si="4"/>
        <v>14</v>
      </c>
      <c r="D55" s="1">
        <f t="shared" si="2"/>
        <v>-2500</v>
      </c>
      <c r="E55" s="1">
        <f t="shared" si="3"/>
        <v>1600</v>
      </c>
    </row>
    <row r="56" spans="1:5" ht="15" customHeight="1" x14ac:dyDescent="0.25">
      <c r="A56" s="3" t="str">
        <f>IF(ids!A55&lt;&gt;"",ids!A55,"")</f>
        <v>proceduralWings</v>
      </c>
      <c r="B56" s="1">
        <f t="shared" si="0"/>
        <v>4.5</v>
      </c>
      <c r="C56" s="1">
        <f t="shared" si="4"/>
        <v>24</v>
      </c>
      <c r="D56" s="1">
        <f t="shared" si="2"/>
        <v>-2500</v>
      </c>
      <c r="E56" s="1">
        <f t="shared" si="3"/>
        <v>1100</v>
      </c>
    </row>
    <row r="57" spans="1:5" ht="15" customHeight="1" x14ac:dyDescent="0.25">
      <c r="A57" s="3" t="str">
        <f>IF(ids!A56&lt;&gt;"",ids!A56,"")</f>
        <v>basicReentryModule</v>
      </c>
      <c r="B57" s="1">
        <f t="shared" si="0"/>
        <v>4.5</v>
      </c>
      <c r="C57" s="1">
        <f t="shared" si="4"/>
        <v>29</v>
      </c>
      <c r="D57" s="1">
        <f t="shared" si="2"/>
        <v>-2500</v>
      </c>
      <c r="E57" s="1">
        <f t="shared" si="3"/>
        <v>850</v>
      </c>
    </row>
    <row r="58" spans="1:5" ht="15" customHeight="1" x14ac:dyDescent="0.25">
      <c r="A58" s="3" t="str">
        <f>IF(ids!A57&lt;&gt;"",ids!A57,"")</f>
        <v>advFlightControl</v>
      </c>
      <c r="B58" s="1">
        <f t="shared" si="0"/>
        <v>5</v>
      </c>
      <c r="C58" s="1">
        <f t="shared" si="4"/>
        <v>10</v>
      </c>
      <c r="D58" s="1">
        <f t="shared" si="2"/>
        <v>-2400</v>
      </c>
      <c r="E58" s="1">
        <f t="shared" si="3"/>
        <v>1800</v>
      </c>
    </row>
    <row r="59" spans="1:5" ht="15" customHeight="1" x14ac:dyDescent="0.25">
      <c r="A59" s="3" t="str">
        <f>IF(ids!A58&lt;&gt;"",ids!A58,"")</f>
        <v>propulsionSystems</v>
      </c>
      <c r="B59" s="1">
        <f t="shared" si="0"/>
        <v>5</v>
      </c>
      <c r="C59" s="1">
        <f t="shared" si="4"/>
        <v>11</v>
      </c>
      <c r="D59" s="1">
        <f t="shared" si="2"/>
        <v>-2400</v>
      </c>
      <c r="E59" s="1">
        <f t="shared" si="3"/>
        <v>1750</v>
      </c>
    </row>
    <row r="60" spans="1:5" ht="15" customHeight="1" x14ac:dyDescent="0.25">
      <c r="A60" s="3" t="str">
        <f>IF(ids!A59&lt;&gt;"",ids!A59,"")</f>
        <v>mediumBoosters</v>
      </c>
      <c r="B60" s="1">
        <f t="shared" si="0"/>
        <v>5</v>
      </c>
      <c r="C60" s="1">
        <f t="shared" si="4"/>
        <v>12</v>
      </c>
      <c r="D60" s="1">
        <f t="shared" si="2"/>
        <v>-2400</v>
      </c>
      <c r="E60" s="1">
        <f t="shared" si="3"/>
        <v>1700</v>
      </c>
    </row>
    <row r="61" spans="1:5" ht="15" customHeight="1" x14ac:dyDescent="0.25">
      <c r="A61" s="3" t="str">
        <f>IF(ids!A60&lt;&gt;"",ids!A60,"")</f>
        <v>heavyCryoRocketry</v>
      </c>
      <c r="B61" s="1">
        <f t="shared" si="0"/>
        <v>5</v>
      </c>
      <c r="C61" s="1">
        <f t="shared" si="4"/>
        <v>13</v>
      </c>
      <c r="D61" s="1">
        <f t="shared" si="2"/>
        <v>-2400</v>
      </c>
      <c r="E61" s="1">
        <f t="shared" si="3"/>
        <v>1650</v>
      </c>
    </row>
    <row r="62" spans="1:5" ht="15" customHeight="1" x14ac:dyDescent="0.25">
      <c r="A62" s="3" t="str">
        <f>IF(ids!A61&lt;&gt;"",ids!A61,"")</f>
        <v>heavyRocketry</v>
      </c>
      <c r="B62" s="1">
        <f t="shared" si="0"/>
        <v>5</v>
      </c>
      <c r="C62" s="1">
        <f t="shared" si="4"/>
        <v>15</v>
      </c>
      <c r="D62" s="1">
        <f t="shared" si="2"/>
        <v>-2400</v>
      </c>
      <c r="E62" s="1">
        <f t="shared" si="3"/>
        <v>1550</v>
      </c>
    </row>
    <row r="63" spans="1:5" ht="15" customHeight="1" x14ac:dyDescent="0.25">
      <c r="A63" s="3" t="str">
        <f>IF(ids!A62&lt;&gt;"",ids!A62,"")</f>
        <v>fuelSystems</v>
      </c>
      <c r="B63" s="1">
        <f t="shared" si="0"/>
        <v>5</v>
      </c>
      <c r="C63" s="1">
        <f t="shared" si="4"/>
        <v>16</v>
      </c>
      <c r="D63" s="1">
        <f t="shared" si="2"/>
        <v>-2400</v>
      </c>
      <c r="E63" s="1">
        <f t="shared" si="3"/>
        <v>1500</v>
      </c>
    </row>
    <row r="64" spans="1:5" ht="15" customHeight="1" x14ac:dyDescent="0.25">
      <c r="A64" s="3" t="str">
        <f>IF(ids!A63&lt;&gt;"",ids!A63,"")</f>
        <v>flexibleFuelSolutions</v>
      </c>
      <c r="B64" s="1">
        <f t="shared" si="0"/>
        <v>5</v>
      </c>
      <c r="C64" s="1">
        <f t="shared" si="4"/>
        <v>17</v>
      </c>
      <c r="D64" s="1">
        <f t="shared" si="2"/>
        <v>-2400</v>
      </c>
      <c r="E64" s="1">
        <f t="shared" si="3"/>
        <v>1450</v>
      </c>
    </row>
    <row r="65" spans="1:5" ht="15" customHeight="1" x14ac:dyDescent="0.25">
      <c r="A65" s="3" t="str">
        <f>IF(ids!A64&lt;&gt;"",ids!A64,"")</f>
        <v>docking</v>
      </c>
      <c r="B65" s="1">
        <f t="shared" si="0"/>
        <v>5</v>
      </c>
      <c r="C65" s="1">
        <f t="shared" si="4"/>
        <v>18</v>
      </c>
      <c r="D65" s="1">
        <f t="shared" si="2"/>
        <v>-2400</v>
      </c>
      <c r="E65" s="1">
        <f t="shared" si="3"/>
        <v>1400</v>
      </c>
    </row>
    <row r="66" spans="1:5" ht="15" customHeight="1" x14ac:dyDescent="0.25">
      <c r="A66" s="3" t="str">
        <f>IF(ids!A65&lt;&gt;"",ids!A65,"")</f>
        <v>advConstruction</v>
      </c>
      <c r="B66" s="1">
        <f t="shared" si="0"/>
        <v>5</v>
      </c>
      <c r="C66" s="1">
        <f t="shared" ref="C66:C97" si="5">IFERROR(MATCH(A66,$I$3:$I$42,0),0)+IFERROR(MATCH(A66,$J$3:$J$42,0),0)+IFERROR(MATCH(A66,$K$3:$K$42,0),0)+IFERROR(MATCH(A66,$L$3:$L$42,0),0)+IFERROR(MATCH(A66,$M$3:$M$42,0),0)+IFERROR(MATCH(A66,$N$3:$N$42,0),0)+IFERROR(MATCH(A66,$O$3:$O$42,0),0)+IFERROR(MATCH(A66,$P$3:$P$42,0),0)+IFERROR(MATCH(A66,$Q$3:$Q$42,0),0)+IFERROR(MATCH(A66,$R$3:$R$42,0),0)+IFERROR(MATCH(A66,$S$3:$S$42,0),0)+IFERROR(MATCH(A66,$T$3:$T$42,0),0)+IFERROR(MATCH(A66,$U$3:$U$42,0),0)+IFERROR(MATCH(A66,$V$3:$V$42,0),0)+IFERROR(MATCH(A66,$W$3:$W$42,0),0)+IFERROR(MATCH(A66,$X$3:$X$42,0),0)+IFERROR(MATCH(A66,$Y$3:$Y$42,0),0)+IFERROR(MATCH(A66,$Z$3:$Z$42,0),0)+IFERROR(MATCH(A66,$AA$3:$AA$42,0),0)+IFERROR(MATCH(A66,$AB$3:$AB$42,0),0)+IFERROR(MATCH(A66,$AC$3:$AC$42,0),0)+IFERROR(MATCH(A66,$AD$3:$AD$42,0),0)+IFERROR(MATCH(A66,$AE$3:$AE$42,0),0)+IFERROR(MATCH(A66,$AF$3:$AF$42,0),0)+IFERROR(MATCH(A66,$AG$3:$AG$42,0),0)+IFERROR(MATCH(A66,$AH$3:$AH$42,0),0)+IFERROR(MATCH(A66,$AI$3:$AI$42,0),0)+IFERROR(MATCH(A66,$AJ$3:$AJ$42,0),0)+IFERROR(MATCH(A66,$AK$3:$AK$42,0),0)+IFERROR(MATCH(A66,$AL$3:$AL$42,0),0)+IFERROR(MATCH(A66,$AM$3:$AM$42,0),0)+IFERROR(MATCH(A66,$H$3:$H$42,0),0)</f>
        <v>20</v>
      </c>
      <c r="D66" s="1">
        <f t="shared" si="2"/>
        <v>-2400</v>
      </c>
      <c r="E66" s="1">
        <f t="shared" si="3"/>
        <v>1300</v>
      </c>
    </row>
    <row r="67" spans="1:5" ht="15" customHeight="1" x14ac:dyDescent="0.25">
      <c r="A67" s="3" t="str">
        <f>IF(ids!A66&lt;&gt;"",ids!A66,"")</f>
        <v>earlyActuators</v>
      </c>
      <c r="B67" s="1">
        <f t="shared" si="0"/>
        <v>5</v>
      </c>
      <c r="C67" s="1">
        <f t="shared" si="5"/>
        <v>21</v>
      </c>
      <c r="D67" s="1">
        <f t="shared" si="2"/>
        <v>-2400</v>
      </c>
      <c r="E67" s="1">
        <f t="shared" si="3"/>
        <v>1250</v>
      </c>
    </row>
    <row r="68" spans="1:5" ht="15" customHeight="1" x14ac:dyDescent="0.25">
      <c r="A68" s="3" t="str">
        <f>IF(ids!A67&lt;&gt;"",ids!A67,"")</f>
        <v>streamlinedFlight</v>
      </c>
      <c r="B68" s="1">
        <f t="shared" ref="B68:B134" si="6">(IFERROR(MATCH(A68,$H$4:$AN$4,0),0)+IFERROR(MATCH(A68,$H$5:$AN$5,0),0)+IFERROR(MATCH(A68,$H$6:$AN$6,0),0)+IFERROR(MATCH(A68,$H$7:$AN$7,0),0)+IFERROR(MATCH(A68,$H$8:$AN$8,0),0)+IFERROR(MATCH(A68,$H$9:$AN$9,0),0)+IFERROR(MATCH(A68,$H$10:$AN$10,0),0)+IFERROR(MATCH(A68,$H$11:$AN$11,0),0)+IFERROR(MATCH(A68,$H$12:$AN$12,0),0)+IFERROR(MATCH(A68,$H$13:$AN$13,0),0)+IFERROR(MATCH(A68,$H$14:$AN$14,0),0)+IFERROR(MATCH(A68,$H$15:$AN$15,0),0)+IFERROR(MATCH(A68,$H$16:$AN$16,0),0)+IFERROR(MATCH(A68,$H$17:$AN$17,0),0)+IFERROR(MATCH(A68,$H$18:$AN$18,0),0)+IFERROR(MATCH(A68,$H$19:$AN$19,0),0)+IFERROR(MATCH(A68,$H$20:$AN$20,0),0)+IFERROR(MATCH(A68,$H$21:$AN$21,0),0)+IFERROR(MATCH(A68,$H$22:$AN$22,0),0)+IFERROR(MATCH(A68,$H$23:$AN$23,0),0)+IFERROR(MATCH(A68,$H$24:$AN$24,0),0)+IFERROR(MATCH(A68,$H$25:$AN$25,0),0)+IFERROR(MATCH(A68,$H$26:$AN$26,0),0)+IFERROR(MATCH(A68,$H$27:$AN$27,0),0)+IFERROR(MATCH(A68,$H$28:$AN$28,0),0)+IFERROR(MATCH(A68,$H$29:$AN$29,0),0)+IFERROR(MATCH(A68,$H$30:$AN$30,0),0)+IFERROR(MATCH(A68,$H$31:$AN$31,0),0)+IFERROR(MATCH(A68,$H$32:$AN$32,0),0)+IFERROR(MATCH(A68,$H$33:$AN$33,0),0)+IFERROR(MATCH(A68,$H$34:$AN$34,0),0)+IFERROR(MATCH(A68,$H$35:$AN$35,0),0)+IFERROR(MATCH(A68,$H$36:$AN$36,0),0)+IFERROR(MATCH(A68,$H$37:$AN$37,0),0)+IFERROR(MATCH(A68,$H$38:$AN$38,0),0)+IFERROR(MATCH(A68,$H$39:$AN$39,0),0)+IFERROR(MATCH(A68,$H$40:$AN$40,0),0)+IFERROR(MATCH(A68,$H$41:$AN$41,0),0)+IFERROR(MATCH(A68,$H$42:$AN$42,0),0)+IFERROR(MATCH(A68,$H$3:$AN$3,0),0)-5)/2</f>
        <v>5</v>
      </c>
      <c r="C68" s="1">
        <f t="shared" si="5"/>
        <v>22</v>
      </c>
      <c r="D68" s="1">
        <f t="shared" ref="D68:D131" si="7">(B68+2)*200-3800</f>
        <v>-2400</v>
      </c>
      <c r="E68" s="1">
        <f t="shared" ref="E68:E131" si="8">(C68-1)*-50+2250</f>
        <v>1200</v>
      </c>
    </row>
    <row r="69" spans="1:5" ht="15" customHeight="1" x14ac:dyDescent="0.25">
      <c r="A69" s="3" t="str">
        <f>IF(ids!A68&lt;&gt;"",ids!A68,"")</f>
        <v>aerodynamicSystems</v>
      </c>
      <c r="B69" s="1">
        <f t="shared" si="6"/>
        <v>5</v>
      </c>
      <c r="C69" s="1">
        <f t="shared" si="5"/>
        <v>23</v>
      </c>
      <c r="D69" s="1">
        <f t="shared" si="7"/>
        <v>-2400</v>
      </c>
      <c r="E69" s="1">
        <f t="shared" si="8"/>
        <v>1150</v>
      </c>
    </row>
    <row r="70" spans="1:5" ht="15" customHeight="1" x14ac:dyDescent="0.25">
      <c r="A70" s="3" t="str">
        <f>IF(ids!A69&lt;&gt;"",ids!A69,"")</f>
        <v>subsonicFlight</v>
      </c>
      <c r="B70" s="1">
        <f t="shared" si="6"/>
        <v>5</v>
      </c>
      <c r="C70" s="1">
        <f t="shared" si="5"/>
        <v>24</v>
      </c>
      <c r="D70" s="1">
        <f t="shared" si="7"/>
        <v>-2400</v>
      </c>
      <c r="E70" s="1">
        <f t="shared" si="8"/>
        <v>1100</v>
      </c>
    </row>
    <row r="71" spans="1:5" ht="15" customHeight="1" x14ac:dyDescent="0.25">
      <c r="A71" s="3" t="str">
        <f>IF(ids!A70&lt;&gt;"",ids!A70,"")</f>
        <v>landing</v>
      </c>
      <c r="B71" s="1">
        <f t="shared" si="6"/>
        <v>5</v>
      </c>
      <c r="C71" s="1">
        <f t="shared" si="5"/>
        <v>25</v>
      </c>
      <c r="D71" s="1">
        <f t="shared" si="7"/>
        <v>-2400</v>
      </c>
      <c r="E71" s="1">
        <f t="shared" si="8"/>
        <v>1050</v>
      </c>
    </row>
    <row r="72" spans="1:5" ht="15" customHeight="1" x14ac:dyDescent="0.25">
      <c r="A72" s="3" t="str">
        <f>IF(ids!A71&lt;&gt;"",ids!A71,"")</f>
        <v>spaceExploration</v>
      </c>
      <c r="B72" s="1">
        <f t="shared" si="6"/>
        <v>5</v>
      </c>
      <c r="C72" s="1">
        <f t="shared" si="5"/>
        <v>26</v>
      </c>
      <c r="D72" s="1">
        <f t="shared" si="7"/>
        <v>-2400</v>
      </c>
      <c r="E72" s="1">
        <f t="shared" si="8"/>
        <v>1000</v>
      </c>
    </row>
    <row r="73" spans="1:5" ht="15" customHeight="1" x14ac:dyDescent="0.25">
      <c r="A73" s="3" t="str">
        <f>IF(ids!A72&lt;&gt;"",ids!A72,"")</f>
        <v>simpleCommandModules</v>
      </c>
      <c r="B73" s="1">
        <f t="shared" si="6"/>
        <v>5</v>
      </c>
      <c r="C73" s="1">
        <f t="shared" si="5"/>
        <v>27</v>
      </c>
      <c r="D73" s="1">
        <f t="shared" si="7"/>
        <v>-2400</v>
      </c>
      <c r="E73" s="1">
        <f t="shared" si="8"/>
        <v>950</v>
      </c>
    </row>
    <row r="74" spans="1:5" ht="15" customHeight="1" x14ac:dyDescent="0.25">
      <c r="A74" s="3" t="str">
        <f>IF(ids!A73&lt;&gt;"",ids!A73,"")</f>
        <v>appliedScience</v>
      </c>
      <c r="B74" s="1">
        <f t="shared" si="6"/>
        <v>5</v>
      </c>
      <c r="C74" s="1">
        <f t="shared" si="5"/>
        <v>30</v>
      </c>
      <c r="D74" s="1">
        <f t="shared" si="7"/>
        <v>-2400</v>
      </c>
      <c r="E74" s="1">
        <f t="shared" si="8"/>
        <v>800</v>
      </c>
    </row>
    <row r="75" spans="1:5" ht="15" customHeight="1" x14ac:dyDescent="0.25">
      <c r="A75" s="3" t="str">
        <f>IF(ids!A74&lt;&gt;"",ids!A74,"")</f>
        <v>miniaturization</v>
      </c>
      <c r="B75" s="1">
        <f t="shared" si="6"/>
        <v>5</v>
      </c>
      <c r="C75" s="1">
        <f t="shared" si="5"/>
        <v>31</v>
      </c>
      <c r="D75" s="1">
        <f t="shared" si="7"/>
        <v>-2400</v>
      </c>
      <c r="E75" s="1">
        <f t="shared" si="8"/>
        <v>750</v>
      </c>
    </row>
    <row r="76" spans="1:5" ht="15" customHeight="1" x14ac:dyDescent="0.25">
      <c r="A76" s="3" t="str">
        <f>IF(ids!A75&lt;&gt;"",ids!A75,"")</f>
        <v>earlyProbes</v>
      </c>
      <c r="B76" s="1">
        <f t="shared" si="6"/>
        <v>5</v>
      </c>
      <c r="C76" s="1">
        <f t="shared" si="5"/>
        <v>33</v>
      </c>
      <c r="D76" s="1">
        <f t="shared" si="7"/>
        <v>-2400</v>
      </c>
      <c r="E76" s="1">
        <f t="shared" si="8"/>
        <v>650</v>
      </c>
    </row>
    <row r="77" spans="1:5" ht="15" customHeight="1" x14ac:dyDescent="0.25">
      <c r="A77" s="3" t="str">
        <f>IF(ids!A76&lt;&gt;"",ids!A76,"")</f>
        <v>electrics</v>
      </c>
      <c r="B77" s="1">
        <f t="shared" si="6"/>
        <v>5</v>
      </c>
      <c r="C77" s="1">
        <f t="shared" si="5"/>
        <v>35</v>
      </c>
      <c r="D77" s="1">
        <f t="shared" si="7"/>
        <v>-2400</v>
      </c>
      <c r="E77" s="1">
        <f t="shared" si="8"/>
        <v>550</v>
      </c>
    </row>
    <row r="78" spans="1:5" ht="15" customHeight="1" x14ac:dyDescent="0.25">
      <c r="A78" s="3" t="str">
        <f>IF(ids!A77&lt;&gt;"",ids!A77,"")</f>
        <v>recycling</v>
      </c>
      <c r="B78" s="1">
        <f t="shared" si="6"/>
        <v>5</v>
      </c>
      <c r="C78" s="1">
        <f t="shared" si="5"/>
        <v>38</v>
      </c>
      <c r="D78" s="1">
        <f t="shared" si="7"/>
        <v>-2400</v>
      </c>
      <c r="E78" s="1">
        <f t="shared" si="8"/>
        <v>400</v>
      </c>
    </row>
    <row r="79" spans="1:5" ht="15" customHeight="1" x14ac:dyDescent="0.25">
      <c r="A79" s="3" t="str">
        <f>IF(ids!A78&lt;&gt;"",ids!A78,"")</f>
        <v>storageTech</v>
      </c>
      <c r="B79" s="1">
        <f t="shared" si="6"/>
        <v>5</v>
      </c>
      <c r="C79" s="1">
        <f t="shared" si="5"/>
        <v>40</v>
      </c>
      <c r="D79" s="1">
        <f t="shared" si="7"/>
        <v>-2400</v>
      </c>
      <c r="E79" s="1">
        <f t="shared" si="8"/>
        <v>300</v>
      </c>
    </row>
    <row r="80" spans="1:5" ht="15" customHeight="1" x14ac:dyDescent="0.25">
      <c r="A80" s="3" t="str">
        <f>IF(ids!A79&lt;&gt;"",ids!A79,"")</f>
        <v>heavierHypergolicRocketry</v>
      </c>
      <c r="B80" s="1">
        <f t="shared" si="6"/>
        <v>5.5</v>
      </c>
      <c r="C80" s="1">
        <f t="shared" si="5"/>
        <v>14</v>
      </c>
      <c r="D80" s="1">
        <f t="shared" si="7"/>
        <v>-2300</v>
      </c>
      <c r="E80" s="1">
        <f t="shared" si="8"/>
        <v>1600</v>
      </c>
    </row>
    <row r="81" spans="1:5" ht="15" customHeight="1" x14ac:dyDescent="0.25">
      <c r="A81" s="3" t="str">
        <f>IF(ids!A80&lt;&gt;"",ids!A80,"")</f>
        <v>simpleCommandModulesExtensions</v>
      </c>
      <c r="B81" s="1">
        <f t="shared" si="6"/>
        <v>5.5</v>
      </c>
      <c r="C81" s="1">
        <f t="shared" si="5"/>
        <v>28</v>
      </c>
      <c r="D81" s="1">
        <f t="shared" si="7"/>
        <v>-2300</v>
      </c>
      <c r="E81" s="1">
        <f t="shared" si="8"/>
        <v>900</v>
      </c>
    </row>
    <row r="82" spans="1:5" ht="15" customHeight="1" x14ac:dyDescent="0.25">
      <c r="A82" s="3" t="str">
        <f>IF(ids!A81&lt;&gt;"",ids!A81,"")</f>
        <v>reentryModule</v>
      </c>
      <c r="B82" s="1">
        <f t="shared" si="6"/>
        <v>5.5</v>
      </c>
      <c r="C82" s="1">
        <f t="shared" si="5"/>
        <v>29</v>
      </c>
      <c r="D82" s="1">
        <f t="shared" si="7"/>
        <v>-2300</v>
      </c>
      <c r="E82" s="1">
        <f t="shared" si="8"/>
        <v>850</v>
      </c>
    </row>
    <row r="83" spans="1:5" ht="15" customHeight="1" x14ac:dyDescent="0.25">
      <c r="A83" s="3" t="str">
        <f>IF(ids!A82&lt;&gt;"",ids!A82,"")</f>
        <v>specializedControl</v>
      </c>
      <c r="B83" s="1">
        <f t="shared" si="6"/>
        <v>6</v>
      </c>
      <c r="C83" s="1">
        <f t="shared" si="5"/>
        <v>10</v>
      </c>
      <c r="D83" s="1">
        <f t="shared" si="7"/>
        <v>-2200</v>
      </c>
      <c r="E83" s="1">
        <f t="shared" si="8"/>
        <v>1800</v>
      </c>
    </row>
    <row r="84" spans="1:5" ht="15" customHeight="1" x14ac:dyDescent="0.25">
      <c r="A84" s="3" t="str">
        <f>IF(ids!A83&lt;&gt;"",ids!A83,"")</f>
        <v>precisionPropulsion</v>
      </c>
      <c r="B84" s="1">
        <f t="shared" si="6"/>
        <v>6</v>
      </c>
      <c r="C84" s="1">
        <f t="shared" si="5"/>
        <v>11</v>
      </c>
      <c r="D84" s="1">
        <f t="shared" si="7"/>
        <v>-2200</v>
      </c>
      <c r="E84" s="1">
        <f t="shared" si="8"/>
        <v>1750</v>
      </c>
    </row>
    <row r="85" spans="1:5" ht="15" customHeight="1" x14ac:dyDescent="0.25">
      <c r="A85" s="3" t="str">
        <f>IF(ids!A84&lt;&gt;"",ids!A84,"")</f>
        <v>largeBoosters</v>
      </c>
      <c r="B85" s="1">
        <f t="shared" si="6"/>
        <v>6</v>
      </c>
      <c r="C85" s="1">
        <f t="shared" si="5"/>
        <v>12</v>
      </c>
      <c r="D85" s="1">
        <f t="shared" si="7"/>
        <v>-2200</v>
      </c>
      <c r="E85" s="1">
        <f t="shared" si="8"/>
        <v>1700</v>
      </c>
    </row>
    <row r="86" spans="1:5" ht="15" customHeight="1" x14ac:dyDescent="0.25">
      <c r="A86" s="3" t="str">
        <f>IF(ids!A85&lt;&gt;"",ids!A85,"")</f>
        <v>heavierCryoRocketry</v>
      </c>
      <c r="B86" s="1">
        <f t="shared" si="6"/>
        <v>6</v>
      </c>
      <c r="C86" s="1">
        <f t="shared" si="5"/>
        <v>13</v>
      </c>
      <c r="D86" s="1">
        <f t="shared" si="7"/>
        <v>-2200</v>
      </c>
      <c r="E86" s="1">
        <f t="shared" si="8"/>
        <v>1650</v>
      </c>
    </row>
    <row r="87" spans="1:5" ht="15" customHeight="1" x14ac:dyDescent="0.25">
      <c r="A87" s="3" t="str">
        <f>IF(ids!A86&lt;&gt;"",ids!A86,"")</f>
        <v>heavierRocketry</v>
      </c>
      <c r="B87" s="1">
        <f t="shared" si="6"/>
        <v>6</v>
      </c>
      <c r="C87" s="1">
        <f t="shared" si="5"/>
        <v>15</v>
      </c>
      <c r="D87" s="1">
        <f t="shared" si="7"/>
        <v>-2200</v>
      </c>
      <c r="E87" s="1">
        <f t="shared" si="8"/>
        <v>1550</v>
      </c>
    </row>
    <row r="88" spans="1:5" ht="15" customHeight="1" x14ac:dyDescent="0.25">
      <c r="A88" s="3" t="str">
        <f>IF(ids!A87&lt;&gt;"",ids!A87,"")</f>
        <v>advFuelSystems</v>
      </c>
      <c r="B88" s="1">
        <f t="shared" si="6"/>
        <v>6</v>
      </c>
      <c r="C88" s="1">
        <f t="shared" si="5"/>
        <v>16</v>
      </c>
      <c r="D88" s="1">
        <f t="shared" si="7"/>
        <v>-2200</v>
      </c>
      <c r="E88" s="1">
        <f t="shared" si="8"/>
        <v>1500</v>
      </c>
    </row>
    <row r="89" spans="1:5" ht="15" customHeight="1" x14ac:dyDescent="0.25">
      <c r="A89" s="3" t="str">
        <f>IF(ids!A88&lt;&gt;"",ids!A88,"")</f>
        <v>advancedFlexibleFuelSystems</v>
      </c>
      <c r="B89" s="1">
        <f t="shared" si="6"/>
        <v>6</v>
      </c>
      <c r="C89" s="1">
        <f t="shared" si="5"/>
        <v>17</v>
      </c>
      <c r="D89" s="1">
        <f t="shared" si="7"/>
        <v>-2200</v>
      </c>
      <c r="E89" s="1">
        <f t="shared" si="8"/>
        <v>1450</v>
      </c>
    </row>
    <row r="90" spans="1:5" ht="15" customHeight="1" x14ac:dyDescent="0.25">
      <c r="A90" s="3" t="str">
        <f>IF(ids!A89&lt;&gt;"",ids!A89,"")</f>
        <v>advancedDecoupling</v>
      </c>
      <c r="B90" s="1">
        <f t="shared" si="6"/>
        <v>6</v>
      </c>
      <c r="C90" s="1">
        <f t="shared" si="5"/>
        <v>18</v>
      </c>
      <c r="D90" s="1">
        <f t="shared" si="7"/>
        <v>-2200</v>
      </c>
      <c r="E90" s="1">
        <f t="shared" si="8"/>
        <v>1400</v>
      </c>
    </row>
    <row r="91" spans="1:5" ht="15" customHeight="1" x14ac:dyDescent="0.25">
      <c r="A91" s="3" t="str">
        <f>IF(ids!A90&lt;&gt;"",ids!A90,"")</f>
        <v>specializedConstruction</v>
      </c>
      <c r="B91" s="1">
        <f t="shared" si="6"/>
        <v>6</v>
      </c>
      <c r="C91" s="1">
        <f t="shared" si="5"/>
        <v>20</v>
      </c>
      <c r="D91" s="1">
        <f t="shared" si="7"/>
        <v>-2200</v>
      </c>
      <c r="E91" s="1">
        <f t="shared" si="8"/>
        <v>1300</v>
      </c>
    </row>
    <row r="92" spans="1:5" ht="15" customHeight="1" x14ac:dyDescent="0.25">
      <c r="A92" s="3" t="str">
        <f>IF(ids!A91&lt;&gt;"",ids!A91,"")</f>
        <v>actuators</v>
      </c>
      <c r="B92" s="1">
        <f t="shared" si="6"/>
        <v>6</v>
      </c>
      <c r="C92" s="1">
        <f t="shared" si="5"/>
        <v>21</v>
      </c>
      <c r="D92" s="1">
        <f t="shared" si="7"/>
        <v>-2200</v>
      </c>
      <c r="E92" s="1">
        <f t="shared" si="8"/>
        <v>1250</v>
      </c>
    </row>
    <row r="93" spans="1:5" ht="15" customHeight="1" x14ac:dyDescent="0.25">
      <c r="A93" s="3" t="str">
        <f>IF(ids!A92&lt;&gt;"",ids!A92,"")</f>
        <v>supersonicFlight</v>
      </c>
      <c r="B93" s="1">
        <f t="shared" si="6"/>
        <v>6</v>
      </c>
      <c r="C93" s="1">
        <f t="shared" si="5"/>
        <v>22</v>
      </c>
      <c r="D93" s="1">
        <f t="shared" si="7"/>
        <v>-2200</v>
      </c>
      <c r="E93" s="1">
        <f t="shared" si="8"/>
        <v>1200</v>
      </c>
    </row>
    <row r="94" spans="1:5" ht="15" customHeight="1" x14ac:dyDescent="0.25">
      <c r="A94" s="3" t="str">
        <f>IF(ids!A93&lt;&gt;"",ids!A93,"")</f>
        <v>advAerodynamics</v>
      </c>
      <c r="B94" s="1">
        <f t="shared" si="6"/>
        <v>6</v>
      </c>
      <c r="C94" s="1">
        <f t="shared" si="5"/>
        <v>23</v>
      </c>
      <c r="D94" s="1">
        <f t="shared" si="7"/>
        <v>-2200</v>
      </c>
      <c r="E94" s="1">
        <f t="shared" si="8"/>
        <v>1150</v>
      </c>
    </row>
    <row r="95" spans="1:5" ht="15" customHeight="1" x14ac:dyDescent="0.25">
      <c r="A95" s="3" t="str">
        <f>IF(ids!A94&lt;&gt;"",ids!A94,"")</f>
        <v>efficientFlightSystems</v>
      </c>
      <c r="B95" s="1">
        <f t="shared" si="6"/>
        <v>6</v>
      </c>
      <c r="C95" s="1">
        <f t="shared" si="5"/>
        <v>24</v>
      </c>
      <c r="D95" s="1">
        <f t="shared" si="7"/>
        <v>-2200</v>
      </c>
      <c r="E95" s="1">
        <f t="shared" si="8"/>
        <v>1100</v>
      </c>
    </row>
    <row r="96" spans="1:5" ht="15" customHeight="1" x14ac:dyDescent="0.25">
      <c r="A96" s="3" t="str">
        <f>IF(ids!A95&lt;&gt;"",ids!A95,"")</f>
        <v>fieldScience</v>
      </c>
      <c r="B96" s="1">
        <f t="shared" si="6"/>
        <v>6</v>
      </c>
      <c r="C96" s="1">
        <f t="shared" si="5"/>
        <v>25</v>
      </c>
      <c r="D96" s="1">
        <f t="shared" si="7"/>
        <v>-2200</v>
      </c>
      <c r="E96" s="1">
        <f t="shared" si="8"/>
        <v>1050</v>
      </c>
    </row>
    <row r="97" spans="1:8" ht="15" customHeight="1" x14ac:dyDescent="0.25">
      <c r="A97" s="3" t="str">
        <f>IF(ids!A96&lt;&gt;"",ids!A96,"")</f>
        <v>advExploration</v>
      </c>
      <c r="B97" s="1">
        <f t="shared" si="6"/>
        <v>6</v>
      </c>
      <c r="C97" s="1">
        <f t="shared" si="5"/>
        <v>26</v>
      </c>
      <c r="D97" s="1">
        <f t="shared" si="7"/>
        <v>-2200</v>
      </c>
      <c r="E97" s="1">
        <f t="shared" si="8"/>
        <v>1000</v>
      </c>
    </row>
    <row r="98" spans="1:8" ht="15" customHeight="1" x14ac:dyDescent="0.25">
      <c r="A98" s="3" t="str">
        <f>IF(ids!A97&lt;&gt;"",ids!A97,"")</f>
        <v>commandModules</v>
      </c>
      <c r="B98" s="1">
        <f t="shared" si="6"/>
        <v>6</v>
      </c>
      <c r="C98" s="1">
        <f t="shared" ref="C98:C106" si="9">IFERROR(MATCH(A98,$I$3:$I$42,0),0)+IFERROR(MATCH(A98,$J$3:$J$42,0),0)+IFERROR(MATCH(A98,$K$3:$K$42,0),0)+IFERROR(MATCH(A98,$L$3:$L$42,0),0)+IFERROR(MATCH(A98,$M$3:$M$42,0),0)+IFERROR(MATCH(A98,$N$3:$N$42,0),0)+IFERROR(MATCH(A98,$O$3:$O$42,0),0)+IFERROR(MATCH(A98,$P$3:$P$42,0),0)+IFERROR(MATCH(A98,$Q$3:$Q$42,0),0)+IFERROR(MATCH(A98,$R$3:$R$42,0),0)+IFERROR(MATCH(A98,$S$3:$S$42,0),0)+IFERROR(MATCH(A98,$T$3:$T$42,0),0)+IFERROR(MATCH(A98,$U$3:$U$42,0),0)+IFERROR(MATCH(A98,$V$3:$V$42,0),0)+IFERROR(MATCH(A98,$W$3:$W$42,0),0)+IFERROR(MATCH(A98,$X$3:$X$42,0),0)+IFERROR(MATCH(A98,$Y$3:$Y$42,0),0)+IFERROR(MATCH(A98,$Z$3:$Z$42,0),0)+IFERROR(MATCH(A98,$AA$3:$AA$42,0),0)+IFERROR(MATCH(A98,$AB$3:$AB$42,0),0)+IFERROR(MATCH(A98,$AC$3:$AC$42,0),0)+IFERROR(MATCH(A98,$AD$3:$AD$42,0),0)+IFERROR(MATCH(A98,$AE$3:$AE$42,0),0)+IFERROR(MATCH(A98,$AF$3:$AF$42,0),0)+IFERROR(MATCH(A98,$AG$3:$AG$42,0),0)+IFERROR(MATCH(A98,$AH$3:$AH$42,0),0)+IFERROR(MATCH(A98,$AI$3:$AI$42,0),0)+IFERROR(MATCH(A98,$AJ$3:$AJ$42,0),0)+IFERROR(MATCH(A98,$AK$3:$AK$42,0),0)+IFERROR(MATCH(A98,$AL$3:$AL$42,0),0)+IFERROR(MATCH(A98,$AM$3:$AM$42,0),0)+IFERROR(MATCH(A98,$H$3:$H$42,0),0)</f>
        <v>27</v>
      </c>
      <c r="D98" s="1">
        <f t="shared" si="7"/>
        <v>-2200</v>
      </c>
      <c r="E98" s="1">
        <f t="shared" si="8"/>
        <v>950</v>
      </c>
    </row>
    <row r="99" spans="1:8" ht="15" customHeight="1" x14ac:dyDescent="0.25">
      <c r="A99" s="3" t="str">
        <f>IF(ids!A98&lt;&gt;"",ids!A98,"")</f>
        <v>exactScience</v>
      </c>
      <c r="B99" s="1">
        <f t="shared" si="6"/>
        <v>6</v>
      </c>
      <c r="C99" s="1">
        <f t="shared" si="9"/>
        <v>30</v>
      </c>
      <c r="D99" s="1">
        <f t="shared" si="7"/>
        <v>-2200</v>
      </c>
      <c r="E99" s="1">
        <f t="shared" si="8"/>
        <v>800</v>
      </c>
    </row>
    <row r="100" spans="1:8" ht="15" customHeight="1" x14ac:dyDescent="0.25">
      <c r="A100" s="3" t="str">
        <f>IF(ids!A99&lt;&gt;"",ids!A99,"")</f>
        <v>precisionEngineering</v>
      </c>
      <c r="B100" s="1">
        <f t="shared" si="6"/>
        <v>6</v>
      </c>
      <c r="C100" s="1">
        <f t="shared" si="9"/>
        <v>31</v>
      </c>
      <c r="D100" s="1">
        <f t="shared" si="7"/>
        <v>-2200</v>
      </c>
      <c r="E100" s="1">
        <f t="shared" si="8"/>
        <v>750</v>
      </c>
    </row>
    <row r="101" spans="1:8" ht="15" customHeight="1" x14ac:dyDescent="0.25">
      <c r="A101" s="3" t="str">
        <f>IF(ids!A100&lt;&gt;"",ids!A100,"")</f>
        <v>lowGainCommunications</v>
      </c>
      <c r="B101" s="1">
        <f t="shared" si="6"/>
        <v>6</v>
      </c>
      <c r="C101" s="1">
        <f t="shared" si="9"/>
        <v>32</v>
      </c>
      <c r="D101" s="1">
        <f t="shared" si="7"/>
        <v>-2200</v>
      </c>
      <c r="E101" s="1">
        <f t="shared" si="8"/>
        <v>700</v>
      </c>
    </row>
    <row r="102" spans="1:8" ht="15" customHeight="1" x14ac:dyDescent="0.25">
      <c r="A102" s="3" t="str">
        <f>IF(ids!A101&lt;&gt;"",ids!A101,"")</f>
        <v>communicationSatellites</v>
      </c>
      <c r="B102" s="1">
        <f t="shared" si="6"/>
        <v>6</v>
      </c>
      <c r="C102" s="1">
        <f t="shared" si="9"/>
        <v>33</v>
      </c>
      <c r="D102" s="1">
        <f t="shared" si="7"/>
        <v>-2200</v>
      </c>
      <c r="E102" s="1">
        <f t="shared" si="8"/>
        <v>650</v>
      </c>
      <c r="H102" s="3"/>
    </row>
    <row r="103" spans="1:8" ht="14.5" customHeight="1" x14ac:dyDescent="0.25">
      <c r="A103" s="3" t="str">
        <f>IF(ids!A102&lt;&gt;"",ids!A102,"")</f>
        <v>advElectrics</v>
      </c>
      <c r="B103" s="1">
        <f t="shared" si="6"/>
        <v>6</v>
      </c>
      <c r="C103" s="1">
        <f t="shared" si="9"/>
        <v>35</v>
      </c>
      <c r="D103" s="1">
        <f t="shared" si="7"/>
        <v>-2200</v>
      </c>
      <c r="E103" s="1">
        <f t="shared" si="8"/>
        <v>550</v>
      </c>
      <c r="H103" s="3"/>
    </row>
    <row r="104" spans="1:8" ht="14.5" customHeight="1" x14ac:dyDescent="0.25">
      <c r="A104" s="3" t="str">
        <f>IF(ids!A103&lt;&gt;"",ids!A103,"")</f>
        <v>heatManagementSystems</v>
      </c>
      <c r="B104" s="1">
        <f t="shared" si="6"/>
        <v>6</v>
      </c>
      <c r="C104" s="1">
        <f t="shared" si="9"/>
        <v>38</v>
      </c>
      <c r="D104" s="1">
        <f t="shared" si="7"/>
        <v>-2200</v>
      </c>
      <c r="E104" s="1">
        <f t="shared" si="8"/>
        <v>400</v>
      </c>
      <c r="H104" s="3"/>
    </row>
    <row r="105" spans="1:8" ht="14.5" customHeight="1" x14ac:dyDescent="0.25">
      <c r="A105" s="3" t="str">
        <f>IF(ids!A104&lt;&gt;"",ids!A104,"")</f>
        <v>hydroponics</v>
      </c>
      <c r="B105" s="1">
        <f t="shared" si="6"/>
        <v>6</v>
      </c>
      <c r="C105" s="1">
        <f t="shared" si="9"/>
        <v>39</v>
      </c>
      <c r="D105" s="1">
        <f t="shared" si="7"/>
        <v>-2200</v>
      </c>
      <c r="E105" s="1">
        <f t="shared" si="8"/>
        <v>350</v>
      </c>
      <c r="H105" s="3"/>
    </row>
    <row r="106" spans="1:8" ht="14.5" customHeight="1" x14ac:dyDescent="0.25">
      <c r="A106" s="3" t="str">
        <f>IF(ids!A105&lt;&gt;"",ids!A105,"")</f>
        <v>earlyLogistics</v>
      </c>
      <c r="B106" s="1">
        <f t="shared" si="6"/>
        <v>6</v>
      </c>
      <c r="C106" s="1">
        <f t="shared" si="9"/>
        <v>40</v>
      </c>
      <c r="D106" s="1">
        <f t="shared" si="7"/>
        <v>-2200</v>
      </c>
      <c r="E106" s="1">
        <f t="shared" si="8"/>
        <v>300</v>
      </c>
      <c r="H106" s="8"/>
    </row>
    <row r="107" spans="1:8" ht="14.5" customHeight="1" x14ac:dyDescent="0.25">
      <c r="A107" s="3" t="str">
        <f>IF(ids!A106&lt;&gt;"",ids!A106,"")</f>
        <v>evenHeavierHypergolicRocketry</v>
      </c>
      <c r="B107" s="1">
        <f t="shared" si="6"/>
        <v>6.5</v>
      </c>
      <c r="C107" s="1">
        <f t="shared" ref="C107:C110" si="10">IFERROR(MATCH(A107,$I$3:$I$42,0),0)+IFERROR(MATCH(A107,$J$3:$J$42,0),0)+IFERROR(MATCH(A107,$K$3:$K$42,0),0)+IFERROR(MATCH(A107,$L$3:$L$42,0),0)+IFERROR(MATCH(A107,$M$3:$M$42,0),0)+IFERROR(MATCH(A107,$N$3:$N$42,0),0)+IFERROR(MATCH(A107,$O$3:$O$42,0),0)+IFERROR(MATCH(A107,$P$3:$P$42,0),0)+IFERROR(MATCH(A107,$Q$3:$Q$42,0),0)+IFERROR(MATCH(A107,$R$3:$R$42,0),0)+IFERROR(MATCH(A107,$S$3:$S$42,0),0)+IFERROR(MATCH(A107,$T$3:$T$42,0),0)+IFERROR(MATCH(A107,$U$3:$U$42,0),0)+IFERROR(MATCH(A107,$V$3:$V$42,0),0)+IFERROR(MATCH(A107,$W$3:$W$42,0),0)+IFERROR(MATCH(A107,$X$3:$X$42,0),0)+IFERROR(MATCH(A107,$Y$3:$Y$42,0),0)+IFERROR(MATCH(A107,$Z$3:$Z$42,0),0)+IFERROR(MATCH(A107,$AA$3:$AA$42,0),0)+IFERROR(MATCH(A107,$AB$3:$AB$42,0),0)+IFERROR(MATCH(A107,$AC$3:$AC$42,0),0)+IFERROR(MATCH(A107,$AD$3:$AD$42,0),0)+IFERROR(MATCH(A107,$AE$3:$AE$42,0),0)+IFERROR(MATCH(A107,$AF$3:$AF$42,0),0)+IFERROR(MATCH(A107,$AG$3:$AG$42,0),0)+IFERROR(MATCH(A107,$AH$3:$AH$42,0),0)+IFERROR(MATCH(A107,$AI$3:$AI$42,0),0)+IFERROR(MATCH(A107,$AJ$3:$AJ$42,0),0)+IFERROR(MATCH(A107,$AK$3:$AK$42,0),0)+IFERROR(MATCH(A107,$AL$3:$AL$42,0),0)+IFERROR(MATCH(A107,$AM$3:$AM$42,0),0)+IFERROR(MATCH(A107,$H$3:$H$42,0),0)</f>
        <v>14</v>
      </c>
      <c r="D107" s="1">
        <f t="shared" si="7"/>
        <v>-2100</v>
      </c>
      <c r="E107" s="1">
        <f t="shared" si="8"/>
        <v>1600</v>
      </c>
      <c r="H107" s="8"/>
    </row>
    <row r="108" spans="1:8" ht="14.5" customHeight="1" x14ac:dyDescent="0.25">
      <c r="A108" s="3" t="str">
        <f>IF(ids!A107&lt;&gt;"",ids!A107,"")</f>
        <v>commandModulesExtensions</v>
      </c>
      <c r="B108" s="1">
        <f t="shared" si="6"/>
        <v>6.5</v>
      </c>
      <c r="C108" s="1">
        <f t="shared" si="10"/>
        <v>28</v>
      </c>
      <c r="D108" s="1">
        <f t="shared" si="7"/>
        <v>-2100</v>
      </c>
      <c r="E108" s="1">
        <f t="shared" si="8"/>
        <v>900</v>
      </c>
      <c r="H108" s="8"/>
    </row>
    <row r="109" spans="1:8" ht="14.5" customHeight="1" x14ac:dyDescent="0.25">
      <c r="A109" s="3" t="str">
        <f>IF(ids!A108&lt;&gt;"",ids!A108,"")</f>
        <v>advancedReentryModule</v>
      </c>
      <c r="B109" s="1">
        <f t="shared" si="6"/>
        <v>6.5</v>
      </c>
      <c r="C109" s="1">
        <f t="shared" si="10"/>
        <v>29</v>
      </c>
      <c r="D109" s="1">
        <f t="shared" si="7"/>
        <v>-2100</v>
      </c>
      <c r="E109" s="1">
        <f t="shared" si="8"/>
        <v>850</v>
      </c>
      <c r="H109" s="8"/>
    </row>
    <row r="110" spans="1:8" ht="14.5" customHeight="1" x14ac:dyDescent="0.25">
      <c r="A110" s="3" t="str">
        <f>IF(ids!A109&lt;&gt;"",ids!A109,"")</f>
        <v>nuclearPower</v>
      </c>
      <c r="B110" s="1">
        <f t="shared" si="6"/>
        <v>7</v>
      </c>
      <c r="C110" s="1">
        <f t="shared" si="10"/>
        <v>3</v>
      </c>
      <c r="D110" s="1">
        <f t="shared" si="7"/>
        <v>-2000</v>
      </c>
      <c r="E110" s="1">
        <f t="shared" si="8"/>
        <v>2150</v>
      </c>
      <c r="H110" s="8"/>
    </row>
    <row r="111" spans="1:8" ht="14.5" customHeight="1" x14ac:dyDescent="0.25">
      <c r="A111" s="3" t="str">
        <f>IF(ids!A110&lt;&gt;"",ids!A110,"")</f>
        <v>nuclearPropulsion</v>
      </c>
      <c r="B111" s="1">
        <f t="shared" si="6"/>
        <v>7</v>
      </c>
      <c r="C111" s="1">
        <f t="shared" ref="C111:C142" si="11">IFERROR(MATCH(A111,$I$3:$I$42,0),0)+IFERROR(MATCH(A111,$J$3:$J$42,0),0)+IFERROR(MATCH(A111,$K$3:$K$42,0),0)+IFERROR(MATCH(A111,$L$3:$L$42,0),0)+IFERROR(MATCH(A111,$M$3:$M$42,0),0)+IFERROR(MATCH(A111,$N$3:$N$42,0),0)+IFERROR(MATCH(A111,$O$3:$O$42,0),0)+IFERROR(MATCH(A111,$P$3:$P$42,0),0)+IFERROR(MATCH(A111,$Q$3:$Q$42,0),0)+IFERROR(MATCH(A111,$R$3:$R$42,0),0)+IFERROR(MATCH(A111,$S$3:$S$42,0),0)+IFERROR(MATCH(A111,$T$3:$T$42,0),0)+IFERROR(MATCH(A111,$U$3:$U$42,0),0)+IFERROR(MATCH(A111,$V$3:$V$42,0),0)+IFERROR(MATCH(A111,$W$3:$W$42,0),0)+IFERROR(MATCH(A111,$X$3:$X$42,0),0)+IFERROR(MATCH(A111,$Y$3:$Y$42,0),0)+IFERROR(MATCH(A111,$Z$3:$Z$42,0),0)+IFERROR(MATCH(A111,$AA$3:$AA$42,0),0)+IFERROR(MATCH(A111,$AB$3:$AB$42,0),0)+IFERROR(MATCH(A111,$AC$3:$AC$42,0),0)+IFERROR(MATCH(A111,$AD$3:$AD$42,0),0)+IFERROR(MATCH(A111,$AE$3:$AE$42,0),0)+IFERROR(MATCH(A111,$AF$3:$AF$42,0),0)+IFERROR(MATCH(A111,$AG$3:$AG$42,0),0)+IFERROR(MATCH(A111,$AH$3:$AH$42,0),0)+IFERROR(MATCH(A111,$AI$3:$AI$42,0),0)+IFERROR(MATCH(A111,$AJ$3:$AJ$42,0),0)+IFERROR(MATCH(A111,$AK$3:$AK$42,0),0)+IFERROR(MATCH(A111,$AL$3:$AL$42,0),0)+IFERROR(MATCH(A111,$AM$3:$AM$42,0),0)+IFERROR(MATCH(A111,$H$3:$H$42,0),0)</f>
        <v>4</v>
      </c>
      <c r="D111" s="1">
        <f t="shared" si="7"/>
        <v>-2000</v>
      </c>
      <c r="E111" s="1">
        <f t="shared" si="8"/>
        <v>2100</v>
      </c>
      <c r="H111" s="8"/>
    </row>
    <row r="112" spans="1:8" ht="14.5" customHeight="1" x14ac:dyDescent="0.25">
      <c r="A112" s="3" t="str">
        <f>IF(ids!A111&lt;&gt;"",ids!A111,"")</f>
        <v>experimentalControl</v>
      </c>
      <c r="B112" s="1">
        <f t="shared" si="6"/>
        <v>7</v>
      </c>
      <c r="C112" s="1">
        <f t="shared" si="11"/>
        <v>10</v>
      </c>
      <c r="D112" s="1">
        <f t="shared" si="7"/>
        <v>-2000</v>
      </c>
      <c r="E112" s="1">
        <f t="shared" si="8"/>
        <v>1800</v>
      </c>
      <c r="H112" s="5"/>
    </row>
    <row r="113" spans="1:8" ht="14.5" customHeight="1" x14ac:dyDescent="0.25">
      <c r="A113" s="3" t="str">
        <f>IF(ids!A112&lt;&gt;"",ids!A112,"")</f>
        <v>experimentalPropulsion</v>
      </c>
      <c r="B113" s="1">
        <f t="shared" si="6"/>
        <v>7</v>
      </c>
      <c r="C113" s="1">
        <f t="shared" si="11"/>
        <v>11</v>
      </c>
      <c r="D113" s="1">
        <f t="shared" si="7"/>
        <v>-2000</v>
      </c>
      <c r="E113" s="1">
        <f t="shared" si="8"/>
        <v>1750</v>
      </c>
      <c r="H113" s="5"/>
    </row>
    <row r="114" spans="1:8" ht="14.5" customHeight="1" x14ac:dyDescent="0.25">
      <c r="A114" s="3" t="str">
        <f>IF(ids!A113&lt;&gt;"",ids!A113,"")</f>
        <v>largerBoosters</v>
      </c>
      <c r="B114" s="1">
        <f t="shared" si="6"/>
        <v>7</v>
      </c>
      <c r="C114" s="1">
        <f t="shared" si="11"/>
        <v>12</v>
      </c>
      <c r="D114" s="1">
        <f t="shared" si="7"/>
        <v>-2000</v>
      </c>
      <c r="E114" s="1">
        <f t="shared" si="8"/>
        <v>1700</v>
      </c>
      <c r="H114" s="5"/>
    </row>
    <row r="115" spans="1:8" ht="14.5" customHeight="1" x14ac:dyDescent="0.25">
      <c r="A115" s="3" t="str">
        <f>IF(ids!A114&lt;&gt;"",ids!A114,"")</f>
        <v>evenHeavierCryoRocketry</v>
      </c>
      <c r="B115" s="1">
        <f t="shared" si="6"/>
        <v>7</v>
      </c>
      <c r="C115" s="1">
        <f t="shared" si="11"/>
        <v>13</v>
      </c>
      <c r="D115" s="1">
        <f t="shared" si="7"/>
        <v>-2000</v>
      </c>
      <c r="E115" s="1">
        <f t="shared" si="8"/>
        <v>1650</v>
      </c>
      <c r="H115" s="5"/>
    </row>
    <row r="116" spans="1:8" ht="14.5" customHeight="1" x14ac:dyDescent="0.25">
      <c r="A116" s="3" t="str">
        <f>IF(ids!A115&lt;&gt;"",ids!A115,"")</f>
        <v>evenHeavierRocketry</v>
      </c>
      <c r="B116" s="1">
        <f t="shared" si="6"/>
        <v>7</v>
      </c>
      <c r="C116" s="1">
        <f t="shared" si="11"/>
        <v>15</v>
      </c>
      <c r="D116" s="1">
        <f t="shared" si="7"/>
        <v>-2000</v>
      </c>
      <c r="E116" s="1">
        <f t="shared" si="8"/>
        <v>1550</v>
      </c>
      <c r="H116" s="5"/>
    </row>
    <row r="117" spans="1:8" ht="14.5" customHeight="1" x14ac:dyDescent="0.25">
      <c r="A117" s="3" t="str">
        <f>IF(ids!A116&lt;&gt;"",ids!A116,"")</f>
        <v>largeVolumeContainment</v>
      </c>
      <c r="B117" s="1">
        <f t="shared" si="6"/>
        <v>7</v>
      </c>
      <c r="C117" s="1">
        <f t="shared" si="11"/>
        <v>16</v>
      </c>
      <c r="D117" s="1">
        <f t="shared" si="7"/>
        <v>-2000</v>
      </c>
      <c r="E117" s="1">
        <f t="shared" si="8"/>
        <v>1500</v>
      </c>
      <c r="H117" s="5"/>
    </row>
    <row r="118" spans="1:8" ht="14.5" customHeight="1" x14ac:dyDescent="0.25">
      <c r="A118" s="3" t="str">
        <f>IF(ids!A117&lt;&gt;"",ids!A117,"")</f>
        <v>largeFlexibleFuelSystems</v>
      </c>
      <c r="B118" s="1">
        <f t="shared" si="6"/>
        <v>7</v>
      </c>
      <c r="C118" s="1">
        <f t="shared" si="11"/>
        <v>17</v>
      </c>
      <c r="D118" s="1">
        <f t="shared" si="7"/>
        <v>-2000</v>
      </c>
      <c r="E118" s="1">
        <f t="shared" si="8"/>
        <v>1450</v>
      </c>
      <c r="H118" s="5"/>
    </row>
    <row r="119" spans="1:8" ht="14.5" customHeight="1" x14ac:dyDescent="0.25">
      <c r="A119" s="3" t="str">
        <f>IF(ids!A118&lt;&gt;"",ids!A118,"")</f>
        <v>enginePlates</v>
      </c>
      <c r="B119" s="1">
        <f t="shared" si="6"/>
        <v>7</v>
      </c>
      <c r="C119" s="1">
        <f t="shared" si="11"/>
        <v>18</v>
      </c>
      <c r="D119" s="1">
        <f t="shared" si="7"/>
        <v>-2000</v>
      </c>
      <c r="E119" s="1">
        <f t="shared" si="8"/>
        <v>1400</v>
      </c>
      <c r="H119" s="5"/>
    </row>
    <row r="120" spans="1:8" ht="14.5" customHeight="1" x14ac:dyDescent="0.25">
      <c r="A120" s="3" t="str">
        <f>IF(ids!A119&lt;&gt;"",ids!A119,"")</f>
        <v>advMetalworks</v>
      </c>
      <c r="B120" s="1">
        <f t="shared" si="6"/>
        <v>7</v>
      </c>
      <c r="C120" s="1">
        <f t="shared" si="11"/>
        <v>19</v>
      </c>
      <c r="D120" s="1">
        <f t="shared" si="7"/>
        <v>-2000</v>
      </c>
      <c r="E120" s="1">
        <f t="shared" si="8"/>
        <v>1350</v>
      </c>
      <c r="H120" s="5"/>
    </row>
    <row r="121" spans="1:8" ht="14.5" customHeight="1" x14ac:dyDescent="0.25">
      <c r="A121" s="3" t="str">
        <f>IF(ids!A120&lt;&gt;"",ids!A120,"")</f>
        <v>composites</v>
      </c>
      <c r="B121" s="1">
        <f t="shared" si="6"/>
        <v>7</v>
      </c>
      <c r="C121" s="1">
        <f t="shared" si="11"/>
        <v>20</v>
      </c>
      <c r="D121" s="1">
        <f t="shared" si="7"/>
        <v>-2000</v>
      </c>
      <c r="E121" s="1">
        <f t="shared" si="8"/>
        <v>1300</v>
      </c>
      <c r="H121" s="5"/>
    </row>
    <row r="122" spans="1:8" ht="14.5" customHeight="1" x14ac:dyDescent="0.25">
      <c r="A122" s="3" t="str">
        <f>IF(ids!A121&lt;&gt;"",ids!A121,"")</f>
        <v>advActuators</v>
      </c>
      <c r="B122" s="1">
        <f t="shared" si="6"/>
        <v>7</v>
      </c>
      <c r="C122" s="1">
        <f t="shared" si="11"/>
        <v>21</v>
      </c>
      <c r="D122" s="1">
        <f t="shared" si="7"/>
        <v>-2000</v>
      </c>
      <c r="E122" s="1">
        <f t="shared" si="8"/>
        <v>1250</v>
      </c>
      <c r="H122" s="5"/>
    </row>
    <row r="123" spans="1:8" ht="14.5" customHeight="1" x14ac:dyDescent="0.25">
      <c r="A123" s="3" t="str">
        <f>IF(ids!A122&lt;&gt;"",ids!A122,"")</f>
        <v>highAltitudeFlight</v>
      </c>
      <c r="B123" s="1">
        <f t="shared" si="6"/>
        <v>7</v>
      </c>
      <c r="C123" s="1">
        <f t="shared" si="11"/>
        <v>22</v>
      </c>
      <c r="D123" s="1">
        <f t="shared" si="7"/>
        <v>-2000</v>
      </c>
      <c r="E123" s="1">
        <f t="shared" si="8"/>
        <v>1200</v>
      </c>
    </row>
    <row r="124" spans="1:8" ht="14.5" customHeight="1" x14ac:dyDescent="0.25">
      <c r="A124" s="3" t="str">
        <f>IF(ids!A123&lt;&gt;"",ids!A123,"")</f>
        <v>heavyAerodynamics</v>
      </c>
      <c r="B124" s="1">
        <f t="shared" si="6"/>
        <v>7</v>
      </c>
      <c r="C124" s="1">
        <f t="shared" si="11"/>
        <v>23</v>
      </c>
      <c r="D124" s="1">
        <f t="shared" si="7"/>
        <v>-2000</v>
      </c>
      <c r="E124" s="1">
        <f t="shared" si="8"/>
        <v>1150</v>
      </c>
    </row>
    <row r="125" spans="1:8" ht="14.5" customHeight="1" x14ac:dyDescent="0.25">
      <c r="A125" s="3" t="str">
        <f>IF(ids!A124&lt;&gt;"",ids!A124,"")</f>
        <v>advancedFlightSystems</v>
      </c>
      <c r="B125" s="1">
        <f t="shared" si="6"/>
        <v>7</v>
      </c>
      <c r="C125" s="1">
        <f t="shared" si="11"/>
        <v>24</v>
      </c>
      <c r="D125" s="1">
        <f t="shared" si="7"/>
        <v>-2000</v>
      </c>
      <c r="E125" s="1">
        <f t="shared" si="8"/>
        <v>1100</v>
      </c>
    </row>
    <row r="126" spans="1:8" ht="14.5" customHeight="1" x14ac:dyDescent="0.25">
      <c r="A126" s="3" t="str">
        <f>IF(ids!A125&lt;&gt;"",ids!A125,"")</f>
        <v>advLanding</v>
      </c>
      <c r="B126" s="1">
        <f t="shared" si="6"/>
        <v>7</v>
      </c>
      <c r="C126" s="1">
        <f t="shared" si="11"/>
        <v>25</v>
      </c>
      <c r="D126" s="1">
        <f t="shared" si="7"/>
        <v>-2000</v>
      </c>
      <c r="E126" s="1">
        <f t="shared" si="8"/>
        <v>1050</v>
      </c>
    </row>
    <row r="127" spans="1:8" ht="14.5" customHeight="1" x14ac:dyDescent="0.25">
      <c r="A127" s="3" t="str">
        <f>IF(ids!A126&lt;&gt;"",ids!A126,"")</f>
        <v>heavyCommandModules</v>
      </c>
      <c r="B127" s="1">
        <f t="shared" si="6"/>
        <v>7</v>
      </c>
      <c r="C127" s="1">
        <f t="shared" si="11"/>
        <v>27</v>
      </c>
      <c r="D127" s="1">
        <f t="shared" si="7"/>
        <v>-2000</v>
      </c>
      <c r="E127" s="1">
        <f t="shared" si="8"/>
        <v>950</v>
      </c>
    </row>
    <row r="128" spans="1:8" ht="14.5" customHeight="1" x14ac:dyDescent="0.25">
      <c r="A128" s="3" t="str">
        <f>IF(ids!A127&lt;&gt;"",ids!A127,"")</f>
        <v>scienceTech</v>
      </c>
      <c r="B128" s="1">
        <f t="shared" si="6"/>
        <v>7</v>
      </c>
      <c r="C128" s="1">
        <f t="shared" si="11"/>
        <v>30</v>
      </c>
      <c r="D128" s="1">
        <f t="shared" si="7"/>
        <v>-2000</v>
      </c>
      <c r="E128" s="1">
        <f t="shared" si="8"/>
        <v>800</v>
      </c>
    </row>
    <row r="129" spans="1:5" ht="14.5" customHeight="1" x14ac:dyDescent="0.25">
      <c r="A129" s="3" t="str">
        <f>IF(ids!A128&lt;&gt;"",ids!A128,"")</f>
        <v>electronics</v>
      </c>
      <c r="B129" s="1">
        <f t="shared" si="6"/>
        <v>7</v>
      </c>
      <c r="C129" s="1">
        <f t="shared" si="11"/>
        <v>31</v>
      </c>
      <c r="D129" s="1">
        <f t="shared" si="7"/>
        <v>-2000</v>
      </c>
      <c r="E129" s="1">
        <f t="shared" si="8"/>
        <v>750</v>
      </c>
    </row>
    <row r="130" spans="1:5" ht="14.5" customHeight="1" x14ac:dyDescent="0.25">
      <c r="A130" s="3" t="str">
        <f>IF(ids!A129&lt;&gt;"",ids!A129,"")</f>
        <v>highGainCommunications</v>
      </c>
      <c r="B130" s="1">
        <f t="shared" si="6"/>
        <v>7</v>
      </c>
      <c r="C130" s="1">
        <f t="shared" si="11"/>
        <v>32</v>
      </c>
      <c r="D130" s="1">
        <f t="shared" si="7"/>
        <v>-2000</v>
      </c>
      <c r="E130" s="1">
        <f t="shared" si="8"/>
        <v>700</v>
      </c>
    </row>
    <row r="131" spans="1:5" ht="14.5" customHeight="1" x14ac:dyDescent="0.25">
      <c r="A131" s="3" t="str">
        <f>IF(ids!A130&lt;&gt;"",ids!A130,"")</f>
        <v>unmannedTech</v>
      </c>
      <c r="B131" s="1">
        <f t="shared" si="6"/>
        <v>7</v>
      </c>
      <c r="C131" s="1">
        <f t="shared" si="11"/>
        <v>33</v>
      </c>
      <c r="D131" s="1">
        <f t="shared" si="7"/>
        <v>-2000</v>
      </c>
      <c r="E131" s="1">
        <f t="shared" si="8"/>
        <v>650</v>
      </c>
    </row>
    <row r="132" spans="1:5" ht="14.5" customHeight="1" x14ac:dyDescent="0.25">
      <c r="A132" s="3" t="str">
        <f>IF(ids!A131&lt;&gt;"",ids!A131,"")</f>
        <v>largeElectrics</v>
      </c>
      <c r="B132" s="1">
        <f t="shared" si="6"/>
        <v>7</v>
      </c>
      <c r="C132" s="1">
        <f t="shared" si="11"/>
        <v>35</v>
      </c>
      <c r="D132" s="1">
        <f t="shared" ref="D132:D195" si="12">(B132+2)*200-3800</f>
        <v>-2000</v>
      </c>
      <c r="E132" s="1">
        <f t="shared" ref="E132:E195" si="13">(C132-1)*-50+2250</f>
        <v>550</v>
      </c>
    </row>
    <row r="133" spans="1:5" ht="14.5" customHeight="1" x14ac:dyDescent="0.25">
      <c r="A133" s="3" t="str">
        <f>IF(ids!A132&lt;&gt;"",ids!A132,"")</f>
        <v>flexibleSolarTech</v>
      </c>
      <c r="B133" s="1">
        <f t="shared" si="6"/>
        <v>7</v>
      </c>
      <c r="C133" s="1">
        <f t="shared" si="11"/>
        <v>36</v>
      </c>
      <c r="D133" s="1">
        <f t="shared" si="12"/>
        <v>-2000</v>
      </c>
      <c r="E133" s="1">
        <f t="shared" si="13"/>
        <v>500</v>
      </c>
    </row>
    <row r="134" spans="1:5" ht="14.5" customHeight="1" x14ac:dyDescent="0.25">
      <c r="A134" s="3" t="str">
        <f>IF(ids!A133&lt;&gt;"",ids!A133,"")</f>
        <v>intermediateHeatManagement</v>
      </c>
      <c r="B134" s="1">
        <f t="shared" si="6"/>
        <v>7</v>
      </c>
      <c r="C134" s="1">
        <f t="shared" si="11"/>
        <v>38</v>
      </c>
      <c r="D134" s="1">
        <f t="shared" si="12"/>
        <v>-2000</v>
      </c>
      <c r="E134" s="1">
        <f t="shared" si="13"/>
        <v>400</v>
      </c>
    </row>
    <row r="135" spans="1:5" ht="14.5" customHeight="1" x14ac:dyDescent="0.25">
      <c r="A135" s="3" t="str">
        <f>IF(ids!A134&lt;&gt;"",ids!A134,"")</f>
        <v>earlyStations</v>
      </c>
      <c r="B135" s="1">
        <f t="shared" ref="B135:B198" si="14">(IFERROR(MATCH(A135,$H$4:$AN$4,0),0)+IFERROR(MATCH(A135,$H$5:$AN$5,0),0)+IFERROR(MATCH(A135,$H$6:$AN$6,0),0)+IFERROR(MATCH(A135,$H$7:$AN$7,0),0)+IFERROR(MATCH(A135,$H$8:$AN$8,0),0)+IFERROR(MATCH(A135,$H$9:$AN$9,0),0)+IFERROR(MATCH(A135,$H$10:$AN$10,0),0)+IFERROR(MATCH(A135,$H$11:$AN$11,0),0)+IFERROR(MATCH(A135,$H$12:$AN$12,0),0)+IFERROR(MATCH(A135,$H$13:$AN$13,0),0)+IFERROR(MATCH(A135,$H$14:$AN$14,0),0)+IFERROR(MATCH(A135,$H$15:$AN$15,0),0)+IFERROR(MATCH(A135,$H$16:$AN$16,0),0)+IFERROR(MATCH(A135,$H$17:$AN$17,0),0)+IFERROR(MATCH(A135,$H$18:$AN$18,0),0)+IFERROR(MATCH(A135,$H$19:$AN$19,0),0)+IFERROR(MATCH(A135,$H$20:$AN$20,0),0)+IFERROR(MATCH(A135,$H$21:$AN$21,0),0)+IFERROR(MATCH(A135,$H$22:$AN$22,0),0)+IFERROR(MATCH(A135,$H$23:$AN$23,0),0)+IFERROR(MATCH(A135,$H$24:$AN$24,0),0)+IFERROR(MATCH(A135,$H$25:$AN$25,0),0)+IFERROR(MATCH(A135,$H$26:$AN$26,0),0)+IFERROR(MATCH(A135,$H$27:$AN$27,0),0)+IFERROR(MATCH(A135,$H$28:$AN$28,0),0)+IFERROR(MATCH(A135,$H$29:$AN$29,0),0)+IFERROR(MATCH(A135,$H$30:$AN$30,0),0)+IFERROR(MATCH(A135,$H$31:$AN$31,0),0)+IFERROR(MATCH(A135,$H$32:$AN$32,0),0)+IFERROR(MATCH(A135,$H$33:$AN$33,0),0)+IFERROR(MATCH(A135,$H$34:$AN$34,0),0)+IFERROR(MATCH(A135,$H$35:$AN$35,0),0)+IFERROR(MATCH(A135,$H$36:$AN$36,0),0)+IFERROR(MATCH(A135,$H$37:$AN$37,0),0)+IFERROR(MATCH(A135,$H$38:$AN$38,0),0)+IFERROR(MATCH(A135,$H$39:$AN$39,0),0)+IFERROR(MATCH(A135,$H$40:$AN$40,0),0)+IFERROR(MATCH(A135,$H$41:$AN$41,0),0)+IFERROR(MATCH(A135,$H$42:$AN$42,0),0)+IFERROR(MATCH(A135,$H$3:$AN$3,0),0)-5)/2</f>
        <v>7</v>
      </c>
      <c r="C135" s="1">
        <f t="shared" si="11"/>
        <v>39</v>
      </c>
      <c r="D135" s="1">
        <f t="shared" si="12"/>
        <v>-2000</v>
      </c>
      <c r="E135" s="1">
        <f t="shared" si="13"/>
        <v>350</v>
      </c>
    </row>
    <row r="136" spans="1:5" ht="14.5" customHeight="1" x14ac:dyDescent="0.25">
      <c r="A136" s="3" t="str">
        <f>IF(ids!A135&lt;&gt;"",ids!A135,"")</f>
        <v>logistics</v>
      </c>
      <c r="B136" s="1">
        <f t="shared" si="14"/>
        <v>7</v>
      </c>
      <c r="C136" s="1">
        <f t="shared" si="11"/>
        <v>40</v>
      </c>
      <c r="D136" s="1">
        <f t="shared" si="12"/>
        <v>-2000</v>
      </c>
      <c r="E136" s="1">
        <f t="shared" si="13"/>
        <v>300</v>
      </c>
    </row>
    <row r="137" spans="1:5" ht="14.5" customHeight="1" x14ac:dyDescent="0.25">
      <c r="A137" s="3" t="str">
        <f>IF(ids!A136&lt;&gt;"",ids!A136,"")</f>
        <v>nuclearFuelSystems</v>
      </c>
      <c r="B137" s="1">
        <f t="shared" si="14"/>
        <v>7.5</v>
      </c>
      <c r="C137" s="1">
        <f t="shared" si="11"/>
        <v>2</v>
      </c>
      <c r="D137" s="1">
        <f t="shared" si="12"/>
        <v>-1900</v>
      </c>
      <c r="E137" s="1">
        <f t="shared" si="13"/>
        <v>2200</v>
      </c>
    </row>
    <row r="138" spans="1:5" ht="14.5" customHeight="1" x14ac:dyDescent="0.25">
      <c r="A138" s="3" t="str">
        <f>IF(ids!A137&lt;&gt;"",ids!A137,"")</f>
        <v>veryHeavyHypergolicRocketry</v>
      </c>
      <c r="B138" s="1">
        <f t="shared" si="14"/>
        <v>7.5</v>
      </c>
      <c r="C138" s="1">
        <f t="shared" si="11"/>
        <v>14</v>
      </c>
      <c r="D138" s="1">
        <f t="shared" si="12"/>
        <v>-1900</v>
      </c>
      <c r="E138" s="1">
        <f t="shared" si="13"/>
        <v>1600</v>
      </c>
    </row>
    <row r="139" spans="1:5" ht="14.5" customHeight="1" x14ac:dyDescent="0.25">
      <c r="A139" s="3" t="str">
        <f>IF(ids!A138&lt;&gt;"",ids!A138,"")</f>
        <v>heavyCommandModulesExtensions</v>
      </c>
      <c r="B139" s="1">
        <f t="shared" si="14"/>
        <v>7.5</v>
      </c>
      <c r="C139" s="1">
        <f t="shared" si="11"/>
        <v>28</v>
      </c>
      <c r="D139" s="1">
        <f t="shared" si="12"/>
        <v>-1900</v>
      </c>
      <c r="E139" s="1">
        <f t="shared" si="13"/>
        <v>900</v>
      </c>
    </row>
    <row r="140" spans="1:5" ht="15.5" customHeight="1" x14ac:dyDescent="0.25">
      <c r="A140" s="3" t="str">
        <f>IF(ids!A139&lt;&gt;"",ids!A139,"")</f>
        <v>largeNuclearPower</v>
      </c>
      <c r="B140" s="1">
        <f t="shared" si="14"/>
        <v>8</v>
      </c>
      <c r="C140" s="1">
        <f t="shared" si="11"/>
        <v>3</v>
      </c>
      <c r="D140" s="1">
        <f t="shared" si="12"/>
        <v>-1800</v>
      </c>
      <c r="E140" s="1">
        <f t="shared" si="13"/>
        <v>2150</v>
      </c>
    </row>
    <row r="141" spans="1:5" ht="15.5" customHeight="1" x14ac:dyDescent="0.25">
      <c r="A141" s="3" t="str">
        <f>IF(ids!A140&lt;&gt;"",ids!A140,"")</f>
        <v>improvedNuclearPropulsion</v>
      </c>
      <c r="B141" s="1">
        <f t="shared" si="14"/>
        <v>8</v>
      </c>
      <c r="C141" s="1">
        <f t="shared" si="11"/>
        <v>4</v>
      </c>
      <c r="D141" s="1">
        <f t="shared" si="12"/>
        <v>-1800</v>
      </c>
      <c r="E141" s="1">
        <f t="shared" si="13"/>
        <v>2100</v>
      </c>
    </row>
    <row r="142" spans="1:5" ht="15.5" customHeight="1" x14ac:dyDescent="0.25">
      <c r="A142" s="3" t="str">
        <f>IF(ids!A141&lt;&gt;"",ids!A141,"")</f>
        <v>ionPropulsion</v>
      </c>
      <c r="B142" s="1">
        <f t="shared" si="14"/>
        <v>8</v>
      </c>
      <c r="C142" s="1">
        <f t="shared" si="11"/>
        <v>7</v>
      </c>
      <c r="D142" s="1">
        <f t="shared" si="12"/>
        <v>-1800</v>
      </c>
      <c r="E142" s="1">
        <f t="shared" si="13"/>
        <v>1950</v>
      </c>
    </row>
    <row r="143" spans="1:5" ht="15.5" customHeight="1" x14ac:dyDescent="0.25">
      <c r="A143" s="3" t="str">
        <f>IF(ids!A142&lt;&gt;"",ids!A142,"")</f>
        <v>exoticControl</v>
      </c>
      <c r="B143" s="1">
        <f t="shared" si="14"/>
        <v>8</v>
      </c>
      <c r="C143" s="1">
        <f t="shared" ref="C143:C174" si="15">IFERROR(MATCH(A143,$I$3:$I$42,0),0)+IFERROR(MATCH(A143,$J$3:$J$42,0),0)+IFERROR(MATCH(A143,$K$3:$K$42,0),0)+IFERROR(MATCH(A143,$L$3:$L$42,0),0)+IFERROR(MATCH(A143,$M$3:$M$42,0),0)+IFERROR(MATCH(A143,$N$3:$N$42,0),0)+IFERROR(MATCH(A143,$O$3:$O$42,0),0)+IFERROR(MATCH(A143,$P$3:$P$42,0),0)+IFERROR(MATCH(A143,$Q$3:$Q$42,0),0)+IFERROR(MATCH(A143,$R$3:$R$42,0),0)+IFERROR(MATCH(A143,$S$3:$S$42,0),0)+IFERROR(MATCH(A143,$T$3:$T$42,0),0)+IFERROR(MATCH(A143,$U$3:$U$42,0),0)+IFERROR(MATCH(A143,$V$3:$V$42,0),0)+IFERROR(MATCH(A143,$W$3:$W$42,0),0)+IFERROR(MATCH(A143,$X$3:$X$42,0),0)+IFERROR(MATCH(A143,$Y$3:$Y$42,0),0)+IFERROR(MATCH(A143,$Z$3:$Z$42,0),0)+IFERROR(MATCH(A143,$AA$3:$AA$42,0),0)+IFERROR(MATCH(A143,$AB$3:$AB$42,0),0)+IFERROR(MATCH(A143,$AC$3:$AC$42,0),0)+IFERROR(MATCH(A143,$AD$3:$AD$42,0),0)+IFERROR(MATCH(A143,$AE$3:$AE$42,0),0)+IFERROR(MATCH(A143,$AF$3:$AF$42,0),0)+IFERROR(MATCH(A143,$AG$3:$AG$42,0),0)+IFERROR(MATCH(A143,$AH$3:$AH$42,0),0)+IFERROR(MATCH(A143,$AI$3:$AI$42,0),0)+IFERROR(MATCH(A143,$AJ$3:$AJ$42,0),0)+IFERROR(MATCH(A143,$AK$3:$AK$42,0),0)+IFERROR(MATCH(A143,$AL$3:$AL$42,0),0)+IFERROR(MATCH(A143,$AM$3:$AM$42,0),0)+IFERROR(MATCH(A143,$H$3:$H$42,0),0)</f>
        <v>10</v>
      </c>
      <c r="D143" s="1">
        <f t="shared" si="12"/>
        <v>-1800</v>
      </c>
      <c r="E143" s="1">
        <f t="shared" si="13"/>
        <v>1800</v>
      </c>
    </row>
    <row r="144" spans="1:5" ht="15.5" customHeight="1" x14ac:dyDescent="0.25">
      <c r="A144" s="3" t="str">
        <f>IF(ids!A143&lt;&gt;"",ids!A143,"")</f>
        <v>exoticPropulsion</v>
      </c>
      <c r="B144" s="1">
        <f t="shared" si="14"/>
        <v>8</v>
      </c>
      <c r="C144" s="1">
        <f t="shared" si="15"/>
        <v>11</v>
      </c>
      <c r="D144" s="1">
        <f t="shared" si="12"/>
        <v>-1800</v>
      </c>
      <c r="E144" s="1">
        <f t="shared" si="13"/>
        <v>1750</v>
      </c>
    </row>
    <row r="145" spans="1:5" ht="15.5" customHeight="1" x14ac:dyDescent="0.25">
      <c r="A145" s="3" t="str">
        <f>IF(ids!A144&lt;&gt;"",ids!A144,"")</f>
        <v>hugeBoosters</v>
      </c>
      <c r="B145" s="1">
        <f t="shared" si="14"/>
        <v>8</v>
      </c>
      <c r="C145" s="1">
        <f t="shared" si="15"/>
        <v>12</v>
      </c>
      <c r="D145" s="1">
        <f t="shared" si="12"/>
        <v>-1800</v>
      </c>
      <c r="E145" s="1">
        <f t="shared" si="13"/>
        <v>1700</v>
      </c>
    </row>
    <row r="146" spans="1:5" ht="15.5" customHeight="1" x14ac:dyDescent="0.25">
      <c r="A146" s="3" t="str">
        <f>IF(ids!A145&lt;&gt;"",ids!A145,"")</f>
        <v>veryHeavyCryoRocketry</v>
      </c>
      <c r="B146" s="1">
        <f t="shared" si="14"/>
        <v>8</v>
      </c>
      <c r="C146" s="1">
        <f t="shared" si="15"/>
        <v>13</v>
      </c>
      <c r="D146" s="1">
        <f t="shared" si="12"/>
        <v>-1800</v>
      </c>
      <c r="E146" s="1">
        <f t="shared" si="13"/>
        <v>1650</v>
      </c>
    </row>
    <row r="147" spans="1:5" ht="15.5" customHeight="1" x14ac:dyDescent="0.25">
      <c r="A147" s="3" t="str">
        <f>IF(ids!A146&lt;&gt;"",ids!A146,"")</f>
        <v>veryHeavyRocketry</v>
      </c>
      <c r="B147" s="1">
        <f t="shared" si="14"/>
        <v>8</v>
      </c>
      <c r="C147" s="1">
        <f t="shared" si="15"/>
        <v>15</v>
      </c>
      <c r="D147" s="1">
        <f t="shared" si="12"/>
        <v>-1800</v>
      </c>
      <c r="E147" s="1">
        <f t="shared" si="13"/>
        <v>1550</v>
      </c>
    </row>
    <row r="148" spans="1:5" ht="15.5" customHeight="1" x14ac:dyDescent="0.25">
      <c r="A148" s="3" t="str">
        <f>IF(ids!A147&lt;&gt;"",ids!A147,"")</f>
        <v>highPerformanceFuelSystems</v>
      </c>
      <c r="B148" s="1">
        <f t="shared" si="14"/>
        <v>8</v>
      </c>
      <c r="C148" s="1">
        <f t="shared" si="15"/>
        <v>16</v>
      </c>
      <c r="D148" s="1">
        <f t="shared" si="12"/>
        <v>-1800</v>
      </c>
      <c r="E148" s="1">
        <f t="shared" si="13"/>
        <v>1500</v>
      </c>
    </row>
    <row r="149" spans="1:5" ht="15.5" customHeight="1" x14ac:dyDescent="0.25">
      <c r="A149" s="3" t="str">
        <f>IF(ids!A148&lt;&gt;"",ids!A148,"")</f>
        <v>hugeFlexibleFuelSystems</v>
      </c>
      <c r="B149" s="1">
        <f t="shared" si="14"/>
        <v>8</v>
      </c>
      <c r="C149" s="1">
        <f t="shared" si="15"/>
        <v>17</v>
      </c>
      <c r="D149" s="1">
        <f t="shared" si="12"/>
        <v>-1800</v>
      </c>
      <c r="E149" s="1">
        <f t="shared" si="13"/>
        <v>1450</v>
      </c>
    </row>
    <row r="150" spans="1:5" ht="15.5" customHeight="1" x14ac:dyDescent="0.25">
      <c r="A150" s="3" t="str">
        <f>IF(ids!A149&lt;&gt;"",ids!A149,"")</f>
        <v>advancedDocking</v>
      </c>
      <c r="B150" s="1">
        <f t="shared" si="14"/>
        <v>8</v>
      </c>
      <c r="C150" s="1">
        <f t="shared" si="15"/>
        <v>18</v>
      </c>
      <c r="D150" s="1">
        <f t="shared" si="12"/>
        <v>-1800</v>
      </c>
      <c r="E150" s="1">
        <f t="shared" si="13"/>
        <v>1400</v>
      </c>
    </row>
    <row r="151" spans="1:5" ht="15.5" customHeight="1" x14ac:dyDescent="0.25">
      <c r="A151" s="3" t="str">
        <f>IF(ids!A150&lt;&gt;"",ids!A150,"")</f>
        <v>nanolathing</v>
      </c>
      <c r="B151" s="1">
        <f t="shared" si="14"/>
        <v>8</v>
      </c>
      <c r="C151" s="1">
        <f t="shared" si="15"/>
        <v>19</v>
      </c>
      <c r="D151" s="1">
        <f t="shared" si="12"/>
        <v>-1800</v>
      </c>
      <c r="E151" s="1">
        <f t="shared" si="13"/>
        <v>1350</v>
      </c>
    </row>
    <row r="152" spans="1:5" ht="15.5" customHeight="1" x14ac:dyDescent="0.25">
      <c r="A152" s="3" t="str">
        <f>IF(ids!A151&lt;&gt;"",ids!A151,"")</f>
        <v>metaMaterials</v>
      </c>
      <c r="B152" s="1">
        <f t="shared" si="14"/>
        <v>8</v>
      </c>
      <c r="C152" s="1">
        <f t="shared" si="15"/>
        <v>20</v>
      </c>
      <c r="D152" s="1">
        <f t="shared" si="12"/>
        <v>-1800</v>
      </c>
      <c r="E152" s="1">
        <f t="shared" si="13"/>
        <v>1300</v>
      </c>
    </row>
    <row r="153" spans="1:5" ht="15.5" customHeight="1" x14ac:dyDescent="0.25">
      <c r="A153" s="3" t="str">
        <f>IF(ids!A152&lt;&gt;"",ids!A152,"")</f>
        <v>experimentalActuators</v>
      </c>
      <c r="B153" s="1">
        <f t="shared" si="14"/>
        <v>8</v>
      </c>
      <c r="C153" s="1">
        <f t="shared" si="15"/>
        <v>21</v>
      </c>
      <c r="D153" s="1">
        <f t="shared" si="12"/>
        <v>-1800</v>
      </c>
      <c r="E153" s="1">
        <f t="shared" si="13"/>
        <v>1250</v>
      </c>
    </row>
    <row r="154" spans="1:5" ht="15.5" customHeight="1" x14ac:dyDescent="0.25">
      <c r="A154" s="3" t="str">
        <f>IF(ids!A153&lt;&gt;"",ids!A153,"")</f>
        <v>hypersonicFlight</v>
      </c>
      <c r="B154" s="1">
        <f t="shared" si="14"/>
        <v>8</v>
      </c>
      <c r="C154" s="1">
        <f t="shared" si="15"/>
        <v>22</v>
      </c>
      <c r="D154" s="1">
        <f t="shared" si="12"/>
        <v>-1800</v>
      </c>
      <c r="E154" s="1">
        <f t="shared" si="13"/>
        <v>1200</v>
      </c>
    </row>
    <row r="155" spans="1:5" ht="15.5" customHeight="1" x14ac:dyDescent="0.25">
      <c r="A155" s="3" t="str">
        <f>IF(ids!A154&lt;&gt;"",ids!A154,"")</f>
        <v>experimentalAerodynamics</v>
      </c>
      <c r="B155" s="1">
        <f t="shared" si="14"/>
        <v>8</v>
      </c>
      <c r="C155" s="1">
        <f t="shared" si="15"/>
        <v>23</v>
      </c>
      <c r="D155" s="1">
        <f t="shared" si="12"/>
        <v>-1800</v>
      </c>
      <c r="E155" s="1">
        <f t="shared" si="13"/>
        <v>1150</v>
      </c>
    </row>
    <row r="156" spans="1:5" ht="15.5" customHeight="1" x14ac:dyDescent="0.25">
      <c r="A156" s="3" t="str">
        <f>IF(ids!A155&lt;&gt;"",ids!A155,"")</f>
        <v>specializedFlightSystems</v>
      </c>
      <c r="B156" s="1">
        <f t="shared" si="14"/>
        <v>8</v>
      </c>
      <c r="C156" s="1">
        <f t="shared" si="15"/>
        <v>24</v>
      </c>
      <c r="D156" s="1">
        <f t="shared" si="12"/>
        <v>-1800</v>
      </c>
      <c r="E156" s="1">
        <f t="shared" si="13"/>
        <v>1100</v>
      </c>
    </row>
    <row r="157" spans="1:5" ht="15.5" customHeight="1" x14ac:dyDescent="0.25">
      <c r="A157" s="3" t="str">
        <f>IF(ids!A156&lt;&gt;"",ids!A156,"")</f>
        <v>heavyLanding</v>
      </c>
      <c r="B157" s="1">
        <f t="shared" si="14"/>
        <v>8</v>
      </c>
      <c r="C157" s="1">
        <f t="shared" si="15"/>
        <v>25</v>
      </c>
      <c r="D157" s="1">
        <f t="shared" si="12"/>
        <v>-1800</v>
      </c>
      <c r="E157" s="1">
        <f t="shared" si="13"/>
        <v>1050</v>
      </c>
    </row>
    <row r="158" spans="1:5" ht="15.5" customHeight="1" x14ac:dyDescent="0.25">
      <c r="A158" s="3" t="str">
        <f>IF(ids!A157&lt;&gt;"",ids!A157,"")</f>
        <v>specializedCommandModules</v>
      </c>
      <c r="B158" s="1">
        <f t="shared" si="14"/>
        <v>8</v>
      </c>
      <c r="C158" s="1">
        <f t="shared" si="15"/>
        <v>27</v>
      </c>
      <c r="D158" s="1">
        <f t="shared" si="12"/>
        <v>-1800</v>
      </c>
      <c r="E158" s="1">
        <f t="shared" si="13"/>
        <v>950</v>
      </c>
    </row>
    <row r="159" spans="1:5" ht="15.5" customHeight="1" x14ac:dyDescent="0.25">
      <c r="A159" s="3" t="str">
        <f>IF(ids!A158&lt;&gt;"",ids!A158,"")</f>
        <v>advScienceTech</v>
      </c>
      <c r="B159" s="1">
        <f t="shared" si="14"/>
        <v>8</v>
      </c>
      <c r="C159" s="1">
        <f t="shared" si="15"/>
        <v>30</v>
      </c>
      <c r="D159" s="1">
        <f t="shared" si="12"/>
        <v>-1800</v>
      </c>
      <c r="E159" s="1">
        <f t="shared" si="13"/>
        <v>800</v>
      </c>
    </row>
    <row r="160" spans="1:5" ht="15.5" customHeight="1" x14ac:dyDescent="0.25">
      <c r="A160" s="3" t="str">
        <f>IF(ids!A159&lt;&gt;"",ids!A159,"")</f>
        <v>specializedScienceTech</v>
      </c>
      <c r="B160" s="1">
        <f t="shared" si="14"/>
        <v>8</v>
      </c>
      <c r="C160" s="1">
        <f t="shared" si="15"/>
        <v>31</v>
      </c>
      <c r="D160" s="1">
        <f t="shared" si="12"/>
        <v>-1800</v>
      </c>
      <c r="E160" s="1">
        <f t="shared" si="13"/>
        <v>750</v>
      </c>
    </row>
    <row r="161" spans="1:5" ht="15.5" customHeight="1" x14ac:dyDescent="0.25">
      <c r="A161" s="3" t="str">
        <f>IF(ids!A160&lt;&gt;"",ids!A160,"")</f>
        <v>signalProcessing</v>
      </c>
      <c r="B161" s="1">
        <f t="shared" si="14"/>
        <v>8</v>
      </c>
      <c r="C161" s="1">
        <f t="shared" si="15"/>
        <v>32</v>
      </c>
      <c r="D161" s="1">
        <f t="shared" si="12"/>
        <v>-1800</v>
      </c>
      <c r="E161" s="1">
        <f t="shared" si="13"/>
        <v>700</v>
      </c>
    </row>
    <row r="162" spans="1:5" ht="15.5" customHeight="1" x14ac:dyDescent="0.25">
      <c r="A162" s="3" t="str">
        <f>IF(ids!A161&lt;&gt;"",ids!A161,"")</f>
        <v>advUnmanned</v>
      </c>
      <c r="B162" s="1">
        <f t="shared" si="14"/>
        <v>8</v>
      </c>
      <c r="C162" s="1">
        <f t="shared" si="15"/>
        <v>33</v>
      </c>
      <c r="D162" s="1">
        <f t="shared" si="12"/>
        <v>-1800</v>
      </c>
      <c r="E162" s="1">
        <f t="shared" si="13"/>
        <v>650</v>
      </c>
    </row>
    <row r="163" spans="1:5" ht="15.5" customHeight="1" x14ac:dyDescent="0.25">
      <c r="A163" s="3" t="str">
        <f>IF(ids!A162&lt;&gt;"",ids!A162,"")</f>
        <v>automation</v>
      </c>
      <c r="B163" s="1">
        <f t="shared" si="14"/>
        <v>8</v>
      </c>
      <c r="C163" s="1">
        <f t="shared" si="15"/>
        <v>34</v>
      </c>
      <c r="D163" s="1">
        <f t="shared" si="12"/>
        <v>-1800</v>
      </c>
      <c r="E163" s="1">
        <f t="shared" si="13"/>
        <v>600</v>
      </c>
    </row>
    <row r="164" spans="1:5" ht="15.5" customHeight="1" x14ac:dyDescent="0.25">
      <c r="A164" s="3" t="str">
        <f>IF(ids!A163&lt;&gt;"",ids!A163,"")</f>
        <v>specializedElectrics</v>
      </c>
      <c r="B164" s="1">
        <f t="shared" si="14"/>
        <v>8</v>
      </c>
      <c r="C164" s="1">
        <f t="shared" si="15"/>
        <v>35</v>
      </c>
      <c r="D164" s="1">
        <f t="shared" si="12"/>
        <v>-1800</v>
      </c>
      <c r="E164" s="1">
        <f t="shared" si="13"/>
        <v>550</v>
      </c>
    </row>
    <row r="165" spans="1:5" ht="15.5" customHeight="1" x14ac:dyDescent="0.25">
      <c r="A165" s="3" t="str">
        <f>IF(ids!A164&lt;&gt;"",ids!A164,"")</f>
        <v>advSolarTech</v>
      </c>
      <c r="B165" s="1">
        <f t="shared" si="14"/>
        <v>8</v>
      </c>
      <c r="C165" s="1">
        <f t="shared" si="15"/>
        <v>36</v>
      </c>
      <c r="D165" s="1">
        <f t="shared" si="12"/>
        <v>-1800</v>
      </c>
      <c r="E165" s="1">
        <f t="shared" si="13"/>
        <v>500</v>
      </c>
    </row>
    <row r="166" spans="1:5" ht="15.5" customHeight="1" x14ac:dyDescent="0.25">
      <c r="A166" s="3" t="str">
        <f>IF(ids!A165&lt;&gt;"",ids!A165,"")</f>
        <v>advHeatManagement</v>
      </c>
      <c r="B166" s="1">
        <f t="shared" si="14"/>
        <v>8</v>
      </c>
      <c r="C166" s="1">
        <f t="shared" si="15"/>
        <v>38</v>
      </c>
      <c r="D166" s="1">
        <f t="shared" si="12"/>
        <v>-1800</v>
      </c>
      <c r="E166" s="1">
        <f t="shared" si="13"/>
        <v>400</v>
      </c>
    </row>
    <row r="167" spans="1:5" ht="15.5" customHeight="1" x14ac:dyDescent="0.25">
      <c r="A167" s="3" t="str">
        <f>IF(ids!A166&lt;&gt;"",ids!A166,"")</f>
        <v>shortTermHabitation</v>
      </c>
      <c r="B167" s="1">
        <f t="shared" si="14"/>
        <v>8</v>
      </c>
      <c r="C167" s="1">
        <f t="shared" si="15"/>
        <v>39</v>
      </c>
      <c r="D167" s="1">
        <f t="shared" si="12"/>
        <v>-1800</v>
      </c>
      <c r="E167" s="1">
        <f t="shared" si="13"/>
        <v>350</v>
      </c>
    </row>
    <row r="168" spans="1:5" ht="15.5" customHeight="1" x14ac:dyDescent="0.25">
      <c r="A168" s="3" t="str">
        <f>IF(ids!A167&lt;&gt;"",ids!A167,"")</f>
        <v>isru</v>
      </c>
      <c r="B168" s="1">
        <f t="shared" si="14"/>
        <v>8</v>
      </c>
      <c r="C168" s="1">
        <f t="shared" si="15"/>
        <v>40</v>
      </c>
      <c r="D168" s="1">
        <f t="shared" si="12"/>
        <v>-1800</v>
      </c>
      <c r="E168" s="1">
        <f t="shared" si="13"/>
        <v>300</v>
      </c>
    </row>
    <row r="169" spans="1:5" ht="15.5" customHeight="1" x14ac:dyDescent="0.25">
      <c r="A169" s="3" t="str">
        <f>IF(ids!A168&lt;&gt;"",ids!A168,"")</f>
        <v>experimentalHypergolicRocketry</v>
      </c>
      <c r="B169" s="1">
        <f t="shared" si="14"/>
        <v>8.5</v>
      </c>
      <c r="C169" s="1">
        <f t="shared" si="15"/>
        <v>14</v>
      </c>
      <c r="D169" s="1">
        <f t="shared" si="12"/>
        <v>-1700</v>
      </c>
      <c r="E169" s="1">
        <f t="shared" si="13"/>
        <v>1600</v>
      </c>
    </row>
    <row r="170" spans="1:5" ht="15.5" customHeight="1" x14ac:dyDescent="0.25">
      <c r="A170" s="3" t="str">
        <f>IF(ids!A169&lt;&gt;"",ids!A169,"")</f>
        <v>advNuclearPower</v>
      </c>
      <c r="B170" s="1">
        <f t="shared" si="14"/>
        <v>9</v>
      </c>
      <c r="C170" s="1">
        <f t="shared" si="15"/>
        <v>3</v>
      </c>
      <c r="D170" s="1">
        <f t="shared" si="12"/>
        <v>-1600</v>
      </c>
      <c r="E170" s="1">
        <f t="shared" si="13"/>
        <v>2150</v>
      </c>
    </row>
    <row r="171" spans="1:5" ht="15.5" customHeight="1" x14ac:dyDescent="0.25">
      <c r="A171" s="3" t="str">
        <f>IF(ids!A170&lt;&gt;"",ids!A170,"")</f>
        <v>advNuclearPropulsion</v>
      </c>
      <c r="B171" s="1">
        <f t="shared" si="14"/>
        <v>9</v>
      </c>
      <c r="C171" s="1">
        <f t="shared" si="15"/>
        <v>4</v>
      </c>
      <c r="D171" s="1">
        <f t="shared" si="12"/>
        <v>-1600</v>
      </c>
      <c r="E171" s="1">
        <f t="shared" si="13"/>
        <v>2100</v>
      </c>
    </row>
    <row r="172" spans="1:5" ht="15.5" customHeight="1" x14ac:dyDescent="0.25">
      <c r="A172" s="3" t="str">
        <f>IF(ids!A171&lt;&gt;"",ids!A171,"")</f>
        <v>advIonPropulsion</v>
      </c>
      <c r="B172" s="1">
        <f t="shared" si="14"/>
        <v>9</v>
      </c>
      <c r="C172" s="1">
        <f t="shared" si="15"/>
        <v>7</v>
      </c>
      <c r="D172" s="1">
        <f t="shared" si="12"/>
        <v>-1600</v>
      </c>
      <c r="E172" s="1">
        <f t="shared" si="13"/>
        <v>1950</v>
      </c>
    </row>
    <row r="173" spans="1:5" ht="15.5" customHeight="1" x14ac:dyDescent="0.25">
      <c r="A173" s="3" t="str">
        <f>IF(ids!A172&lt;&gt;"",ids!A172,"")</f>
        <v>aBitMoreExoticPropulsion</v>
      </c>
      <c r="B173" s="1">
        <f t="shared" si="14"/>
        <v>9</v>
      </c>
      <c r="C173" s="1">
        <f t="shared" si="15"/>
        <v>11</v>
      </c>
      <c r="D173" s="1">
        <f t="shared" si="12"/>
        <v>-1600</v>
      </c>
      <c r="E173" s="1">
        <f t="shared" si="13"/>
        <v>1750</v>
      </c>
    </row>
    <row r="174" spans="1:5" ht="15.5" customHeight="1" x14ac:dyDescent="0.25">
      <c r="A174" s="3" t="str">
        <f>IF(ids!A173&lt;&gt;"",ids!A173,"")</f>
        <v>gargantuanBoosters</v>
      </c>
      <c r="B174" s="1">
        <f t="shared" si="14"/>
        <v>9</v>
      </c>
      <c r="C174" s="1">
        <f t="shared" si="15"/>
        <v>12</v>
      </c>
      <c r="D174" s="1">
        <f t="shared" si="12"/>
        <v>-1600</v>
      </c>
      <c r="E174" s="1">
        <f t="shared" si="13"/>
        <v>1700</v>
      </c>
    </row>
    <row r="175" spans="1:5" ht="15.5" customHeight="1" x14ac:dyDescent="0.25">
      <c r="A175" s="3" t="str">
        <f>IF(ids!A174&lt;&gt;"",ids!A174,"")</f>
        <v>experimentalCryoRocketry</v>
      </c>
      <c r="B175" s="1">
        <f t="shared" si="14"/>
        <v>9</v>
      </c>
      <c r="C175" s="1">
        <f t="shared" ref="C175:C206" si="16">IFERROR(MATCH(A175,$I$3:$I$42,0),0)+IFERROR(MATCH(A175,$J$3:$J$42,0),0)+IFERROR(MATCH(A175,$K$3:$K$42,0),0)+IFERROR(MATCH(A175,$L$3:$L$42,0),0)+IFERROR(MATCH(A175,$M$3:$M$42,0),0)+IFERROR(MATCH(A175,$N$3:$N$42,0),0)+IFERROR(MATCH(A175,$O$3:$O$42,0),0)+IFERROR(MATCH(A175,$P$3:$P$42,0),0)+IFERROR(MATCH(A175,$Q$3:$Q$42,0),0)+IFERROR(MATCH(A175,$R$3:$R$42,0),0)+IFERROR(MATCH(A175,$S$3:$S$42,0),0)+IFERROR(MATCH(A175,$T$3:$T$42,0),0)+IFERROR(MATCH(A175,$U$3:$U$42,0),0)+IFERROR(MATCH(A175,$V$3:$V$42,0),0)+IFERROR(MATCH(A175,$W$3:$W$42,0),0)+IFERROR(MATCH(A175,$X$3:$X$42,0),0)+IFERROR(MATCH(A175,$Y$3:$Y$42,0),0)+IFERROR(MATCH(A175,$Z$3:$Z$42,0),0)+IFERROR(MATCH(A175,$AA$3:$AA$42,0),0)+IFERROR(MATCH(A175,$AB$3:$AB$42,0),0)+IFERROR(MATCH(A175,$AC$3:$AC$42,0),0)+IFERROR(MATCH(A175,$AD$3:$AD$42,0),0)+IFERROR(MATCH(A175,$AE$3:$AE$42,0),0)+IFERROR(MATCH(A175,$AF$3:$AF$42,0),0)+IFERROR(MATCH(A175,$AG$3:$AG$42,0),0)+IFERROR(MATCH(A175,$AH$3:$AH$42,0),0)+IFERROR(MATCH(A175,$AI$3:$AI$42,0),0)+IFERROR(MATCH(A175,$AJ$3:$AJ$42,0),0)+IFERROR(MATCH(A175,$AK$3:$AK$42,0),0)+IFERROR(MATCH(A175,$AL$3:$AL$42,0),0)+IFERROR(MATCH(A175,$AM$3:$AM$42,0),0)+IFERROR(MATCH(A175,$H$3:$H$42,0),0)</f>
        <v>13</v>
      </c>
      <c r="D175" s="1">
        <f t="shared" si="12"/>
        <v>-1600</v>
      </c>
      <c r="E175" s="1">
        <f t="shared" si="13"/>
        <v>1650</v>
      </c>
    </row>
    <row r="176" spans="1:5" ht="15.5" customHeight="1" x14ac:dyDescent="0.25">
      <c r="A176" s="3" t="str">
        <f>IF(ids!A175&lt;&gt;"",ids!A175,"")</f>
        <v>experimentalRocketry</v>
      </c>
      <c r="B176" s="1">
        <f t="shared" si="14"/>
        <v>9</v>
      </c>
      <c r="C176" s="1">
        <f t="shared" si="16"/>
        <v>15</v>
      </c>
      <c r="D176" s="1">
        <f t="shared" si="12"/>
        <v>-1600</v>
      </c>
      <c r="E176" s="1">
        <f t="shared" si="13"/>
        <v>1550</v>
      </c>
    </row>
    <row r="177" spans="1:5" ht="15.5" customHeight="1" x14ac:dyDescent="0.25">
      <c r="A177" s="3" t="str">
        <f>IF(ids!A176&lt;&gt;"",ids!A176,"")</f>
        <v>specializedFuelStorage</v>
      </c>
      <c r="B177" s="1">
        <f t="shared" si="14"/>
        <v>9</v>
      </c>
      <c r="C177" s="1">
        <f t="shared" si="16"/>
        <v>16</v>
      </c>
      <c r="D177" s="1">
        <f t="shared" si="12"/>
        <v>-1600</v>
      </c>
      <c r="E177" s="1">
        <f t="shared" si="13"/>
        <v>1500</v>
      </c>
    </row>
    <row r="178" spans="1:5" ht="15.5" customHeight="1" x14ac:dyDescent="0.25">
      <c r="A178" s="3" t="str">
        <f>IF(ids!A177&lt;&gt;"",ids!A177,"")</f>
        <v>highPerformanceFlexibleFuelSystems</v>
      </c>
      <c r="B178" s="1">
        <f t="shared" si="14"/>
        <v>9</v>
      </c>
      <c r="C178" s="1">
        <f t="shared" si="16"/>
        <v>17</v>
      </c>
      <c r="D178" s="1">
        <f t="shared" si="12"/>
        <v>-1600</v>
      </c>
      <c r="E178" s="1">
        <f t="shared" si="13"/>
        <v>1450</v>
      </c>
    </row>
    <row r="179" spans="1:5" ht="15.5" customHeight="1" x14ac:dyDescent="0.25">
      <c r="A179" s="3" t="str">
        <f>IF(ids!A178&lt;&gt;"",ids!A178,"")</f>
        <v>advancedEnginePlates</v>
      </c>
      <c r="B179" s="1">
        <f t="shared" si="14"/>
        <v>9</v>
      </c>
      <c r="C179" s="1">
        <f t="shared" si="16"/>
        <v>18</v>
      </c>
      <c r="D179" s="1">
        <f t="shared" si="12"/>
        <v>-1600</v>
      </c>
      <c r="E179" s="1">
        <f t="shared" si="13"/>
        <v>1400</v>
      </c>
    </row>
    <row r="180" spans="1:5" ht="15.5" customHeight="1" x14ac:dyDescent="0.25">
      <c r="A180" s="3" t="str">
        <f>IF(ids!A179&lt;&gt;"",ids!A179,"")</f>
        <v>exoticAlloys</v>
      </c>
      <c r="B180" s="1">
        <f t="shared" si="14"/>
        <v>9</v>
      </c>
      <c r="C180" s="1">
        <f t="shared" si="16"/>
        <v>19</v>
      </c>
      <c r="D180" s="1">
        <f t="shared" si="12"/>
        <v>-1600</v>
      </c>
      <c r="E180" s="1">
        <f t="shared" si="13"/>
        <v>1350</v>
      </c>
    </row>
    <row r="181" spans="1:5" ht="15.5" customHeight="1" x14ac:dyDescent="0.25">
      <c r="A181" s="3" t="str">
        <f>IF(ids!A180&lt;&gt;"",ids!A180,"")</f>
        <v>orbitalAssembly</v>
      </c>
      <c r="B181" s="1">
        <f t="shared" si="14"/>
        <v>9</v>
      </c>
      <c r="C181" s="1">
        <f t="shared" si="16"/>
        <v>20</v>
      </c>
      <c r="D181" s="1">
        <f t="shared" si="12"/>
        <v>-1600</v>
      </c>
      <c r="E181" s="1">
        <f t="shared" si="13"/>
        <v>1300</v>
      </c>
    </row>
    <row r="182" spans="1:5" ht="15.5" customHeight="1" x14ac:dyDescent="0.25">
      <c r="A182" s="3" t="str">
        <f>IF(ids!A181&lt;&gt;"",ids!A181,"")</f>
        <v>offworldManufacturing</v>
      </c>
      <c r="B182" s="1">
        <f t="shared" si="14"/>
        <v>9</v>
      </c>
      <c r="C182" s="1">
        <f t="shared" si="16"/>
        <v>21</v>
      </c>
      <c r="D182" s="1">
        <f t="shared" si="12"/>
        <v>-1600</v>
      </c>
      <c r="E182" s="1">
        <f t="shared" si="13"/>
        <v>1250</v>
      </c>
    </row>
    <row r="183" spans="1:5" ht="15.5" customHeight="1" x14ac:dyDescent="0.25">
      <c r="A183" s="3" t="str">
        <f>IF(ids!A182&lt;&gt;"",ids!A182,"")</f>
        <v>aerospaceTech</v>
      </c>
      <c r="B183" s="1">
        <f t="shared" si="14"/>
        <v>9</v>
      </c>
      <c r="C183" s="1">
        <f t="shared" si="16"/>
        <v>22</v>
      </c>
      <c r="D183" s="1">
        <f t="shared" si="12"/>
        <v>-1600</v>
      </c>
      <c r="E183" s="1">
        <f t="shared" si="13"/>
        <v>1200</v>
      </c>
    </row>
    <row r="184" spans="1:5" ht="15.5" customHeight="1" x14ac:dyDescent="0.25">
      <c r="A184" s="3" t="str">
        <f>IF(ids!A183&lt;&gt;"",ids!A183,"")</f>
        <v>aerospaceComposites</v>
      </c>
      <c r="B184" s="1">
        <f t="shared" si="14"/>
        <v>9</v>
      </c>
      <c r="C184" s="1">
        <f t="shared" si="16"/>
        <v>23</v>
      </c>
      <c r="D184" s="1">
        <f t="shared" si="12"/>
        <v>-1600</v>
      </c>
      <c r="E184" s="1">
        <f t="shared" si="13"/>
        <v>1150</v>
      </c>
    </row>
    <row r="185" spans="1:5" ht="15.5" customHeight="1" x14ac:dyDescent="0.25">
      <c r="A185" s="3" t="str">
        <f>IF(ids!A184&lt;&gt;"",ids!A184,"")</f>
        <v>experimentalFlightSystems</v>
      </c>
      <c r="B185" s="1">
        <f t="shared" si="14"/>
        <v>9</v>
      </c>
      <c r="C185" s="1">
        <f t="shared" si="16"/>
        <v>24</v>
      </c>
      <c r="D185" s="1">
        <f t="shared" si="12"/>
        <v>-1600</v>
      </c>
      <c r="E185" s="1">
        <f t="shared" si="13"/>
        <v>1100</v>
      </c>
    </row>
    <row r="186" spans="1:5" ht="15.5" customHeight="1" x14ac:dyDescent="0.25">
      <c r="A186" s="3" t="str">
        <f>IF(ids!A185&lt;&gt;"",ids!A185,"")</f>
        <v>advancedMotors</v>
      </c>
      <c r="B186" s="1">
        <f t="shared" si="14"/>
        <v>9</v>
      </c>
      <c r="C186" s="1">
        <f t="shared" si="16"/>
        <v>25</v>
      </c>
      <c r="D186" s="1">
        <f t="shared" si="12"/>
        <v>-1600</v>
      </c>
      <c r="E186" s="1">
        <f t="shared" si="13"/>
        <v>1050</v>
      </c>
    </row>
    <row r="187" spans="1:5" ht="15.5" customHeight="1" x14ac:dyDescent="0.25">
      <c r="A187" s="3" t="str">
        <f>IF(ids!A186&lt;&gt;"",ids!A186,"")</f>
        <v>specializedLanders</v>
      </c>
      <c r="B187" s="1">
        <f t="shared" si="14"/>
        <v>9</v>
      </c>
      <c r="C187" s="1">
        <f t="shared" si="16"/>
        <v>27</v>
      </c>
      <c r="D187" s="1">
        <f t="shared" si="12"/>
        <v>-1600</v>
      </c>
      <c r="E187" s="1">
        <f t="shared" si="13"/>
        <v>950</v>
      </c>
    </row>
    <row r="188" spans="1:5" ht="15.5" customHeight="1" x14ac:dyDescent="0.25">
      <c r="A188" s="3" t="str">
        <f>IF(ids!A187&lt;&gt;"",ids!A187,"")</f>
        <v>specializedCommandCenters</v>
      </c>
      <c r="B188" s="1">
        <f t="shared" si="14"/>
        <v>9</v>
      </c>
      <c r="C188" s="1">
        <f t="shared" si="16"/>
        <v>28</v>
      </c>
      <c r="D188" s="1">
        <f t="shared" si="12"/>
        <v>-1600</v>
      </c>
      <c r="E188" s="1">
        <f t="shared" si="13"/>
        <v>900</v>
      </c>
    </row>
    <row r="189" spans="1:5" ht="15.5" customHeight="1" x14ac:dyDescent="0.25">
      <c r="A189" s="3" t="str">
        <f>IF(ids!A188&lt;&gt;"",ids!A188,"")</f>
        <v>experimentalScience</v>
      </c>
      <c r="B189" s="1">
        <f t="shared" si="14"/>
        <v>9</v>
      </c>
      <c r="C189" s="1">
        <f t="shared" si="16"/>
        <v>30</v>
      </c>
      <c r="D189" s="1">
        <f t="shared" si="12"/>
        <v>-1600</v>
      </c>
      <c r="E189" s="1">
        <f t="shared" si="13"/>
        <v>800</v>
      </c>
    </row>
    <row r="190" spans="1:5" ht="15.5" customHeight="1" x14ac:dyDescent="0.25">
      <c r="A190" s="3" t="str">
        <f>IF(ids!A189&lt;&gt;"",ids!A189,"")</f>
        <v>longTermScienceTech</v>
      </c>
      <c r="B190" s="1">
        <f t="shared" si="14"/>
        <v>9</v>
      </c>
      <c r="C190" s="1">
        <f t="shared" si="16"/>
        <v>31</v>
      </c>
      <c r="D190" s="1">
        <f t="shared" si="12"/>
        <v>-1600</v>
      </c>
      <c r="E190" s="1">
        <f t="shared" si="13"/>
        <v>750</v>
      </c>
    </row>
    <row r="191" spans="1:5" ht="15.5" customHeight="1" x14ac:dyDescent="0.25">
      <c r="A191" s="3" t="str">
        <f>IF(ids!A190&lt;&gt;"",ids!A190,"")</f>
        <v>digitalSignalProcessing</v>
      </c>
      <c r="B191" s="1">
        <f t="shared" si="14"/>
        <v>9</v>
      </c>
      <c r="C191" s="1">
        <f t="shared" si="16"/>
        <v>32</v>
      </c>
      <c r="D191" s="1">
        <f t="shared" si="12"/>
        <v>-1600</v>
      </c>
      <c r="E191" s="1">
        <f t="shared" si="13"/>
        <v>700</v>
      </c>
    </row>
    <row r="192" spans="1:5" ht="15.5" customHeight="1" x14ac:dyDescent="0.25">
      <c r="A192" s="3" t="str">
        <f>IF(ids!A191&lt;&gt;"",ids!A191,"")</f>
        <v>largeUnmanned</v>
      </c>
      <c r="B192" s="1">
        <f t="shared" si="14"/>
        <v>9</v>
      </c>
      <c r="C192" s="1">
        <f t="shared" si="16"/>
        <v>33</v>
      </c>
      <c r="D192" s="1">
        <f t="shared" si="12"/>
        <v>-1600</v>
      </c>
      <c r="E192" s="1">
        <f t="shared" si="13"/>
        <v>650</v>
      </c>
    </row>
    <row r="193" spans="1:5" ht="15.5" customHeight="1" x14ac:dyDescent="0.25">
      <c r="A193" s="3" t="str">
        <f>IF(ids!A192&lt;&gt;"",ids!A192,"")</f>
        <v>mechatronics</v>
      </c>
      <c r="B193" s="1">
        <f t="shared" si="14"/>
        <v>9</v>
      </c>
      <c r="C193" s="1">
        <f t="shared" si="16"/>
        <v>34</v>
      </c>
      <c r="D193" s="1">
        <f t="shared" si="12"/>
        <v>-1600</v>
      </c>
      <c r="E193" s="1">
        <f t="shared" si="13"/>
        <v>600</v>
      </c>
    </row>
    <row r="194" spans="1:5" ht="15.5" customHeight="1" x14ac:dyDescent="0.25">
      <c r="A194" s="3" t="str">
        <f>IF(ids!A193&lt;&gt;"",ids!A193,"")</f>
        <v>experimentalElectrics</v>
      </c>
      <c r="B194" s="1">
        <f t="shared" si="14"/>
        <v>9</v>
      </c>
      <c r="C194" s="1">
        <f t="shared" si="16"/>
        <v>35</v>
      </c>
      <c r="D194" s="1">
        <f t="shared" si="12"/>
        <v>-1600</v>
      </c>
      <c r="E194" s="1">
        <f t="shared" si="13"/>
        <v>550</v>
      </c>
    </row>
    <row r="195" spans="1:5" ht="15.5" customHeight="1" x14ac:dyDescent="0.25">
      <c r="A195" s="3" t="str">
        <f>IF(ids!A194&lt;&gt;"",ids!A194,"")</f>
        <v>advPVMaterials</v>
      </c>
      <c r="B195" s="1">
        <f t="shared" si="14"/>
        <v>9</v>
      </c>
      <c r="C195" s="1">
        <f t="shared" si="16"/>
        <v>36</v>
      </c>
      <c r="D195" s="1">
        <f t="shared" si="12"/>
        <v>-1600</v>
      </c>
      <c r="E195" s="1">
        <f t="shared" si="13"/>
        <v>500</v>
      </c>
    </row>
    <row r="196" spans="1:5" ht="15.5" customHeight="1" x14ac:dyDescent="0.25">
      <c r="A196" s="3" t="str">
        <f>IF(ids!A195&lt;&gt;"",ids!A195,"")</f>
        <v>cuttingEdgeSolarTech</v>
      </c>
      <c r="B196" s="1">
        <f t="shared" si="14"/>
        <v>9</v>
      </c>
      <c r="C196" s="1">
        <f t="shared" si="16"/>
        <v>37</v>
      </c>
      <c r="D196" s="1">
        <f t="shared" ref="D196:D259" si="17">(B196+2)*200-3800</f>
        <v>-1600</v>
      </c>
      <c r="E196" s="1">
        <f t="shared" ref="E196:E259" si="18">(C196-1)*-50+2250</f>
        <v>450</v>
      </c>
    </row>
    <row r="197" spans="1:5" ht="15.5" customHeight="1" x14ac:dyDescent="0.25">
      <c r="A197" s="3" t="str">
        <f>IF(ids!A196&lt;&gt;"",ids!A196,"")</f>
        <v>experimentalHeatManagement</v>
      </c>
      <c r="B197" s="1">
        <f t="shared" si="14"/>
        <v>9</v>
      </c>
      <c r="C197" s="1">
        <f t="shared" si="16"/>
        <v>38</v>
      </c>
      <c r="D197" s="1">
        <f t="shared" si="17"/>
        <v>-1600</v>
      </c>
      <c r="E197" s="1">
        <f t="shared" si="18"/>
        <v>400</v>
      </c>
    </row>
    <row r="198" spans="1:5" ht="15.5" customHeight="1" x14ac:dyDescent="0.25">
      <c r="A198" s="3" t="str">
        <f>IF(ids!A197&lt;&gt;"",ids!A197,"")</f>
        <v>longTermHabitation</v>
      </c>
      <c r="B198" s="1">
        <f t="shared" si="14"/>
        <v>9</v>
      </c>
      <c r="C198" s="1">
        <f t="shared" si="16"/>
        <v>39</v>
      </c>
      <c r="D198" s="1">
        <f t="shared" si="17"/>
        <v>-1600</v>
      </c>
      <c r="E198" s="1">
        <f t="shared" si="18"/>
        <v>350</v>
      </c>
    </row>
    <row r="199" spans="1:5" ht="15.5" customHeight="1" x14ac:dyDescent="0.25">
      <c r="A199" s="3" t="str">
        <f>IF(ids!A198&lt;&gt;"",ids!A198,"")</f>
        <v>advLogistics</v>
      </c>
      <c r="B199" s="1">
        <f t="shared" ref="B199:B261" si="19">(IFERROR(MATCH(A199,$H$4:$AN$4,0),0)+IFERROR(MATCH(A199,$H$5:$AN$5,0),0)+IFERROR(MATCH(A199,$H$6:$AN$6,0),0)+IFERROR(MATCH(A199,$H$7:$AN$7,0),0)+IFERROR(MATCH(A199,$H$8:$AN$8,0),0)+IFERROR(MATCH(A199,$H$9:$AN$9,0),0)+IFERROR(MATCH(A199,$H$10:$AN$10,0),0)+IFERROR(MATCH(A199,$H$11:$AN$11,0),0)+IFERROR(MATCH(A199,$H$12:$AN$12,0),0)+IFERROR(MATCH(A199,$H$13:$AN$13,0),0)+IFERROR(MATCH(A199,$H$14:$AN$14,0),0)+IFERROR(MATCH(A199,$H$15:$AN$15,0),0)+IFERROR(MATCH(A199,$H$16:$AN$16,0),0)+IFERROR(MATCH(A199,$H$17:$AN$17,0),0)+IFERROR(MATCH(A199,$H$18:$AN$18,0),0)+IFERROR(MATCH(A199,$H$19:$AN$19,0),0)+IFERROR(MATCH(A199,$H$20:$AN$20,0),0)+IFERROR(MATCH(A199,$H$21:$AN$21,0),0)+IFERROR(MATCH(A199,$H$22:$AN$22,0),0)+IFERROR(MATCH(A199,$H$23:$AN$23,0),0)+IFERROR(MATCH(A199,$H$24:$AN$24,0),0)+IFERROR(MATCH(A199,$H$25:$AN$25,0),0)+IFERROR(MATCH(A199,$H$26:$AN$26,0),0)+IFERROR(MATCH(A199,$H$27:$AN$27,0),0)+IFERROR(MATCH(A199,$H$28:$AN$28,0),0)+IFERROR(MATCH(A199,$H$29:$AN$29,0),0)+IFERROR(MATCH(A199,$H$30:$AN$30,0),0)+IFERROR(MATCH(A199,$H$31:$AN$31,0),0)+IFERROR(MATCH(A199,$H$32:$AN$32,0),0)+IFERROR(MATCH(A199,$H$33:$AN$33,0),0)+IFERROR(MATCH(A199,$H$34:$AN$34,0),0)+IFERROR(MATCH(A199,$H$35:$AN$35,0),0)+IFERROR(MATCH(A199,$H$36:$AN$36,0),0)+IFERROR(MATCH(A199,$H$37:$AN$37,0),0)+IFERROR(MATCH(A199,$H$38:$AN$38,0),0)+IFERROR(MATCH(A199,$H$39:$AN$39,0),0)+IFERROR(MATCH(A199,$H$40:$AN$40,0),0)+IFERROR(MATCH(A199,$H$41:$AN$41,0),0)+IFERROR(MATCH(A199,$H$42:$AN$42,0),0)+IFERROR(MATCH(A199,$H$3:$AN$3,0),0)-5)/2</f>
        <v>9</v>
      </c>
      <c r="C199" s="1">
        <f t="shared" si="16"/>
        <v>40</v>
      </c>
      <c r="D199" s="1">
        <f t="shared" si="17"/>
        <v>-1600</v>
      </c>
      <c r="E199" s="1">
        <f t="shared" si="18"/>
        <v>300</v>
      </c>
    </row>
    <row r="200" spans="1:5" ht="15.5" customHeight="1" x14ac:dyDescent="0.25">
      <c r="A200" s="3" t="str">
        <f>IF(ids!A199&lt;&gt;"",ids!A199,"")</f>
        <v>giganticHypergolicRocketry</v>
      </c>
      <c r="B200" s="1">
        <f t="shared" si="19"/>
        <v>9.5</v>
      </c>
      <c r="C200" s="1">
        <f t="shared" si="16"/>
        <v>14</v>
      </c>
      <c r="D200" s="1">
        <f t="shared" si="17"/>
        <v>-1500</v>
      </c>
      <c r="E200" s="1">
        <f t="shared" si="18"/>
        <v>1600</v>
      </c>
    </row>
    <row r="201" spans="1:5" ht="15.5" customHeight="1" x14ac:dyDescent="0.25">
      <c r="A201" s="3" t="str">
        <f>IF(ids!A200&lt;&gt;"",ids!A200,"")</f>
        <v>fusionPower</v>
      </c>
      <c r="B201" s="1">
        <f t="shared" si="19"/>
        <v>10</v>
      </c>
      <c r="C201" s="1">
        <f t="shared" si="16"/>
        <v>2</v>
      </c>
      <c r="D201" s="1">
        <f t="shared" si="17"/>
        <v>-1400</v>
      </c>
      <c r="E201" s="1">
        <f t="shared" si="18"/>
        <v>2200</v>
      </c>
    </row>
    <row r="202" spans="1:5" ht="15.5" customHeight="1" x14ac:dyDescent="0.25">
      <c r="A202" s="3" t="str">
        <f>IF(ids!A201&lt;&gt;"",ids!A201,"")</f>
        <v>expNuclearPower</v>
      </c>
      <c r="B202" s="1">
        <f t="shared" si="19"/>
        <v>10</v>
      </c>
      <c r="C202" s="1">
        <f t="shared" si="16"/>
        <v>3</v>
      </c>
      <c r="D202" s="1">
        <f t="shared" si="17"/>
        <v>-1400</v>
      </c>
      <c r="E202" s="1">
        <f t="shared" si="18"/>
        <v>2150</v>
      </c>
    </row>
    <row r="203" spans="1:5" ht="15.5" customHeight="1" x14ac:dyDescent="0.25">
      <c r="A203" s="3" t="str">
        <f>IF(ids!A202&lt;&gt;"",ids!A202,"")</f>
        <v>expNuclearPropulsion</v>
      </c>
      <c r="B203" s="1">
        <f t="shared" si="19"/>
        <v>10</v>
      </c>
      <c r="C203" s="1">
        <f t="shared" si="16"/>
        <v>4</v>
      </c>
      <c r="D203" s="1">
        <f t="shared" si="17"/>
        <v>-1400</v>
      </c>
      <c r="E203" s="1">
        <f t="shared" si="18"/>
        <v>2100</v>
      </c>
    </row>
    <row r="204" spans="1:5" ht="15.5" customHeight="1" x14ac:dyDescent="0.25">
      <c r="A204" s="3" t="str">
        <f>IF(ids!A203&lt;&gt;"",ids!A203,"")</f>
        <v>fusionRockets</v>
      </c>
      <c r="B204" s="1">
        <f t="shared" si="19"/>
        <v>10</v>
      </c>
      <c r="C204" s="1">
        <f t="shared" si="16"/>
        <v>5</v>
      </c>
      <c r="D204" s="1">
        <f t="shared" si="17"/>
        <v>-1400</v>
      </c>
      <c r="E204" s="1">
        <f t="shared" si="18"/>
        <v>2050</v>
      </c>
    </row>
    <row r="205" spans="1:5" ht="15.5" customHeight="1" x14ac:dyDescent="0.25">
      <c r="A205" s="3" t="str">
        <f>IF(ids!A204&lt;&gt;"",ids!A204,"")</f>
        <v>plasmaPropulsion</v>
      </c>
      <c r="B205" s="1">
        <f t="shared" si="19"/>
        <v>10</v>
      </c>
      <c r="C205" s="1">
        <f t="shared" si="16"/>
        <v>7</v>
      </c>
      <c r="D205" s="1">
        <f t="shared" si="17"/>
        <v>-1400</v>
      </c>
      <c r="E205" s="1">
        <f t="shared" si="18"/>
        <v>1950</v>
      </c>
    </row>
    <row r="206" spans="1:5" ht="15.5" customHeight="1" x14ac:dyDescent="0.25">
      <c r="A206" s="3" t="str">
        <f>IF(ids!A205&lt;&gt;"",ids!A205,"")</f>
        <v>advGriddedThrusters</v>
      </c>
      <c r="B206" s="1">
        <f t="shared" si="19"/>
        <v>10</v>
      </c>
      <c r="C206" s="1">
        <f t="shared" si="16"/>
        <v>8</v>
      </c>
      <c r="D206" s="1">
        <f t="shared" si="17"/>
        <v>-1400</v>
      </c>
      <c r="E206" s="1">
        <f t="shared" si="18"/>
        <v>1900</v>
      </c>
    </row>
    <row r="207" spans="1:5" ht="15.5" customHeight="1" x14ac:dyDescent="0.25">
      <c r="A207" s="3" t="str">
        <f>IF(ids!A206&lt;&gt;"",ids!A206,"")</f>
        <v>expAircraftEngines</v>
      </c>
      <c r="B207" s="1">
        <f t="shared" si="19"/>
        <v>10</v>
      </c>
      <c r="C207" s="1">
        <f t="shared" ref="C207:C238" si="20">IFERROR(MATCH(A207,$I$3:$I$42,0),0)+IFERROR(MATCH(A207,$J$3:$J$42,0),0)+IFERROR(MATCH(A207,$K$3:$K$42,0),0)+IFERROR(MATCH(A207,$L$3:$L$42,0),0)+IFERROR(MATCH(A207,$M$3:$M$42,0),0)+IFERROR(MATCH(A207,$N$3:$N$42,0),0)+IFERROR(MATCH(A207,$O$3:$O$42,0),0)+IFERROR(MATCH(A207,$P$3:$P$42,0),0)+IFERROR(MATCH(A207,$Q$3:$Q$42,0),0)+IFERROR(MATCH(A207,$R$3:$R$42,0),0)+IFERROR(MATCH(A207,$S$3:$S$42,0),0)+IFERROR(MATCH(A207,$T$3:$T$42,0),0)+IFERROR(MATCH(A207,$U$3:$U$42,0),0)+IFERROR(MATCH(A207,$V$3:$V$42,0),0)+IFERROR(MATCH(A207,$W$3:$W$42,0),0)+IFERROR(MATCH(A207,$X$3:$X$42,0),0)+IFERROR(MATCH(A207,$Y$3:$Y$42,0),0)+IFERROR(MATCH(A207,$Z$3:$Z$42,0),0)+IFERROR(MATCH(A207,$AA$3:$AA$42,0),0)+IFERROR(MATCH(A207,$AB$3:$AB$42,0),0)+IFERROR(MATCH(A207,$AC$3:$AC$42,0),0)+IFERROR(MATCH(A207,$AD$3:$AD$42,0),0)+IFERROR(MATCH(A207,$AE$3:$AE$42,0),0)+IFERROR(MATCH(A207,$AF$3:$AF$42,0),0)+IFERROR(MATCH(A207,$AG$3:$AG$42,0),0)+IFERROR(MATCH(A207,$AH$3:$AH$42,0),0)+IFERROR(MATCH(A207,$AI$3:$AI$42,0),0)+IFERROR(MATCH(A207,$AJ$3:$AJ$42,0),0)+IFERROR(MATCH(A207,$AK$3:$AK$42,0),0)+IFERROR(MATCH(A207,$AL$3:$AL$42,0),0)+IFERROR(MATCH(A207,$AM$3:$AM$42,0),0)+IFERROR(MATCH(A207,$H$3:$H$42,0),0)</f>
        <v>11</v>
      </c>
      <c r="D207" s="1">
        <f t="shared" si="17"/>
        <v>-1400</v>
      </c>
      <c r="E207" s="1">
        <f t="shared" si="18"/>
        <v>1750</v>
      </c>
    </row>
    <row r="208" spans="1:5" ht="15.5" customHeight="1" x14ac:dyDescent="0.25">
      <c r="A208" s="3" t="str">
        <f>IF(ids!A207&lt;&gt;"",ids!A207,"")</f>
        <v>giganticCryoRocketry</v>
      </c>
      <c r="B208" s="1">
        <f t="shared" si="19"/>
        <v>10</v>
      </c>
      <c r="C208" s="1">
        <f t="shared" si="20"/>
        <v>13</v>
      </c>
      <c r="D208" s="1">
        <f t="shared" si="17"/>
        <v>-1400</v>
      </c>
      <c r="E208" s="1">
        <f t="shared" si="18"/>
        <v>1650</v>
      </c>
    </row>
    <row r="209" spans="1:5" ht="15.5" customHeight="1" x14ac:dyDescent="0.25">
      <c r="A209" s="3" t="str">
        <f>IF(ids!A208&lt;&gt;"",ids!A208,"")</f>
        <v>giganticRocketry</v>
      </c>
      <c r="B209" s="1">
        <f t="shared" si="19"/>
        <v>10</v>
      </c>
      <c r="C209" s="1">
        <f t="shared" si="20"/>
        <v>15</v>
      </c>
      <c r="D209" s="1">
        <f t="shared" si="17"/>
        <v>-1400</v>
      </c>
      <c r="E209" s="1">
        <f t="shared" si="18"/>
        <v>1550</v>
      </c>
    </row>
    <row r="210" spans="1:5" ht="15.5" customHeight="1" x14ac:dyDescent="0.25">
      <c r="A210" s="3" t="str">
        <f>IF(ids!A209&lt;&gt;"",ids!A209,"")</f>
        <v>exoticFuelStorage</v>
      </c>
      <c r="B210" s="1">
        <f t="shared" si="19"/>
        <v>10</v>
      </c>
      <c r="C210" s="1">
        <f t="shared" si="20"/>
        <v>16</v>
      </c>
      <c r="D210" s="1">
        <f t="shared" si="17"/>
        <v>-1400</v>
      </c>
      <c r="E210" s="1">
        <f t="shared" si="18"/>
        <v>1500</v>
      </c>
    </row>
    <row r="211" spans="1:5" ht="15.5" customHeight="1" x14ac:dyDescent="0.25">
      <c r="A211" s="3" t="str">
        <f>IF(ids!A210&lt;&gt;"",ids!A210,"")</f>
        <v>automatedDecouplingSystems</v>
      </c>
      <c r="B211" s="1">
        <f t="shared" si="19"/>
        <v>10</v>
      </c>
      <c r="C211" s="1">
        <f t="shared" si="20"/>
        <v>18</v>
      </c>
      <c r="D211" s="1">
        <f t="shared" si="17"/>
        <v>-1400</v>
      </c>
      <c r="E211" s="1">
        <f t="shared" si="18"/>
        <v>1400</v>
      </c>
    </row>
    <row r="212" spans="1:5" ht="15.5" customHeight="1" x14ac:dyDescent="0.25">
      <c r="A212" s="3" t="str">
        <f>IF(ids!A211&lt;&gt;"",ids!A211,"")</f>
        <v>aerographite</v>
      </c>
      <c r="B212" s="1">
        <f t="shared" si="19"/>
        <v>10</v>
      </c>
      <c r="C212" s="1">
        <f t="shared" si="20"/>
        <v>19</v>
      </c>
      <c r="D212" s="1">
        <f t="shared" si="17"/>
        <v>-1400</v>
      </c>
      <c r="E212" s="1">
        <f t="shared" si="18"/>
        <v>1350</v>
      </c>
    </row>
    <row r="213" spans="1:5" ht="15.5" customHeight="1" x14ac:dyDescent="0.25">
      <c r="A213" s="3" t="str">
        <f>IF(ids!A212&lt;&gt;"",ids!A212,"")</f>
        <v>orbitalMegastructures</v>
      </c>
      <c r="B213" s="1">
        <f t="shared" si="19"/>
        <v>10</v>
      </c>
      <c r="C213" s="1">
        <f t="shared" si="20"/>
        <v>20</v>
      </c>
      <c r="D213" s="1">
        <f t="shared" si="17"/>
        <v>-1400</v>
      </c>
      <c r="E213" s="1">
        <f t="shared" si="18"/>
        <v>1300</v>
      </c>
    </row>
    <row r="214" spans="1:5" ht="15.5" customHeight="1" x14ac:dyDescent="0.25">
      <c r="A214" s="3" t="str">
        <f>IF(ids!A213&lt;&gt;"",ids!A213,"")</f>
        <v>experimentalAerospaceTech</v>
      </c>
      <c r="B214" s="1">
        <f t="shared" si="19"/>
        <v>10</v>
      </c>
      <c r="C214" s="1">
        <f t="shared" si="20"/>
        <v>22</v>
      </c>
      <c r="D214" s="1">
        <f t="shared" si="17"/>
        <v>-1400</v>
      </c>
      <c r="E214" s="1">
        <f t="shared" si="18"/>
        <v>1200</v>
      </c>
    </row>
    <row r="215" spans="1:5" ht="15.5" customHeight="1" x14ac:dyDescent="0.25">
      <c r="A215" s="3" t="str">
        <f>IF(ids!A214&lt;&gt;"",ids!A214,"")</f>
        <v>advAerospaceEngineering</v>
      </c>
      <c r="B215" s="1">
        <f t="shared" si="19"/>
        <v>10</v>
      </c>
      <c r="C215" s="1">
        <f t="shared" si="20"/>
        <v>23</v>
      </c>
      <c r="D215" s="1">
        <f t="shared" si="17"/>
        <v>-1400</v>
      </c>
      <c r="E215" s="1">
        <f t="shared" si="18"/>
        <v>1150</v>
      </c>
    </row>
    <row r="216" spans="1:5" ht="15.5" customHeight="1" x14ac:dyDescent="0.25">
      <c r="A216" s="3" t="str">
        <f>IF(ids!A215&lt;&gt;"",ids!A215,"")</f>
        <v>heavyLanders</v>
      </c>
      <c r="B216" s="1">
        <f t="shared" si="19"/>
        <v>10</v>
      </c>
      <c r="C216" s="1">
        <f t="shared" si="20"/>
        <v>27</v>
      </c>
      <c r="D216" s="1">
        <f t="shared" si="17"/>
        <v>-1400</v>
      </c>
      <c r="E216" s="1">
        <f t="shared" si="18"/>
        <v>950</v>
      </c>
    </row>
    <row r="217" spans="1:5" ht="15.5" customHeight="1" x14ac:dyDescent="0.25">
      <c r="A217" s="3" t="str">
        <f>IF(ids!A216&lt;&gt;"",ids!A216,"")</f>
        <v>heavyCommandCenters</v>
      </c>
      <c r="B217" s="1">
        <f t="shared" si="19"/>
        <v>10</v>
      </c>
      <c r="C217" s="1">
        <f t="shared" si="20"/>
        <v>28</v>
      </c>
      <c r="D217" s="1">
        <f t="shared" si="17"/>
        <v>-1400</v>
      </c>
      <c r="E217" s="1">
        <f t="shared" si="18"/>
        <v>900</v>
      </c>
    </row>
    <row r="218" spans="1:5" ht="15.5" customHeight="1" x14ac:dyDescent="0.25">
      <c r="A218" s="3" t="str">
        <f>IF(ids!A217&lt;&gt;"",ids!A217,"")</f>
        <v>metascience</v>
      </c>
      <c r="B218" s="1">
        <f t="shared" si="19"/>
        <v>10</v>
      </c>
      <c r="C218" s="1">
        <f t="shared" si="20"/>
        <v>30</v>
      </c>
      <c r="D218" s="1">
        <f t="shared" si="17"/>
        <v>-1400</v>
      </c>
      <c r="E218" s="1">
        <f t="shared" si="18"/>
        <v>800</v>
      </c>
    </row>
    <row r="219" spans="1:5" ht="15.5" customHeight="1" x14ac:dyDescent="0.25">
      <c r="A219" s="3" t="str">
        <f>IF(ids!A218&lt;&gt;"",ids!A218,"")</f>
        <v>scientificOutposts</v>
      </c>
      <c r="B219" s="1">
        <f t="shared" si="19"/>
        <v>10</v>
      </c>
      <c r="C219" s="1">
        <f t="shared" si="20"/>
        <v>31</v>
      </c>
      <c r="D219" s="1">
        <f t="shared" si="17"/>
        <v>-1400</v>
      </c>
      <c r="E219" s="1">
        <f t="shared" si="18"/>
        <v>750</v>
      </c>
    </row>
    <row r="220" spans="1:5" ht="15.5" customHeight="1" x14ac:dyDescent="0.25">
      <c r="A220" s="3" t="str">
        <f>IF(ids!A219&lt;&gt;"",ids!A219,"")</f>
        <v>xBandCommunications</v>
      </c>
      <c r="B220" s="1">
        <f t="shared" si="19"/>
        <v>10</v>
      </c>
      <c r="C220" s="1">
        <f t="shared" si="20"/>
        <v>32</v>
      </c>
      <c r="D220" s="1">
        <f t="shared" si="17"/>
        <v>-1400</v>
      </c>
      <c r="E220" s="1">
        <f t="shared" si="18"/>
        <v>700</v>
      </c>
    </row>
    <row r="221" spans="1:5" ht="15.5" customHeight="1" x14ac:dyDescent="0.25">
      <c r="A221" s="3" t="str">
        <f>IF(ids!A220&lt;&gt;"",ids!A220,"")</f>
        <v>artificialIntelligence</v>
      </c>
      <c r="B221" s="1">
        <f t="shared" si="19"/>
        <v>10</v>
      </c>
      <c r="C221" s="1">
        <f t="shared" si="20"/>
        <v>33</v>
      </c>
      <c r="D221" s="1">
        <f t="shared" si="17"/>
        <v>-1400</v>
      </c>
      <c r="E221" s="1">
        <f t="shared" si="18"/>
        <v>650</v>
      </c>
    </row>
    <row r="222" spans="1:5" ht="15.5" customHeight="1" x14ac:dyDescent="0.25">
      <c r="A222" s="3" t="str">
        <f>IF(ids!A221&lt;&gt;"",ids!A221,"")</f>
        <v>highTechElectricalSystems</v>
      </c>
      <c r="B222" s="1">
        <f t="shared" si="19"/>
        <v>10</v>
      </c>
      <c r="C222" s="1">
        <f t="shared" si="20"/>
        <v>35</v>
      </c>
      <c r="D222" s="1">
        <f t="shared" si="17"/>
        <v>-1400</v>
      </c>
      <c r="E222" s="1">
        <f t="shared" si="18"/>
        <v>550</v>
      </c>
    </row>
    <row r="223" spans="1:5" ht="15.5" customHeight="1" x14ac:dyDescent="0.25">
      <c r="A223" s="3" t="str">
        <f>IF(ids!A222&lt;&gt;"",ids!A222,"")</f>
        <v>microwavePowerTransmission</v>
      </c>
      <c r="B223" s="1">
        <f t="shared" si="19"/>
        <v>10</v>
      </c>
      <c r="C223" s="1">
        <f t="shared" si="20"/>
        <v>36</v>
      </c>
      <c r="D223" s="1">
        <f t="shared" si="17"/>
        <v>-1400</v>
      </c>
      <c r="E223" s="1">
        <f t="shared" si="18"/>
        <v>500</v>
      </c>
    </row>
    <row r="224" spans="1:5" ht="15.5" customHeight="1" x14ac:dyDescent="0.25">
      <c r="A224" s="3" t="str">
        <f>IF(ids!A223&lt;&gt;"",ids!A223,"")</f>
        <v>exoticSolarTech</v>
      </c>
      <c r="B224" s="1">
        <f t="shared" si="19"/>
        <v>10</v>
      </c>
      <c r="C224" s="1">
        <f t="shared" si="20"/>
        <v>37</v>
      </c>
      <c r="D224" s="1">
        <f t="shared" si="17"/>
        <v>-1400</v>
      </c>
      <c r="E224" s="1">
        <f t="shared" si="18"/>
        <v>450</v>
      </c>
    </row>
    <row r="225" spans="1:5" ht="15.5" customHeight="1" x14ac:dyDescent="0.25">
      <c r="A225" s="3" t="str">
        <f>IF(ids!A224&lt;&gt;"",ids!A224,"")</f>
        <v>specializedRadiators</v>
      </c>
      <c r="B225" s="1">
        <f t="shared" si="19"/>
        <v>10</v>
      </c>
      <c r="C225" s="1">
        <f t="shared" si="20"/>
        <v>38</v>
      </c>
      <c r="D225" s="1">
        <f t="shared" si="17"/>
        <v>-1400</v>
      </c>
      <c r="E225" s="1">
        <f t="shared" si="18"/>
        <v>400</v>
      </c>
    </row>
    <row r="226" spans="1:5" ht="15.5" customHeight="1" x14ac:dyDescent="0.25">
      <c r="A226" s="3" t="str">
        <f>IF(ids!A225&lt;&gt;"",ids!A225,"")</f>
        <v>advancedStations</v>
      </c>
      <c r="B226" s="1">
        <f t="shared" si="19"/>
        <v>10</v>
      </c>
      <c r="C226" s="1">
        <f t="shared" si="20"/>
        <v>39</v>
      </c>
      <c r="D226" s="1">
        <f t="shared" si="17"/>
        <v>-1400</v>
      </c>
      <c r="E226" s="1">
        <f t="shared" si="18"/>
        <v>350</v>
      </c>
    </row>
    <row r="227" spans="1:5" ht="15.5" customHeight="1" x14ac:dyDescent="0.25">
      <c r="A227" s="3" t="str">
        <f>IF(ids!A226&lt;&gt;"",ids!A226,"")</f>
        <v>advOffworldMining</v>
      </c>
      <c r="B227" s="1">
        <f t="shared" si="19"/>
        <v>10</v>
      </c>
      <c r="C227" s="1">
        <f t="shared" si="20"/>
        <v>40</v>
      </c>
      <c r="D227" s="1">
        <f t="shared" si="17"/>
        <v>-1400</v>
      </c>
      <c r="E227" s="1">
        <f t="shared" si="18"/>
        <v>300</v>
      </c>
    </row>
    <row r="228" spans="1:5" ht="15.5" customHeight="1" x14ac:dyDescent="0.25">
      <c r="A228" s="3" t="str">
        <f>IF(ids!A227&lt;&gt;"",ids!A227,"")</f>
        <v>colossalHypergolicRocketry</v>
      </c>
      <c r="B228" s="1">
        <f t="shared" si="19"/>
        <v>10.5</v>
      </c>
      <c r="C228" s="1">
        <f t="shared" si="20"/>
        <v>14</v>
      </c>
      <c r="D228" s="1">
        <f t="shared" si="17"/>
        <v>-1300</v>
      </c>
      <c r="E228" s="1">
        <f t="shared" si="18"/>
        <v>1600</v>
      </c>
    </row>
    <row r="229" spans="1:5" ht="15.5" customHeight="1" x14ac:dyDescent="0.25">
      <c r="A229" s="3" t="str">
        <f>IF(ids!A228&lt;&gt;"",ids!A228,"")</f>
        <v>exoticNuclearPower</v>
      </c>
      <c r="B229" s="1">
        <f t="shared" si="19"/>
        <v>11</v>
      </c>
      <c r="C229" s="1">
        <f t="shared" si="20"/>
        <v>3</v>
      </c>
      <c r="D229" s="1">
        <f t="shared" si="17"/>
        <v>-1200</v>
      </c>
      <c r="E229" s="1">
        <f t="shared" si="18"/>
        <v>2150</v>
      </c>
    </row>
    <row r="230" spans="1:5" ht="15.5" customHeight="1" x14ac:dyDescent="0.25">
      <c r="A230" s="3" t="str">
        <f>IF(ids!A229&lt;&gt;"",ids!A229,"")</f>
        <v>exoticNuclearPropulsion</v>
      </c>
      <c r="B230" s="1">
        <f t="shared" si="19"/>
        <v>11</v>
      </c>
      <c r="C230" s="1">
        <f t="shared" si="20"/>
        <v>4</v>
      </c>
      <c r="D230" s="1">
        <f t="shared" si="17"/>
        <v>-1200</v>
      </c>
      <c r="E230" s="1">
        <f t="shared" si="18"/>
        <v>2100</v>
      </c>
    </row>
    <row r="231" spans="1:5" ht="15.5" customHeight="1" x14ac:dyDescent="0.25">
      <c r="A231" s="3" t="str">
        <f>IF(ids!A230&lt;&gt;"",ids!A230,"")</f>
        <v>advFusionReactions</v>
      </c>
      <c r="B231" s="1">
        <f t="shared" si="19"/>
        <v>11</v>
      </c>
      <c r="C231" s="1">
        <f t="shared" si="20"/>
        <v>5</v>
      </c>
      <c r="D231" s="1">
        <f t="shared" si="17"/>
        <v>-1200</v>
      </c>
      <c r="E231" s="1">
        <f t="shared" si="18"/>
        <v>2050</v>
      </c>
    </row>
    <row r="232" spans="1:5" ht="15.5" customHeight="1" x14ac:dyDescent="0.25">
      <c r="A232" s="3" t="str">
        <f>IF(ids!A231&lt;&gt;"",ids!A231,"")</f>
        <v>advEMSystems</v>
      </c>
      <c r="B232" s="1">
        <f t="shared" si="19"/>
        <v>11</v>
      </c>
      <c r="C232" s="1">
        <f t="shared" si="20"/>
        <v>7</v>
      </c>
      <c r="D232" s="1">
        <f t="shared" si="17"/>
        <v>-1200</v>
      </c>
      <c r="E232" s="1">
        <f t="shared" si="18"/>
        <v>1950</v>
      </c>
    </row>
    <row r="233" spans="1:5" ht="15.5" customHeight="1" x14ac:dyDescent="0.25">
      <c r="A233" s="3" t="str">
        <f>IF(ids!A232&lt;&gt;"",ids!A232,"")</f>
        <v>expGriddedThrusters</v>
      </c>
      <c r="B233" s="1">
        <f t="shared" si="19"/>
        <v>11</v>
      </c>
      <c r="C233" s="1">
        <f t="shared" si="20"/>
        <v>8</v>
      </c>
      <c r="D233" s="1">
        <f t="shared" si="17"/>
        <v>-1200</v>
      </c>
      <c r="E233" s="1">
        <f t="shared" si="18"/>
        <v>1900</v>
      </c>
    </row>
    <row r="234" spans="1:5" ht="15.5" customHeight="1" x14ac:dyDescent="0.25">
      <c r="A234" s="3" t="str">
        <f>IF(ids!A233&lt;&gt;"",ids!A233,"")</f>
        <v>hybridAircraftEngines</v>
      </c>
      <c r="B234" s="1">
        <f t="shared" si="19"/>
        <v>11</v>
      </c>
      <c r="C234" s="1">
        <f t="shared" si="20"/>
        <v>11</v>
      </c>
      <c r="D234" s="1">
        <f t="shared" si="17"/>
        <v>-1200</v>
      </c>
      <c r="E234" s="1">
        <f t="shared" si="18"/>
        <v>1750</v>
      </c>
    </row>
    <row r="235" spans="1:5" ht="15.5" customHeight="1" x14ac:dyDescent="0.25">
      <c r="A235" s="3" t="str">
        <f>IF(ids!A234&lt;&gt;"",ids!A234,"")</f>
        <v>colossalCryoRocketry</v>
      </c>
      <c r="B235" s="1">
        <f t="shared" si="19"/>
        <v>11</v>
      </c>
      <c r="C235" s="1">
        <f t="shared" si="20"/>
        <v>13</v>
      </c>
      <c r="D235" s="1">
        <f t="shared" si="17"/>
        <v>-1200</v>
      </c>
      <c r="E235" s="1">
        <f t="shared" si="18"/>
        <v>1650</v>
      </c>
    </row>
    <row r="236" spans="1:5" ht="15.5" customHeight="1" x14ac:dyDescent="0.25">
      <c r="A236" s="3" t="str">
        <f>IF(ids!A235&lt;&gt;"",ids!A235,"")</f>
        <v>colossalRocketry</v>
      </c>
      <c r="B236" s="1">
        <f t="shared" si="19"/>
        <v>11</v>
      </c>
      <c r="C236" s="1">
        <f t="shared" si="20"/>
        <v>15</v>
      </c>
      <c r="D236" s="1">
        <f t="shared" si="17"/>
        <v>-1200</v>
      </c>
      <c r="E236" s="1">
        <f t="shared" si="18"/>
        <v>1550</v>
      </c>
    </row>
    <row r="237" spans="1:5" ht="15.5" customHeight="1" x14ac:dyDescent="0.25">
      <c r="A237" s="3" t="str">
        <f>IF(ids!A236&lt;&gt;"",ids!A236,"")</f>
        <v>extremeFuelStorage</v>
      </c>
      <c r="B237" s="1">
        <f t="shared" si="19"/>
        <v>11</v>
      </c>
      <c r="C237" s="1">
        <f t="shared" si="20"/>
        <v>16</v>
      </c>
      <c r="D237" s="1">
        <f t="shared" si="17"/>
        <v>-1200</v>
      </c>
      <c r="E237" s="1">
        <f t="shared" si="18"/>
        <v>1500</v>
      </c>
    </row>
    <row r="238" spans="1:5" ht="15.5" customHeight="1" x14ac:dyDescent="0.25">
      <c r="A238" s="3" t="str">
        <f>IF(ids!A237&lt;&gt;"",ids!A237,"")</f>
        <v>bioActivatedAerographite</v>
      </c>
      <c r="B238" s="1">
        <f t="shared" si="19"/>
        <v>11</v>
      </c>
      <c r="C238" s="1">
        <f t="shared" si="20"/>
        <v>19</v>
      </c>
      <c r="D238" s="1">
        <f t="shared" si="17"/>
        <v>-1200</v>
      </c>
      <c r="E238" s="1">
        <f t="shared" si="18"/>
        <v>1350</v>
      </c>
    </row>
    <row r="239" spans="1:5" ht="15.5" customHeight="1" x14ac:dyDescent="0.25">
      <c r="A239" s="3" t="str">
        <f>IF(ids!A238&lt;&gt;"",ids!A238,"")</f>
        <v>highEnergyScience</v>
      </c>
      <c r="B239" s="1">
        <f t="shared" si="19"/>
        <v>11</v>
      </c>
      <c r="C239" s="1">
        <f t="shared" ref="C239:C266" si="21">IFERROR(MATCH(A239,$I$3:$I$42,0),0)+IFERROR(MATCH(A239,$J$3:$J$42,0),0)+IFERROR(MATCH(A239,$K$3:$K$42,0),0)+IFERROR(MATCH(A239,$L$3:$L$42,0),0)+IFERROR(MATCH(A239,$M$3:$M$42,0),0)+IFERROR(MATCH(A239,$N$3:$N$42,0),0)+IFERROR(MATCH(A239,$O$3:$O$42,0),0)+IFERROR(MATCH(A239,$P$3:$P$42,0),0)+IFERROR(MATCH(A239,$Q$3:$Q$42,0),0)+IFERROR(MATCH(A239,$R$3:$R$42,0),0)+IFERROR(MATCH(A239,$S$3:$S$42,0),0)+IFERROR(MATCH(A239,$T$3:$T$42,0),0)+IFERROR(MATCH(A239,$U$3:$U$42,0),0)+IFERROR(MATCH(A239,$V$3:$V$42,0),0)+IFERROR(MATCH(A239,$W$3:$W$42,0),0)+IFERROR(MATCH(A239,$X$3:$X$42,0),0)+IFERROR(MATCH(A239,$Y$3:$Y$42,0),0)+IFERROR(MATCH(A239,$Z$3:$Z$42,0),0)+IFERROR(MATCH(A239,$AA$3:$AA$42,0),0)+IFERROR(MATCH(A239,$AB$3:$AB$42,0),0)+IFERROR(MATCH(A239,$AC$3:$AC$42,0),0)+IFERROR(MATCH(A239,$AD$3:$AD$42,0),0)+IFERROR(MATCH(A239,$AE$3:$AE$42,0),0)+IFERROR(MATCH(A239,$AF$3:$AF$42,0),0)+IFERROR(MATCH(A239,$AG$3:$AG$42,0),0)+IFERROR(MATCH(A239,$AH$3:$AH$42,0),0)+IFERROR(MATCH(A239,$AI$3:$AI$42,0),0)+IFERROR(MATCH(A239,$AJ$3:$AJ$42,0),0)+IFERROR(MATCH(A239,$AK$3:$AK$42,0),0)+IFERROR(MATCH(A239,$AL$3:$AL$42,0),0)+IFERROR(MATCH(A239,$AM$3:$AM$42,0),0)+IFERROR(MATCH(A239,$H$3:$H$42,0),0)</f>
        <v>31</v>
      </c>
      <c r="D239" s="1">
        <f t="shared" si="17"/>
        <v>-1200</v>
      </c>
      <c r="E239" s="1">
        <f t="shared" si="18"/>
        <v>750</v>
      </c>
    </row>
    <row r="240" spans="1:5" ht="15.5" customHeight="1" x14ac:dyDescent="0.25">
      <c r="A240" s="3" t="str">
        <f>IF(ids!A239&lt;&gt;"",ids!A239,"")</f>
        <v>deepSpaceOpticalCommunications</v>
      </c>
      <c r="B240" s="1">
        <f t="shared" si="19"/>
        <v>11</v>
      </c>
      <c r="C240" s="1">
        <f t="shared" si="21"/>
        <v>32</v>
      </c>
      <c r="D240" s="1">
        <f t="shared" si="17"/>
        <v>-1200</v>
      </c>
      <c r="E240" s="1">
        <f t="shared" si="18"/>
        <v>700</v>
      </c>
    </row>
    <row r="241" spans="1:5" ht="15.5" customHeight="1" x14ac:dyDescent="0.25">
      <c r="A241" s="3" t="str">
        <f>IF(ids!A240&lt;&gt;"",ids!A240,"")</f>
        <v>highPowerElectricalSystems</v>
      </c>
      <c r="B241" s="1">
        <f t="shared" si="19"/>
        <v>11</v>
      </c>
      <c r="C241" s="1">
        <f t="shared" si="21"/>
        <v>35</v>
      </c>
      <c r="D241" s="1">
        <f t="shared" si="17"/>
        <v>-1200</v>
      </c>
      <c r="E241" s="1">
        <f t="shared" si="18"/>
        <v>550</v>
      </c>
    </row>
    <row r="242" spans="1:5" ht="15.5" customHeight="1" x14ac:dyDescent="0.25">
      <c r="A242" s="3" t="str">
        <f>IF(ids!A241&lt;&gt;"",ids!A241,"")</f>
        <v>beamedPowerPropulsion</v>
      </c>
      <c r="B242" s="1">
        <f t="shared" si="19"/>
        <v>11</v>
      </c>
      <c r="C242" s="1">
        <f t="shared" si="21"/>
        <v>36</v>
      </c>
      <c r="D242" s="1">
        <f t="shared" si="17"/>
        <v>-1200</v>
      </c>
      <c r="E242" s="1">
        <f t="shared" si="18"/>
        <v>500</v>
      </c>
    </row>
    <row r="243" spans="1:5" ht="15.5" customHeight="1" x14ac:dyDescent="0.25">
      <c r="A243" s="3" t="str">
        <f>IF(ids!A242&lt;&gt;"",ids!A242,"")</f>
        <v>omegaSolarTech</v>
      </c>
      <c r="B243" s="1">
        <f t="shared" si="19"/>
        <v>11</v>
      </c>
      <c r="C243" s="1">
        <f t="shared" si="21"/>
        <v>37</v>
      </c>
      <c r="D243" s="1">
        <f t="shared" si="17"/>
        <v>-1200</v>
      </c>
      <c r="E243" s="1">
        <f t="shared" si="18"/>
        <v>450</v>
      </c>
    </row>
    <row r="244" spans="1:5" ht="15.5" customHeight="1" x14ac:dyDescent="0.25">
      <c r="A244" s="3" t="str">
        <f>IF(ids!A243&lt;&gt;"",ids!A243,"")</f>
        <v>colonization</v>
      </c>
      <c r="B244" s="1">
        <f t="shared" si="19"/>
        <v>11</v>
      </c>
      <c r="C244" s="1">
        <f t="shared" si="21"/>
        <v>39</v>
      </c>
      <c r="D244" s="1">
        <f t="shared" si="17"/>
        <v>-1200</v>
      </c>
      <c r="E244" s="1">
        <f t="shared" si="18"/>
        <v>350</v>
      </c>
    </row>
    <row r="245" spans="1:5" ht="15.5" customHeight="1" x14ac:dyDescent="0.25">
      <c r="A245" s="3" t="str">
        <f>IF(ids!A244&lt;&gt;"",ids!A244,"")</f>
        <v>resourceExploitation</v>
      </c>
      <c r="B245" s="1">
        <f t="shared" si="19"/>
        <v>11</v>
      </c>
      <c r="C245" s="1">
        <f t="shared" si="21"/>
        <v>40</v>
      </c>
      <c r="D245" s="1">
        <f t="shared" si="17"/>
        <v>-1200</v>
      </c>
      <c r="E245" s="1">
        <f t="shared" si="18"/>
        <v>300</v>
      </c>
    </row>
    <row r="246" spans="1:5" ht="15.5" customHeight="1" x14ac:dyDescent="0.25">
      <c r="A246" s="3" t="str">
        <f>IF(ids!A245&lt;&gt;"",ids!A245,"")</f>
        <v>antimatterPower</v>
      </c>
      <c r="B246" s="1">
        <f t="shared" si="19"/>
        <v>12</v>
      </c>
      <c r="C246" s="1">
        <f t="shared" si="21"/>
        <v>3</v>
      </c>
      <c r="D246" s="1">
        <f t="shared" si="17"/>
        <v>-1000</v>
      </c>
      <c r="E246" s="1">
        <f t="shared" si="18"/>
        <v>2150</v>
      </c>
    </row>
    <row r="247" spans="1:5" ht="15.5" customHeight="1" x14ac:dyDescent="0.25">
      <c r="A247" s="3" t="str">
        <f>IF(ids!A246&lt;&gt;"",ids!A246,"")</f>
        <v>highPowerExoticNuclearPropulsion</v>
      </c>
      <c r="B247" s="1">
        <f t="shared" si="19"/>
        <v>12</v>
      </c>
      <c r="C247" s="1">
        <f t="shared" si="21"/>
        <v>4</v>
      </c>
      <c r="D247" s="1">
        <f t="shared" si="17"/>
        <v>-1000</v>
      </c>
      <c r="E247" s="1">
        <f t="shared" si="18"/>
        <v>2100</v>
      </c>
    </row>
    <row r="248" spans="1:5" ht="15.5" customHeight="1" x14ac:dyDescent="0.25">
      <c r="A248" s="3" t="str">
        <f>IF(ids!A247&lt;&gt;"",ids!A247,"")</f>
        <v>exoticReactions</v>
      </c>
      <c r="B248" s="1">
        <f t="shared" si="19"/>
        <v>12</v>
      </c>
      <c r="C248" s="1">
        <f t="shared" si="21"/>
        <v>5</v>
      </c>
      <c r="D248" s="1">
        <f t="shared" si="17"/>
        <v>-1000</v>
      </c>
      <c r="E248" s="1">
        <f t="shared" si="18"/>
        <v>2050</v>
      </c>
    </row>
    <row r="249" spans="1:5" ht="15.5" customHeight="1" x14ac:dyDescent="0.25">
      <c r="A249" s="3" t="str">
        <f>IF(ids!A248&lt;&gt;"",ids!A248,"")</f>
        <v>specializedPlasmaGeneration</v>
      </c>
      <c r="B249" s="1">
        <f t="shared" si="19"/>
        <v>12</v>
      </c>
      <c r="C249" s="1">
        <f t="shared" si="21"/>
        <v>7</v>
      </c>
      <c r="D249" s="1">
        <f t="shared" si="17"/>
        <v>-1000</v>
      </c>
      <c r="E249" s="1">
        <f t="shared" si="18"/>
        <v>1950</v>
      </c>
    </row>
    <row r="250" spans="1:5" ht="15.5" customHeight="1" x14ac:dyDescent="0.25">
      <c r="A250" s="3" t="str">
        <f>IF(ids!A249&lt;&gt;"",ids!A249,"")</f>
        <v>exoticGriddedThrusters</v>
      </c>
      <c r="B250" s="1">
        <f t="shared" si="19"/>
        <v>12</v>
      </c>
      <c r="C250" s="1">
        <f t="shared" si="21"/>
        <v>8</v>
      </c>
      <c r="D250" s="1">
        <f t="shared" si="17"/>
        <v>-1000</v>
      </c>
      <c r="E250" s="1">
        <f t="shared" si="18"/>
        <v>1900</v>
      </c>
    </row>
    <row r="251" spans="1:5" ht="15.5" customHeight="1" x14ac:dyDescent="0.25">
      <c r="A251" s="3" t="str">
        <f>IF(ids!A250&lt;&gt;"",ids!A250,"")</f>
        <v>appliedHighEnergyPhysics</v>
      </c>
      <c r="B251" s="1">
        <f t="shared" si="19"/>
        <v>12</v>
      </c>
      <c r="C251" s="1">
        <f t="shared" si="21"/>
        <v>31</v>
      </c>
      <c r="D251" s="1">
        <f t="shared" si="17"/>
        <v>-1000</v>
      </c>
      <c r="E251" s="1">
        <f t="shared" si="18"/>
        <v>750</v>
      </c>
    </row>
    <row r="252" spans="1:5" ht="15.5" customHeight="1" x14ac:dyDescent="0.25">
      <c r="A252" s="3" t="str">
        <f>IF(ids!A251&lt;&gt;"",ids!A251,"")</f>
        <v>quantumCommunications</v>
      </c>
      <c r="B252" s="1">
        <f t="shared" si="19"/>
        <v>12</v>
      </c>
      <c r="C252" s="1">
        <f t="shared" si="21"/>
        <v>32</v>
      </c>
      <c r="D252" s="1">
        <f t="shared" si="17"/>
        <v>-1000</v>
      </c>
      <c r="E252" s="1">
        <f t="shared" si="18"/>
        <v>700</v>
      </c>
    </row>
    <row r="253" spans="1:5" ht="15.5" customHeight="1" x14ac:dyDescent="0.25">
      <c r="A253" s="3" t="str">
        <f>IF(ids!A252&lt;&gt;"",ids!A252,"")</f>
        <v>experimentalElectricalSystems</v>
      </c>
      <c r="B253" s="1">
        <f t="shared" si="19"/>
        <v>12</v>
      </c>
      <c r="C253" s="1">
        <f t="shared" si="21"/>
        <v>35</v>
      </c>
      <c r="D253" s="1">
        <f t="shared" si="17"/>
        <v>-1000</v>
      </c>
      <c r="E253" s="1">
        <f t="shared" si="18"/>
        <v>550</v>
      </c>
    </row>
    <row r="254" spans="1:5" ht="15.5" customHeight="1" x14ac:dyDescent="0.25">
      <c r="A254" s="3" t="str">
        <f>IF(ids!A253&lt;&gt;"",ids!A253,"")</f>
        <v>experimentalBeamedPowerPropulsion</v>
      </c>
      <c r="B254" s="1">
        <f t="shared" si="19"/>
        <v>12</v>
      </c>
      <c r="C254" s="1">
        <f t="shared" si="21"/>
        <v>36</v>
      </c>
      <c r="D254" s="1">
        <f t="shared" si="17"/>
        <v>-1000</v>
      </c>
      <c r="E254" s="1">
        <f t="shared" si="18"/>
        <v>500</v>
      </c>
    </row>
    <row r="255" spans="1:5" ht="15.5" customHeight="1" x14ac:dyDescent="0.25">
      <c r="A255" s="3" t="str">
        <f>IF(ids!A254&lt;&gt;"",ids!A254,"")</f>
        <v>quantumSolarTech</v>
      </c>
      <c r="B255" s="1">
        <f t="shared" si="19"/>
        <v>12</v>
      </c>
      <c r="C255" s="1">
        <f t="shared" si="21"/>
        <v>37</v>
      </c>
      <c r="D255" s="1">
        <f t="shared" si="17"/>
        <v>-1000</v>
      </c>
      <c r="E255" s="1">
        <f t="shared" si="18"/>
        <v>450</v>
      </c>
    </row>
    <row r="256" spans="1:5" ht="15.5" customHeight="1" x14ac:dyDescent="0.25">
      <c r="A256" s="3" t="str">
        <f>IF(ids!A255&lt;&gt;"",ids!A255,"")</f>
        <v>exoticRadiators</v>
      </c>
      <c r="B256" s="1">
        <f t="shared" si="19"/>
        <v>12</v>
      </c>
      <c r="C256" s="1">
        <f t="shared" si="21"/>
        <v>38</v>
      </c>
      <c r="D256" s="1">
        <f t="shared" si="17"/>
        <v>-1000</v>
      </c>
      <c r="E256" s="1">
        <f t="shared" si="18"/>
        <v>400</v>
      </c>
    </row>
    <row r="257" spans="1:5" ht="15.5" customHeight="1" x14ac:dyDescent="0.25">
      <c r="A257" s="3" t="str">
        <f>IF(ids!A256&lt;&gt;"",ids!A256,"")</f>
        <v>advColonization</v>
      </c>
      <c r="B257" s="1">
        <f t="shared" si="19"/>
        <v>12</v>
      </c>
      <c r="C257" s="1">
        <f t="shared" si="21"/>
        <v>39</v>
      </c>
      <c r="D257" s="1">
        <f t="shared" si="17"/>
        <v>-1000</v>
      </c>
      <c r="E257" s="1">
        <f t="shared" si="18"/>
        <v>350</v>
      </c>
    </row>
    <row r="258" spans="1:5" ht="15.5" customHeight="1" x14ac:dyDescent="0.25">
      <c r="A258" s="3" t="str">
        <f>IF(ids!A257&lt;&gt;"",ids!A257,"")</f>
        <v>unifiedFieldTheory</v>
      </c>
      <c r="B258" s="1">
        <f t="shared" si="19"/>
        <v>13</v>
      </c>
      <c r="C258" s="1">
        <f t="shared" si="21"/>
        <v>3</v>
      </c>
      <c r="D258" s="1">
        <f t="shared" si="17"/>
        <v>-800</v>
      </c>
      <c r="E258" s="1">
        <f t="shared" si="18"/>
        <v>2150</v>
      </c>
    </row>
    <row r="259" spans="1:5" ht="15.5" customHeight="1" x14ac:dyDescent="0.25">
      <c r="A259" s="3" t="str">
        <f>IF(ids!A258&lt;&gt;"",ids!A258,"")</f>
        <v>quantumReactions</v>
      </c>
      <c r="B259" s="1">
        <f t="shared" si="19"/>
        <v>13</v>
      </c>
      <c r="C259" s="1">
        <f t="shared" si="21"/>
        <v>5</v>
      </c>
      <c r="D259" s="1">
        <f t="shared" si="17"/>
        <v>-800</v>
      </c>
      <c r="E259" s="1">
        <f t="shared" si="18"/>
        <v>2050</v>
      </c>
    </row>
    <row r="260" spans="1:5" ht="15.5" customHeight="1" x14ac:dyDescent="0.25">
      <c r="A260" s="3" t="str">
        <f>IF(ids!A259&lt;&gt;"",ids!A259,"")</f>
        <v>exoticPlasmaPropulsion</v>
      </c>
      <c r="B260" s="1">
        <f t="shared" si="19"/>
        <v>13</v>
      </c>
      <c r="C260" s="1">
        <f t="shared" si="21"/>
        <v>7</v>
      </c>
      <c r="D260" s="1">
        <f t="shared" ref="D260:D300" si="22">(B260+2)*200-3800</f>
        <v>-800</v>
      </c>
      <c r="E260" s="1">
        <f t="shared" ref="E260:E300" si="23">(C260-1)*-50+2250</f>
        <v>1950</v>
      </c>
    </row>
    <row r="261" spans="1:5" ht="15.5" customHeight="1" x14ac:dyDescent="0.25">
      <c r="A261" s="3" t="str">
        <f>IF(ids!A260&lt;&gt;"",ids!A260,"")</f>
        <v>ultraHighEnergyPhysics</v>
      </c>
      <c r="B261" s="1">
        <f t="shared" si="19"/>
        <v>13</v>
      </c>
      <c r="C261" s="1">
        <f t="shared" si="21"/>
        <v>31</v>
      </c>
      <c r="D261" s="1">
        <f t="shared" si="22"/>
        <v>-800</v>
      </c>
      <c r="E261" s="1">
        <f t="shared" si="23"/>
        <v>750</v>
      </c>
    </row>
    <row r="262" spans="1:5" ht="15.5" customHeight="1" x14ac:dyDescent="0.25">
      <c r="A262" s="3" t="str">
        <f>IF(ids!A261&lt;&gt;"",ids!A261,"")</f>
        <v>exoticElectricalSystems</v>
      </c>
      <c r="B262" s="1">
        <f>(IFERROR(MATCH(A262,$H$4:$AN$4,0),0)+IFERROR(MATCH(A262,$H$5:$AN$5,0),0)+IFERROR(MATCH(A262,$H$6:$AN$6,0),0)+IFERROR(MATCH(A262,$H$7:$AN$7,0),0)+IFERROR(MATCH(A262,$H$8:$AN$8,0),0)+IFERROR(MATCH(A262,$H$9:$AN$9,0),0)+IFERROR(MATCH(A262,$H$10:$AN$10,0),0)+IFERROR(MATCH(A262,$H$11:$AN$11,0),0)+IFERROR(MATCH(A262,$H$12:$AN$12,0),0)+IFERROR(MATCH(A262,$H$13:$AN$13,0),0)+IFERROR(MATCH(A262,$H$14:$AN$14,0),0)+IFERROR(MATCH(A262,$H$15:$AN$15,0),0)+IFERROR(MATCH(A262,$H$16:$AN$16,0),0)+IFERROR(MATCH(A262,$H$17:$AN$17,0),0)+IFERROR(MATCH(A262,$H$18:$AN$18,0),0)+IFERROR(MATCH(A262,$H$19:$AN$19,0),0)+IFERROR(MATCH(A262,$H$20:$AN$20,0),0)+IFERROR(MATCH(A262,$H$21:$AN$21,0),0)+IFERROR(MATCH(A262,$H$22:$AN$22,0),0)+IFERROR(MATCH(A262,$H$23:$AN$23,0),0)+IFERROR(MATCH(A262,$H$24:$AN$24,0),0)+IFERROR(MATCH(A262,$H$25:$AN$25,0),0)+IFERROR(MATCH(A262,$H$26:$AN$26,0),0)+IFERROR(MATCH(A262,$H$27:$AN$27,0),0)+IFERROR(MATCH(A262,$H$28:$AN$28,0),0)+IFERROR(MATCH(A262,$H$29:$AN$29,0),0)+IFERROR(MATCH(A262,$H$30:$AN$30,0),0)+IFERROR(MATCH(A262,$H$31:$AN$31,0),0)+IFERROR(MATCH(A262,$H$32:$AN$32,0),0)+IFERROR(MATCH(A262,$H$33:$AN$33,0),0)+IFERROR(MATCH(A262,$H$34:$AN$34,0),0)+IFERROR(MATCH(A262,$H$35:$AN$35,0),0)+IFERROR(MATCH(A262,$H$36:$AN$36,0),0)+IFERROR(MATCH(A262,$H$37:$AN$37,0),0)+IFERROR(MATCH(A262,$H$38:$AN$38,0),0)+IFERROR(MATCH(A262,$H$39:$AN$39,0),0)+IFERROR(MATCH(A262,$H$40:$AN$40,0),0)+IFERROR(MATCH(A262,$H$41:$AN$41,0),0)+IFERROR(MATCH(A262,$H$42:$AN$42,0),0)+IFERROR(MATCH(A262,$H$3:$AN$3,0),0)-5)/2</f>
        <v>13</v>
      </c>
      <c r="C262" s="1">
        <f t="shared" si="21"/>
        <v>35</v>
      </c>
      <c r="D262" s="1">
        <f t="shared" si="22"/>
        <v>-800</v>
      </c>
      <c r="E262" s="1">
        <f t="shared" si="23"/>
        <v>550</v>
      </c>
    </row>
    <row r="263" spans="1:5" ht="15.5" customHeight="1" x14ac:dyDescent="0.25">
      <c r="A263" s="3" t="str">
        <f>IF(ids!A262&lt;&gt;"",ids!A262,"")</f>
        <v>exoticBeamedPowerPropulsion</v>
      </c>
      <c r="B263" s="1">
        <f>(IFERROR(MATCH(A263,$H$4:$AN$4,0),0)+IFERROR(MATCH(A263,$H$5:$AN$5,0),0)+IFERROR(MATCH(A263,$H$6:$AN$6,0),0)+IFERROR(MATCH(A263,$H$7:$AN$7,0),0)+IFERROR(MATCH(A263,$H$8:$AN$8,0),0)+IFERROR(MATCH(A263,$H$9:$AN$9,0),0)+IFERROR(MATCH(A263,$H$10:$AN$10,0),0)+IFERROR(MATCH(A263,$H$11:$AN$11,0),0)+IFERROR(MATCH(A263,$H$12:$AN$12,0),0)+IFERROR(MATCH(A263,$H$13:$AN$13,0),0)+IFERROR(MATCH(A263,$H$14:$AN$14,0),0)+IFERROR(MATCH(A263,$H$15:$AN$15,0),0)+IFERROR(MATCH(A263,$H$16:$AN$16,0),0)+IFERROR(MATCH(A263,$H$17:$AN$17,0),0)+IFERROR(MATCH(A263,$H$18:$AN$18,0),0)+IFERROR(MATCH(A263,$H$19:$AN$19,0),0)+IFERROR(MATCH(A263,$H$20:$AN$20,0),0)+IFERROR(MATCH(A263,$H$21:$AN$21,0),0)+IFERROR(MATCH(A263,$H$22:$AN$22,0),0)+IFERROR(MATCH(A263,$H$23:$AN$23,0),0)+IFERROR(MATCH(A263,$H$24:$AN$24,0),0)+IFERROR(MATCH(A263,$H$25:$AN$25,0),0)+IFERROR(MATCH(A263,$H$26:$AN$26,0),0)+IFERROR(MATCH(A263,$H$27:$AN$27,0),0)+IFERROR(MATCH(A263,$H$28:$AN$28,0),0)+IFERROR(MATCH(A263,$H$29:$AN$29,0),0)+IFERROR(MATCH(A263,$H$30:$AN$30,0),0)+IFERROR(MATCH(A263,$H$31:$AN$31,0),0)+IFERROR(MATCH(A263,$H$32:$AN$32,0),0)+IFERROR(MATCH(A263,$H$33:$AN$33,0),0)+IFERROR(MATCH(A263,$H$34:$AN$34,0),0)+IFERROR(MATCH(A263,$H$35:$AN$35,0),0)+IFERROR(MATCH(A263,$H$36:$AN$36,0),0)+IFERROR(MATCH(A263,$H$37:$AN$37,0),0)+IFERROR(MATCH(A263,$H$38:$AN$38,0),0)+IFERROR(MATCH(A263,$H$39:$AN$39,0),0)+IFERROR(MATCH(A263,$H$40:$AN$40,0),0)+IFERROR(MATCH(A263,$H$41:$AN$41,0),0)+IFERROR(MATCH(A263,$H$42:$AN$42,0),0)+IFERROR(MATCH(A263,$H$3:$AN$3,0),0)-5)/2</f>
        <v>13</v>
      </c>
      <c r="C263" s="1">
        <f t="shared" si="21"/>
        <v>36</v>
      </c>
      <c r="D263" s="1">
        <f t="shared" si="22"/>
        <v>-800</v>
      </c>
      <c r="E263" s="1">
        <f t="shared" si="23"/>
        <v>500</v>
      </c>
    </row>
    <row r="264" spans="1:5" ht="15.5" customHeight="1" x14ac:dyDescent="0.25">
      <c r="A264" s="3" t="str">
        <f>IF(ids!A263&lt;&gt;"",ids!A263,"")</f>
        <v/>
      </c>
      <c r="B264" s="1">
        <f t="shared" ref="B264:B266" si="24">(IFERROR(MATCH(A264,$H$4:$AN$4,0),0)+IFERROR(MATCH(A264,$H$5:$AN$5,0),0)+IFERROR(MATCH(A264,$H$6:$AN$6,0),0)+IFERROR(MATCH(A264,$H$7:$AN$7,0),0)+IFERROR(MATCH(A264,$H$8:$AN$8,0),0)+IFERROR(MATCH(A264,$H$9:$AN$9,0),0)+IFERROR(MATCH(A264,$H$10:$AN$10,0),0)+IFERROR(MATCH(A264,$H$11:$AN$11,0),0)+IFERROR(MATCH(A264,$H$12:$AN$12,0),0)+IFERROR(MATCH(A264,$H$13:$AN$13,0),0)+IFERROR(MATCH(A264,$H$14:$AN$14,0),0)+IFERROR(MATCH(A264,$H$15:$AN$15,0),0)+IFERROR(MATCH(A264,$H$16:$AN$16,0),0)+IFERROR(MATCH(A264,$H$17:$AN$17,0),0)+IFERROR(MATCH(A264,$H$18:$AN$18,0),0)+IFERROR(MATCH(A264,$H$19:$AN$19,0),0)+IFERROR(MATCH(A264,$H$20:$AN$20,0),0)+IFERROR(MATCH(A264,$H$21:$AN$21,0),0)+IFERROR(MATCH(A264,$H$22:$AN$22,0),0)+IFERROR(MATCH(A264,$H$23:$AN$23,0),0)+IFERROR(MATCH(A264,$H$24:$AN$24,0),0)+IFERROR(MATCH(A264,$H$25:$AN$25,0),0)+IFERROR(MATCH(A264,$H$26:$AN$26,0),0)+IFERROR(MATCH(A264,$H$27:$AN$27,0),0)+IFERROR(MATCH(A264,$H$28:$AN$28,0),0)+IFERROR(MATCH(A264,$H$29:$AN$29,0),0)+IFERROR(MATCH(A264,$H$30:$AN$30,0),0)+IFERROR(MATCH(A264,$H$31:$AN$31,0),0)+IFERROR(MATCH(A264,$H$32:$AN$32,0),0)+IFERROR(MATCH(A264,$H$33:$AN$33,0),0)+IFERROR(MATCH(A264,$H$34:$AN$34,0),0)+IFERROR(MATCH(A264,$H$35:$AN$35,0),0)+IFERROR(MATCH(A264,$H$36:$AN$36,0),0)+IFERROR(MATCH(A264,$H$37:$AN$37,0),0)+IFERROR(MATCH(A264,$H$38:$AN$38,0),0)+IFERROR(MATCH(A264,$H$39:$AN$39,0),0)+IFERROR(MATCH(A264,$H$40:$AN$40,0),0)+IFERROR(MATCH(A264,$H$41:$AN$41,0),0)+IFERROR(MATCH(A264,$H$42:$AN$42,0),0)+IFERROR(MATCH(A264,$H$3:$AN$3,0),0)-5)/2</f>
        <v>-2.5</v>
      </c>
      <c r="C264" s="1">
        <f t="shared" si="21"/>
        <v>0</v>
      </c>
      <c r="D264" s="1">
        <f t="shared" si="22"/>
        <v>-3900</v>
      </c>
      <c r="E264" s="1">
        <f t="shared" si="23"/>
        <v>2300</v>
      </c>
    </row>
    <row r="265" spans="1:5" ht="15.5" customHeight="1" x14ac:dyDescent="0.25">
      <c r="A265" s="3" t="str">
        <f>IF(ids!A264&lt;&gt;"",ids!A264,"")</f>
        <v/>
      </c>
      <c r="B265" s="1">
        <f t="shared" si="24"/>
        <v>-2.5</v>
      </c>
      <c r="C265" s="1">
        <f t="shared" si="21"/>
        <v>0</v>
      </c>
      <c r="D265" s="1">
        <f t="shared" si="22"/>
        <v>-3900</v>
      </c>
      <c r="E265" s="1">
        <f t="shared" si="23"/>
        <v>2300</v>
      </c>
    </row>
    <row r="266" spans="1:5" ht="15.5" customHeight="1" x14ac:dyDescent="0.25">
      <c r="A266" s="3" t="str">
        <f>IF(ids!A265&lt;&gt;"",ids!A265,"")</f>
        <v/>
      </c>
      <c r="B266" s="1">
        <f t="shared" si="24"/>
        <v>-2.5</v>
      </c>
      <c r="C266" s="1">
        <f t="shared" si="21"/>
        <v>0</v>
      </c>
      <c r="D266" s="1">
        <f t="shared" si="22"/>
        <v>-3900</v>
      </c>
      <c r="E266" s="1">
        <f t="shared" si="23"/>
        <v>2300</v>
      </c>
    </row>
    <row r="267" spans="1:5" ht="15.5" customHeight="1" x14ac:dyDescent="0.25">
      <c r="A267" s="3" t="str">
        <f>IF(ids!A266&lt;&gt;"",ids!A266,"")</f>
        <v/>
      </c>
      <c r="B267" s="1">
        <f t="shared" ref="B267:B300" si="25">(IFERROR(MATCH(A267,$H$4:$AN$4,0),0)+IFERROR(MATCH(A267,$H$5:$AN$5,0),0)+IFERROR(MATCH(A267,$H$6:$AN$6,0),0)+IFERROR(MATCH(A267,$H$7:$AN$7,0),0)+IFERROR(MATCH(A267,$H$8:$AN$8,0),0)+IFERROR(MATCH(A267,$H$9:$AN$9,0),0)+IFERROR(MATCH(A267,$H$10:$AN$10,0),0)+IFERROR(MATCH(A267,$H$11:$AN$11,0),0)+IFERROR(MATCH(A267,$H$12:$AN$12,0),0)+IFERROR(MATCH(A267,$H$13:$AN$13,0),0)+IFERROR(MATCH(A267,$H$14:$AN$14,0),0)+IFERROR(MATCH(A267,$H$15:$AN$15,0),0)+IFERROR(MATCH(A267,$H$16:$AN$16,0),0)+IFERROR(MATCH(A267,$H$17:$AN$17,0),0)+IFERROR(MATCH(A267,$H$18:$AN$18,0),0)+IFERROR(MATCH(A267,$H$19:$AN$19,0),0)+IFERROR(MATCH(A267,$H$20:$AN$20,0),0)+IFERROR(MATCH(A267,$H$21:$AN$21,0),0)+IFERROR(MATCH(A267,$H$22:$AN$22,0),0)+IFERROR(MATCH(A267,$H$23:$AN$23,0),0)+IFERROR(MATCH(A267,$H$24:$AN$24,0),0)+IFERROR(MATCH(A267,$H$25:$AN$25,0),0)+IFERROR(MATCH(A267,$H$26:$AN$26,0),0)+IFERROR(MATCH(A267,$H$27:$AN$27,0),0)+IFERROR(MATCH(A267,$H$28:$AN$28,0),0)+IFERROR(MATCH(A267,$H$29:$AN$29,0),0)+IFERROR(MATCH(A267,$H$30:$AN$30,0),0)+IFERROR(MATCH(A267,$H$31:$AN$31,0),0)+IFERROR(MATCH(A267,$H$32:$AN$32,0),0)+IFERROR(MATCH(A267,$H$33:$AN$33,0),0)+IFERROR(MATCH(A267,$H$34:$AN$34,0),0)+IFERROR(MATCH(A267,$H$35:$AN$35,0),0)+IFERROR(MATCH(A267,$H$36:$AN$36,0),0)+IFERROR(MATCH(A267,$H$37:$AN$37,0),0)+IFERROR(MATCH(A267,$H$38:$AN$38,0),0)+IFERROR(MATCH(A267,$H$39:$AN$39,0),0)+IFERROR(MATCH(A267,$H$40:$AN$40,0),0)+IFERROR(MATCH(A267,$H$41:$AN$41,0),0)+IFERROR(MATCH(A267,$H$42:$AN$42,0),0)+IFERROR(MATCH(A267,$H$3:$AN$3,0),0)-5)/2</f>
        <v>-2.5</v>
      </c>
      <c r="C267" s="1">
        <f t="shared" ref="C267:C300" si="26">IFERROR(MATCH(A267,$I$3:$I$42,0),0)+IFERROR(MATCH(A267,$J$3:$J$42,0),0)+IFERROR(MATCH(A267,$K$3:$K$42,0),0)+IFERROR(MATCH(A267,$L$3:$L$42,0),0)+IFERROR(MATCH(A267,$M$3:$M$42,0),0)+IFERROR(MATCH(A267,$N$3:$N$42,0),0)+IFERROR(MATCH(A267,$O$3:$O$42,0),0)+IFERROR(MATCH(A267,$P$3:$P$42,0),0)+IFERROR(MATCH(A267,$Q$3:$Q$42,0),0)+IFERROR(MATCH(A267,$R$3:$R$42,0),0)+IFERROR(MATCH(A267,$S$3:$S$42,0),0)+IFERROR(MATCH(A267,$T$3:$T$42,0),0)+IFERROR(MATCH(A267,$U$3:$U$42,0),0)+IFERROR(MATCH(A267,$V$3:$V$42,0),0)+IFERROR(MATCH(A267,$W$3:$W$42,0),0)+IFERROR(MATCH(A267,$X$3:$X$42,0),0)+IFERROR(MATCH(A267,$Y$3:$Y$42,0),0)+IFERROR(MATCH(A267,$Z$3:$Z$42,0),0)+IFERROR(MATCH(A267,$AA$3:$AA$42,0),0)+IFERROR(MATCH(A267,$AB$3:$AB$42,0),0)+IFERROR(MATCH(A267,$AC$3:$AC$42,0),0)+IFERROR(MATCH(A267,$AD$3:$AD$42,0),0)+IFERROR(MATCH(A267,$AE$3:$AE$42,0),0)+IFERROR(MATCH(A267,$AF$3:$AF$42,0),0)+IFERROR(MATCH(A267,$AG$3:$AG$42,0),0)+IFERROR(MATCH(A267,$AH$3:$AH$42,0),0)+IFERROR(MATCH(A267,$AI$3:$AI$42,0),0)+IFERROR(MATCH(A267,$AJ$3:$AJ$42,0),0)+IFERROR(MATCH(A267,$AK$3:$AK$42,0),0)+IFERROR(MATCH(A267,$AL$3:$AL$42,0),0)+IFERROR(MATCH(A267,$AM$3:$AM$42,0),0)+IFERROR(MATCH(A267,$H$3:$H$42,0),0)</f>
        <v>0</v>
      </c>
      <c r="D267" s="1">
        <f t="shared" si="22"/>
        <v>-3900</v>
      </c>
      <c r="E267" s="1">
        <f t="shared" si="23"/>
        <v>2300</v>
      </c>
    </row>
    <row r="268" spans="1:5" ht="15.5" customHeight="1" x14ac:dyDescent="0.25">
      <c r="A268" s="3" t="str">
        <f>IF(ids!A267&lt;&gt;"",ids!A267,"")</f>
        <v/>
      </c>
      <c r="B268" s="1">
        <f t="shared" si="25"/>
        <v>-2.5</v>
      </c>
      <c r="C268" s="1">
        <f t="shared" si="26"/>
        <v>0</v>
      </c>
      <c r="D268" s="1">
        <f t="shared" si="22"/>
        <v>-3900</v>
      </c>
      <c r="E268" s="1">
        <f t="shared" si="23"/>
        <v>2300</v>
      </c>
    </row>
    <row r="269" spans="1:5" ht="15.5" customHeight="1" x14ac:dyDescent="0.25">
      <c r="A269" s="3" t="str">
        <f>IF(ids!A268&lt;&gt;"",ids!A268,"")</f>
        <v/>
      </c>
      <c r="B269" s="1">
        <f t="shared" si="25"/>
        <v>-2.5</v>
      </c>
      <c r="C269" s="1">
        <f t="shared" si="26"/>
        <v>0</v>
      </c>
      <c r="D269" s="1">
        <f t="shared" si="22"/>
        <v>-3900</v>
      </c>
      <c r="E269" s="1">
        <f t="shared" si="23"/>
        <v>2300</v>
      </c>
    </row>
    <row r="270" spans="1:5" ht="15.5" customHeight="1" x14ac:dyDescent="0.25">
      <c r="A270" s="3" t="str">
        <f>IF(ids!A269&lt;&gt;"",ids!A269,"")</f>
        <v/>
      </c>
      <c r="B270" s="1">
        <f t="shared" si="25"/>
        <v>-2.5</v>
      </c>
      <c r="C270" s="1">
        <f t="shared" si="26"/>
        <v>0</v>
      </c>
      <c r="D270" s="1">
        <f t="shared" si="22"/>
        <v>-3900</v>
      </c>
      <c r="E270" s="1">
        <f t="shared" si="23"/>
        <v>2300</v>
      </c>
    </row>
    <row r="271" spans="1:5" ht="15.5" customHeight="1" x14ac:dyDescent="0.25">
      <c r="A271" s="3" t="str">
        <f>IF(ids!A270&lt;&gt;"",ids!A270,"")</f>
        <v/>
      </c>
      <c r="B271" s="1">
        <f t="shared" si="25"/>
        <v>-2.5</v>
      </c>
      <c r="C271" s="1">
        <f t="shared" si="26"/>
        <v>0</v>
      </c>
      <c r="D271" s="1">
        <f t="shared" si="22"/>
        <v>-3900</v>
      </c>
      <c r="E271" s="1">
        <f t="shared" si="23"/>
        <v>2300</v>
      </c>
    </row>
    <row r="272" spans="1:5" ht="15.5" customHeight="1" x14ac:dyDescent="0.25">
      <c r="A272" s="3" t="str">
        <f>IF(ids!A271&lt;&gt;"",ids!A271,"")</f>
        <v/>
      </c>
      <c r="B272" s="1">
        <f t="shared" si="25"/>
        <v>-2.5</v>
      </c>
      <c r="C272" s="1">
        <f t="shared" si="26"/>
        <v>0</v>
      </c>
      <c r="D272" s="1">
        <f t="shared" si="22"/>
        <v>-3900</v>
      </c>
      <c r="E272" s="1">
        <f t="shared" si="23"/>
        <v>2300</v>
      </c>
    </row>
    <row r="273" spans="1:5" ht="15.5" customHeight="1" x14ac:dyDescent="0.25">
      <c r="A273" s="3" t="str">
        <f>IF(ids!A272&lt;&gt;"",ids!A272,"")</f>
        <v/>
      </c>
      <c r="B273" s="1">
        <f t="shared" si="25"/>
        <v>-2.5</v>
      </c>
      <c r="C273" s="1">
        <f t="shared" si="26"/>
        <v>0</v>
      </c>
      <c r="D273" s="1">
        <f t="shared" si="22"/>
        <v>-3900</v>
      </c>
      <c r="E273" s="1">
        <f t="shared" si="23"/>
        <v>2300</v>
      </c>
    </row>
    <row r="274" spans="1:5" ht="15.5" customHeight="1" x14ac:dyDescent="0.25">
      <c r="A274" s="3" t="str">
        <f>IF(ids!A273&lt;&gt;"",ids!A273,"")</f>
        <v/>
      </c>
      <c r="B274" s="1">
        <f t="shared" si="25"/>
        <v>-2.5</v>
      </c>
      <c r="C274" s="1">
        <f t="shared" si="26"/>
        <v>0</v>
      </c>
      <c r="D274" s="1">
        <f t="shared" si="22"/>
        <v>-3900</v>
      </c>
      <c r="E274" s="1">
        <f t="shared" si="23"/>
        <v>2300</v>
      </c>
    </row>
    <row r="275" spans="1:5" ht="15.5" customHeight="1" x14ac:dyDescent="0.25">
      <c r="A275" s="3" t="str">
        <f>IF(ids!A274&lt;&gt;"",ids!A274,"")</f>
        <v/>
      </c>
      <c r="B275" s="1">
        <f t="shared" si="25"/>
        <v>-2.5</v>
      </c>
      <c r="C275" s="1">
        <f t="shared" si="26"/>
        <v>0</v>
      </c>
      <c r="D275" s="1">
        <f t="shared" si="22"/>
        <v>-3900</v>
      </c>
      <c r="E275" s="1">
        <f t="shared" si="23"/>
        <v>2300</v>
      </c>
    </row>
    <row r="276" spans="1:5" ht="15.5" customHeight="1" x14ac:dyDescent="0.25">
      <c r="A276" s="3" t="str">
        <f>IF(ids!A275&lt;&gt;"",ids!A275,"")</f>
        <v/>
      </c>
      <c r="B276" s="1">
        <f t="shared" si="25"/>
        <v>-2.5</v>
      </c>
      <c r="C276" s="1">
        <f t="shared" si="26"/>
        <v>0</v>
      </c>
      <c r="D276" s="1">
        <f t="shared" si="22"/>
        <v>-3900</v>
      </c>
      <c r="E276" s="1">
        <f t="shared" si="23"/>
        <v>2300</v>
      </c>
    </row>
    <row r="277" spans="1:5" ht="15.5" customHeight="1" x14ac:dyDescent="0.25">
      <c r="A277" s="3" t="str">
        <f>IF(ids!A276&lt;&gt;"",ids!A276,"")</f>
        <v/>
      </c>
      <c r="B277" s="1">
        <f t="shared" si="25"/>
        <v>-2.5</v>
      </c>
      <c r="C277" s="1">
        <f t="shared" si="26"/>
        <v>0</v>
      </c>
      <c r="D277" s="1">
        <f t="shared" si="22"/>
        <v>-3900</v>
      </c>
      <c r="E277" s="1">
        <f t="shared" si="23"/>
        <v>2300</v>
      </c>
    </row>
    <row r="278" spans="1:5" ht="15.5" customHeight="1" x14ac:dyDescent="0.25">
      <c r="A278" s="3" t="str">
        <f>IF(ids!A277&lt;&gt;"",ids!A277,"")</f>
        <v/>
      </c>
      <c r="B278" s="1">
        <f t="shared" si="25"/>
        <v>-2.5</v>
      </c>
      <c r="C278" s="1">
        <f t="shared" si="26"/>
        <v>0</v>
      </c>
      <c r="D278" s="1">
        <f t="shared" si="22"/>
        <v>-3900</v>
      </c>
      <c r="E278" s="1">
        <f t="shared" si="23"/>
        <v>2300</v>
      </c>
    </row>
    <row r="279" spans="1:5" ht="15.5" customHeight="1" x14ac:dyDescent="0.25">
      <c r="A279" s="3" t="str">
        <f>IF(ids!A278&lt;&gt;"",ids!A278,"")</f>
        <v/>
      </c>
      <c r="B279" s="1">
        <f t="shared" si="25"/>
        <v>-2.5</v>
      </c>
      <c r="C279" s="1">
        <f t="shared" si="26"/>
        <v>0</v>
      </c>
      <c r="D279" s="1">
        <f t="shared" si="22"/>
        <v>-3900</v>
      </c>
      <c r="E279" s="1">
        <f t="shared" si="23"/>
        <v>2300</v>
      </c>
    </row>
    <row r="280" spans="1:5" ht="15.5" customHeight="1" x14ac:dyDescent="0.25">
      <c r="A280" s="3" t="str">
        <f>IF(ids!A279&lt;&gt;"",ids!A279,"")</f>
        <v/>
      </c>
      <c r="B280" s="1">
        <f t="shared" si="25"/>
        <v>-2.5</v>
      </c>
      <c r="C280" s="1">
        <f t="shared" si="26"/>
        <v>0</v>
      </c>
      <c r="D280" s="1">
        <f t="shared" si="22"/>
        <v>-3900</v>
      </c>
      <c r="E280" s="1">
        <f t="shared" si="23"/>
        <v>2300</v>
      </c>
    </row>
    <row r="281" spans="1:5" ht="15.5" customHeight="1" x14ac:dyDescent="0.25">
      <c r="A281" s="3" t="str">
        <f>IF(ids!A280&lt;&gt;"",ids!A280,"")</f>
        <v/>
      </c>
      <c r="B281" s="1">
        <f t="shared" si="25"/>
        <v>-2.5</v>
      </c>
      <c r="C281" s="1">
        <f t="shared" si="26"/>
        <v>0</v>
      </c>
      <c r="D281" s="1">
        <f t="shared" si="22"/>
        <v>-3900</v>
      </c>
      <c r="E281" s="1">
        <f t="shared" si="23"/>
        <v>2300</v>
      </c>
    </row>
    <row r="282" spans="1:5" ht="15.5" customHeight="1" x14ac:dyDescent="0.25">
      <c r="A282" s="3" t="str">
        <f>IF(ids!A281&lt;&gt;"",ids!A281,"")</f>
        <v/>
      </c>
      <c r="B282" s="1">
        <f t="shared" si="25"/>
        <v>-2.5</v>
      </c>
      <c r="C282" s="1">
        <f t="shared" si="26"/>
        <v>0</v>
      </c>
      <c r="D282" s="1">
        <f t="shared" si="22"/>
        <v>-3900</v>
      </c>
      <c r="E282" s="1">
        <f t="shared" si="23"/>
        <v>2300</v>
      </c>
    </row>
    <row r="283" spans="1:5" ht="15.5" customHeight="1" x14ac:dyDescent="0.25">
      <c r="A283" s="3" t="str">
        <f>IF(ids!A282&lt;&gt;"",ids!A282,"")</f>
        <v/>
      </c>
      <c r="B283" s="1">
        <f t="shared" si="25"/>
        <v>-2.5</v>
      </c>
      <c r="C283" s="1">
        <f t="shared" si="26"/>
        <v>0</v>
      </c>
      <c r="D283" s="1">
        <f t="shared" si="22"/>
        <v>-3900</v>
      </c>
      <c r="E283" s="1">
        <f t="shared" si="23"/>
        <v>2300</v>
      </c>
    </row>
    <row r="284" spans="1:5" ht="15.5" customHeight="1" x14ac:dyDescent="0.25">
      <c r="A284" s="3" t="str">
        <f>IF(ids!A283&lt;&gt;"",ids!A283,"")</f>
        <v/>
      </c>
      <c r="B284" s="1">
        <f t="shared" si="25"/>
        <v>-2.5</v>
      </c>
      <c r="C284" s="1">
        <f t="shared" si="26"/>
        <v>0</v>
      </c>
      <c r="D284" s="1">
        <f t="shared" si="22"/>
        <v>-3900</v>
      </c>
      <c r="E284" s="1">
        <f t="shared" si="23"/>
        <v>2300</v>
      </c>
    </row>
    <row r="285" spans="1:5" ht="15.5" customHeight="1" x14ac:dyDescent="0.25">
      <c r="A285" s="3" t="str">
        <f>IF(ids!A284&lt;&gt;"",ids!A284,"")</f>
        <v/>
      </c>
      <c r="B285" s="1">
        <f t="shared" si="25"/>
        <v>-2.5</v>
      </c>
      <c r="C285" s="1">
        <f t="shared" si="26"/>
        <v>0</v>
      </c>
      <c r="D285" s="1">
        <f t="shared" si="22"/>
        <v>-3900</v>
      </c>
      <c r="E285" s="1">
        <f t="shared" si="23"/>
        <v>2300</v>
      </c>
    </row>
    <row r="286" spans="1:5" ht="15.5" customHeight="1" x14ac:dyDescent="0.25">
      <c r="A286" s="3" t="str">
        <f>IF(ids!A285&lt;&gt;"",ids!A285,"")</f>
        <v/>
      </c>
      <c r="B286" s="1">
        <f t="shared" si="25"/>
        <v>-2.5</v>
      </c>
      <c r="C286" s="1">
        <f t="shared" si="26"/>
        <v>0</v>
      </c>
      <c r="D286" s="1">
        <f t="shared" si="22"/>
        <v>-3900</v>
      </c>
      <c r="E286" s="1">
        <f t="shared" si="23"/>
        <v>2300</v>
      </c>
    </row>
    <row r="287" spans="1:5" ht="15.5" customHeight="1" x14ac:dyDescent="0.25">
      <c r="A287" s="3" t="str">
        <f>IF(ids!A286&lt;&gt;"",ids!A286,"")</f>
        <v/>
      </c>
      <c r="B287" s="1">
        <f t="shared" si="25"/>
        <v>-2.5</v>
      </c>
      <c r="C287" s="1">
        <f t="shared" si="26"/>
        <v>0</v>
      </c>
      <c r="D287" s="1">
        <f t="shared" si="22"/>
        <v>-3900</v>
      </c>
      <c r="E287" s="1">
        <f t="shared" si="23"/>
        <v>2300</v>
      </c>
    </row>
    <row r="288" spans="1:5" ht="15.5" customHeight="1" x14ac:dyDescent="0.25">
      <c r="A288" s="3" t="str">
        <f>IF(ids!A287&lt;&gt;"",ids!A287,"")</f>
        <v/>
      </c>
      <c r="B288" s="1">
        <f t="shared" si="25"/>
        <v>-2.5</v>
      </c>
      <c r="C288" s="1">
        <f t="shared" si="26"/>
        <v>0</v>
      </c>
      <c r="D288" s="1">
        <f t="shared" si="22"/>
        <v>-3900</v>
      </c>
      <c r="E288" s="1">
        <f t="shared" si="23"/>
        <v>2300</v>
      </c>
    </row>
    <row r="289" spans="1:5" ht="15.5" customHeight="1" x14ac:dyDescent="0.25">
      <c r="A289" s="3" t="str">
        <f>IF(ids!A288&lt;&gt;"",ids!A288,"")</f>
        <v/>
      </c>
      <c r="B289" s="1">
        <f t="shared" si="25"/>
        <v>-2.5</v>
      </c>
      <c r="C289" s="1">
        <f t="shared" si="26"/>
        <v>0</v>
      </c>
      <c r="D289" s="1">
        <f t="shared" si="22"/>
        <v>-3900</v>
      </c>
      <c r="E289" s="1">
        <f t="shared" si="23"/>
        <v>2300</v>
      </c>
    </row>
    <row r="290" spans="1:5" ht="15.5" customHeight="1" x14ac:dyDescent="0.25">
      <c r="A290" s="3" t="str">
        <f>IF(ids!A289&lt;&gt;"",ids!A289,"")</f>
        <v/>
      </c>
      <c r="B290" s="1">
        <f t="shared" si="25"/>
        <v>-2.5</v>
      </c>
      <c r="C290" s="1">
        <f t="shared" si="26"/>
        <v>0</v>
      </c>
      <c r="D290" s="1">
        <f t="shared" si="22"/>
        <v>-3900</v>
      </c>
      <c r="E290" s="1">
        <f t="shared" si="23"/>
        <v>2300</v>
      </c>
    </row>
    <row r="291" spans="1:5" ht="15.5" customHeight="1" x14ac:dyDescent="0.25">
      <c r="A291" s="3" t="str">
        <f>IF(ids!A290&lt;&gt;"",ids!A290,"")</f>
        <v/>
      </c>
      <c r="B291" s="1">
        <f t="shared" si="25"/>
        <v>-2.5</v>
      </c>
      <c r="C291" s="1">
        <f t="shared" si="26"/>
        <v>0</v>
      </c>
      <c r="D291" s="1">
        <f t="shared" si="22"/>
        <v>-3900</v>
      </c>
      <c r="E291" s="1">
        <f t="shared" si="23"/>
        <v>2300</v>
      </c>
    </row>
    <row r="292" spans="1:5" ht="15.5" customHeight="1" x14ac:dyDescent="0.25">
      <c r="A292" s="3" t="str">
        <f>IF(ids!A291&lt;&gt;"",ids!A291,"")</f>
        <v/>
      </c>
      <c r="B292" s="1">
        <f t="shared" si="25"/>
        <v>-2.5</v>
      </c>
      <c r="C292" s="1">
        <f t="shared" si="26"/>
        <v>0</v>
      </c>
      <c r="D292" s="1">
        <f t="shared" si="22"/>
        <v>-3900</v>
      </c>
      <c r="E292" s="1">
        <f t="shared" si="23"/>
        <v>2300</v>
      </c>
    </row>
    <row r="293" spans="1:5" ht="15.5" customHeight="1" x14ac:dyDescent="0.25">
      <c r="A293" s="3" t="str">
        <f>IF(ids!A292&lt;&gt;"",ids!A292,"")</f>
        <v/>
      </c>
      <c r="B293" s="1">
        <f t="shared" si="25"/>
        <v>-2.5</v>
      </c>
      <c r="C293" s="1">
        <f t="shared" si="26"/>
        <v>0</v>
      </c>
      <c r="D293" s="1">
        <f t="shared" si="22"/>
        <v>-3900</v>
      </c>
      <c r="E293" s="1">
        <f t="shared" si="23"/>
        <v>2300</v>
      </c>
    </row>
    <row r="294" spans="1:5" ht="15.5" customHeight="1" x14ac:dyDescent="0.25">
      <c r="A294" s="3" t="str">
        <f>IF(ids!A293&lt;&gt;"",ids!A293,"")</f>
        <v/>
      </c>
      <c r="B294" s="1">
        <f t="shared" si="25"/>
        <v>-2.5</v>
      </c>
      <c r="C294" s="1">
        <f t="shared" si="26"/>
        <v>0</v>
      </c>
      <c r="D294" s="1">
        <f t="shared" si="22"/>
        <v>-3900</v>
      </c>
      <c r="E294" s="1">
        <f t="shared" si="23"/>
        <v>2300</v>
      </c>
    </row>
    <row r="295" spans="1:5" ht="15.5" customHeight="1" x14ac:dyDescent="0.25">
      <c r="A295" s="3" t="str">
        <f>IF(ids!A294&lt;&gt;"",ids!A294,"")</f>
        <v/>
      </c>
      <c r="B295" s="1">
        <f t="shared" si="25"/>
        <v>-2.5</v>
      </c>
      <c r="C295" s="1">
        <f t="shared" si="26"/>
        <v>0</v>
      </c>
      <c r="D295" s="1">
        <f t="shared" si="22"/>
        <v>-3900</v>
      </c>
      <c r="E295" s="1">
        <f t="shared" si="23"/>
        <v>2300</v>
      </c>
    </row>
    <row r="296" spans="1:5" ht="15.5" customHeight="1" x14ac:dyDescent="0.25">
      <c r="A296" s="3" t="str">
        <f>IF(ids!A295&lt;&gt;"",ids!A295,"")</f>
        <v/>
      </c>
      <c r="B296" s="1">
        <f t="shared" si="25"/>
        <v>-2.5</v>
      </c>
      <c r="C296" s="1">
        <f t="shared" si="26"/>
        <v>0</v>
      </c>
      <c r="D296" s="1">
        <f t="shared" si="22"/>
        <v>-3900</v>
      </c>
      <c r="E296" s="1">
        <f t="shared" si="23"/>
        <v>2300</v>
      </c>
    </row>
    <row r="297" spans="1:5" ht="15.5" customHeight="1" x14ac:dyDescent="0.25">
      <c r="A297" s="3" t="str">
        <f>IF(ids!A296&lt;&gt;"",ids!A296,"")</f>
        <v/>
      </c>
      <c r="B297" s="1">
        <f t="shared" si="25"/>
        <v>-2.5</v>
      </c>
      <c r="C297" s="1">
        <f t="shared" si="26"/>
        <v>0</v>
      </c>
      <c r="D297" s="1">
        <f t="shared" si="22"/>
        <v>-3900</v>
      </c>
      <c r="E297" s="1">
        <f t="shared" si="23"/>
        <v>2300</v>
      </c>
    </row>
    <row r="298" spans="1:5" ht="15.5" customHeight="1" x14ac:dyDescent="0.25">
      <c r="A298" s="3" t="str">
        <f>IF(ids!A297&lt;&gt;"",ids!A297,"")</f>
        <v/>
      </c>
      <c r="B298" s="1">
        <f t="shared" si="25"/>
        <v>-2.5</v>
      </c>
      <c r="C298" s="1">
        <f t="shared" si="26"/>
        <v>0</v>
      </c>
      <c r="D298" s="1">
        <f t="shared" si="22"/>
        <v>-3900</v>
      </c>
      <c r="E298" s="1">
        <f t="shared" si="23"/>
        <v>2300</v>
      </c>
    </row>
    <row r="299" spans="1:5" ht="15.5" customHeight="1" x14ac:dyDescent="0.25">
      <c r="A299" s="3" t="str">
        <f>IF(ids!A298&lt;&gt;"",ids!A298,"")</f>
        <v/>
      </c>
      <c r="B299" s="1">
        <f t="shared" si="25"/>
        <v>-2.5</v>
      </c>
      <c r="C299" s="1">
        <f t="shared" si="26"/>
        <v>0</v>
      </c>
      <c r="D299" s="1">
        <f t="shared" si="22"/>
        <v>-3900</v>
      </c>
      <c r="E299" s="1">
        <f t="shared" si="23"/>
        <v>2300</v>
      </c>
    </row>
    <row r="300" spans="1:5" ht="15.5" customHeight="1" x14ac:dyDescent="0.25">
      <c r="A300" s="3" t="str">
        <f>IF(ids!A299&lt;&gt;"",ids!A299,"")</f>
        <v/>
      </c>
      <c r="B300" s="1">
        <f t="shared" si="25"/>
        <v>-2.5</v>
      </c>
      <c r="C300" s="1">
        <f t="shared" si="26"/>
        <v>0</v>
      </c>
      <c r="D300" s="1">
        <f t="shared" si="22"/>
        <v>-3900</v>
      </c>
      <c r="E300" s="1">
        <f t="shared" si="23"/>
        <v>2300</v>
      </c>
    </row>
    <row r="301" spans="1:5" ht="15.5" customHeight="1" x14ac:dyDescent="0.25"/>
    <row r="302" spans="1:5" ht="15.5" customHeight="1" x14ac:dyDescent="0.25"/>
    <row r="303" spans="1:5" ht="15.5" customHeight="1" x14ac:dyDescent="0.25"/>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O300"/>
  <sheetViews>
    <sheetView tabSelected="1" workbookViewId="0">
      <pane xSplit="1" ySplit="2" topLeftCell="B12" activePane="bottomRight" state="frozen"/>
      <selection pane="topRight" activeCell="B1" sqref="B1"/>
      <selection pane="bottomLeft" activeCell="A3" sqref="A3"/>
      <selection pane="bottomRight" activeCell="N237" sqref="N237"/>
    </sheetView>
  </sheetViews>
  <sheetFormatPr defaultRowHeight="14.5" x14ac:dyDescent="0.35"/>
  <cols>
    <col min="1" max="1" width="31.36328125" customWidth="1"/>
    <col min="4" max="4" width="21" customWidth="1"/>
    <col min="5" max="5" width="44.54296875" customWidth="1"/>
    <col min="6" max="6" width="13.90625" bestFit="1" customWidth="1"/>
    <col min="7" max="7" width="25.6328125" customWidth="1"/>
    <col min="8" max="8" width="19.08984375" customWidth="1"/>
    <col min="9" max="10" width="11.81640625" customWidth="1"/>
    <col min="11" max="11" width="19.08984375" customWidth="1"/>
    <col min="12" max="13" width="11.81640625" customWidth="1"/>
    <col min="14" max="14" width="29.7265625" bestFit="1" customWidth="1"/>
    <col min="15" max="15" width="87.26953125" customWidth="1"/>
  </cols>
  <sheetData>
    <row r="1" spans="1:15" x14ac:dyDescent="0.35">
      <c r="A1" t="s">
        <v>282</v>
      </c>
      <c r="B1" s="25" t="s">
        <v>460</v>
      </c>
      <c r="C1" s="25"/>
      <c r="H1" s="26" t="s">
        <v>280</v>
      </c>
      <c r="I1" s="26"/>
      <c r="J1" s="26"/>
      <c r="K1" s="26" t="s">
        <v>281</v>
      </c>
      <c r="L1" s="26"/>
      <c r="M1" s="26"/>
    </row>
    <row r="2" spans="1:15" x14ac:dyDescent="0.35">
      <c r="A2" t="s">
        <v>277</v>
      </c>
      <c r="B2" t="s">
        <v>115</v>
      </c>
      <c r="C2" t="s">
        <v>116</v>
      </c>
      <c r="D2" t="s">
        <v>278</v>
      </c>
      <c r="E2" t="s">
        <v>279</v>
      </c>
      <c r="F2" t="s">
        <v>391</v>
      </c>
      <c r="G2" t="s">
        <v>323</v>
      </c>
      <c r="H2" t="s">
        <v>284</v>
      </c>
      <c r="I2" t="s">
        <v>286</v>
      </c>
      <c r="J2" t="s">
        <v>287</v>
      </c>
      <c r="K2" t="s">
        <v>285</v>
      </c>
      <c r="L2" t="s">
        <v>288</v>
      </c>
      <c r="M2" t="s">
        <v>289</v>
      </c>
      <c r="N2" t="s">
        <v>326</v>
      </c>
      <c r="O2" t="s">
        <v>320</v>
      </c>
    </row>
    <row r="3" spans="1:15" x14ac:dyDescent="0.35">
      <c r="A3" t="str">
        <f>IF(ids!A2&lt;&gt;"",ids!A2,"")</f>
        <v>deprecated</v>
      </c>
      <c r="B3">
        <f>VLOOKUP(Table1[[#This Row],[id]],Outline!$A$3:$C$300,2,FALSE)</f>
        <v>-2</v>
      </c>
      <c r="C3">
        <f>VLOOKUP(Table1[[#This Row],[id]],Outline!$A$3:$C$300,3,FALSE)</f>
        <v>23</v>
      </c>
      <c r="D3" t="s">
        <v>295</v>
      </c>
      <c r="E3" t="s">
        <v>296</v>
      </c>
      <c r="F3" s="35"/>
      <c r="H3" t="s">
        <v>0</v>
      </c>
      <c r="I3" t="s">
        <v>290</v>
      </c>
      <c r="J3" t="s">
        <v>291</v>
      </c>
      <c r="N3" t="s">
        <v>321</v>
      </c>
      <c r="O3"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deprecated
    tier = -2
    title = #LOC_KTT_deprecated_Title // Deprecated
    description = #LOC_KTT_deprecated_Description // These are parts that don't quite fit in.
    cost = 10001
    hideEmpty = True
    nodeName = ktt_deprecated
    anyToUnlock = False
    icon = KiwiTechTree/Icons/ktt_icon_deprecated
    pos = -3800,1150,0
    scale = 0.6
    Parent
    {
        parentID = start
        lineFrom = LEFT
        lineTo = RIGHT
    }
}</v>
      </c>
    </row>
    <row r="4" spans="1:15" x14ac:dyDescent="0.35">
      <c r="A4" t="str">
        <f>IF(ids!A3&lt;&gt;"",ids!A3,"")</f>
        <v>generalLaunchPad</v>
      </c>
      <c r="B4">
        <f>VLOOKUP(Table1[[#This Row],[id]],Outline!$A$3:$C$300,2,FALSE)</f>
        <v>-1</v>
      </c>
      <c r="C4">
        <f>VLOOKUP(Table1[[#This Row],[id]],Outline!$A$3:$C$300,3,FALSE)</f>
        <v>17</v>
      </c>
      <c r="D4" t="s">
        <v>297</v>
      </c>
      <c r="E4" t="s">
        <v>312</v>
      </c>
      <c r="F4" s="35"/>
      <c r="G4" t="s">
        <v>317</v>
      </c>
      <c r="H4" t="s">
        <v>0</v>
      </c>
      <c r="I4" t="s">
        <v>290</v>
      </c>
      <c r="J4" t="s">
        <v>291</v>
      </c>
      <c r="N4" t="s">
        <v>319</v>
      </c>
      <c r="O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generalLaunchPad
    tier = -1
    title = #LOC_KTT_generalLaunchPad_Title // General Launch Bases
    description = #LOC_KTT_generalLaunchPad_Description // Modular Launch Pads General Launch Base parts.
    cost = 15
    hideEmpty = True
    nodeName = ktt_generalLaunchPad
    anyToUnlock = False
    icon = RDicon_rocketry-heavy
    pos = -3600,1450,0
    scale = 0.6
    Parent
    {
        parentID = start
        lineFrom = LEFT
        lineTo = RIGHT
    }
}</v>
      </c>
    </row>
    <row r="5" spans="1:15" x14ac:dyDescent="0.35">
      <c r="A5" t="str">
        <f>IF(ids!A4&lt;&gt;"",ids!A4,"")</f>
        <v>launchPlates</v>
      </c>
      <c r="B5">
        <f>VLOOKUP(Table1[[#This Row],[id]],Outline!$A$3:$C$300,2,FALSE)</f>
        <v>-1</v>
      </c>
      <c r="C5">
        <f>VLOOKUP(Table1[[#This Row],[id]],Outline!$A$3:$C$300,3,FALSE)</f>
        <v>19</v>
      </c>
      <c r="D5" t="s">
        <v>298</v>
      </c>
      <c r="E5" t="s">
        <v>311</v>
      </c>
      <c r="F5" s="35"/>
      <c r="G5" t="s">
        <v>316</v>
      </c>
      <c r="H5" t="s">
        <v>0</v>
      </c>
      <c r="I5" t="s">
        <v>290</v>
      </c>
      <c r="J5" t="s">
        <v>291</v>
      </c>
      <c r="N5" t="s">
        <v>319</v>
      </c>
      <c r="O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launchPlates
    tier = -1
    title = #LOC_KTT_launchPlates_Title // Launch Plates
    description = #LOC_KTT_launchPlates_Description // Modular Launch Pads Launch Plate parts.
    cost = 15
    hideEmpty = True
    nodeName = ktt_launchPlates
    anyToUnlock = False
    icon = RDicon_rocketry-general
    pos = -3600,1350,0
    scale = 0.6
    Parent
    {
        parentID = start
        lineFrom = LEFT
        lineTo = RIGHT
    }
}</v>
      </c>
    </row>
    <row r="6" spans="1:15" x14ac:dyDescent="0.35">
      <c r="A6" t="str">
        <f>IF(ids!A5&lt;&gt;"",ids!A5,"")</f>
        <v>launchStands</v>
      </c>
      <c r="B6">
        <f>VLOOKUP(Table1[[#This Row],[id]],Outline!$A$3:$C$300,2,FALSE)</f>
        <v>-1</v>
      </c>
      <c r="C6">
        <f>VLOOKUP(Table1[[#This Row],[id]],Outline!$A$3:$C$300,3,FALSE)</f>
        <v>21</v>
      </c>
      <c r="D6" t="s">
        <v>299</v>
      </c>
      <c r="E6" t="s">
        <v>310</v>
      </c>
      <c r="F6" s="35"/>
      <c r="G6" t="s">
        <v>316</v>
      </c>
      <c r="H6" t="s">
        <v>0</v>
      </c>
      <c r="I6" t="s">
        <v>290</v>
      </c>
      <c r="J6" t="s">
        <v>291</v>
      </c>
      <c r="N6" t="s">
        <v>319</v>
      </c>
      <c r="O6"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launchStands
    tier = -1
    title = #LOC_KTT_launchStands_Title // Launch Stands
    description = #LOC_KTT_launchStands_Description // Modular Launch Pads Launch Stand parts.
    cost = 15
    hideEmpty = True
    nodeName = ktt_launchStands
    anyToUnlock = False
    icon = RDicon_rocketry-general
    pos = -3600,1250,0
    scale = 0.6
    Parent
    {
        parentID = start
        lineFrom = LEFT
        lineTo = RIGHT
    }
}</v>
      </c>
    </row>
    <row r="7" spans="1:15" x14ac:dyDescent="0.35">
      <c r="A7" t="str">
        <f>IF(ids!A6&lt;&gt;"",ids!A6,"")</f>
        <v>soyuzLaunchBase</v>
      </c>
      <c r="B7">
        <f>VLOOKUP(Table1[[#This Row],[id]],Outline!$A$3:$C$300,2,FALSE)</f>
        <v>-1</v>
      </c>
      <c r="C7">
        <f>VLOOKUP(Table1[[#This Row],[id]],Outline!$A$3:$C$300,3,FALSE)</f>
        <v>25</v>
      </c>
      <c r="D7" t="s">
        <v>308</v>
      </c>
      <c r="E7" t="s">
        <v>313</v>
      </c>
      <c r="F7" s="35"/>
      <c r="G7" t="s">
        <v>317</v>
      </c>
      <c r="H7" t="s">
        <v>0</v>
      </c>
      <c r="I7" t="s">
        <v>290</v>
      </c>
      <c r="J7" t="s">
        <v>291</v>
      </c>
      <c r="N7" t="s">
        <v>319</v>
      </c>
      <c r="O7"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soyuzLaunchBase
    tier = -1
    title = #LOC_KTT_soyuzLaunchBase_Title // Soyuz Launch Base
    description = #LOC_KTT_soyuzLaunchBase_Description // Modular Launch Pads Soyuz Launch Base parts.
    cost = 15
    hideEmpty = True
    nodeName = ktt_soyuzLaunchBase
    anyToUnlock = False
    icon = RDicon_rocketry-heavy
    pos = -3600,1050,0
    scale = 0.6
    Parent
    {
        parentID = start
        lineFrom = LEFT
        lineTo = RIGHT
    }
}</v>
      </c>
    </row>
    <row r="8" spans="1:15" x14ac:dyDescent="0.35">
      <c r="A8" t="str">
        <f>IF(ids!A7&lt;&gt;"",ids!A7,"")</f>
        <v>saturnLaunchPad</v>
      </c>
      <c r="B8">
        <f>VLOOKUP(Table1[[#This Row],[id]],Outline!$A$3:$C$300,2,FALSE)</f>
        <v>-1</v>
      </c>
      <c r="C8">
        <f>VLOOKUP(Table1[[#This Row],[id]],Outline!$A$3:$C$300,3,FALSE)</f>
        <v>27</v>
      </c>
      <c r="D8" t="s">
        <v>307</v>
      </c>
      <c r="E8" t="s">
        <v>314</v>
      </c>
      <c r="F8" s="35"/>
      <c r="G8" t="s">
        <v>318</v>
      </c>
      <c r="H8" t="s">
        <v>0</v>
      </c>
      <c r="I8" t="s">
        <v>290</v>
      </c>
      <c r="J8" t="s">
        <v>291</v>
      </c>
      <c r="N8" t="s">
        <v>319</v>
      </c>
      <c r="O8"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saturnLaunchPad
    tier = -1
    title = #LOC_KTT_saturnLaunchPad_Title // Saturn Launch Pad
    description = #LOC_KTT_saturnLaunchPad_Description // Modular Launch Pads Saturn Mobile Launcher parts.
    cost = 15
    hideEmpty = True
    nodeName = ktt_saturnLaunchPad
    anyToUnlock = False
    icon = RDicon_rocketry-veryHeavy
    pos = -3600,950,0
    scale = 0.6
    Parent
    {
        parentID = start
        lineFrom = LEFT
        lineTo = RIGHT
    }
}</v>
      </c>
    </row>
    <row r="9" spans="1:15" x14ac:dyDescent="0.35">
      <c r="A9" t="str">
        <f>IF(ids!A8&lt;&gt;"",ids!A8,"")</f>
        <v>shuttleLaunchPad</v>
      </c>
      <c r="B9">
        <f>VLOOKUP(Table1[[#This Row],[id]],Outline!$A$3:$C$300,2,FALSE)</f>
        <v>-1</v>
      </c>
      <c r="C9">
        <f>VLOOKUP(Table1[[#This Row],[id]],Outline!$A$3:$C$300,3,FALSE)</f>
        <v>29</v>
      </c>
      <c r="D9" t="s">
        <v>309</v>
      </c>
      <c r="E9" t="s">
        <v>315</v>
      </c>
      <c r="F9" s="35"/>
      <c r="G9" t="s">
        <v>318</v>
      </c>
      <c r="H9" t="s">
        <v>0</v>
      </c>
      <c r="I9" t="s">
        <v>290</v>
      </c>
      <c r="J9" t="s">
        <v>291</v>
      </c>
      <c r="N9" t="s">
        <v>319</v>
      </c>
      <c r="O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shuttleLaunchPad
    tier = -1
    title = #LOC_KTT_shuttleLaunchPad_Title // Shuttle Launch Pad
    description = #LOC_KTT_shuttleLaunchPad_Description // Modular Launch Pads Space Shuttle launcher parts.
    cost = 15
    hideEmpty = True
    nodeName = ktt_shuttleLaunchPad
    anyToUnlock = False
    icon = RDicon_rocketry-veryHeavy
    pos = -3600,850,0
    scale = 0.6
    Parent
    {
        parentID = start
        lineFrom = LEFT
        lineTo = RIGHT
    }
}</v>
      </c>
    </row>
    <row r="10" spans="1:15" x14ac:dyDescent="0.35">
      <c r="A10" s="28" t="str">
        <f>IF(ids!A9&lt;&gt;"",ids!A9,"")</f>
        <v>basicLaunchStands</v>
      </c>
      <c r="B10">
        <f>VLOOKUP(Table1[[#This Row],[id]],Outline!$A$3:$C$300,2,FALSE)</f>
        <v>0.5</v>
      </c>
      <c r="C10">
        <f>VLOOKUP(Table1[[#This Row],[id]],Outline!$A$3:$C$300,3,FALSE)</f>
        <v>21</v>
      </c>
      <c r="D10" t="s">
        <v>330</v>
      </c>
      <c r="E10" t="s">
        <v>340</v>
      </c>
      <c r="F10" s="35"/>
      <c r="H10" t="s">
        <v>0</v>
      </c>
      <c r="I10" t="s">
        <v>291</v>
      </c>
      <c r="J10" t="s">
        <v>290</v>
      </c>
      <c r="N10" t="s">
        <v>322</v>
      </c>
      <c r="O10"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RDNode:NEEDS[ModularLaunchPads,KiwiTechTree]
{
    id = basicLaunchStands
    tier = 0.5
    title = #LOC_KTT_basicLaunchStands_Title // Basic Launch Stands
    description = #LOC_KTT_basicLaunchStands_Description // Modula Launch Stands for early rockets
    cost = 5
    hideEmpty = True
    nodeName = ktt_basicLaunchStands
    anyToUnlock = False
    icon = KiwiTechTree/Icons/ktt_icon_basicLaunchStands
    pos = -3300,1250,0
    scale = 0.6
    Parent
    {
        parentID = start
        lineFrom = RIGHT
        lineTo = LEFT
    }
}</v>
      </c>
    </row>
    <row r="11" spans="1:15" x14ac:dyDescent="0.35">
      <c r="A11" t="str">
        <f>IF(ids!A10&lt;&gt;"",ids!A10,"")</f>
        <v>start</v>
      </c>
      <c r="B11">
        <f>VLOOKUP(Table1[[#This Row],[id]],Outline!$A$3:$C$300,2,FALSE)</f>
        <v>0</v>
      </c>
      <c r="C11">
        <f>VLOOKUP(Table1[[#This Row],[id]],Outline!$A$3:$C$300,3,FALSE)</f>
        <v>23</v>
      </c>
      <c r="D11" t="s">
        <v>324</v>
      </c>
      <c r="E11" t="s">
        <v>325</v>
      </c>
      <c r="F11" s="35"/>
      <c r="N11" t="s">
        <v>327</v>
      </c>
      <c r="O11"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start
    tier = 0
    title = #autoLOC_501020 //#autoLOC_501020 = Start
    description = #autoLOC_501021 //#autoLOC_501021 = The technology we started out with.
    cost = 0
    hideEmpty = True
    nodeName = ktt_start
    anyToUnlock = False
    icon = KiwiTechTree/Icons/ktt_icon_start
    pos = -3400,1150,0
    scale = 0.6
}</v>
      </c>
    </row>
    <row r="12" spans="1:15" x14ac:dyDescent="0.35">
      <c r="A12" t="str">
        <f>IF(ids!A11&lt;&gt;"",ids!A11,"")</f>
        <v>otherParts</v>
      </c>
      <c r="B12">
        <f>VLOOKUP(Table1[[#This Row],[id]],Outline!$A$3:$C$300,2,FALSE)</f>
        <v>0.5</v>
      </c>
      <c r="C12">
        <f>VLOOKUP(Table1[[#This Row],[id]],Outline!$A$3:$C$300,3,FALSE)</f>
        <v>22</v>
      </c>
      <c r="D12" t="s">
        <v>300</v>
      </c>
      <c r="E12" t="s">
        <v>341</v>
      </c>
      <c r="F12" s="35"/>
      <c r="H12" t="s">
        <v>0</v>
      </c>
      <c r="I12" t="s">
        <v>291</v>
      </c>
      <c r="J12" t="s">
        <v>290</v>
      </c>
      <c r="N12" t="s">
        <v>321</v>
      </c>
      <c r="O1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otherParts
    tier = 0.5
    title = #LOC_KTT_otherParts_Title // Other Parts
    description = #LOC_KTT_otherParts_Description // A place for everything and everything in it's place.
    cost = 5
    hideEmpty = True
    nodeName = ktt_otherParts
    anyToUnlock = False
    icon = KiwiTechTree/Icons/ktt_icon_otherParts
    pos = -3300,1200,0
    scale = 0.6
    Parent
    {
        parentID = start
        lineFrom = RIGHT
        lineTo = LEFT
    }
}</v>
      </c>
    </row>
    <row r="13" spans="1:15" x14ac:dyDescent="0.35">
      <c r="A13" t="str">
        <f>IF(ids!A12&lt;&gt;"",ids!A12,"")</f>
        <v>groundVehicles</v>
      </c>
      <c r="B13">
        <f>VLOOKUP(Table1[[#This Row],[id]],Outline!$A$3:$C$300,2,FALSE)</f>
        <v>0.5</v>
      </c>
      <c r="C13">
        <f>VLOOKUP(Table1[[#This Row],[id]],Outline!$A$3:$C$300,3,FALSE)</f>
        <v>24</v>
      </c>
      <c r="D13" t="s">
        <v>301</v>
      </c>
      <c r="E13" t="s">
        <v>342</v>
      </c>
      <c r="F13" s="35"/>
      <c r="N13" t="s">
        <v>343</v>
      </c>
      <c r="O1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True
    nodeName = ktt_groundVehicles
    anyToUnlock = False
    icon = KiwiTechTree/Icons/ktt_icon_groundVehicles
    pos = -3300,1100,0
    scale = 0.6
}</v>
      </c>
    </row>
    <row r="14" spans="1:15" x14ac:dyDescent="0.35">
      <c r="A14" t="str">
        <f>IF(ids!A13&lt;&gt;"",ids!A13,"")</f>
        <v>soundingRockets</v>
      </c>
      <c r="B14">
        <f>VLOOKUP(Table1[[#This Row],[id]],Outline!$A$3:$C$300,2,FALSE)</f>
        <v>1</v>
      </c>
      <c r="C14">
        <f>VLOOKUP(Table1[[#This Row],[id]],Outline!$A$3:$C$300,3,FALSE)</f>
        <v>15</v>
      </c>
      <c r="D14" t="s">
        <v>302</v>
      </c>
      <c r="E14" t="s">
        <v>344</v>
      </c>
      <c r="F14" s="35"/>
      <c r="H14" t="s">
        <v>0</v>
      </c>
      <c r="I14" t="s">
        <v>291</v>
      </c>
      <c r="J14" t="s">
        <v>290</v>
      </c>
      <c r="N14" t="s">
        <v>321</v>
      </c>
      <c r="O1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soundingRockets
    tier = 1
    title = #LOC_KTT_soundingRockets_Title // Sounding Rockets
    description = #LOC_KTT_soundingRockets_Description // Early Solid Rockets are critical to show that our space program is awesome sauce.
    cost = 5
    hideEmpty = True
    nodeName = ktt_soundingRockets
    anyToUnlock = False
    icon = KiwiTechTree/Icons/ktt_icon_soundingRockets
    pos = -3200,1550,0
    scale = 0.6
    Parent
    {
        parentID = start
        lineFrom = RIGHT
        lineTo = LEFT
    }
}</v>
      </c>
    </row>
    <row r="15" spans="1:15" x14ac:dyDescent="0.35">
      <c r="A15" s="28" t="str">
        <f>IF(ids!A14&lt;&gt;"",ids!A14,"")</f>
        <v>earlyConstruction</v>
      </c>
      <c r="B15">
        <f>VLOOKUP(Table1[[#This Row],[id]],Outline!$A$3:$C$300,2,FALSE)</f>
        <v>1</v>
      </c>
      <c r="C15">
        <f>VLOOKUP(Table1[[#This Row],[id]],Outline!$A$3:$C$300,3,FALSE)</f>
        <v>19</v>
      </c>
      <c r="D15" t="s">
        <v>303</v>
      </c>
      <c r="E15" t="s">
        <v>345</v>
      </c>
      <c r="F15" s="35"/>
      <c r="H15" t="s">
        <v>0</v>
      </c>
      <c r="I15" t="s">
        <v>291</v>
      </c>
      <c r="J15" t="s">
        <v>290</v>
      </c>
      <c r="N15" t="s">
        <v>321</v>
      </c>
      <c r="O1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earlyConstruction
    tier = 1
    title = #LOC_KTT_earlyConstruction_Title // Early Construction
    description = #LOC_KTT_earlyConstruction_Description // We have some high quality duct tape holding these parts together!
    cost = 5
    hideEmpty = True
    nodeName = ktt_earlyConstruction
    anyToUnlock = False
    icon = KiwiTechTree/Icons/ktt_icon_earlyConstruction
    pos = -3200,1350,0
    scale = 0.6
    Parent
    {
        parentID = start
        lineFrom = RIGHT
        lineTo = LEFT
    }
}</v>
      </c>
    </row>
    <row r="16" spans="1:15" x14ac:dyDescent="0.35">
      <c r="A16" s="28" t="str">
        <f>IF(ids!A15&lt;&gt;"",ids!A15,"")</f>
        <v>firstFlight</v>
      </c>
      <c r="B16">
        <f>VLOOKUP(Table1[[#This Row],[id]],Outline!$A$3:$C$300,2,FALSE)</f>
        <v>1</v>
      </c>
      <c r="C16">
        <f>VLOOKUP(Table1[[#This Row],[id]],Outline!$A$3:$C$300,3,FALSE)</f>
        <v>23</v>
      </c>
      <c r="D16" t="s">
        <v>304</v>
      </c>
      <c r="E16" t="s">
        <v>346</v>
      </c>
      <c r="F16" s="35"/>
      <c r="H16" t="s">
        <v>0</v>
      </c>
      <c r="I16" t="s">
        <v>291</v>
      </c>
      <c r="J16" t="s">
        <v>290</v>
      </c>
      <c r="N16" t="s">
        <v>321</v>
      </c>
      <c r="O1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firstFlight
    tier = 1
    title = #LOC_KTT_firstFlight_Title // First Flight
    description = #LOC_KTT_firstFlight_Description // The first flight (after several large explosions)
    cost = 5
    hideEmpty = True
    nodeName = ktt_firstFlight
    anyToUnlock = False
    icon = KiwiTechTree/Icons/ktt_icon_firstFlight
    pos = -3200,1150,0
    scale = 0.6
    Parent
    {
        parentID = start
        lineFrom = RIGHT
        lineTo = LEFT
    }
}</v>
      </c>
    </row>
    <row r="17" spans="1:15" x14ac:dyDescent="0.35">
      <c r="A17" s="28" t="str">
        <f>IF(ids!A16&lt;&gt;"",ids!A16,"")</f>
        <v>algebra</v>
      </c>
      <c r="B17">
        <f>VLOOKUP(Table1[[#This Row],[id]],Outline!$A$3:$C$300,2,FALSE)</f>
        <v>1</v>
      </c>
      <c r="C17">
        <f>VLOOKUP(Table1[[#This Row],[id]],Outline!$A$3:$C$300,3,FALSE)</f>
        <v>31</v>
      </c>
      <c r="D17" t="s">
        <v>331</v>
      </c>
      <c r="E17" t="s">
        <v>347</v>
      </c>
      <c r="F17" s="35"/>
      <c r="H17" t="s">
        <v>0</v>
      </c>
      <c r="I17" t="s">
        <v>291</v>
      </c>
      <c r="J17" t="s">
        <v>290</v>
      </c>
      <c r="N17" t="s">
        <v>321</v>
      </c>
      <c r="O1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all things simultaneously!?
    cost = 5
    hideEmpty = True
    nodeName = ktt_algebra
    anyToUnlock = False
    icon = KiwiTechTree/Icons/ktt_icon_algebra
    pos = -3200,750,0
    scale = 0.6
    Parent
    {
        parentID = start
        lineFrom = RIGHT
        lineTo = LEFT
    }
}</v>
      </c>
    </row>
    <row r="18" spans="1:15" x14ac:dyDescent="0.35">
      <c r="A18" s="28" t="str">
        <f>IF(ids!A17&lt;&gt;"",ids!A17,"")</f>
        <v>basicHypergolicRocketry</v>
      </c>
      <c r="B18">
        <f>VLOOKUP(Table1[[#This Row],[id]],Outline!$A$3:$C$300,2,FALSE)</f>
        <v>1.5</v>
      </c>
      <c r="C18">
        <f>VLOOKUP(Table1[[#This Row],[id]],Outline!$A$3:$C$300,3,FALSE)</f>
        <v>14</v>
      </c>
      <c r="D18" t="s">
        <v>332</v>
      </c>
      <c r="E18" s="38"/>
      <c r="F18" s="37" t="s">
        <v>393</v>
      </c>
      <c r="H18" t="s">
        <v>6</v>
      </c>
      <c r="I18" t="s">
        <v>291</v>
      </c>
      <c r="J18" t="s">
        <v>290</v>
      </c>
      <c r="N18" t="s">
        <v>321</v>
      </c>
      <c r="O18"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basicHypergolicRocketry
    tier = 1.5
    title = #LOC_KTT_basicHypergolicRocketry_Title // Basic Hypergolic Rocketry
    description = #LOC_KTT_basicHypergolicRocketry_Description // 
    cost = 8
    hideEmpty = True
    nodeName = ktt_basicHypergolicRocketry
    anyToUnlock = True
    icon = KiwiTechTree/Icons/ktt_icon_basicHypergolicRocketry
    pos = -3100,1600,0
    scale = 0.6
    Parent
    {
        parentID = soundingRockets
        lineFrom = RIGHT
        lineTo = LEFT
    }
}</v>
      </c>
    </row>
    <row r="19" spans="1:15" x14ac:dyDescent="0.35">
      <c r="A19" s="28" t="str">
        <f>IF(ids!A18&lt;&gt;"",ids!A18,"")</f>
        <v>primitiveFlightControl</v>
      </c>
      <c r="B19">
        <f>VLOOKUP(Table1[[#This Row],[id]],Outline!$A$3:$C$300,2,FALSE)</f>
        <v>1</v>
      </c>
      <c r="C19">
        <f>VLOOKUP(Table1[[#This Row],[id]],Outline!$A$3:$C$300,3,FALSE)</f>
        <v>10</v>
      </c>
      <c r="D19" t="s">
        <v>333</v>
      </c>
      <c r="E19" t="s">
        <v>363</v>
      </c>
      <c r="F19" s="35"/>
      <c r="H19" t="s">
        <v>6</v>
      </c>
      <c r="I19" t="s">
        <v>291</v>
      </c>
      <c r="J19" t="s">
        <v>290</v>
      </c>
      <c r="N19" t="s">
        <v>321</v>
      </c>
      <c r="O1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primitiveFlightControl
    tier = 1
    title = #LOC_KTT_primitiveFlightControl_Title // Primitive Flight Control
    description = #LOC_KTT_primitiveFlightControl_Description // These thrusters have a chance to keep your rocket under control, in the right circumstances.
    cost = 5
    hideEmpty = True
    nodeName = ktt_primitiveFlightControl
    anyToUnlock = False
    icon = KiwiTechTree/Icons/ktt_icon_primitiveFlightControl
    pos = -3200,1800,0
    scale = 0.6
    Parent
    {
        parentID = soundingRockets
        lineFrom = RIGHT
        lineTo = LEFT
    }
}</v>
      </c>
    </row>
    <row r="20" spans="1:15" x14ac:dyDescent="0.35">
      <c r="A20" s="28" t="str">
        <f>IF(ids!A19&lt;&gt;"",ids!A19,"")</f>
        <v>primitiveBoosters</v>
      </c>
      <c r="B20">
        <f>VLOOKUP(Table1[[#This Row],[id]],Outline!$A$3:$C$300,2,FALSE)</f>
        <v>2</v>
      </c>
      <c r="C20">
        <f>VLOOKUP(Table1[[#This Row],[id]],Outline!$A$3:$C$300,3,FALSE)</f>
        <v>12</v>
      </c>
      <c r="D20" t="s">
        <v>404</v>
      </c>
      <c r="E20" t="s">
        <v>362</v>
      </c>
      <c r="F20" s="35"/>
      <c r="H20" t="s">
        <v>6</v>
      </c>
      <c r="I20" t="s">
        <v>291</v>
      </c>
      <c r="J20" t="s">
        <v>290</v>
      </c>
      <c r="N20" t="s">
        <v>321</v>
      </c>
      <c r="O20"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primitiveBoosters
    tier = 2
    title = #LOC_KTT_primitiveBoosters_Title // Primitive Solid Rocket Boosters
    description = #LOC_KTT_primitiveBoosters_Description // I think it's gonna be a long, long time til touch down brings me round again to find I'm not the Kerbal they think I am at home.
    cost = 10
    hideEmpty = True
    nodeName = ktt_primitiveBoosters
    anyToUnlock = False
    icon = KiwiTechTree/Icons/ktt_icon_primitiveBoosters
    pos = -3000,1700,0
    scale = 0.6
    Parent
    {
        parentID = soundingRockets
        lineFrom = RIGHT
        lineTo = LEFT
    }
}</v>
      </c>
    </row>
    <row r="21" spans="1:15" x14ac:dyDescent="0.35">
      <c r="A21" t="str">
        <f>IF(ids!A20&lt;&gt;"",ids!A20,"")</f>
        <v>basicCryoRocketry</v>
      </c>
      <c r="B21">
        <f>VLOOKUP(Table1[[#This Row],[id]],Outline!$A$3:$C$300,2,FALSE)</f>
        <v>2</v>
      </c>
      <c r="C21">
        <f>VLOOKUP(Table1[[#This Row],[id]],Outline!$A$3:$C$300,3,FALSE)</f>
        <v>13</v>
      </c>
      <c r="D21" t="s">
        <v>371</v>
      </c>
      <c r="E21" t="s">
        <v>375</v>
      </c>
      <c r="F21" s="37" t="s">
        <v>393</v>
      </c>
      <c r="H21" t="s">
        <v>6</v>
      </c>
      <c r="I21" t="s">
        <v>291</v>
      </c>
      <c r="J21" t="s">
        <v>290</v>
      </c>
      <c r="K21" t="s">
        <v>4</v>
      </c>
      <c r="L21" t="s">
        <v>292</v>
      </c>
      <c r="M21" t="s">
        <v>293</v>
      </c>
      <c r="N21" t="s">
        <v>321</v>
      </c>
      <c r="O21"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basicCryoRocketry
    tier = 2
    title = #LOC_KTT_basicCryoRocketry_Title // Basic Cryogenic Rocketry
    description = #LOC_KTT_basicCryoRocketry_Description // We learned that you cannot just use Liquid Hydrogen or Methane instead of Liquid Fuel for the same rocket design.
    cost = 10
    hideEmpty = True
    nodeName = ktt_basicCryoRocketry
    anyToUnlock = True
    icon = KiwiTechTree/Icons/ktt_icon_basicCryoRocketry
    pos = -3000,1650,0
    scale = 0.6
    Parent
    {
        parentID = soundingRockets
        lineFrom = RIGHT
        lineTo = LEFT
    }
    Parent
    {
        parentID = basicRocketry
        lineFrom = TOP
        lineTo = BOTTOM
    }
}</v>
      </c>
    </row>
    <row r="22" spans="1:15" x14ac:dyDescent="0.35">
      <c r="A22" t="str">
        <f>IF(ids!A21&lt;&gt;"",ids!A21,"")</f>
        <v>basicRocketry</v>
      </c>
      <c r="B22">
        <f>VLOOKUP(Table1[[#This Row],[id]],Outline!$A$3:$C$300,2,FALSE)</f>
        <v>2</v>
      </c>
      <c r="C22">
        <f>VLOOKUP(Table1[[#This Row],[id]],Outline!$A$3:$C$300,3,FALSE)</f>
        <v>15</v>
      </c>
      <c r="D22" t="s">
        <v>395</v>
      </c>
      <c r="E22" t="s">
        <v>396</v>
      </c>
      <c r="F22" s="35"/>
      <c r="G22" t="s">
        <v>397</v>
      </c>
      <c r="H22" t="s">
        <v>6</v>
      </c>
      <c r="I22" t="s">
        <v>291</v>
      </c>
      <c r="J22" t="s">
        <v>290</v>
      </c>
      <c r="N22" t="s">
        <v>327</v>
      </c>
      <c r="O2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basicRocketry
    tier = 2
    title = #autoLOC_501022 //#autoLOC_501022 = Basic Rocketry
    description = #autoLOC_501023 //#autoLOC_501023 = How hard can Rocket Science be anyway?
    cost = 10
    hideEmpty = True
    nodeName = ktt_basicRocketry
    anyToUnlock = False
    icon = RDicon_rocketry-basic
    pos = -3000,1550,0
    scale = 0.6
    Parent
    {
        parentID = soundingRockets
        lineFrom = RIGHT
        lineTo = LEFT
    }
}</v>
      </c>
    </row>
    <row r="23" spans="1:15" x14ac:dyDescent="0.35">
      <c r="A23" s="28" t="str">
        <f>IF(ids!A22&lt;&gt;"",ids!A22,"")</f>
        <v>primitiveFuelSystems</v>
      </c>
      <c r="B23">
        <f>VLOOKUP(Table1[[#This Row],[id]],Outline!$A$3:$C$300,2,FALSE)</f>
        <v>2</v>
      </c>
      <c r="C23">
        <f>VLOOKUP(Table1[[#This Row],[id]],Outline!$A$3:$C$300,3,FALSE)</f>
        <v>16</v>
      </c>
      <c r="D23" t="s">
        <v>334</v>
      </c>
      <c r="E23" t="s">
        <v>398</v>
      </c>
      <c r="F23" s="35"/>
      <c r="H23" t="s">
        <v>6</v>
      </c>
      <c r="I23" t="s">
        <v>291</v>
      </c>
      <c r="J23" t="s">
        <v>290</v>
      </c>
      <c r="N23" t="s">
        <v>321</v>
      </c>
      <c r="O2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primitiveFuelSystems
    tier = 2
    title = #LOC_KTT_primitiveFuelSystems_Title // Primitive Fuel Systems
    description = #LOC_KTT_primitiveFuelSystems_Description // See that can lying over there?  Let's fill it up with that explosive liquid and try setting it on fire!
    cost = 10
    hideEmpty = True
    nodeName = ktt_primitiveFuelSystems
    anyToUnlock = False
    icon = KiwiTechTree/Icons/ktt_icon_primitiveFuelSystems
    pos = -3000,1500,0
    scale = 0.6
    Parent
    {
        parentID = soundingRockets
        lineFrom = RIGHT
        lineTo = LEFT
    }
}</v>
      </c>
    </row>
    <row r="24" spans="1:15" x14ac:dyDescent="0.35">
      <c r="A24" s="28" t="str">
        <f>IF(ids!A23&lt;&gt;"",ids!A23,"")</f>
        <v>testPilots</v>
      </c>
      <c r="B24">
        <f>VLOOKUP(Table1[[#This Row],[id]],Outline!$A$3:$C$300,2,FALSE)</f>
        <v>2</v>
      </c>
      <c r="C24">
        <f>VLOOKUP(Table1[[#This Row],[id]],Outline!$A$3:$C$300,3,FALSE)</f>
        <v>22</v>
      </c>
      <c r="D24" t="s">
        <v>305</v>
      </c>
      <c r="E24" t="s">
        <v>399</v>
      </c>
      <c r="F24" s="35"/>
      <c r="H24" t="s">
        <v>125</v>
      </c>
      <c r="I24" t="s">
        <v>291</v>
      </c>
      <c r="J24" t="s">
        <v>290</v>
      </c>
      <c r="N24" t="s">
        <v>321</v>
      </c>
      <c r="O2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testPilots
    tier = 2
    title = #LOC_KTT_testPilots_Title // Test Pilots
    description = #LOC_KTT_testPilots_Description // We need someone to be the first to jump off the bridge before we all follow.
    cost = 10
    hideEmpty = True
    nodeName = ktt_testPilots
    anyToUnlock = False
    icon = KiwiTechTree/Icons/ktt_icon_testPilots
    pos = -3000,1200,0
    scale = 0.6
    Parent
    {
        parentID = firstFlight
        lineFrom = RIGHT
        lineTo = LEFT
    }
}</v>
      </c>
    </row>
    <row r="25" spans="1:15" x14ac:dyDescent="0.35">
      <c r="A25" t="str">
        <f>IF(ids!A24&lt;&gt;"",ids!A24,"")</f>
        <v>earlyFlight</v>
      </c>
      <c r="B25">
        <f>VLOOKUP(Table1[[#This Row],[id]],Outline!$A$3:$C$300,2,FALSE)</f>
        <v>2</v>
      </c>
      <c r="C25">
        <f>VLOOKUP(Table1[[#This Row],[id]],Outline!$A$3:$C$300,3,FALSE)</f>
        <v>23</v>
      </c>
      <c r="D25" t="s">
        <v>306</v>
      </c>
      <c r="E25" t="s">
        <v>400</v>
      </c>
      <c r="F25" s="35"/>
      <c r="H25" t="s">
        <v>125</v>
      </c>
      <c r="I25" t="s">
        <v>291</v>
      </c>
      <c r="J25" t="s">
        <v>290</v>
      </c>
      <c r="N25" t="s">
        <v>321</v>
      </c>
      <c r="O25"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earlyFlight
    tier = 2
    title = #LOC_KTT_earlyFlight_Title // Early Flight
    description = #LOC_KTT_earlyFlight_Description // Kerbals have been flying since the discovery of Solid Fuel.
    cost = 10
    hideEmpty = True
    nodeName = ktt_earlyFlight
    anyToUnlock = False
    icon = KiwiTechTree/Icons/ktt_icon_earlyFlight
    pos = -3000,1150,0
    scale = 0.6
    Parent
    {
        parentID = firstFlight
        lineFrom = RIGHT
        lineTo = LEFT
    }
}</v>
      </c>
    </row>
    <row r="26" spans="1:15" x14ac:dyDescent="0.35">
      <c r="A26" t="str">
        <f>IF(ids!A25&lt;&gt;"",ids!A25,"")</f>
        <v>engineering101</v>
      </c>
      <c r="B26">
        <f>VLOOKUP(Table1[[#This Row],[id]],Outline!$A$3:$C$300,2,FALSE)</f>
        <v>2</v>
      </c>
      <c r="C26">
        <f>VLOOKUP(Table1[[#This Row],[id]],Outline!$A$3:$C$300,3,FALSE)</f>
        <v>31</v>
      </c>
      <c r="D26" t="s">
        <v>401</v>
      </c>
      <c r="E26" t="s">
        <v>402</v>
      </c>
      <c r="F26" s="35"/>
      <c r="G26" t="s">
        <v>442</v>
      </c>
      <c r="H26" t="s">
        <v>131</v>
      </c>
      <c r="I26" t="s">
        <v>291</v>
      </c>
      <c r="J26" t="s">
        <v>290</v>
      </c>
      <c r="N26" t="s">
        <v>327</v>
      </c>
      <c r="O2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engineering101
    tier = 2
    title = #autoLOC_501024 //#autoLOC_501024 = Engineering 101
    description = #autoLOC_501025 //#autoLOC_501025 = How hard can Aerospace Engineering be anyway?
    cost = 10
    hideEmpty = True
    nodeName = ktt_engineering101
    anyToUnlock = False
    icon = RDicon_emgineering101
    pos = -3000,750,0
    scale = 0.6
    Parent
    {
        parentID = algebra
        lineFrom = RIGHT
        lineTo = LEFT
    }
}</v>
      </c>
    </row>
    <row r="27" spans="1:15" x14ac:dyDescent="0.35">
      <c r="A27" s="28" t="str">
        <f>IF(ids!A26&lt;&gt;"",ids!A26,"")</f>
        <v>generalHypergolicRocketry</v>
      </c>
      <c r="B27">
        <f>VLOOKUP(Table1[[#This Row],[id]],Outline!$A$3:$C$300,2,FALSE)</f>
        <v>2.5</v>
      </c>
      <c r="C27">
        <f>VLOOKUP(Table1[[#This Row],[id]],Outline!$A$3:$C$300,3,FALSE)</f>
        <v>14</v>
      </c>
      <c r="D27" t="s">
        <v>335</v>
      </c>
      <c r="E27" s="38"/>
      <c r="F27" s="37" t="s">
        <v>393</v>
      </c>
      <c r="H27" t="s">
        <v>119</v>
      </c>
      <c r="I27" t="s">
        <v>291</v>
      </c>
      <c r="J27" t="s">
        <v>290</v>
      </c>
      <c r="K27" t="s">
        <v>4</v>
      </c>
      <c r="L27" t="s">
        <v>291</v>
      </c>
      <c r="M27" t="s">
        <v>290</v>
      </c>
      <c r="N27" t="s">
        <v>321</v>
      </c>
      <c r="O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generalHypergolicRocketry
    tier = 2.5
    title = #LOC_KTT_generalHypergolicRocketry_Title // General Hypergolic Rocketry
    description = #LOC_KTT_generalHypergolicRocketry_Description // 
    cost = 15
    hideEmpty = True
    nodeName = ktt_generalHypergolicRocketry
    anyToUnlock = True
    icon = KiwiTechTree/Icons/ktt_icon_generalHypergolicRocketry
    pos = -2900,1600,0
    scale = 0.6
    Parent
    {
        parentID = basicHypergolicRocketry
        lineFrom = RIGHT
        lineTo = LEFT
    }
    Parent
    {
        parentID = basicRocketry
        lineFrom = RIGHT
        lineTo = LEFT
    }
}</v>
      </c>
    </row>
    <row r="28" spans="1:15" x14ac:dyDescent="0.35">
      <c r="A28" t="str">
        <f>IF(ids!A27&lt;&gt;"",ids!A27,"")</f>
        <v>basicFlightControl</v>
      </c>
      <c r="B28">
        <f>VLOOKUP(Table1[[#This Row],[id]],Outline!$A$3:$C$300,2,FALSE)</f>
        <v>3</v>
      </c>
      <c r="C28">
        <f>VLOOKUP(Table1[[#This Row],[id]],Outline!$A$3:$C$300,3,FALSE)</f>
        <v>10</v>
      </c>
      <c r="D28" t="s">
        <v>336</v>
      </c>
      <c r="E28" t="s">
        <v>403</v>
      </c>
      <c r="F28" s="35"/>
      <c r="H28" t="s">
        <v>273</v>
      </c>
      <c r="I28" t="s">
        <v>291</v>
      </c>
      <c r="J28" t="s">
        <v>290</v>
      </c>
      <c r="N28" t="s">
        <v>321</v>
      </c>
      <c r="O2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True
    nodeName = ktt_basicFlightControl
    anyToUnlock = False
    icon = KiwiTechTree/Icons/ktt_icon_basicFlightControl
    pos = -2800,1800,0
    scale = 0.6
    Parent
    {
        parentID = primitiveFlightControl
        lineFrom = RIGHT
        lineTo = LEFT
    }
}</v>
      </c>
    </row>
    <row r="29" spans="1:15" x14ac:dyDescent="0.35">
      <c r="A29" t="str">
        <f>IF(ids!A28&lt;&gt;"",ids!A28,"")</f>
        <v>tinyBoosters</v>
      </c>
      <c r="B29">
        <f>VLOOKUP(Table1[[#This Row],[id]],Outline!$A$3:$C$300,2,FALSE)</f>
        <v>3</v>
      </c>
      <c r="C29">
        <f>VLOOKUP(Table1[[#This Row],[id]],Outline!$A$3:$C$300,3,FALSE)</f>
        <v>12</v>
      </c>
      <c r="D29" t="s">
        <v>405</v>
      </c>
      <c r="E29" t="s">
        <v>412</v>
      </c>
      <c r="F29" s="35"/>
      <c r="H29" t="s">
        <v>118</v>
      </c>
      <c r="I29" t="s">
        <v>291</v>
      </c>
      <c r="J29" t="s">
        <v>290</v>
      </c>
      <c r="N29" t="s">
        <v>321</v>
      </c>
      <c r="O2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True
    nodeName = ktt_tinyBoosters
    anyToUnlock = False
    icon = KiwiTechTree/Icons/ktt_icon_tinyBoosters
    pos = -2800,1700,0
    scale = 0.6
    Parent
    {
        parentID = primitiveBoosters
        lineFrom = RIGHT
        lineTo = LEFT
    }
}</v>
      </c>
    </row>
    <row r="30" spans="1:15" x14ac:dyDescent="0.35">
      <c r="A30" t="str">
        <f>IF(ids!A29&lt;&gt;"",ids!A29,"")</f>
        <v>generalCryoRocketry</v>
      </c>
      <c r="B30">
        <f>VLOOKUP(Table1[[#This Row],[id]],Outline!$A$3:$C$300,2,FALSE)</f>
        <v>3</v>
      </c>
      <c r="C30">
        <f>VLOOKUP(Table1[[#This Row],[id]],Outline!$A$3:$C$300,3,FALSE)</f>
        <v>13</v>
      </c>
      <c r="D30" t="s">
        <v>372</v>
      </c>
      <c r="E30" t="s">
        <v>376</v>
      </c>
      <c r="F30" s="37" t="s">
        <v>393</v>
      </c>
      <c r="H30" t="s">
        <v>5</v>
      </c>
      <c r="I30" t="s">
        <v>291</v>
      </c>
      <c r="J30" t="s">
        <v>290</v>
      </c>
      <c r="K30" t="s">
        <v>12</v>
      </c>
      <c r="L30" t="s">
        <v>292</v>
      </c>
      <c r="M30" t="s">
        <v>293</v>
      </c>
      <c r="N30" t="s">
        <v>321</v>
      </c>
      <c r="O3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generalCryoRocketry
    tier = 3
    title = #LOC_KTT_generalCryoRocketry_Title // General Cryogenic Rocketry
    description = #LOC_KTT_generalCryoRocketry_Description // Those bigger rockets now have ice powers.
    cost = 20
    hideEmpty = True
    nodeName = ktt_generalCryoRocketry
    anyToUnlock = True
    icon = KiwiTechTree/Icons/ktt_icon_generalCryoRocketry
    pos = -2800,1650,0
    scale = 0.6
    Parent
    {
        parentID = basicCryoRocketry
        lineFrom = RIGHT
        lineTo = LEFT
    }
    Parent
    {
        parentID = generalRocketry
        lineFrom = TOP
        lineTo = BOTTOM
    }
}</v>
      </c>
    </row>
    <row r="31" spans="1:15" x14ac:dyDescent="0.35">
      <c r="A31" t="str">
        <f>IF(ids!A30&lt;&gt;"",ids!A30,"")</f>
        <v>generalRocketry</v>
      </c>
      <c r="B31">
        <f>VLOOKUP(Table1[[#This Row],[id]],Outline!$A$3:$C$300,2,FALSE)</f>
        <v>3</v>
      </c>
      <c r="C31">
        <f>VLOOKUP(Table1[[#This Row],[id]],Outline!$A$3:$C$300,3,FALSE)</f>
        <v>15</v>
      </c>
      <c r="D31" t="s">
        <v>419</v>
      </c>
      <c r="E31" t="s">
        <v>420</v>
      </c>
      <c r="F31" s="35"/>
      <c r="G31" t="s">
        <v>316</v>
      </c>
      <c r="H31" t="s">
        <v>4</v>
      </c>
      <c r="I31" t="s">
        <v>291</v>
      </c>
      <c r="J31" t="s">
        <v>290</v>
      </c>
      <c r="N31" t="s">
        <v>327</v>
      </c>
      <c r="O3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generalRocketry
    tier = 3
    title = #autoLOC_501030 //#autoLOC_501030 = General Rocketry
    description = #autoLOC_501031 //#autoLOC_501031 = More engines, more fuel, more ambitious ideas.
    cost = 20
    hideEmpty = True
    nodeName = ktt_generalRocketry
    anyToUnlock = False
    icon = RDicon_rocketry-general
    pos = -2800,1550,0
    scale = 0.6
    Parent
    {
        parentID = basicRocketry
        lineFrom = RIGHT
        lineTo = LEFT
    }
}</v>
      </c>
    </row>
    <row r="32" spans="1:15" x14ac:dyDescent="0.35">
      <c r="A32" t="str">
        <f>IF(ids!A31&lt;&gt;"",ids!A31,"")</f>
        <v>earlyFuelSystems</v>
      </c>
      <c r="B32">
        <f>VLOOKUP(Table1[[#This Row],[id]],Outline!$A$3:$C$300,2,FALSE)</f>
        <v>3</v>
      </c>
      <c r="C32">
        <f>VLOOKUP(Table1[[#This Row],[id]],Outline!$A$3:$C$300,3,FALSE)</f>
        <v>16</v>
      </c>
      <c r="D32" t="s">
        <v>337</v>
      </c>
      <c r="E32" t="s">
        <v>437</v>
      </c>
      <c r="F32" s="35"/>
      <c r="H32" t="s">
        <v>222</v>
      </c>
      <c r="I32" t="s">
        <v>291</v>
      </c>
      <c r="J32" t="s">
        <v>290</v>
      </c>
      <c r="N32" t="s">
        <v>321</v>
      </c>
      <c r="O3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True
    nodeName = ktt_earlyFuelSystems
    anyToUnlock = False
    icon = KiwiTechTree/Icons/ktt_icon_earlyFuelSystems
    pos = -2800,1500,0
    scale = 0.6
    Parent
    {
        parentID = primitiveFuelSystems
        lineFrom = RIGHT
        lineTo = LEFT
    }
}</v>
      </c>
    </row>
    <row r="33" spans="1:15" x14ac:dyDescent="0.35">
      <c r="A33" t="str">
        <f>IF(ids!A32&lt;&gt;"",ids!A32,"")</f>
        <v>basicConstruction</v>
      </c>
      <c r="B33">
        <f>VLOOKUP(Table1[[#This Row],[id]],Outline!$A$3:$C$300,2,FALSE)</f>
        <v>3</v>
      </c>
      <c r="C33">
        <f>VLOOKUP(Table1[[#This Row],[id]],Outline!$A$3:$C$300,3,FALSE)</f>
        <v>19</v>
      </c>
      <c r="F33" s="35"/>
      <c r="O3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basicConstruction
    tier = 3
    title = #LOC_KTT_basicConstruction_Title // 
    description = #LOC_KTT_basicConstruction_Description // 
    cost = 20
    hideEmpty = True
    nodeName = ktt_basicConstruction
    anyToUnlock = False
    icon = KiwiTechTree/Icons/ktt_icon_basicConstruction
    pos = -2800,1350,0
    scale = 0.6
}</v>
      </c>
    </row>
    <row r="34" spans="1:15" x14ac:dyDescent="0.35">
      <c r="A34" s="28" t="str">
        <f>IF(ids!A33&lt;&gt;"",ids!A33,"")</f>
        <v>nonCommericalFlight</v>
      </c>
      <c r="B34">
        <f>VLOOKUP(Table1[[#This Row],[id]],Outline!$A$3:$C$300,2,FALSE)</f>
        <v>3</v>
      </c>
      <c r="C34">
        <f>VLOOKUP(Table1[[#This Row],[id]],Outline!$A$3:$C$300,3,FALSE)</f>
        <v>22</v>
      </c>
      <c r="F34" s="35"/>
      <c r="O3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nonCommericalFlight
    tier = 3
    title = #LOC_KTT_nonCommericalFlight_Title // 
    description = #LOC_KTT_nonCommericalFlight_Description // 
    cost = 20
    hideEmpty = True
    nodeName = ktt_nonCommericalFlight
    anyToUnlock = False
    icon = KiwiTechTree/Icons/ktt_icon_nonCommericalFlight
    pos = -2800,1200,0
    scale = 0.6
}</v>
      </c>
    </row>
    <row r="35" spans="1:15" x14ac:dyDescent="0.35">
      <c r="A35" t="str">
        <f>IF(ids!A34&lt;&gt;"",ids!A34,"")</f>
        <v>stability</v>
      </c>
      <c r="B35">
        <f>VLOOKUP(Table1[[#This Row],[id]],Outline!$A$3:$C$300,2,FALSE)</f>
        <v>3</v>
      </c>
      <c r="C35">
        <f>VLOOKUP(Table1[[#This Row],[id]],Outline!$A$3:$C$300,3,FALSE)</f>
        <v>23</v>
      </c>
      <c r="F35" s="35"/>
      <c r="O3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stability
    tier = 3
    title = #LOC_KTT_stability_Title // 
    description = #LOC_KTT_stability_Description // 
    cost = 20
    hideEmpty = True
    nodeName = ktt_stability
    anyToUnlock = False
    icon = KiwiTechTree/Icons/ktt_icon_stability
    pos = -2800,1150,0
    scale = 0.6
}</v>
      </c>
    </row>
    <row r="36" spans="1:15" x14ac:dyDescent="0.35">
      <c r="A36" t="str">
        <f>IF(ids!A35&lt;&gt;"",ids!A35,"")</f>
        <v>survivability</v>
      </c>
      <c r="B36">
        <f>VLOOKUP(Table1[[#This Row],[id]],Outline!$A$3:$C$300,2,FALSE)</f>
        <v>3</v>
      </c>
      <c r="C36">
        <f>VLOOKUP(Table1[[#This Row],[id]],Outline!$A$3:$C$300,3,FALSE)</f>
        <v>28</v>
      </c>
      <c r="F36" s="35"/>
      <c r="O3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survivability
    tier = 3
    title = #LOC_KTT_survivability_Title // 
    description = #LOC_KTT_survivability_Description // 
    cost = 20
    hideEmpty = True
    nodeName = ktt_survivability
    anyToUnlock = False
    icon = KiwiTechTree/Icons/ktt_icon_survivability
    pos = -2800,900,0
    scale = 0.6
}</v>
      </c>
    </row>
    <row r="37" spans="1:15" x14ac:dyDescent="0.35">
      <c r="A37" t="str">
        <f>IF(ids!A36&lt;&gt;"",ids!A36,"")</f>
        <v>science201</v>
      </c>
      <c r="B37">
        <f>VLOOKUP(Table1[[#This Row],[id]],Outline!$A$3:$C$300,2,FALSE)</f>
        <v>3</v>
      </c>
      <c r="C37">
        <f>VLOOKUP(Table1[[#This Row],[id]],Outline!$A$3:$C$300,3,FALSE)</f>
        <v>31</v>
      </c>
      <c r="F37" s="35"/>
      <c r="O3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science201
    tier = 3
    title = #LOC_KTT_science201_Title // 
    description = #LOC_KTT_science201_Description // 
    cost = 20
    hideEmpty = True
    nodeName = ktt_science201
    anyToUnlock = False
    icon = KiwiTechTree/Icons/ktt_icon_science201
    pos = -2800,750,0
    scale = 0.6
}</v>
      </c>
    </row>
    <row r="38" spans="1:15" x14ac:dyDescent="0.35">
      <c r="A38" t="str">
        <f>IF(ids!A37&lt;&gt;"",ids!A37,"")</f>
        <v>serviceModules</v>
      </c>
      <c r="B38">
        <f>VLOOKUP(Table1[[#This Row],[id]],Outline!$A$3:$C$300,2,FALSE)</f>
        <v>3</v>
      </c>
      <c r="C38">
        <f>VLOOKUP(Table1[[#This Row],[id]],Outline!$A$3:$C$300,3,FALSE)</f>
        <v>38</v>
      </c>
      <c r="F38" s="35"/>
      <c r="O3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serviceModules
    tier = 3
    title = #LOC_KTT_serviceModules_Title // 
    description = #LOC_KTT_serviceModules_Description // 
    cost = 20
    hideEmpty = True
    nodeName = ktt_serviceModules
    anyToUnlock = False
    icon = KiwiTechTree/Icons/ktt_icon_serviceModules
    pos = -2800,400,0
    scale = 0.6
}</v>
      </c>
    </row>
    <row r="39" spans="1:15" x14ac:dyDescent="0.35">
      <c r="A39" t="str">
        <f>IF(ids!A38&lt;&gt;"",ids!A38,"")</f>
        <v>flightControl</v>
      </c>
      <c r="B39">
        <f>VLOOKUP(Table1[[#This Row],[id]],Outline!$A$3:$C$300,2,FALSE)</f>
        <v>4</v>
      </c>
      <c r="C39">
        <f>VLOOKUP(Table1[[#This Row],[id]],Outline!$A$3:$C$300,3,FALSE)</f>
        <v>10</v>
      </c>
      <c r="F39" s="35"/>
      <c r="O3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flightControl
    tier = 4
    title = #LOC_KTT_flightControl_Title // 
    description = #LOC_KTT_flightControl_Description // 
    cost = 50
    hideEmpty = True
    nodeName = ktt_flightControl
    anyToUnlock = False
    icon = KiwiTechTree/Icons/ktt_icon_flightControl
    pos = -2600,1800,0
    scale = 0.6
}</v>
      </c>
    </row>
    <row r="40" spans="1:15" x14ac:dyDescent="0.35">
      <c r="A40" t="str">
        <f>IF(ids!A39&lt;&gt;"",ids!A39,"")</f>
        <v>smallBoosters</v>
      </c>
      <c r="B40">
        <f>VLOOKUP(Table1[[#This Row],[id]],Outline!$A$3:$C$300,2,FALSE)</f>
        <v>4</v>
      </c>
      <c r="C40">
        <f>VLOOKUP(Table1[[#This Row],[id]],Outline!$A$3:$C$300,3,FALSE)</f>
        <v>12</v>
      </c>
      <c r="D40" t="s">
        <v>406</v>
      </c>
      <c r="E40" t="s">
        <v>413</v>
      </c>
      <c r="F40" s="35"/>
      <c r="H40" t="s">
        <v>10</v>
      </c>
      <c r="I40" t="s">
        <v>291</v>
      </c>
      <c r="J40" t="s">
        <v>290</v>
      </c>
      <c r="N40" t="s">
        <v>321</v>
      </c>
      <c r="O4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True
    nodeName = ktt_smallBoosters
    anyToUnlock = False
    icon = KiwiTechTree/Icons/ktt_icon_smallBoosters
    pos = -2600,1700,0
    scale = 0.6
    Parent
    {
        parentID = tinyBoosters
        lineFrom = RIGHT
        lineTo = LEFT
    }
}</v>
      </c>
    </row>
    <row r="41" spans="1:15" x14ac:dyDescent="0.35">
      <c r="A41" t="str">
        <f>IF(ids!A40&lt;&gt;"",ids!A40,"")</f>
        <v>advancedCryoRocketry</v>
      </c>
      <c r="B41">
        <f>VLOOKUP(Table1[[#This Row],[id]],Outline!$A$3:$C$300,2,FALSE)</f>
        <v>4</v>
      </c>
      <c r="C41">
        <f>VLOOKUP(Table1[[#This Row],[id]],Outline!$A$3:$C$300,3,FALSE)</f>
        <v>13</v>
      </c>
      <c r="D41" t="s">
        <v>373</v>
      </c>
      <c r="E41" t="s">
        <v>377</v>
      </c>
      <c r="F41" s="37" t="s">
        <v>393</v>
      </c>
      <c r="H41" t="s">
        <v>11</v>
      </c>
      <c r="I41" t="s">
        <v>291</v>
      </c>
      <c r="J41" t="s">
        <v>290</v>
      </c>
      <c r="K41" t="s">
        <v>22</v>
      </c>
      <c r="L41" t="s">
        <v>292</v>
      </c>
      <c r="M41" t="s">
        <v>293</v>
      </c>
      <c r="N41" t="s">
        <v>321</v>
      </c>
      <c r="O4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advancedCryoRocketry
    tier = 4
    title = #LOC_KTT_advancedCryoRocketry_Title // Advanced Cryogenic Rocketry
    description = #LOC_KTT_advancedCryoRocketry_Description // Our Cryo Rockets are advanced, or something.
    cost = 50
    hideEmpty = True
    nodeName = ktt_advancedCryoRocketry
    anyToUnlock = True
    icon = KiwiTechTree/Icons/ktt_icon_advancedCryoRocketry
    pos = -2600,1650,0
    scale = 0.6
    Parent
    {
        parentID = generalCryoRocketry
        lineFrom = RIGHT
        lineTo = LEFT
    }
    Parent
    {
        parentID = advRocketry
        lineFrom = TOP
        lineTo = BOTTOM
    }
}</v>
      </c>
    </row>
    <row r="42" spans="1:15" x14ac:dyDescent="0.35">
      <c r="A42" t="str">
        <f>IF(ids!A41&lt;&gt;"",ids!A41,"")</f>
        <v>advRocketry</v>
      </c>
      <c r="B42">
        <f>VLOOKUP(Table1[[#This Row],[id]],Outline!$A$3:$C$300,2,FALSE)</f>
        <v>4</v>
      </c>
      <c r="C42">
        <f>VLOOKUP(Table1[[#This Row],[id]],Outline!$A$3:$C$300,3,FALSE)</f>
        <v>15</v>
      </c>
      <c r="D42" t="s">
        <v>421</v>
      </c>
      <c r="E42" t="s">
        <v>422</v>
      </c>
      <c r="F42" s="35"/>
      <c r="G42" t="s">
        <v>443</v>
      </c>
      <c r="H42" t="s">
        <v>12</v>
      </c>
      <c r="I42" t="s">
        <v>291</v>
      </c>
      <c r="J42" t="s">
        <v>290</v>
      </c>
      <c r="N42" t="s">
        <v>327</v>
      </c>
      <c r="O4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advRocketry
    tier = 4
    title = #autoLOC_501038 //#autoLOC_501038 = Advanced Rocketry
    description = #autoLOC_501039 //#autoLOC_501039 = A new step ahead in rocket technology.
    cost = 50
    hideEmpty = True
    nodeName = ktt_advRocketry
    anyToUnlock = False
    icon = RDicon_rocketry-advanced
    pos = -2600,1550,0
    scale = 0.6
    Parent
    {
        parentID = generalRocketry
        lineFrom = RIGHT
        lineTo = LEFT
    }
}</v>
      </c>
    </row>
    <row r="43" spans="1:15" x14ac:dyDescent="0.35">
      <c r="A43" t="str">
        <f>IF(ids!A42&lt;&gt;"",ids!A42,"")</f>
        <v>basicFuelSystems</v>
      </c>
      <c r="B43">
        <f>VLOOKUP(Table1[[#This Row],[id]],Outline!$A$3:$C$300,2,FALSE)</f>
        <v>4</v>
      </c>
      <c r="C43">
        <f>VLOOKUP(Table1[[#This Row],[id]],Outline!$A$3:$C$300,3,FALSE)</f>
        <v>16</v>
      </c>
      <c r="D43" t="s">
        <v>338</v>
      </c>
      <c r="E43" t="s">
        <v>438</v>
      </c>
      <c r="F43" s="35"/>
      <c r="H43" t="s">
        <v>13</v>
      </c>
      <c r="I43" t="s">
        <v>291</v>
      </c>
      <c r="J43" t="s">
        <v>290</v>
      </c>
      <c r="N43" t="s">
        <v>321</v>
      </c>
      <c r="O4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True
    nodeName = ktt_basicFuelSystems
    anyToUnlock = False
    icon = KiwiTechTree/Icons/ktt_icon_basicFuelSystems
    pos = -2600,1500,0
    scale = 0.6
    Parent
    {
        parentID = earlyFuelSystems
        lineFrom = RIGHT
        lineTo = LEFT
    }
}</v>
      </c>
    </row>
    <row r="44" spans="1:15" x14ac:dyDescent="0.35">
      <c r="A44" t="str">
        <f>IF(ids!A43&lt;&gt;"",ids!A43,"")</f>
        <v>fuelLines</v>
      </c>
      <c r="B44">
        <f>VLOOKUP(Table1[[#This Row],[id]],Outline!$A$3:$C$300,2,FALSE)</f>
        <v>4</v>
      </c>
      <c r="C44">
        <f>VLOOKUP(Table1[[#This Row],[id]],Outline!$A$3:$C$300,3,FALSE)</f>
        <v>17</v>
      </c>
      <c r="F44" s="35"/>
      <c r="O4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fuelLines
    tier = 4
    title = #LOC_KTT_fuelLines_Title // 
    description = #LOC_KTT_fuelLines_Description // 
    cost = 50
    hideEmpty = True
    nodeName = ktt_fuelLines
    anyToUnlock = False
    icon = KiwiTechTree/Icons/ktt_icon_fuelLines
    pos = -2600,1450,0
    scale = 0.6
}</v>
      </c>
    </row>
    <row r="45" spans="1:15" x14ac:dyDescent="0.35">
      <c r="A45" t="str">
        <f>IF(ids!A44&lt;&gt;"",ids!A44,"")</f>
        <v>decoupling</v>
      </c>
      <c r="B45">
        <f>VLOOKUP(Table1[[#This Row],[id]],Outline!$A$3:$C$300,2,FALSE)</f>
        <v>4</v>
      </c>
      <c r="C45">
        <f>VLOOKUP(Table1[[#This Row],[id]],Outline!$A$3:$C$300,3,FALSE)</f>
        <v>18</v>
      </c>
      <c r="F45" s="35"/>
      <c r="O4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decoupling
    tier = 4
    title = #LOC_KTT_decoupling_Title // 
    description = #LOC_KTT_decoupling_Description // 
    cost = 50
    hideEmpty = True
    nodeName = ktt_decoupling
    anyToUnlock = False
    icon = KiwiTechTree/Icons/ktt_icon_decoupling
    pos = -2600,1400,0
    scale = 0.6
}</v>
      </c>
    </row>
    <row r="46" spans="1:15" x14ac:dyDescent="0.35">
      <c r="A46" t="str">
        <f>IF(ids!A45&lt;&gt;"",ids!A45,"")</f>
        <v>generalConstruction</v>
      </c>
      <c r="B46">
        <f>VLOOKUP(Table1[[#This Row],[id]],Outline!$A$3:$C$300,2,FALSE)</f>
        <v>4</v>
      </c>
      <c r="C46">
        <f>VLOOKUP(Table1[[#This Row],[id]],Outline!$A$3:$C$300,3,FALSE)</f>
        <v>20</v>
      </c>
      <c r="F46" s="35"/>
      <c r="O4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generalConstruction
    tier = 4
    title = #LOC_KTT_generalConstruction_Title // 
    description = #LOC_KTT_generalConstruction_Description // 
    cost = 50
    hideEmpty = True
    nodeName = ktt_generalConstruction
    anyToUnlock = False
    icon = KiwiTechTree/Icons/ktt_icon_generalConstruction
    pos = -2600,1300,0
    scale = 0.6
}</v>
      </c>
    </row>
    <row r="47" spans="1:15" x14ac:dyDescent="0.35">
      <c r="A47" t="str">
        <f>IF(ids!A46&lt;&gt;"",ids!A46,"")</f>
        <v>airLaunch</v>
      </c>
      <c r="B47">
        <f>VLOOKUP(Table1[[#This Row],[id]],Outline!$A$3:$C$300,2,FALSE)</f>
        <v>4</v>
      </c>
      <c r="C47">
        <f>VLOOKUP(Table1[[#This Row],[id]],Outline!$A$3:$C$300,3,FALSE)</f>
        <v>22</v>
      </c>
      <c r="F47" s="35"/>
      <c r="O4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airLaunch
    tier = 4
    title = #LOC_KTT_airLaunch_Title // 
    description = #LOC_KTT_airLaunch_Description // 
    cost = 50
    hideEmpty = True
    nodeName = ktt_airLaunch
    anyToUnlock = False
    icon = KiwiTechTree/Icons/ktt_icon_airLaunch
    pos = -2600,1200,0
    scale = 0.6
}</v>
      </c>
    </row>
    <row r="48" spans="1:15" x14ac:dyDescent="0.35">
      <c r="A48" t="str">
        <f>IF(ids!A47&lt;&gt;"",ids!A47,"")</f>
        <v>aviation</v>
      </c>
      <c r="B48">
        <f>VLOOKUP(Table1[[#This Row],[id]],Outline!$A$3:$C$300,2,FALSE)</f>
        <v>4</v>
      </c>
      <c r="C48">
        <f>VLOOKUP(Table1[[#This Row],[id]],Outline!$A$3:$C$300,3,FALSE)</f>
        <v>23</v>
      </c>
      <c r="F48" s="35"/>
      <c r="O4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aviation
    tier = 4
    title = #LOC_KTT_aviation_Title // 
    description = #LOC_KTT_aviation_Description // 
    cost = 50
    hideEmpty = True
    nodeName = ktt_aviation
    anyToUnlock = False
    icon = KiwiTechTree/Icons/ktt_icon_aviation
    pos = -2600,1150,0
    scale = 0.6
}</v>
      </c>
    </row>
    <row r="49" spans="1:15" x14ac:dyDescent="0.35">
      <c r="A49" t="str">
        <f>IF(ids!A48&lt;&gt;"",ids!A48,"")</f>
        <v>basicLanding</v>
      </c>
      <c r="B49">
        <f>VLOOKUP(Table1[[#This Row],[id]],Outline!$A$3:$C$300,2,FALSE)</f>
        <v>4</v>
      </c>
      <c r="C49">
        <f>VLOOKUP(Table1[[#This Row],[id]],Outline!$A$3:$C$300,3,FALSE)</f>
        <v>25</v>
      </c>
      <c r="F49" s="35"/>
      <c r="O4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basicLanding
    tier = 4
    title = #LOC_KTT_basicLanding_Title // 
    description = #LOC_KTT_basicLanding_Description // 
    cost = 50
    hideEmpty = True
    nodeName = ktt_basicLanding
    anyToUnlock = False
    icon = KiwiTechTree/Icons/ktt_icon_basicLanding
    pos = -2600,1050,0
    scale = 0.6
}</v>
      </c>
    </row>
    <row r="50" spans="1:15" x14ac:dyDescent="0.35">
      <c r="A50" t="str">
        <f>IF(ids!A49&lt;&gt;"",ids!A49,"")</f>
        <v>enhancedSurvivability</v>
      </c>
      <c r="B50">
        <f>VLOOKUP(Table1[[#This Row],[id]],Outline!$A$3:$C$300,2,FALSE)</f>
        <v>4</v>
      </c>
      <c r="C50">
        <f>VLOOKUP(Table1[[#This Row],[id]],Outline!$A$3:$C$300,3,FALSE)</f>
        <v>28</v>
      </c>
      <c r="F50" s="35"/>
      <c r="O5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enhancedSurvivability
    tier = 4
    title = #LOC_KTT_enhancedSurvivability_Title // 
    description = #LOC_KTT_enhancedSurvivability_Description // 
    cost = 50
    hideEmpty = True
    nodeName = ktt_enhancedSurvivability
    anyToUnlock = False
    icon = KiwiTechTree/Icons/ktt_icon_enhancedSurvivability
    pos = -2600,900,0
    scale = 0.6
}</v>
      </c>
    </row>
    <row r="51" spans="1:15" x14ac:dyDescent="0.35">
      <c r="A51" t="str">
        <f>IF(ids!A50&lt;&gt;"",ids!A50,"")</f>
        <v>basicScience</v>
      </c>
      <c r="B51">
        <f>VLOOKUP(Table1[[#This Row],[id]],Outline!$A$3:$C$300,2,FALSE)</f>
        <v>4</v>
      </c>
      <c r="C51">
        <f>VLOOKUP(Table1[[#This Row],[id]],Outline!$A$3:$C$300,3,FALSE)</f>
        <v>30</v>
      </c>
      <c r="F51" s="35"/>
      <c r="O5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basicScience
    tier = 4
    title = #LOC_KTT_basicScience_Title // 
    description = #LOC_KTT_basicScience_Description // 
    cost = 50
    hideEmpty = True
    nodeName = ktt_basicScience
    anyToUnlock = False
    icon = KiwiTechTree/Icons/ktt_icon_basicScience
    pos = -2600,800,0
    scale = 0.6
}</v>
      </c>
    </row>
    <row r="52" spans="1:15" x14ac:dyDescent="0.35">
      <c r="A52" t="str">
        <f>IF(ids!A51&lt;&gt;"",ids!A51,"")</f>
        <v>groundScience</v>
      </c>
      <c r="B52">
        <f>VLOOKUP(Table1[[#This Row],[id]],Outline!$A$3:$C$300,2,FALSE)</f>
        <v>4</v>
      </c>
      <c r="C52">
        <f>VLOOKUP(Table1[[#This Row],[id]],Outline!$A$3:$C$300,3,FALSE)</f>
        <v>31</v>
      </c>
      <c r="F52" s="35"/>
      <c r="O5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groundScience
    tier = 4
    title = #LOC_KTT_groundScience_Title // 
    description = #LOC_KTT_groundScience_Description // 
    cost = 50
    hideEmpty = True
    nodeName = ktt_groundScience
    anyToUnlock = False
    icon = KiwiTechTree/Icons/ktt_icon_groundScience
    pos = -2600,750,0
    scale = 0.6
}</v>
      </c>
    </row>
    <row r="53" spans="1:15" x14ac:dyDescent="0.35">
      <c r="A53" t="str">
        <f>IF(ids!A52&lt;&gt;"",ids!A52,"")</f>
        <v>basicProbes</v>
      </c>
      <c r="B53">
        <f>VLOOKUP(Table1[[#This Row],[id]],Outline!$A$3:$C$300,2,FALSE)</f>
        <v>4</v>
      </c>
      <c r="C53">
        <f>VLOOKUP(Table1[[#This Row],[id]],Outline!$A$3:$C$300,3,FALSE)</f>
        <v>33</v>
      </c>
      <c r="F53" s="35"/>
      <c r="O5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basicProbes
    tier = 4
    title = #LOC_KTT_basicProbes_Title // 
    description = #LOC_KTT_basicProbes_Description // 
    cost = 50
    hideEmpty = True
    nodeName = ktt_basicProbes
    anyToUnlock = False
    icon = KiwiTechTree/Icons/ktt_icon_basicProbes
    pos = -2600,650,0
    scale = 0.6
}</v>
      </c>
    </row>
    <row r="54" spans="1:15" x14ac:dyDescent="0.35">
      <c r="A54" t="str">
        <f>IF(ids!A53&lt;&gt;"",ids!A53,"")</f>
        <v>batteryTech</v>
      </c>
      <c r="B54">
        <f>VLOOKUP(Table1[[#This Row],[id]],Outline!$A$3:$C$300,2,FALSE)</f>
        <v>4</v>
      </c>
      <c r="C54">
        <f>VLOOKUP(Table1[[#This Row],[id]],Outline!$A$3:$C$300,3,FALSE)</f>
        <v>35</v>
      </c>
      <c r="F54" s="35"/>
      <c r="O5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batteryTech
    tier = 4
    title = #LOC_KTT_batteryTech_Title // 
    description = #LOC_KTT_batteryTech_Description // 
    cost = 50
    hideEmpty = True
    nodeName = ktt_batteryTech
    anyToUnlock = False
    icon = KiwiTechTree/Icons/ktt_icon_batteryTech
    pos = -2600,550,0
    scale = 0.6
}</v>
      </c>
    </row>
    <row r="55" spans="1:15" x14ac:dyDescent="0.35">
      <c r="A55" t="str">
        <f>IF(ids!A54&lt;&gt;"",ids!A54,"")</f>
        <v>heavyHypergolicRocketry</v>
      </c>
      <c r="B55">
        <f>VLOOKUP(Table1[[#This Row],[id]],Outline!$A$3:$C$300,2,FALSE)</f>
        <v>4.5</v>
      </c>
      <c r="C55">
        <f>VLOOKUP(Table1[[#This Row],[id]],Outline!$A$3:$C$300,3,FALSE)</f>
        <v>14</v>
      </c>
      <c r="D55" t="s">
        <v>339</v>
      </c>
      <c r="E55" s="38"/>
      <c r="F55" s="37" t="s">
        <v>393</v>
      </c>
      <c r="H55" t="s">
        <v>120</v>
      </c>
      <c r="I55" t="s">
        <v>291</v>
      </c>
      <c r="J55" t="s">
        <v>290</v>
      </c>
      <c r="K55" t="s">
        <v>12</v>
      </c>
      <c r="L55" t="s">
        <v>291</v>
      </c>
      <c r="M55" t="s">
        <v>290</v>
      </c>
      <c r="N55" t="s">
        <v>321</v>
      </c>
      <c r="O5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heavyHypergolicRocketry
    tier = 4.5
    title = #LOC_KTT_heavyHypergolicRocketry_Title // Heavy Hypergolic Rocketry
    description = #LOC_KTT_heavyHypergolicRocketry_Description // 
    cost = 75
    hideEmpty = True
    nodeName = ktt_heavyHypergolicRocketry
    anyToUnlock = True
    icon = KiwiTechTree/Icons/ktt_icon_heavyHypergolicRocketry
    pos = -2500,1600,0
    scale = 0.6
    Parent
    {
        parentID = generalHypergolicRocketry
        lineFrom = RIGHT
        lineTo = LEFT
    }
    Parent
    {
        parentID = generalRocketry
        lineFrom = RIGHT
        lineTo = LEFT
    }
}</v>
      </c>
    </row>
    <row r="56" spans="1:15" x14ac:dyDescent="0.35">
      <c r="A56" t="str">
        <f>IF(ids!A55&lt;&gt;"",ids!A55,"")</f>
        <v>proceduralWings</v>
      </c>
      <c r="B56">
        <f>VLOOKUP(Table1[[#This Row],[id]],Outline!$A$3:$C$300,2,FALSE)</f>
        <v>4.5</v>
      </c>
      <c r="C56">
        <f>VLOOKUP(Table1[[#This Row],[id]],Outline!$A$3:$C$300,3,FALSE)</f>
        <v>24</v>
      </c>
      <c r="F56" s="35"/>
      <c r="O5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proceduralWings
    tier = 4.5
    title = #LOC_KTT_proceduralWings_Title // 
    description = #LOC_KTT_proceduralWings_Description // 
    cost = 75
    hideEmpty = True
    nodeName = ktt_proceduralWings
    anyToUnlock = False
    icon = KiwiTechTree/Icons/ktt_icon_proceduralWings
    pos = -2500,1100,0
    scale = 0.6
}</v>
      </c>
    </row>
    <row r="57" spans="1:15" x14ac:dyDescent="0.35">
      <c r="A57" t="str">
        <f>IF(ids!A56&lt;&gt;"",ids!A56,"")</f>
        <v>basicReentryModule</v>
      </c>
      <c r="B57">
        <f>VLOOKUP(Table1[[#This Row],[id]],Outline!$A$3:$C$300,2,FALSE)</f>
        <v>4.5</v>
      </c>
      <c r="C57">
        <f>VLOOKUP(Table1[[#This Row],[id]],Outline!$A$3:$C$300,3,FALSE)</f>
        <v>29</v>
      </c>
      <c r="F57" s="35"/>
      <c r="O5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basicReentryModule
    tier = 4.5
    title = #LOC_KTT_basicReentryModule_Title // 
    description = #LOC_KTT_basicReentryModule_Description // 
    cost = 75
    hideEmpty = True
    nodeName = ktt_basicReentryModule
    anyToUnlock = False
    icon = KiwiTechTree/Icons/ktt_icon_basicReentryModule
    pos = -2500,850,0
    scale = 0.6
}</v>
      </c>
    </row>
    <row r="58" spans="1:15" x14ac:dyDescent="0.35">
      <c r="A58" t="str">
        <f>IF(ids!A57&lt;&gt;"",ids!A57,"")</f>
        <v>advFlightControl</v>
      </c>
      <c r="B58">
        <f>VLOOKUP(Table1[[#This Row],[id]],Outline!$A$3:$C$300,2,FALSE)</f>
        <v>5</v>
      </c>
      <c r="C58">
        <f>VLOOKUP(Table1[[#This Row],[id]],Outline!$A$3:$C$300,3,FALSE)</f>
        <v>10</v>
      </c>
      <c r="F58" s="35"/>
      <c r="O5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advFlightControl
    tier = 5
    title = #LOC_KTT_advFlightControl_Title // 
    description = #LOC_KTT_advFlightControl_Description // 
    cost = 100
    hideEmpty = True
    nodeName = ktt_advFlightControl
    anyToUnlock = False
    icon = KiwiTechTree/Icons/ktt_icon_advFlightControl
    pos = -2400,1800,0
    scale = 0.6
}</v>
      </c>
    </row>
    <row r="59" spans="1:15" x14ac:dyDescent="0.35">
      <c r="A59" t="str">
        <f>IF(ids!A58&lt;&gt;"",ids!A58,"")</f>
        <v>propulsionSystems</v>
      </c>
      <c r="B59">
        <f>VLOOKUP(Table1[[#This Row],[id]],Outline!$A$3:$C$300,2,FALSE)</f>
        <v>5</v>
      </c>
      <c r="C59">
        <f>VLOOKUP(Table1[[#This Row],[id]],Outline!$A$3:$C$300,3,FALSE)</f>
        <v>11</v>
      </c>
      <c r="F59" s="35"/>
      <c r="O5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propulsionSystems
    tier = 5
    title = #LOC_KTT_propulsionSystems_Title // 
    description = #LOC_KTT_propulsionSystems_Description // 
    cost = 100
    hideEmpty = True
    nodeName = ktt_propulsionSystems
    anyToUnlock = False
    icon = KiwiTechTree/Icons/ktt_icon_propulsionSystems
    pos = -2400,1750,0
    scale = 0.6
}</v>
      </c>
    </row>
    <row r="60" spans="1:15" x14ac:dyDescent="0.35">
      <c r="A60" t="str">
        <f>IF(ids!A59&lt;&gt;"",ids!A59,"")</f>
        <v>mediumBoosters</v>
      </c>
      <c r="B60">
        <f>VLOOKUP(Table1[[#This Row],[id]],Outline!$A$3:$C$300,2,FALSE)</f>
        <v>5</v>
      </c>
      <c r="C60">
        <f>VLOOKUP(Table1[[#This Row],[id]],Outline!$A$3:$C$300,3,FALSE)</f>
        <v>12</v>
      </c>
      <c r="D60" t="s">
        <v>407</v>
      </c>
      <c r="E60" t="s">
        <v>414</v>
      </c>
      <c r="F60" s="35"/>
      <c r="H60" t="s">
        <v>20</v>
      </c>
      <c r="I60" t="s">
        <v>291</v>
      </c>
      <c r="J60" t="s">
        <v>290</v>
      </c>
      <c r="N60" t="s">
        <v>321</v>
      </c>
      <c r="O6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True
    nodeName = ktt_mediumBoosters
    anyToUnlock = False
    icon = KiwiTechTree/Icons/ktt_icon_mediumBoosters
    pos = -2400,1700,0
    scale = 0.6
    Parent
    {
        parentID = smallBoosters
        lineFrom = RIGHT
        lineTo = LEFT
    }
}</v>
      </c>
    </row>
    <row r="61" spans="1:15" x14ac:dyDescent="0.35">
      <c r="A61" t="str">
        <f>IF(ids!A60&lt;&gt;"",ids!A60,"")</f>
        <v>heavyCryoRocketry</v>
      </c>
      <c r="B61">
        <f>VLOOKUP(Table1[[#This Row],[id]],Outline!$A$3:$C$300,2,FALSE)</f>
        <v>5</v>
      </c>
      <c r="C61">
        <f>VLOOKUP(Table1[[#This Row],[id]],Outline!$A$3:$C$300,3,FALSE)</f>
        <v>13</v>
      </c>
      <c r="D61" t="s">
        <v>374</v>
      </c>
      <c r="E61" t="s">
        <v>382</v>
      </c>
      <c r="F61" s="37" t="s">
        <v>393</v>
      </c>
      <c r="H61" t="s">
        <v>21</v>
      </c>
      <c r="I61" t="s">
        <v>291</v>
      </c>
      <c r="J61" t="s">
        <v>290</v>
      </c>
      <c r="K61" t="s">
        <v>37</v>
      </c>
      <c r="L61" t="s">
        <v>292</v>
      </c>
      <c r="M61" t="s">
        <v>293</v>
      </c>
      <c r="N61" t="s">
        <v>321</v>
      </c>
      <c r="O6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heavyCryoRocketry
    tier = 5
    title = #LOC_KTT_heavyCryoRocketry_Title // Heavy Cryogenic Rocketry
    description = #LOC_KTT_heavyCryoRocketry_Description // Sometimes we just need a lot of oomph to get us going where we want to go.
    cost = 100
    hideEmpty = True
    nodeName = ktt_heavyCryoRocketry
    anyToUnlock = True
    icon = KiwiTechTree/Icons/ktt_icon_heavyCryoRocketry
    pos = -2400,1650,0
    scale = 0.6
    Parent
    {
        parentID = advancedCryoRocketry
        lineFrom = RIGHT
        lineTo = LEFT
    }
    Parent
    {
        parentID = heavyRocketry
        lineFrom = TOP
        lineTo = BOTTOM
    }
}</v>
      </c>
    </row>
    <row r="62" spans="1:15" x14ac:dyDescent="0.35">
      <c r="A62" t="str">
        <f>IF(ids!A61&lt;&gt;"",ids!A61,"")</f>
        <v>heavyRocketry</v>
      </c>
      <c r="B62">
        <f>VLOOKUP(Table1[[#This Row],[id]],Outline!$A$3:$C$300,2,FALSE)</f>
        <v>5</v>
      </c>
      <c r="C62">
        <f>VLOOKUP(Table1[[#This Row],[id]],Outline!$A$3:$C$300,3,FALSE)</f>
        <v>15</v>
      </c>
      <c r="D62" t="s">
        <v>423</v>
      </c>
      <c r="E62" t="s">
        <v>424</v>
      </c>
      <c r="F62" s="35"/>
      <c r="G62" t="s">
        <v>317</v>
      </c>
      <c r="H62" t="s">
        <v>22</v>
      </c>
      <c r="I62" t="s">
        <v>291</v>
      </c>
      <c r="J62" t="s">
        <v>290</v>
      </c>
      <c r="N62" t="s">
        <v>327</v>
      </c>
      <c r="O6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heavyRocketry
    tier = 5
    title = #autoLOC_501054 //#autoLOC_501054 = Heavy Rocketry
    description = #autoLOC_501055 //#autoLOC_501055 = The next logical step for rocketry technology is to just go bigger.
    cost = 100
    hideEmpty = True
    nodeName = ktt_heavyRocketry
    anyToUnlock = False
    icon = RDicon_rocketry-heavy
    pos = -2400,1550,0
    scale = 0.6
    Parent
    {
        parentID = advRocketry
        lineFrom = RIGHT
        lineTo = LEFT
    }
}</v>
      </c>
    </row>
    <row r="63" spans="1:15" x14ac:dyDescent="0.35">
      <c r="A63" t="str">
        <f>IF(ids!A62&lt;&gt;"",ids!A62,"")</f>
        <v>fuelSystems</v>
      </c>
      <c r="B63">
        <f>VLOOKUP(Table1[[#This Row],[id]],Outline!$A$3:$C$300,2,FALSE)</f>
        <v>5</v>
      </c>
      <c r="C63">
        <f>VLOOKUP(Table1[[#This Row],[id]],Outline!$A$3:$C$300,3,FALSE)</f>
        <v>16</v>
      </c>
      <c r="D63" t="s">
        <v>439</v>
      </c>
      <c r="E63" t="s">
        <v>440</v>
      </c>
      <c r="F63" s="35"/>
      <c r="G63" t="s">
        <v>441</v>
      </c>
      <c r="H63" t="s">
        <v>23</v>
      </c>
      <c r="I63" t="s">
        <v>291</v>
      </c>
      <c r="J63" t="s">
        <v>290</v>
      </c>
      <c r="N63" t="s">
        <v>327</v>
      </c>
      <c r="O6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fuelSystems
    tier = 5
    title = #autoLOC_501056 //#autoLOC_501056 = Fuel Systems
    description = #autoLOC_501057 //#autoLOC_501057 = Advancements towards a better understanding of how fuel flows through a
    cost = 100
    hideEmpty = True
    nodeName = ktt_fuelSystems
    anyToUnlock = False
    icon = RDicon_fuelSystems
    pos = -2400,1500,0
    scale = 0.6
    Parent
    {
        parentID = basicFuelSystems
        lineFrom = RIGHT
        lineTo = LEFT
    }
}</v>
      </c>
    </row>
    <row r="64" spans="1:15" x14ac:dyDescent="0.35">
      <c r="A64" t="str">
        <f>IF(ids!A63&lt;&gt;"",ids!A63,"")</f>
        <v>flexibleFuelSolutions</v>
      </c>
      <c r="B64">
        <f>VLOOKUP(Table1[[#This Row],[id]],Outline!$A$3:$C$300,2,FALSE)</f>
        <v>5</v>
      </c>
      <c r="C64">
        <f>VLOOKUP(Table1[[#This Row],[id]],Outline!$A$3:$C$300,3,FALSE)</f>
        <v>17</v>
      </c>
      <c r="F64" s="35"/>
      <c r="O6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flexibleFuelSolutions
    tier = 5
    title = #LOC_KTT_flexibleFuelSolutions_Title // 
    description = #LOC_KTT_flexibleFuelSolutions_Description // 
    cost = 100
    hideEmpty = True
    nodeName = ktt_flexibleFuelSolutions
    anyToUnlock = False
    icon = KiwiTechTree/Icons/ktt_icon_flexibleFuelSolutions
    pos = -2400,1450,0
    scale = 0.6
}</v>
      </c>
    </row>
    <row r="65" spans="1:15" x14ac:dyDescent="0.35">
      <c r="A65" t="str">
        <f>IF(ids!A64&lt;&gt;"",ids!A64,"")</f>
        <v>docking</v>
      </c>
      <c r="B65">
        <f>VLOOKUP(Table1[[#This Row],[id]],Outline!$A$3:$C$300,2,FALSE)</f>
        <v>5</v>
      </c>
      <c r="C65">
        <f>VLOOKUP(Table1[[#This Row],[id]],Outline!$A$3:$C$300,3,FALSE)</f>
        <v>18</v>
      </c>
      <c r="F65" s="35"/>
      <c r="O6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docking
    tier = 5
    title = #LOC_KTT_docking_Title // 
    description = #LOC_KTT_docking_Description // 
    cost = 100
    hideEmpty = True
    nodeName = ktt_docking
    anyToUnlock = False
    icon = KiwiTechTree/Icons/ktt_icon_docking
    pos = -2400,1400,0
    scale = 0.6
}</v>
      </c>
    </row>
    <row r="66" spans="1:15" x14ac:dyDescent="0.35">
      <c r="A66" t="str">
        <f>IF(ids!A65&lt;&gt;"",ids!A65,"")</f>
        <v>advConstruction</v>
      </c>
      <c r="B66">
        <f>VLOOKUP(Table1[[#This Row],[id]],Outline!$A$3:$C$300,2,FALSE)</f>
        <v>5</v>
      </c>
      <c r="C66">
        <f>VLOOKUP(Table1[[#This Row],[id]],Outline!$A$3:$C$300,3,FALSE)</f>
        <v>20</v>
      </c>
      <c r="F66" s="35"/>
      <c r="O6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advConstruction
    tier = 5
    title = #LOC_KTT_advConstruction_Title // 
    description = #LOC_KTT_advConstruction_Description // 
    cost = 100
    hideEmpty = True
    nodeName = ktt_advConstruction
    anyToUnlock = False
    icon = KiwiTechTree/Icons/ktt_icon_advConstruction
    pos = -2400,1300,0
    scale = 0.6
}</v>
      </c>
    </row>
    <row r="67" spans="1:15" x14ac:dyDescent="0.35">
      <c r="A67" t="str">
        <f>IF(ids!A66&lt;&gt;"",ids!A66,"")</f>
        <v>earlyActuators</v>
      </c>
      <c r="B67">
        <f>VLOOKUP(Table1[[#This Row],[id]],Outline!$A$3:$C$300,2,FALSE)</f>
        <v>5</v>
      </c>
      <c r="C67">
        <f>VLOOKUP(Table1[[#This Row],[id]],Outline!$A$3:$C$300,3,FALSE)</f>
        <v>21</v>
      </c>
      <c r="D67" t="s">
        <v>350</v>
      </c>
      <c r="E67" t="s">
        <v>364</v>
      </c>
      <c r="F67" s="35"/>
      <c r="O6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earlyActuators
    tier = 5
    title = #LOC_KTT_earlyActuators_Title // Early Actuators
    description = #LOC_KTT_earlyActuators_Description // KAL, open the pod bay doors.
    cost = 100
    hideEmpty = True
    nodeName = ktt_earlyActuators
    anyToUnlock = False
    icon = KiwiTechTree/Icons/ktt_icon_earlyActuators
    pos = -2400,1250,0
    scale = 0.6
}</v>
      </c>
    </row>
    <row r="68" spans="1:15" x14ac:dyDescent="0.35">
      <c r="A68" t="str">
        <f>IF(ids!A67&lt;&gt;"",ids!A67,"")</f>
        <v>streamlinedFlight</v>
      </c>
      <c r="B68">
        <f>VLOOKUP(Table1[[#This Row],[id]],Outline!$A$3:$C$300,2,FALSE)</f>
        <v>5</v>
      </c>
      <c r="C68">
        <f>VLOOKUP(Table1[[#This Row],[id]],Outline!$A$3:$C$300,3,FALSE)</f>
        <v>22</v>
      </c>
      <c r="F68" s="35"/>
      <c r="O6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streamlinedFlight
    tier = 5
    title = #LOC_KTT_streamlinedFlight_Title // 
    description = #LOC_KTT_streamlinedFlight_Description // 
    cost = 100
    hideEmpty = True
    nodeName = ktt_streamlinedFlight
    anyToUnlock = False
    icon = KiwiTechTree/Icons/ktt_icon_streamlinedFlight
    pos = -2400,1200,0
    scale = 0.6
}</v>
      </c>
    </row>
    <row r="69" spans="1:15" x14ac:dyDescent="0.35">
      <c r="A69" t="str">
        <f>IF(ids!A68&lt;&gt;"",ids!A68,"")</f>
        <v>aerodynamicSystems</v>
      </c>
      <c r="B69">
        <f>VLOOKUP(Table1[[#This Row],[id]],Outline!$A$3:$C$300,2,FALSE)</f>
        <v>5</v>
      </c>
      <c r="C69">
        <f>VLOOKUP(Table1[[#This Row],[id]],Outline!$A$3:$C$300,3,FALSE)</f>
        <v>23</v>
      </c>
      <c r="F69" s="35"/>
      <c r="O6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aerodynamicSystems
    tier = 5
    title = #LOC_KTT_aerodynamicSystems_Title // 
    description = #LOC_KTT_aerodynamicSystems_Description // 
    cost = 100
    hideEmpty = True
    nodeName = ktt_aerodynamicSystems
    anyToUnlock = False
    icon = KiwiTechTree/Icons/ktt_icon_aerodynamicSystems
    pos = -2400,1150,0
    scale = 0.6
}</v>
      </c>
    </row>
    <row r="70" spans="1:15" x14ac:dyDescent="0.35">
      <c r="A70" t="str">
        <f>IF(ids!A69&lt;&gt;"",ids!A69,"")</f>
        <v>subsonicFlight</v>
      </c>
      <c r="B70">
        <f>VLOOKUP(Table1[[#This Row],[id]],Outline!$A$3:$C$300,2,FALSE)</f>
        <v>5</v>
      </c>
      <c r="C70">
        <f>VLOOKUP(Table1[[#This Row],[id]],Outline!$A$3:$C$300,3,FALSE)</f>
        <v>24</v>
      </c>
      <c r="F70" s="35"/>
      <c r="O7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subsonicFlight
    tier = 5
    title = #LOC_KTT_subsonicFlight_Title // 
    description = #LOC_KTT_subsonicFlight_Description // 
    cost = 100
    hideEmpty = True
    nodeName = ktt_subsonicFlight
    anyToUnlock = False
    icon = KiwiTechTree/Icons/ktt_icon_subsonicFlight
    pos = -2400,1100,0
    scale = 0.6
}</v>
      </c>
    </row>
    <row r="71" spans="1:15" x14ac:dyDescent="0.35">
      <c r="A71" t="str">
        <f>IF(ids!A70&lt;&gt;"",ids!A70,"")</f>
        <v>landing</v>
      </c>
      <c r="B71">
        <f>VLOOKUP(Table1[[#This Row],[id]],Outline!$A$3:$C$300,2,FALSE)</f>
        <v>5</v>
      </c>
      <c r="C71">
        <f>VLOOKUP(Table1[[#This Row],[id]],Outline!$A$3:$C$300,3,FALSE)</f>
        <v>25</v>
      </c>
      <c r="F71" s="35"/>
      <c r="O7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landing
    tier = 5
    title = #LOC_KTT_landing_Title // 
    description = #LOC_KTT_landing_Description // 
    cost = 100
    hideEmpty = True
    nodeName = ktt_landing
    anyToUnlock = False
    icon = KiwiTechTree/Icons/ktt_icon_landing
    pos = -2400,1050,0
    scale = 0.6
}</v>
      </c>
    </row>
    <row r="72" spans="1:15" x14ac:dyDescent="0.35">
      <c r="A72" t="str">
        <f>IF(ids!A71&lt;&gt;"",ids!A71,"")</f>
        <v>spaceExploration</v>
      </c>
      <c r="B72">
        <f>VLOOKUP(Table1[[#This Row],[id]],Outline!$A$3:$C$300,2,FALSE)</f>
        <v>5</v>
      </c>
      <c r="C72">
        <f>VLOOKUP(Table1[[#This Row],[id]],Outline!$A$3:$C$300,3,FALSE)</f>
        <v>26</v>
      </c>
      <c r="F72" s="35"/>
      <c r="O7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spaceExploration
    tier = 5
    title = #LOC_KTT_spaceExploration_Title // 
    description = #LOC_KTT_spaceExploration_Description // 
    cost = 100
    hideEmpty = True
    nodeName = ktt_spaceExploration
    anyToUnlock = False
    icon = KiwiTechTree/Icons/ktt_icon_spaceExploration
    pos = -2400,1000,0
    scale = 0.6
}</v>
      </c>
    </row>
    <row r="73" spans="1:15" x14ac:dyDescent="0.35">
      <c r="A73" t="str">
        <f>IF(ids!A72&lt;&gt;"",ids!A72,"")</f>
        <v>simpleCommandModules</v>
      </c>
      <c r="B73">
        <f>VLOOKUP(Table1[[#This Row],[id]],Outline!$A$3:$C$300,2,FALSE)</f>
        <v>5</v>
      </c>
      <c r="C73">
        <f>VLOOKUP(Table1[[#This Row],[id]],Outline!$A$3:$C$300,3,FALSE)</f>
        <v>27</v>
      </c>
      <c r="F73" s="35"/>
      <c r="O7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simpleCommandModules
    tier = 5
    title = #LOC_KTT_simpleCommandModules_Title // 
    description = #LOC_KTT_simpleCommandModules_Description // 
    cost = 100
    hideEmpty = True
    nodeName = ktt_simpleCommandModules
    anyToUnlock = False
    icon = KiwiTechTree/Icons/ktt_icon_simpleCommandModules
    pos = -2400,950,0
    scale = 0.6
}</v>
      </c>
    </row>
    <row r="74" spans="1:15" x14ac:dyDescent="0.35">
      <c r="A74" t="str">
        <f>IF(ids!A73&lt;&gt;"",ids!A73,"")</f>
        <v>appliedScience</v>
      </c>
      <c r="B74">
        <f>VLOOKUP(Table1[[#This Row],[id]],Outline!$A$3:$C$300,2,FALSE)</f>
        <v>5</v>
      </c>
      <c r="C74">
        <f>VLOOKUP(Table1[[#This Row],[id]],Outline!$A$3:$C$300,3,FALSE)</f>
        <v>30</v>
      </c>
      <c r="F74" s="35"/>
      <c r="O7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appliedScience
    tier = 5
    title = #LOC_KTT_appliedScience_Title // 
    description = #LOC_KTT_appliedScience_Description // 
    cost = 100
    hideEmpty = True
    nodeName = ktt_appliedScience
    anyToUnlock = False
    icon = KiwiTechTree/Icons/ktt_icon_appliedScience
    pos = -2400,800,0
    scale = 0.6
}</v>
      </c>
    </row>
    <row r="75" spans="1:15" x14ac:dyDescent="0.35">
      <c r="A75" t="str">
        <f>IF(ids!A74&lt;&gt;"",ids!A74,"")</f>
        <v>miniaturization</v>
      </c>
      <c r="B75">
        <f>VLOOKUP(Table1[[#This Row],[id]],Outline!$A$3:$C$300,2,FALSE)</f>
        <v>5</v>
      </c>
      <c r="C75">
        <f>VLOOKUP(Table1[[#This Row],[id]],Outline!$A$3:$C$300,3,FALSE)</f>
        <v>31</v>
      </c>
      <c r="F75" s="35"/>
      <c r="O7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miniaturization
    tier = 5
    title = #LOC_KTT_miniaturization_Title // 
    description = #LOC_KTT_miniaturization_Description // 
    cost = 100
    hideEmpty = True
    nodeName = ktt_miniaturization
    anyToUnlock = False
    icon = KiwiTechTree/Icons/ktt_icon_miniaturization
    pos = -2400,750,0
    scale = 0.6
}</v>
      </c>
    </row>
    <row r="76" spans="1:15" x14ac:dyDescent="0.35">
      <c r="A76" t="str">
        <f>IF(ids!A75&lt;&gt;"",ids!A75,"")</f>
        <v>earlyProbes</v>
      </c>
      <c r="B76">
        <f>VLOOKUP(Table1[[#This Row],[id]],Outline!$A$3:$C$300,2,FALSE)</f>
        <v>5</v>
      </c>
      <c r="C76">
        <f>VLOOKUP(Table1[[#This Row],[id]],Outline!$A$3:$C$300,3,FALSE)</f>
        <v>33</v>
      </c>
      <c r="F76" s="35"/>
      <c r="O7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earlyProbes
    tier = 5
    title = #LOC_KTT_earlyProbes_Title // 
    description = #LOC_KTT_earlyProbes_Description // 
    cost = 100
    hideEmpty = True
    nodeName = ktt_earlyProbes
    anyToUnlock = False
    icon = KiwiTechTree/Icons/ktt_icon_earlyProbes
    pos = -2400,650,0
    scale = 0.6
}</v>
      </c>
    </row>
    <row r="77" spans="1:15" x14ac:dyDescent="0.35">
      <c r="A77" t="str">
        <f>IF(ids!A76&lt;&gt;"",ids!A76,"")</f>
        <v>electrics</v>
      </c>
      <c r="B77">
        <f>VLOOKUP(Table1[[#This Row],[id]],Outline!$A$3:$C$300,2,FALSE)</f>
        <v>5</v>
      </c>
      <c r="C77">
        <f>VLOOKUP(Table1[[#This Row],[id]],Outline!$A$3:$C$300,3,FALSE)</f>
        <v>35</v>
      </c>
      <c r="F77" s="35"/>
      <c r="O7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electrics
    tier = 5
    title = #LOC_KTT_electrics_Title // 
    description = #LOC_KTT_electrics_Description // 
    cost = 100
    hideEmpty = True
    nodeName = ktt_electrics
    anyToUnlock = False
    icon = KiwiTechTree/Icons/ktt_icon_electrics
    pos = -2400,550,0
    scale = 0.6
}</v>
      </c>
    </row>
    <row r="78" spans="1:15" x14ac:dyDescent="0.35">
      <c r="A78" t="str">
        <f>IF(ids!A77&lt;&gt;"",ids!A77,"")</f>
        <v>recycling</v>
      </c>
      <c r="B78">
        <f>VLOOKUP(Table1[[#This Row],[id]],Outline!$A$3:$C$300,2,FALSE)</f>
        <v>5</v>
      </c>
      <c r="C78">
        <f>VLOOKUP(Table1[[#This Row],[id]],Outline!$A$3:$C$300,3,FALSE)</f>
        <v>38</v>
      </c>
      <c r="F78" s="35"/>
      <c r="O7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recycling
    tier = 5
    title = #LOC_KTT_recycling_Title // 
    description = #LOC_KTT_recycling_Description // 
    cost = 100
    hideEmpty = True
    nodeName = ktt_recycling
    anyToUnlock = False
    icon = KiwiTechTree/Icons/ktt_icon_recycling
    pos = -2400,400,0
    scale = 0.6
}</v>
      </c>
    </row>
    <row r="79" spans="1:15" x14ac:dyDescent="0.35">
      <c r="A79" t="str">
        <f>IF(ids!A78&lt;&gt;"",ids!A78,"")</f>
        <v>storageTech</v>
      </c>
      <c r="B79">
        <f>VLOOKUP(Table1[[#This Row],[id]],Outline!$A$3:$C$300,2,FALSE)</f>
        <v>5</v>
      </c>
      <c r="C79">
        <f>VLOOKUP(Table1[[#This Row],[id]],Outline!$A$3:$C$300,3,FALSE)</f>
        <v>40</v>
      </c>
      <c r="F79" s="35"/>
      <c r="O7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storageTech
    tier = 5
    title = #LOC_KTT_storageTech_Title // 
    description = #LOC_KTT_storageTech_Description // 
    cost = 100
    hideEmpty = True
    nodeName = ktt_storageTech
    anyToUnlock = False
    icon = KiwiTechTree/Icons/ktt_icon_storageTech
    pos = -2400,300,0
    scale = 0.6
}</v>
      </c>
    </row>
    <row r="80" spans="1:15" x14ac:dyDescent="0.35">
      <c r="A80" t="str">
        <f>IF(ids!A79&lt;&gt;"",ids!A79,"")</f>
        <v>heavierHypergolicRocketry</v>
      </c>
      <c r="B80">
        <f>VLOOKUP(Table1[[#This Row],[id]],Outline!$A$3:$C$300,2,FALSE)</f>
        <v>5.5</v>
      </c>
      <c r="C80">
        <f>VLOOKUP(Table1[[#This Row],[id]],Outline!$A$3:$C$300,3,FALSE)</f>
        <v>14</v>
      </c>
      <c r="D80" t="s">
        <v>351</v>
      </c>
      <c r="E80" s="38"/>
      <c r="F80" s="37" t="s">
        <v>393</v>
      </c>
      <c r="H80" t="s">
        <v>122</v>
      </c>
      <c r="I80" t="s">
        <v>291</v>
      </c>
      <c r="J80" t="s">
        <v>290</v>
      </c>
      <c r="K80" t="s">
        <v>37</v>
      </c>
      <c r="L80" t="s">
        <v>291</v>
      </c>
      <c r="M80" t="s">
        <v>290</v>
      </c>
      <c r="N80" t="s">
        <v>321</v>
      </c>
      <c r="O8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heavierHypergolicRocketry
    tier = 5.5
    title = #LOC_KTT_heavierHypergolicRocketry_Title // Heavier Hypergolic Rocketry
    description = #LOC_KTT_heavierHypergolicRocketry_Description // 
    cost = 150
    hideEmpty = True
    nodeName = ktt_heavierHypergolicRocketry
    anyToUnlock = True
    icon = KiwiTechTree/Icons/ktt_icon_heavierHypergolicRocketry
    pos = -2300,1600,0
    scale = 0.6
    Parent
    {
        parentID = heavyHypergolicRocketry
        lineFrom = RIGHT
        lineTo = LEFT
    }
    Parent
    {
        parentID = heavyRocketry
        lineFrom = RIGHT
        lineTo = LEFT
    }
}</v>
      </c>
    </row>
    <row r="81" spans="1:15" x14ac:dyDescent="0.35">
      <c r="A81" t="str">
        <f>IF(ids!A80&lt;&gt;"",ids!A80,"")</f>
        <v>simpleCommandModulesExtensions</v>
      </c>
      <c r="B81">
        <f>VLOOKUP(Table1[[#This Row],[id]],Outline!$A$3:$C$300,2,FALSE)</f>
        <v>5.5</v>
      </c>
      <c r="C81">
        <f>VLOOKUP(Table1[[#This Row],[id]],Outline!$A$3:$C$300,3,FALSE)</f>
        <v>28</v>
      </c>
      <c r="F81" s="35"/>
      <c r="O8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simpleCommandModulesExtensions
    tier = 5.5
    title = #LOC_KTT_simpleCommandModulesExtensions_Title // 
    description = #LOC_KTT_simpleCommandModulesExtensions_Description // 
    cost = 150
    hideEmpty = True
    nodeName = ktt_simpleCommandModulesExtensions
    anyToUnlock = False
    icon = KiwiTechTree/Icons/ktt_icon_simpleCommandModulesExtensions
    pos = -2300,900,0
    scale = 0.6
}</v>
      </c>
    </row>
    <row r="82" spans="1:15" x14ac:dyDescent="0.35">
      <c r="A82" t="str">
        <f>IF(ids!A81&lt;&gt;"",ids!A81,"")</f>
        <v>reentryModule</v>
      </c>
      <c r="B82">
        <f>VLOOKUP(Table1[[#This Row],[id]],Outline!$A$3:$C$300,2,FALSE)</f>
        <v>5.5</v>
      </c>
      <c r="C82">
        <f>VLOOKUP(Table1[[#This Row],[id]],Outline!$A$3:$C$300,3,FALSE)</f>
        <v>29</v>
      </c>
      <c r="F82" s="35"/>
      <c r="O8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reentryModule
    tier = 5.5
    title = #LOC_KTT_reentryModule_Title // 
    description = #LOC_KTT_reentryModule_Description // 
    cost = 150
    hideEmpty = True
    nodeName = ktt_reentryModule
    anyToUnlock = False
    icon = KiwiTechTree/Icons/ktt_icon_reentryModule
    pos = -2300,850,0
    scale = 0.6
}</v>
      </c>
    </row>
    <row r="83" spans="1:15" x14ac:dyDescent="0.35">
      <c r="A83" t="str">
        <f>IF(ids!A82&lt;&gt;"",ids!A82,"")</f>
        <v>specializedControl</v>
      </c>
      <c r="B83">
        <f>VLOOKUP(Table1[[#This Row],[id]],Outline!$A$3:$C$300,2,FALSE)</f>
        <v>6</v>
      </c>
      <c r="C83">
        <f>VLOOKUP(Table1[[#This Row],[id]],Outline!$A$3:$C$300,3,FALSE)</f>
        <v>10</v>
      </c>
      <c r="F83" s="35"/>
      <c r="O8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specializedControl
    tier = 6
    title = #LOC_KTT_specializedControl_Title // 
    description = #LOC_KTT_specializedControl_Description // 
    cost = 200
    hideEmpty = True
    nodeName = ktt_specializedControl
    anyToUnlock = False
    icon = KiwiTechTree/Icons/ktt_icon_specializedControl
    pos = -2200,1800,0
    scale = 0.6
}</v>
      </c>
    </row>
    <row r="84" spans="1:15" x14ac:dyDescent="0.35">
      <c r="A84" t="str">
        <f>IF(ids!A83&lt;&gt;"",ids!A83,"")</f>
        <v>precisionPropulsion</v>
      </c>
      <c r="B84">
        <f>VLOOKUP(Table1[[#This Row],[id]],Outline!$A$3:$C$300,2,FALSE)</f>
        <v>6</v>
      </c>
      <c r="C84">
        <f>VLOOKUP(Table1[[#This Row],[id]],Outline!$A$3:$C$300,3,FALSE)</f>
        <v>11</v>
      </c>
      <c r="F84" s="35"/>
      <c r="O8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precisionPropulsion
    tier = 6
    title = #LOC_KTT_precisionPropulsion_Title // 
    description = #LOC_KTT_precisionPropulsion_Description // 
    cost = 200
    hideEmpty = True
    nodeName = ktt_precisionPropulsion
    anyToUnlock = False
    icon = KiwiTechTree/Icons/ktt_icon_precisionPropulsion
    pos = -2200,1750,0
    scale = 0.6
}</v>
      </c>
    </row>
    <row r="85" spans="1:15" x14ac:dyDescent="0.35">
      <c r="A85" t="str">
        <f>IF(ids!A84&lt;&gt;"",ids!A84,"")</f>
        <v>largeBoosters</v>
      </c>
      <c r="B85">
        <f>VLOOKUP(Table1[[#This Row],[id]],Outline!$A$3:$C$300,2,FALSE)</f>
        <v>6</v>
      </c>
      <c r="C85">
        <f>VLOOKUP(Table1[[#This Row],[id]],Outline!$A$3:$C$300,3,FALSE)</f>
        <v>12</v>
      </c>
      <c r="D85" t="s">
        <v>408</v>
      </c>
      <c r="E85" t="s">
        <v>415</v>
      </c>
      <c r="F85" s="35"/>
      <c r="H85" t="s">
        <v>35</v>
      </c>
      <c r="I85" t="s">
        <v>291</v>
      </c>
      <c r="J85" t="s">
        <v>290</v>
      </c>
      <c r="N85" t="s">
        <v>321</v>
      </c>
      <c r="O8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largeBoosters
    tier = 6
    title = #LOC_KTT_largeBoosters_Title // Large Solid Rocket Boosters
    description = #LOC_KTT_largeBoosters_Description // Bigger is better.
    cost = 200
    hideEmpty = True
    nodeName = ktt_largeBoosters
    anyToUnlock = False
    icon = KiwiTechTree/Icons/ktt_icon_largeBoosters
    pos = -2200,1700,0
    scale = 0.6
    Parent
    {
        parentID = mediumBoosters
        lineFrom = RIGHT
        lineTo = LEFT
    }
}</v>
      </c>
    </row>
    <row r="86" spans="1:15" x14ac:dyDescent="0.35">
      <c r="A86" t="str">
        <f>IF(ids!A85&lt;&gt;"",ids!A85,"")</f>
        <v>heavierCryoRocketry</v>
      </c>
      <c r="B86">
        <f>VLOOKUP(Table1[[#This Row],[id]],Outline!$A$3:$C$300,2,FALSE)</f>
        <v>6</v>
      </c>
      <c r="C86">
        <f>VLOOKUP(Table1[[#This Row],[id]],Outline!$A$3:$C$300,3,FALSE)</f>
        <v>13</v>
      </c>
      <c r="D86" t="s">
        <v>378</v>
      </c>
      <c r="E86" t="s">
        <v>383</v>
      </c>
      <c r="F86" s="37" t="s">
        <v>393</v>
      </c>
      <c r="H86" t="s">
        <v>36</v>
      </c>
      <c r="I86" t="s">
        <v>291</v>
      </c>
      <c r="J86" t="s">
        <v>290</v>
      </c>
      <c r="K86" t="s">
        <v>62</v>
      </c>
      <c r="L86" t="s">
        <v>292</v>
      </c>
      <c r="M86" t="s">
        <v>293</v>
      </c>
      <c r="N86" t="s">
        <v>321</v>
      </c>
      <c r="O8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heavierCryoRocketry
    tier = 6
    title = #LOC_KTT_heavierCryoRocketry_Title // Heavier Cryogenic Rocketry
    description = #LOC_KTT_heavierCryoRocketry_Description // Did you know that Ice XVI is the least dense crstalline form of water, topologically equivalent to the empty structure of sII clathrate hydrates?
    cost = 200
    hideEmpty = True
    nodeName = ktt_heavierCryoRocketry
    anyToUnlock = True
    icon = KiwiTechTree/Icons/ktt_icon_heavierCryoRocketry
    pos = -2200,1650,0
    scale = 0.6
    Parent
    {
        parentID = heavyCryoRocketry
        lineFrom = RIGHT
        lineTo = LEFT
    }
    Parent
    {
        parentID = heavierRocketry
        lineFrom = TOP
        lineTo = BOTTOM
    }
}</v>
      </c>
    </row>
    <row r="87" spans="1:15" x14ac:dyDescent="0.35">
      <c r="A87" t="str">
        <f>IF(ids!A86&lt;&gt;"",ids!A86,"")</f>
        <v>heavierRocketry</v>
      </c>
      <c r="B87">
        <f>VLOOKUP(Table1[[#This Row],[id]],Outline!$A$3:$C$300,2,FALSE)</f>
        <v>6</v>
      </c>
      <c r="C87">
        <f>VLOOKUP(Table1[[#This Row],[id]],Outline!$A$3:$C$300,3,FALSE)</f>
        <v>15</v>
      </c>
      <c r="D87" t="s">
        <v>425</v>
      </c>
      <c r="E87" t="s">
        <v>426</v>
      </c>
      <c r="F87" s="35"/>
      <c r="G87" t="s">
        <v>444</v>
      </c>
      <c r="H87" t="s">
        <v>37</v>
      </c>
      <c r="I87" t="s">
        <v>291</v>
      </c>
      <c r="J87" t="s">
        <v>290</v>
      </c>
      <c r="N87" t="s">
        <v>327</v>
      </c>
      <c r="O8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True
    nodeName = ktt_heavierRocketry
    anyToUnlock = False
    icon = RDicon_rocketry-heavier
    pos = -2200,1550,0
    scale = 0.6
    Parent
    {
        parentID = heavyRocketry
        lineFrom = RIGHT
        lineTo = LEFT
    }
}</v>
      </c>
    </row>
    <row r="88" spans="1:15" x14ac:dyDescent="0.35">
      <c r="A88" t="str">
        <f>IF(ids!A87&lt;&gt;"",ids!A87,"")</f>
        <v>advFuelSystems</v>
      </c>
      <c r="B88">
        <f>VLOOKUP(Table1[[#This Row],[id]],Outline!$A$3:$C$300,2,FALSE)</f>
        <v>6</v>
      </c>
      <c r="C88">
        <f>VLOOKUP(Table1[[#This Row],[id]],Outline!$A$3:$C$300,3,FALSE)</f>
        <v>16</v>
      </c>
      <c r="D88" t="s">
        <v>448</v>
      </c>
      <c r="E88" t="s">
        <v>449</v>
      </c>
      <c r="F88" s="35"/>
      <c r="G88" t="s">
        <v>450</v>
      </c>
      <c r="H88" t="s">
        <v>38</v>
      </c>
      <c r="I88" t="s">
        <v>291</v>
      </c>
      <c r="J88" t="s">
        <v>290</v>
      </c>
      <c r="N88" t="s">
        <v>327</v>
      </c>
      <c r="O8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True
    nodeName = ktt_advFuelSystems
    anyToUnlock = False
    icon = RDicon_fuelSystems-advanced
    pos = -2200,1500,0
    scale = 0.6
    Parent
    {
        parentID = fuelSystems
        lineFrom = RIGHT
        lineTo = LEFT
    }
}</v>
      </c>
    </row>
    <row r="89" spans="1:15" x14ac:dyDescent="0.35">
      <c r="A89" t="str">
        <f>IF(ids!A88&lt;&gt;"",ids!A88,"")</f>
        <v>advancedFlexibleFuelSystems</v>
      </c>
      <c r="B89">
        <f>VLOOKUP(Table1[[#This Row],[id]],Outline!$A$3:$C$300,2,FALSE)</f>
        <v>6</v>
      </c>
      <c r="C89">
        <f>VLOOKUP(Table1[[#This Row],[id]],Outline!$A$3:$C$300,3,FALSE)</f>
        <v>17</v>
      </c>
      <c r="F89" s="35"/>
      <c r="O8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advancedFlexibleFuelSystems
    tier = 6
    title = #LOC_KTT_advancedFlexibleFuelSystems_Title // 
    description = #LOC_KTT_advancedFlexibleFuelSystems_Description // 
    cost = 200
    hideEmpty = True
    nodeName = ktt_advancedFlexibleFuelSystems
    anyToUnlock = False
    icon = KiwiTechTree/Icons/ktt_icon_advancedFlexibleFuelSystems
    pos = -2200,1450,0
    scale = 0.6
}</v>
      </c>
    </row>
    <row r="90" spans="1:15" x14ac:dyDescent="0.35">
      <c r="A90" t="str">
        <f>IF(ids!A89&lt;&gt;"",ids!A89,"")</f>
        <v>advancedDecoupling</v>
      </c>
      <c r="B90">
        <f>VLOOKUP(Table1[[#This Row],[id]],Outline!$A$3:$C$300,2,FALSE)</f>
        <v>6</v>
      </c>
      <c r="C90">
        <f>VLOOKUP(Table1[[#This Row],[id]],Outline!$A$3:$C$300,3,FALSE)</f>
        <v>18</v>
      </c>
      <c r="F90" s="35"/>
      <c r="O9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advancedDecoupling
    tier = 6
    title = #LOC_KTT_advancedDecoupling_Title // 
    description = #LOC_KTT_advancedDecoupling_Description // 
    cost = 200
    hideEmpty = True
    nodeName = ktt_advancedDecoupling
    anyToUnlock = False
    icon = KiwiTechTree/Icons/ktt_icon_advancedDecoupling
    pos = -2200,1400,0
    scale = 0.6
}</v>
      </c>
    </row>
    <row r="91" spans="1:15" x14ac:dyDescent="0.35">
      <c r="A91" t="str">
        <f>IF(ids!A90&lt;&gt;"",ids!A90,"")</f>
        <v>specializedConstruction</v>
      </c>
      <c r="B91">
        <f>VLOOKUP(Table1[[#This Row],[id]],Outline!$A$3:$C$300,2,FALSE)</f>
        <v>6</v>
      </c>
      <c r="C91">
        <f>VLOOKUP(Table1[[#This Row],[id]],Outline!$A$3:$C$300,3,FALSE)</f>
        <v>20</v>
      </c>
      <c r="F91" s="35"/>
      <c r="O9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specializedConstruction
    tier = 6
    title = #LOC_KTT_specializedConstruction_Title // 
    description = #LOC_KTT_specializedConstruction_Description // 
    cost = 200
    hideEmpty = True
    nodeName = ktt_specializedConstruction
    anyToUnlock = False
    icon = KiwiTechTree/Icons/ktt_icon_specializedConstruction
    pos = -2200,1300,0
    scale = 0.6
}</v>
      </c>
    </row>
    <row r="92" spans="1:15" x14ac:dyDescent="0.35">
      <c r="A92" t="str">
        <f>IF(ids!A91&lt;&gt;"",ids!A91,"")</f>
        <v>actuators</v>
      </c>
      <c r="B92">
        <f>VLOOKUP(Table1[[#This Row],[id]],Outline!$A$3:$C$300,2,FALSE)</f>
        <v>6</v>
      </c>
      <c r="C92">
        <f>VLOOKUP(Table1[[#This Row],[id]],Outline!$A$3:$C$300,3,FALSE)</f>
        <v>21</v>
      </c>
      <c r="F92" s="35"/>
      <c r="O9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actuators
    tier = 6
    title = #LOC_KTT_actuators_Title // 
    description = #LOC_KTT_actuators_Description // 
    cost = 200
    hideEmpty = True
    nodeName = ktt_actuators
    anyToUnlock = False
    icon = KiwiTechTree/Icons/ktt_icon_actuators
    pos = -2200,1250,0
    scale = 0.6
}</v>
      </c>
    </row>
    <row r="93" spans="1:15" x14ac:dyDescent="0.35">
      <c r="A93" t="str">
        <f>IF(ids!A92&lt;&gt;"",ids!A92,"")</f>
        <v>supersonicFlight</v>
      </c>
      <c r="B93">
        <f>VLOOKUP(Table1[[#This Row],[id]],Outline!$A$3:$C$300,2,FALSE)</f>
        <v>6</v>
      </c>
      <c r="C93">
        <f>VLOOKUP(Table1[[#This Row],[id]],Outline!$A$3:$C$300,3,FALSE)</f>
        <v>22</v>
      </c>
      <c r="F93" s="35"/>
      <c r="O9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supersonicFlight
    tier = 6
    title = #LOC_KTT_supersonicFlight_Title // 
    description = #LOC_KTT_supersonicFlight_Description // 
    cost = 200
    hideEmpty = True
    nodeName = ktt_supersonicFlight
    anyToUnlock = False
    icon = KiwiTechTree/Icons/ktt_icon_supersonicFlight
    pos = -2200,1200,0
    scale = 0.6
}</v>
      </c>
    </row>
    <row r="94" spans="1:15" x14ac:dyDescent="0.35">
      <c r="A94" t="str">
        <f>IF(ids!A93&lt;&gt;"",ids!A93,"")</f>
        <v>advAerodynamics</v>
      </c>
      <c r="B94">
        <f>VLOOKUP(Table1[[#This Row],[id]],Outline!$A$3:$C$300,2,FALSE)</f>
        <v>6</v>
      </c>
      <c r="C94">
        <f>VLOOKUP(Table1[[#This Row],[id]],Outline!$A$3:$C$300,3,FALSE)</f>
        <v>23</v>
      </c>
      <c r="F94" s="35"/>
      <c r="O9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advAerodynamics
    tier = 6
    title = #LOC_KTT_advAerodynamics_Title // 
    description = #LOC_KTT_advAerodynamics_Description // 
    cost = 200
    hideEmpty = True
    nodeName = ktt_advAerodynamics
    anyToUnlock = False
    icon = KiwiTechTree/Icons/ktt_icon_advAerodynamics
    pos = -2200,1150,0
    scale = 0.6
}</v>
      </c>
    </row>
    <row r="95" spans="1:15" x14ac:dyDescent="0.35">
      <c r="A95" t="str">
        <f>IF(ids!A94&lt;&gt;"",ids!A94,"")</f>
        <v>efficientFlightSystems</v>
      </c>
      <c r="B95">
        <f>VLOOKUP(Table1[[#This Row],[id]],Outline!$A$3:$C$300,2,FALSE)</f>
        <v>6</v>
      </c>
      <c r="C95">
        <f>VLOOKUP(Table1[[#This Row],[id]],Outline!$A$3:$C$300,3,FALSE)</f>
        <v>24</v>
      </c>
      <c r="F95" s="35"/>
      <c r="O9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efficientFlightSystems
    tier = 6
    title = #LOC_KTT_efficientFlightSystems_Title // 
    description = #LOC_KTT_efficientFlightSystems_Description // 
    cost = 200
    hideEmpty = True
    nodeName = ktt_efficientFlightSystems
    anyToUnlock = False
    icon = KiwiTechTree/Icons/ktt_icon_efficientFlightSystems
    pos = -2200,1100,0
    scale = 0.6
}</v>
      </c>
    </row>
    <row r="96" spans="1:15" x14ac:dyDescent="0.35">
      <c r="A96" t="str">
        <f>IF(ids!A95&lt;&gt;"",ids!A95,"")</f>
        <v>fieldScience</v>
      </c>
      <c r="B96">
        <f>VLOOKUP(Table1[[#This Row],[id]],Outline!$A$3:$C$300,2,FALSE)</f>
        <v>6</v>
      </c>
      <c r="C96">
        <f>VLOOKUP(Table1[[#This Row],[id]],Outline!$A$3:$C$300,3,FALSE)</f>
        <v>25</v>
      </c>
      <c r="F96" s="35"/>
      <c r="O9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fieldScience
    tier = 6
    title = #LOC_KTT_fieldScience_Title // 
    description = #LOC_KTT_fieldScience_Description // 
    cost = 200
    hideEmpty = True
    nodeName = ktt_fieldScience
    anyToUnlock = False
    icon = KiwiTechTree/Icons/ktt_icon_fieldScience
    pos = -2200,1050,0
    scale = 0.6
}</v>
      </c>
    </row>
    <row r="97" spans="1:15" x14ac:dyDescent="0.35">
      <c r="A97" t="str">
        <f>IF(ids!A96&lt;&gt;"",ids!A96,"")</f>
        <v>advExploration</v>
      </c>
      <c r="B97">
        <f>VLOOKUP(Table1[[#This Row],[id]],Outline!$A$3:$C$300,2,FALSE)</f>
        <v>6</v>
      </c>
      <c r="C97">
        <f>VLOOKUP(Table1[[#This Row],[id]],Outline!$A$3:$C$300,3,FALSE)</f>
        <v>26</v>
      </c>
      <c r="F97" s="35"/>
      <c r="O9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advExploration
    tier = 6
    title = #LOC_KTT_advExploration_Title // 
    description = #LOC_KTT_advExploration_Description // 
    cost = 200
    hideEmpty = True
    nodeName = ktt_advExploration
    anyToUnlock = False
    icon = KiwiTechTree/Icons/ktt_icon_advExploration
    pos = -2200,1000,0
    scale = 0.6
}</v>
      </c>
    </row>
    <row r="98" spans="1:15" x14ac:dyDescent="0.35">
      <c r="A98" t="str">
        <f>IF(ids!A97&lt;&gt;"",ids!A97,"")</f>
        <v>commandModules</v>
      </c>
      <c r="B98">
        <f>VLOOKUP(Table1[[#This Row],[id]],Outline!$A$3:$C$300,2,FALSE)</f>
        <v>6</v>
      </c>
      <c r="C98">
        <f>VLOOKUP(Table1[[#This Row],[id]],Outline!$A$3:$C$300,3,FALSE)</f>
        <v>27</v>
      </c>
      <c r="F98" s="35"/>
      <c r="O9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commandModules
    tier = 6
    title = #LOC_KTT_commandModules_Title // 
    description = #LOC_KTT_commandModules_Description // 
    cost = 200
    hideEmpty = True
    nodeName = ktt_commandModules
    anyToUnlock = False
    icon = KiwiTechTree/Icons/ktt_icon_commandModules
    pos = -2200,950,0
    scale = 0.6
}</v>
      </c>
    </row>
    <row r="99" spans="1:15" x14ac:dyDescent="0.35">
      <c r="A99" t="str">
        <f>IF(ids!A98&lt;&gt;"",ids!A98,"")</f>
        <v>exactScience</v>
      </c>
      <c r="B99">
        <f>VLOOKUP(Table1[[#This Row],[id]],Outline!$A$3:$C$300,2,FALSE)</f>
        <v>6</v>
      </c>
      <c r="C99">
        <f>VLOOKUP(Table1[[#This Row],[id]],Outline!$A$3:$C$300,3,FALSE)</f>
        <v>30</v>
      </c>
      <c r="F99" s="35"/>
      <c r="O9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exactScience
    tier = 6
    title = #LOC_KTT_exactScience_Title // 
    description = #LOC_KTT_exactScience_Description // 
    cost = 200
    hideEmpty = True
    nodeName = ktt_exactScience
    anyToUnlock = False
    icon = KiwiTechTree/Icons/ktt_icon_exactScience
    pos = -2200,800,0
    scale = 0.6
}</v>
      </c>
    </row>
    <row r="100" spans="1:15" x14ac:dyDescent="0.35">
      <c r="A100" t="str">
        <f>IF(ids!A99&lt;&gt;"",ids!A99,"")</f>
        <v>precisionEngineering</v>
      </c>
      <c r="B100">
        <f>VLOOKUP(Table1[[#This Row],[id]],Outline!$A$3:$C$300,2,FALSE)</f>
        <v>6</v>
      </c>
      <c r="C100">
        <f>VLOOKUP(Table1[[#This Row],[id]],Outline!$A$3:$C$300,3,FALSE)</f>
        <v>31</v>
      </c>
      <c r="F100" s="35"/>
      <c r="O10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precisionEngineering
    tier = 6
    title = #LOC_KTT_precisionEngineering_Title // 
    description = #LOC_KTT_precisionEngineering_Description // 
    cost = 200
    hideEmpty = True
    nodeName = ktt_precisionEngineering
    anyToUnlock = False
    icon = KiwiTechTree/Icons/ktt_icon_precisionEngineering
    pos = -2200,750,0
    scale = 0.6
}</v>
      </c>
    </row>
    <row r="101" spans="1:15" x14ac:dyDescent="0.35">
      <c r="A101" t="str">
        <f>IF(ids!A100&lt;&gt;"",ids!A100,"")</f>
        <v>lowGainCommunications</v>
      </c>
      <c r="B101">
        <f>VLOOKUP(Table1[[#This Row],[id]],Outline!$A$3:$C$300,2,FALSE)</f>
        <v>6</v>
      </c>
      <c r="C101">
        <f>VLOOKUP(Table1[[#This Row],[id]],Outline!$A$3:$C$300,3,FALSE)</f>
        <v>32</v>
      </c>
      <c r="F101" s="35"/>
      <c r="O10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lowGainCommunications
    tier = 6
    title = #LOC_KTT_lowGainCommunications_Title // 
    description = #LOC_KTT_lowGainCommunications_Description // 
    cost = 200
    hideEmpty = True
    nodeName = ktt_lowGainCommunications
    anyToUnlock = False
    icon = KiwiTechTree/Icons/ktt_icon_lowGainCommunications
    pos = -2200,700,0
    scale = 0.6
}</v>
      </c>
    </row>
    <row r="102" spans="1:15" x14ac:dyDescent="0.35">
      <c r="A102" t="str">
        <f>IF(ids!A101&lt;&gt;"",ids!A101,"")</f>
        <v>communicationSatellites</v>
      </c>
      <c r="B102">
        <f>VLOOKUP(Table1[[#This Row],[id]],Outline!$A$3:$C$300,2,FALSE)</f>
        <v>6</v>
      </c>
      <c r="C102">
        <f>VLOOKUP(Table1[[#This Row],[id]],Outline!$A$3:$C$300,3,FALSE)</f>
        <v>33</v>
      </c>
      <c r="F102" s="35"/>
      <c r="O10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communicationSatellites
    tier = 6
    title = #LOC_KTT_communicationSatellites_Title // 
    description = #LOC_KTT_communicationSatellites_Description // 
    cost = 200
    hideEmpty = True
    nodeName = ktt_communicationSatellites
    anyToUnlock = False
    icon = KiwiTechTree/Icons/ktt_icon_communicationSatellites
    pos = -2200,650,0
    scale = 0.6
}</v>
      </c>
    </row>
    <row r="103" spans="1:15" x14ac:dyDescent="0.35">
      <c r="A103" t="str">
        <f>IF(ids!A102&lt;&gt;"",ids!A102,"")</f>
        <v>advElectrics</v>
      </c>
      <c r="B103">
        <f>VLOOKUP(Table1[[#This Row],[id]],Outline!$A$3:$C$300,2,FALSE)</f>
        <v>6</v>
      </c>
      <c r="C103">
        <f>VLOOKUP(Table1[[#This Row],[id]],Outline!$A$3:$C$300,3,FALSE)</f>
        <v>35</v>
      </c>
      <c r="F103" s="35"/>
      <c r="O10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advElectrics
    tier = 6
    title = #LOC_KTT_advElectrics_Title // 
    description = #LOC_KTT_advElectrics_Description // 
    cost = 200
    hideEmpty = True
    nodeName = ktt_advElectrics
    anyToUnlock = False
    icon = KiwiTechTree/Icons/ktt_icon_advElectrics
    pos = -2200,550,0
    scale = 0.6
}</v>
      </c>
    </row>
    <row r="104" spans="1:15" x14ac:dyDescent="0.35">
      <c r="A104" t="str">
        <f>IF(ids!A103&lt;&gt;"",ids!A103,"")</f>
        <v>heatManagementSystems</v>
      </c>
      <c r="B104">
        <f>VLOOKUP(Table1[[#This Row],[id]],Outline!$A$3:$C$300,2,FALSE)</f>
        <v>6</v>
      </c>
      <c r="C104">
        <f>VLOOKUP(Table1[[#This Row],[id]],Outline!$A$3:$C$300,3,FALSE)</f>
        <v>38</v>
      </c>
      <c r="F104" s="35"/>
      <c r="O10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heatManagementSystems
    tier = 6
    title = #LOC_KTT_heatManagementSystems_Title // 
    description = #LOC_KTT_heatManagementSystems_Description // 
    cost = 200
    hideEmpty = True
    nodeName = ktt_heatManagementSystems
    anyToUnlock = False
    icon = KiwiTechTree/Icons/ktt_icon_heatManagementSystems
    pos = -2200,400,0
    scale = 0.6
}</v>
      </c>
    </row>
    <row r="105" spans="1:15" x14ac:dyDescent="0.35">
      <c r="A105" t="str">
        <f>IF(ids!A104&lt;&gt;"",ids!A104,"")</f>
        <v>hydroponics</v>
      </c>
      <c r="B105">
        <f>VLOOKUP(Table1[[#This Row],[id]],Outline!$A$3:$C$300,2,FALSE)</f>
        <v>6</v>
      </c>
      <c r="C105">
        <f>VLOOKUP(Table1[[#This Row],[id]],Outline!$A$3:$C$300,3,FALSE)</f>
        <v>39</v>
      </c>
      <c r="F105" s="35"/>
      <c r="O10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hydroponics
    tier = 6
    title = #LOC_KTT_hydroponics_Title // 
    description = #LOC_KTT_hydroponics_Description // 
    cost = 200
    hideEmpty = True
    nodeName = ktt_hydroponics
    anyToUnlock = False
    icon = KiwiTechTree/Icons/ktt_icon_hydroponics
    pos = -2200,350,0
    scale = 0.6
}</v>
      </c>
    </row>
    <row r="106" spans="1:15" x14ac:dyDescent="0.35">
      <c r="A106" t="str">
        <f>IF(ids!A105&lt;&gt;"",ids!A105,"")</f>
        <v>earlyLogistics</v>
      </c>
      <c r="B106">
        <f>VLOOKUP(Table1[[#This Row],[id]],Outline!$A$3:$C$300,2,FALSE)</f>
        <v>6</v>
      </c>
      <c r="C106">
        <f>VLOOKUP(Table1[[#This Row],[id]],Outline!$A$3:$C$300,3,FALSE)</f>
        <v>40</v>
      </c>
      <c r="F106" s="35"/>
      <c r="O10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earlyLogistics
    tier = 6
    title = #LOC_KTT_earlyLogistics_Title // 
    description = #LOC_KTT_earlyLogistics_Description // 
    cost = 200
    hideEmpty = True
    nodeName = ktt_earlyLogistics
    anyToUnlock = False
    icon = KiwiTechTree/Icons/ktt_icon_earlyLogistics
    pos = -2200,300,0
    scale = 0.6
}</v>
      </c>
    </row>
    <row r="107" spans="1:15" x14ac:dyDescent="0.35">
      <c r="A107" t="str">
        <f>IF(ids!A106&lt;&gt;"",ids!A106,"")</f>
        <v>evenHeavierHypergolicRocketry</v>
      </c>
      <c r="B107">
        <f>VLOOKUP(Table1[[#This Row],[id]],Outline!$A$3:$C$300,2,FALSE)</f>
        <v>6.5</v>
      </c>
      <c r="C107">
        <f>VLOOKUP(Table1[[#This Row],[id]],Outline!$A$3:$C$300,3,FALSE)</f>
        <v>14</v>
      </c>
      <c r="D107" t="s">
        <v>352</v>
      </c>
      <c r="E107" s="38"/>
      <c r="F107" s="37" t="s">
        <v>393</v>
      </c>
      <c r="H107" t="s">
        <v>123</v>
      </c>
      <c r="I107" t="s">
        <v>291</v>
      </c>
      <c r="J107" t="s">
        <v>290</v>
      </c>
      <c r="K107" t="s">
        <v>62</v>
      </c>
      <c r="L107" t="s">
        <v>291</v>
      </c>
      <c r="M107" t="s">
        <v>290</v>
      </c>
      <c r="N107" t="s">
        <v>321</v>
      </c>
      <c r="O10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evenHeavierHypergolicRocketry
    tier = 6.5
    title = #LOC_KTT_evenHeavierHypergolicRocketry_Title // Even Heavier Hypergolic Rocketry
    description = #LOC_KTT_evenHeavierHypergolicRocketry_Description // 
    cost = 300
    hideEmpty = True
    nodeName = ktt_evenHeavierHypergolicRocketry
    anyToUnlock = True
    icon = KiwiTechTree/Icons/ktt_icon_evenHeavierHypergolicRocketry
    pos = -2100,1600,0
    scale = 0.6
    Parent
    {
        parentID = heavierHypergolicRocketry
        lineFrom = RIGHT
        lineTo = LEFT
    }
    Parent
    {
        parentID = heavierRocketry
        lineFrom = RIGHT
        lineTo = LEFT
    }
}</v>
      </c>
    </row>
    <row r="108" spans="1:15" x14ac:dyDescent="0.35">
      <c r="A108" t="str">
        <f>IF(ids!A107&lt;&gt;"",ids!A107,"")</f>
        <v>commandModulesExtensions</v>
      </c>
      <c r="B108">
        <f>VLOOKUP(Table1[[#This Row],[id]],Outline!$A$3:$C$300,2,FALSE)</f>
        <v>6.5</v>
      </c>
      <c r="C108">
        <f>VLOOKUP(Table1[[#This Row],[id]],Outline!$A$3:$C$300,3,FALSE)</f>
        <v>28</v>
      </c>
      <c r="F108" s="35"/>
      <c r="O10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commandModulesExtensions
    tier = 6.5
    title = #LOC_KTT_commandModulesExtensions_Title // 
    description = #LOC_KTT_commandModulesExtensions_Description // 
    cost = 300
    hideEmpty = True
    nodeName = ktt_commandModulesExtensions
    anyToUnlock = False
    icon = KiwiTechTree/Icons/ktt_icon_commandModulesExtensions
    pos = -2100,900,0
    scale = 0.6
}</v>
      </c>
    </row>
    <row r="109" spans="1:15" x14ac:dyDescent="0.35">
      <c r="A109" t="str">
        <f>IF(ids!A108&lt;&gt;"",ids!A108,"")</f>
        <v>advancedReentryModule</v>
      </c>
      <c r="B109">
        <f>VLOOKUP(Table1[[#This Row],[id]],Outline!$A$3:$C$300,2,FALSE)</f>
        <v>6.5</v>
      </c>
      <c r="C109">
        <f>VLOOKUP(Table1[[#This Row],[id]],Outline!$A$3:$C$300,3,FALSE)</f>
        <v>29</v>
      </c>
      <c r="F109" s="35"/>
      <c r="O10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advancedReentryModule
    tier = 6.5
    title = #LOC_KTT_advancedReentryModule_Title // 
    description = #LOC_KTT_advancedReentryModule_Description // 
    cost = 300
    hideEmpty = True
    nodeName = ktt_advancedReentryModule
    anyToUnlock = False
    icon = KiwiTechTree/Icons/ktt_icon_advancedReentryModule
    pos = -2100,850,0
    scale = 0.6
}</v>
      </c>
    </row>
    <row r="110" spans="1:15" x14ac:dyDescent="0.35">
      <c r="A110" t="str">
        <f>IF(ids!A109&lt;&gt;"",ids!A109,"")</f>
        <v>nuclearPower</v>
      </c>
      <c r="B110">
        <f>VLOOKUP(Table1[[#This Row],[id]],Outline!$A$3:$C$300,2,FALSE)</f>
        <v>7</v>
      </c>
      <c r="C110">
        <f>VLOOKUP(Table1[[#This Row],[id]],Outline!$A$3:$C$300,3,FALSE)</f>
        <v>3</v>
      </c>
      <c r="F110" s="35"/>
      <c r="O11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nuclearPower
    tier = 7
    title = #LOC_KTT_nuclearPower_Title // 
    description = #LOC_KTT_nuclearPower_Description // 
    cost = 400
    hideEmpty = True
    nodeName = ktt_nuclearPower
    anyToUnlock = False
    icon = KiwiTechTree/Icons/ktt_icon_nuclearPower
    pos = -2000,2150,0
    scale = 0.6
}</v>
      </c>
    </row>
    <row r="111" spans="1:15" x14ac:dyDescent="0.35">
      <c r="A111" t="str">
        <f>IF(ids!A110&lt;&gt;"",ids!A110,"")</f>
        <v>nuclearPropulsion</v>
      </c>
      <c r="B111">
        <f>VLOOKUP(Table1[[#This Row],[id]],Outline!$A$3:$C$300,2,FALSE)</f>
        <v>7</v>
      </c>
      <c r="C111">
        <f>VLOOKUP(Table1[[#This Row],[id]],Outline!$A$3:$C$300,3,FALSE)</f>
        <v>4</v>
      </c>
      <c r="F111" s="35"/>
      <c r="O11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nuclearPropulsion
    tier = 7
    title = #LOC_KTT_nuclearPropulsion_Title // 
    description = #LOC_KTT_nuclearPropulsion_Description // 
    cost = 400
    hideEmpty = True
    nodeName = ktt_nuclearPropulsion
    anyToUnlock = False
    icon = KiwiTechTree/Icons/ktt_icon_nuclearPropulsion
    pos = -2000,2100,0
    scale = 0.6
}</v>
      </c>
    </row>
    <row r="112" spans="1:15" x14ac:dyDescent="0.35">
      <c r="A112" t="str">
        <f>IF(ids!A111&lt;&gt;"",ids!A111,"")</f>
        <v>experimentalControl</v>
      </c>
      <c r="B112">
        <f>VLOOKUP(Table1[[#This Row],[id]],Outline!$A$3:$C$300,2,FALSE)</f>
        <v>7</v>
      </c>
      <c r="C112">
        <f>VLOOKUP(Table1[[#This Row],[id]],Outline!$A$3:$C$300,3,FALSE)</f>
        <v>10</v>
      </c>
      <c r="F112" s="35"/>
      <c r="O11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experimentalControl
    tier = 7
    title = #LOC_KTT_experimentalControl_Title // 
    description = #LOC_KTT_experimentalControl_Description // 
    cost = 400
    hideEmpty = True
    nodeName = ktt_experimentalControl
    anyToUnlock = False
    icon = KiwiTechTree/Icons/ktt_icon_experimentalControl
    pos = -2000,1800,0
    scale = 0.6
}</v>
      </c>
    </row>
    <row r="113" spans="1:15" x14ac:dyDescent="0.35">
      <c r="A113" t="str">
        <f>IF(ids!A112&lt;&gt;"",ids!A112,"")</f>
        <v>experimentalPropulsion</v>
      </c>
      <c r="B113">
        <f>VLOOKUP(Table1[[#This Row],[id]],Outline!$A$3:$C$300,2,FALSE)</f>
        <v>7</v>
      </c>
      <c r="C113">
        <f>VLOOKUP(Table1[[#This Row],[id]],Outline!$A$3:$C$300,3,FALSE)</f>
        <v>11</v>
      </c>
      <c r="F113" s="35"/>
      <c r="O11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experimentalPropulsion
    tier = 7
    title = #LOC_KTT_experimentalPropulsion_Title // 
    description = #LOC_KTT_experimentalPropulsion_Description // 
    cost = 400
    hideEmpty = True
    nodeName = ktt_experimentalPropulsion
    anyToUnlock = False
    icon = KiwiTechTree/Icons/ktt_icon_experimentalPropulsion
    pos = -2000,1750,0
    scale = 0.6
}</v>
      </c>
    </row>
    <row r="114" spans="1:15" x14ac:dyDescent="0.35">
      <c r="A114" t="str">
        <f>IF(ids!A113&lt;&gt;"",ids!A113,"")</f>
        <v>largerBoosters</v>
      </c>
      <c r="B114">
        <f>VLOOKUP(Table1[[#This Row],[id]],Outline!$A$3:$C$300,2,FALSE)</f>
        <v>7</v>
      </c>
      <c r="C114">
        <f>VLOOKUP(Table1[[#This Row],[id]],Outline!$A$3:$C$300,3,FALSE)</f>
        <v>12</v>
      </c>
      <c r="D114" t="s">
        <v>409</v>
      </c>
      <c r="E114" t="s">
        <v>416</v>
      </c>
      <c r="F114" s="35"/>
      <c r="H114" t="s">
        <v>60</v>
      </c>
      <c r="I114" t="s">
        <v>291</v>
      </c>
      <c r="J114" t="s">
        <v>290</v>
      </c>
      <c r="N114" t="s">
        <v>321</v>
      </c>
      <c r="O11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largerBoosters
    tier = 7
    title = #LOC_KTT_largerBoosters_Title // Larger Solid Rocket Boosters
    description = #LOC_KTT_largerBoosters_Description // If bigger is better, biggerer is betterer.
    cost = 400
    hideEmpty = True
    nodeName = ktt_largerBoosters
    anyToUnlock = False
    icon = KiwiTechTree/Icons/ktt_icon_largerBoosters
    pos = -2000,1700,0
    scale = 0.6
    Parent
    {
        parentID = largeBoosters
        lineFrom = RIGHT
        lineTo = LEFT
    }
}</v>
      </c>
    </row>
    <row r="115" spans="1:15" x14ac:dyDescent="0.35">
      <c r="A115" t="str">
        <f>IF(ids!A114&lt;&gt;"",ids!A114,"")</f>
        <v>evenHeavierCryoRocketry</v>
      </c>
      <c r="B115">
        <f>VLOOKUP(Table1[[#This Row],[id]],Outline!$A$3:$C$300,2,FALSE)</f>
        <v>7</v>
      </c>
      <c r="C115">
        <f>VLOOKUP(Table1[[#This Row],[id]],Outline!$A$3:$C$300,3,FALSE)</f>
        <v>13</v>
      </c>
      <c r="D115" t="s">
        <v>385</v>
      </c>
      <c r="E115" t="s">
        <v>384</v>
      </c>
      <c r="F115" s="37" t="s">
        <v>393</v>
      </c>
      <c r="H115" t="s">
        <v>61</v>
      </c>
      <c r="I115" t="s">
        <v>291</v>
      </c>
      <c r="J115" t="s">
        <v>290</v>
      </c>
      <c r="K115" t="s">
        <v>88</v>
      </c>
      <c r="L115" t="s">
        <v>292</v>
      </c>
      <c r="M115" t="s">
        <v>293</v>
      </c>
      <c r="N115" t="s">
        <v>321</v>
      </c>
      <c r="O11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evenHeavierCryoRocketry
    tier = 7
    title = #LOC_KTT_evenHeavierCryoRocketry_Title // Even Heavier Cryogenic Rocketry
    description = #LOC_KTT_evenHeavierCryoRocketry_Description // These rockets are great at blasting us away from our problems.
    cost = 400
    hideEmpty = True
    nodeName = ktt_evenHeavierCryoRocketry
    anyToUnlock = True
    icon = KiwiTechTree/Icons/ktt_icon_evenHeavierCryoRocketry
    pos = -2000,1650,0
    scale = 0.6
    Parent
    {
        parentID = heavierCryoRocketry
        lineFrom = RIGHT
        lineTo = LEFT
    }
    Parent
    {
        parentID = evenHeavierRocketry
        lineFrom = TOP
        lineTo = BOTTOM
    }
}</v>
      </c>
    </row>
    <row r="116" spans="1:15" x14ac:dyDescent="0.35">
      <c r="A116" t="str">
        <f>IF(ids!A115&lt;&gt;"",ids!A115,"")</f>
        <v>evenHeavierRocketry</v>
      </c>
      <c r="B116">
        <f>VLOOKUP(Table1[[#This Row],[id]],Outline!$A$3:$C$300,2,FALSE)</f>
        <v>7</v>
      </c>
      <c r="C116">
        <f>VLOOKUP(Table1[[#This Row],[id]],Outline!$A$3:$C$300,3,FALSE)</f>
        <v>15</v>
      </c>
      <c r="D116" t="s">
        <v>353</v>
      </c>
      <c r="E116" t="s">
        <v>427</v>
      </c>
      <c r="F116" s="35"/>
      <c r="H116" t="s">
        <v>62</v>
      </c>
      <c r="I116" t="s">
        <v>291</v>
      </c>
      <c r="J116" t="s">
        <v>290</v>
      </c>
      <c r="N116" t="s">
        <v>321</v>
      </c>
      <c r="O11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True
    nodeName = ktt_evenHeavierRocketry
    anyToUnlock = False
    icon = KiwiTechTree/Icons/ktt_icon_evenHeavierRocketry
    pos = -2000,1550,0
    scale = 0.6
    Parent
    {
        parentID = heavierRocketry
        lineFrom = RIGHT
        lineTo = LEFT
    }
}</v>
      </c>
    </row>
    <row r="117" spans="1:15" x14ac:dyDescent="0.35">
      <c r="A117" t="str">
        <f>IF(ids!A116&lt;&gt;"",ids!A116,"")</f>
        <v>largeVolumeContainment</v>
      </c>
      <c r="B117">
        <f>VLOOKUP(Table1[[#This Row],[id]],Outline!$A$3:$C$300,2,FALSE)</f>
        <v>7</v>
      </c>
      <c r="C117">
        <f>VLOOKUP(Table1[[#This Row],[id]],Outline!$A$3:$C$300,3,FALSE)</f>
        <v>16</v>
      </c>
      <c r="D117" t="s">
        <v>451</v>
      </c>
      <c r="E117" t="s">
        <v>452</v>
      </c>
      <c r="F117" s="35"/>
      <c r="G117" t="s">
        <v>453</v>
      </c>
      <c r="H117" t="s">
        <v>63</v>
      </c>
      <c r="I117" t="s">
        <v>291</v>
      </c>
      <c r="J117" t="s">
        <v>290</v>
      </c>
      <c r="N117" t="s">
        <v>327</v>
      </c>
      <c r="O11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True
    nodeName = ktt_largeVolumeContainment
    anyToUnlock = False
    icon = RDicon_largeVolumeContainment
    pos = -2000,1500,0
    scale = 0.6
    Parent
    {
        parentID = advFuelSystems
        lineFrom = RIGHT
        lineTo = LEFT
    }
}</v>
      </c>
    </row>
    <row r="118" spans="1:15" x14ac:dyDescent="0.35">
      <c r="A118" t="str">
        <f>IF(ids!A117&lt;&gt;"",ids!A117,"")</f>
        <v>largeFlexibleFuelSystems</v>
      </c>
      <c r="B118">
        <f>VLOOKUP(Table1[[#This Row],[id]],Outline!$A$3:$C$300,2,FALSE)</f>
        <v>7</v>
      </c>
      <c r="C118">
        <f>VLOOKUP(Table1[[#This Row],[id]],Outline!$A$3:$C$300,3,FALSE)</f>
        <v>17</v>
      </c>
      <c r="F118" s="35"/>
      <c r="O11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largeFlexibleFuelSystems
    tier = 7
    title = #LOC_KTT_largeFlexibleFuelSystems_Title // 
    description = #LOC_KTT_largeFlexibleFuelSystems_Description // 
    cost = 400
    hideEmpty = True
    nodeName = ktt_largeFlexibleFuelSystems
    anyToUnlock = False
    icon = KiwiTechTree/Icons/ktt_icon_largeFlexibleFuelSystems
    pos = -2000,1450,0
    scale = 0.6
}</v>
      </c>
    </row>
    <row r="119" spans="1:15" x14ac:dyDescent="0.35">
      <c r="A119" t="str">
        <f>IF(ids!A118&lt;&gt;"",ids!A118,"")</f>
        <v>enginePlates</v>
      </c>
      <c r="B119">
        <f>VLOOKUP(Table1[[#This Row],[id]],Outline!$A$3:$C$300,2,FALSE)</f>
        <v>7</v>
      </c>
      <c r="C119">
        <f>VLOOKUP(Table1[[#This Row],[id]],Outline!$A$3:$C$300,3,FALSE)</f>
        <v>18</v>
      </c>
      <c r="F119" s="35"/>
      <c r="O11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enginePlates
    tier = 7
    title = #LOC_KTT_enginePlates_Title // 
    description = #LOC_KTT_enginePlates_Description // 
    cost = 400
    hideEmpty = True
    nodeName = ktt_enginePlates
    anyToUnlock = False
    icon = KiwiTechTree/Icons/ktt_icon_enginePlates
    pos = -2000,1400,0
    scale = 0.6
}</v>
      </c>
    </row>
    <row r="120" spans="1:15" x14ac:dyDescent="0.35">
      <c r="A120" t="str">
        <f>IF(ids!A119&lt;&gt;"",ids!A119,"")</f>
        <v>advMetalworks</v>
      </c>
      <c r="B120">
        <f>VLOOKUP(Table1[[#This Row],[id]],Outline!$A$3:$C$300,2,FALSE)</f>
        <v>7</v>
      </c>
      <c r="C120">
        <f>VLOOKUP(Table1[[#This Row],[id]],Outline!$A$3:$C$300,3,FALSE)</f>
        <v>19</v>
      </c>
      <c r="F120" s="35"/>
      <c r="O12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advMetalworks
    tier = 7
    title = #LOC_KTT_advMetalworks_Title // 
    description = #LOC_KTT_advMetalworks_Description // 
    cost = 400
    hideEmpty = True
    nodeName = ktt_advMetalworks
    anyToUnlock = False
    icon = KiwiTechTree/Icons/ktt_icon_advMetalworks
    pos = -2000,1350,0
    scale = 0.6
}</v>
      </c>
    </row>
    <row r="121" spans="1:15" x14ac:dyDescent="0.35">
      <c r="A121" t="str">
        <f>IF(ids!A120&lt;&gt;"",ids!A120,"")</f>
        <v>composites</v>
      </c>
      <c r="B121">
        <f>VLOOKUP(Table1[[#This Row],[id]],Outline!$A$3:$C$300,2,FALSE)</f>
        <v>7</v>
      </c>
      <c r="C121">
        <f>VLOOKUP(Table1[[#This Row],[id]],Outline!$A$3:$C$300,3,FALSE)</f>
        <v>20</v>
      </c>
      <c r="F121" s="35"/>
      <c r="O12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composites
    tier = 7
    title = #LOC_KTT_composites_Title // 
    description = #LOC_KTT_composites_Description // 
    cost = 400
    hideEmpty = True
    nodeName = ktt_composites
    anyToUnlock = False
    icon = KiwiTechTree/Icons/ktt_icon_composites
    pos = -2000,1300,0
    scale = 0.6
}</v>
      </c>
    </row>
    <row r="122" spans="1:15" x14ac:dyDescent="0.35">
      <c r="A122" t="str">
        <f>IF(ids!A121&lt;&gt;"",ids!A121,"")</f>
        <v>advActuators</v>
      </c>
      <c r="B122">
        <f>VLOOKUP(Table1[[#This Row],[id]],Outline!$A$3:$C$300,2,FALSE)</f>
        <v>7</v>
      </c>
      <c r="C122">
        <f>VLOOKUP(Table1[[#This Row],[id]],Outline!$A$3:$C$300,3,FALSE)</f>
        <v>21</v>
      </c>
      <c r="F122" s="35"/>
      <c r="O12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advActuators
    tier = 7
    title = #LOC_KTT_advActuators_Title // 
    description = #LOC_KTT_advActuators_Description // 
    cost = 400
    hideEmpty = True
    nodeName = ktt_advActuators
    anyToUnlock = False
    icon = KiwiTechTree/Icons/ktt_icon_advActuators
    pos = -2000,1250,0
    scale = 0.6
}</v>
      </c>
    </row>
    <row r="123" spans="1:15" x14ac:dyDescent="0.35">
      <c r="A123" t="str">
        <f>IF(ids!A122&lt;&gt;"",ids!A122,"")</f>
        <v>highAltitudeFlight</v>
      </c>
      <c r="B123">
        <f>VLOOKUP(Table1[[#This Row],[id]],Outline!$A$3:$C$300,2,FALSE)</f>
        <v>7</v>
      </c>
      <c r="C123">
        <f>VLOOKUP(Table1[[#This Row],[id]],Outline!$A$3:$C$300,3,FALSE)</f>
        <v>22</v>
      </c>
      <c r="F123" s="35"/>
      <c r="O12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highAltitudeFlight
    tier = 7
    title = #LOC_KTT_highAltitudeFlight_Title // 
    description = #LOC_KTT_highAltitudeFlight_Description // 
    cost = 400
    hideEmpty = True
    nodeName = ktt_highAltitudeFlight
    anyToUnlock = False
    icon = KiwiTechTree/Icons/ktt_icon_highAltitudeFlight
    pos = -2000,1200,0
    scale = 0.6
}</v>
      </c>
    </row>
    <row r="124" spans="1:15" x14ac:dyDescent="0.35">
      <c r="A124" t="str">
        <f>IF(ids!A123&lt;&gt;"",ids!A123,"")</f>
        <v>heavyAerodynamics</v>
      </c>
      <c r="B124">
        <f>VLOOKUP(Table1[[#This Row],[id]],Outline!$A$3:$C$300,2,FALSE)</f>
        <v>7</v>
      </c>
      <c r="C124">
        <f>VLOOKUP(Table1[[#This Row],[id]],Outline!$A$3:$C$300,3,FALSE)</f>
        <v>23</v>
      </c>
      <c r="F124" s="35"/>
      <c r="O12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heavyAerodynamics
    tier = 7
    title = #LOC_KTT_heavyAerodynamics_Title // 
    description = #LOC_KTT_heavyAerodynamics_Description // 
    cost = 400
    hideEmpty = True
    nodeName = ktt_heavyAerodynamics
    anyToUnlock = False
    icon = KiwiTechTree/Icons/ktt_icon_heavyAerodynamics
    pos = -2000,1150,0
    scale = 0.6
}</v>
      </c>
    </row>
    <row r="125" spans="1:15" x14ac:dyDescent="0.35">
      <c r="A125" t="str">
        <f>IF(ids!A124&lt;&gt;"",ids!A124,"")</f>
        <v>advancedFlightSystems</v>
      </c>
      <c r="B125">
        <f>VLOOKUP(Table1[[#This Row],[id]],Outline!$A$3:$C$300,2,FALSE)</f>
        <v>7</v>
      </c>
      <c r="C125">
        <f>VLOOKUP(Table1[[#This Row],[id]],Outline!$A$3:$C$300,3,FALSE)</f>
        <v>24</v>
      </c>
      <c r="F125" s="35"/>
      <c r="O1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advancedFlightSystems
    tier = 7
    title = #LOC_KTT_advancedFlightSystems_Title // 
    description = #LOC_KTT_advancedFlightSystems_Description // 
    cost = 400
    hideEmpty = True
    nodeName = ktt_advancedFlightSystems
    anyToUnlock = False
    icon = KiwiTechTree/Icons/ktt_icon_advancedFlightSystems
    pos = -2000,1100,0
    scale = 0.6
}</v>
      </c>
    </row>
    <row r="126" spans="1:15" x14ac:dyDescent="0.35">
      <c r="A126" t="str">
        <f>IF(ids!A125&lt;&gt;"",ids!A125,"")</f>
        <v>advLanding</v>
      </c>
      <c r="B126">
        <f>VLOOKUP(Table1[[#This Row],[id]],Outline!$A$3:$C$300,2,FALSE)</f>
        <v>7</v>
      </c>
      <c r="C126">
        <f>VLOOKUP(Table1[[#This Row],[id]],Outline!$A$3:$C$300,3,FALSE)</f>
        <v>25</v>
      </c>
      <c r="F126" s="35"/>
      <c r="O12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advLanding
    tier = 7
    title = #LOC_KTT_advLanding_Title // 
    description = #LOC_KTT_advLanding_Description // 
    cost = 400
    hideEmpty = True
    nodeName = ktt_advLanding
    anyToUnlock = False
    icon = KiwiTechTree/Icons/ktt_icon_advLanding
    pos = -2000,1050,0
    scale = 0.6
}</v>
      </c>
    </row>
    <row r="127" spans="1:15" x14ac:dyDescent="0.35">
      <c r="A127" t="str">
        <f>IF(ids!A126&lt;&gt;"",ids!A126,"")</f>
        <v>heavyCommandModules</v>
      </c>
      <c r="B127">
        <f>VLOOKUP(Table1[[#This Row],[id]],Outline!$A$3:$C$300,2,FALSE)</f>
        <v>7</v>
      </c>
      <c r="C127">
        <f>VLOOKUP(Table1[[#This Row],[id]],Outline!$A$3:$C$300,3,FALSE)</f>
        <v>27</v>
      </c>
      <c r="F127" s="35"/>
      <c r="O1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heavyCommandModules
    tier = 7
    title = #LOC_KTT_heavyCommandModules_Title // 
    description = #LOC_KTT_heavyCommandModules_Description // 
    cost = 400
    hideEmpty = True
    nodeName = ktt_heavyCommandModules
    anyToUnlock = False
    icon = KiwiTechTree/Icons/ktt_icon_heavyCommandModules
    pos = -2000,950,0
    scale = 0.6
}</v>
      </c>
    </row>
    <row r="128" spans="1:15" x14ac:dyDescent="0.35">
      <c r="A128" t="str">
        <f>IF(ids!A127&lt;&gt;"",ids!A127,"")</f>
        <v>scienceTech</v>
      </c>
      <c r="B128">
        <f>VLOOKUP(Table1[[#This Row],[id]],Outline!$A$3:$C$300,2,FALSE)</f>
        <v>7</v>
      </c>
      <c r="C128">
        <f>VLOOKUP(Table1[[#This Row],[id]],Outline!$A$3:$C$300,3,FALSE)</f>
        <v>30</v>
      </c>
      <c r="F128" s="35"/>
      <c r="O12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scienceTech
    tier = 7
    title = #LOC_KTT_scienceTech_Title // 
    description = #LOC_KTT_scienceTech_Description // 
    cost = 400
    hideEmpty = True
    nodeName = ktt_scienceTech
    anyToUnlock = False
    icon = KiwiTechTree/Icons/ktt_icon_scienceTech
    pos = -2000,800,0
    scale = 0.6
}</v>
      </c>
    </row>
    <row r="129" spans="1:15" x14ac:dyDescent="0.35">
      <c r="A129" t="str">
        <f>IF(ids!A128&lt;&gt;"",ids!A128,"")</f>
        <v>electronics</v>
      </c>
      <c r="B129">
        <f>VLOOKUP(Table1[[#This Row],[id]],Outline!$A$3:$C$300,2,FALSE)</f>
        <v>7</v>
      </c>
      <c r="C129">
        <f>VLOOKUP(Table1[[#This Row],[id]],Outline!$A$3:$C$300,3,FALSE)</f>
        <v>31</v>
      </c>
      <c r="F129" s="35"/>
      <c r="O12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electronics
    tier = 7
    title = #LOC_KTT_electronics_Title // 
    description = #LOC_KTT_electronics_Description // 
    cost = 400
    hideEmpty = True
    nodeName = ktt_electronics
    anyToUnlock = False
    icon = KiwiTechTree/Icons/ktt_icon_electronics
    pos = -2000,750,0
    scale = 0.6
}</v>
      </c>
    </row>
    <row r="130" spans="1:15" x14ac:dyDescent="0.35">
      <c r="A130" t="str">
        <f>IF(ids!A129&lt;&gt;"",ids!A129,"")</f>
        <v>highGainCommunications</v>
      </c>
      <c r="B130">
        <f>VLOOKUP(Table1[[#This Row],[id]],Outline!$A$3:$C$300,2,FALSE)</f>
        <v>7</v>
      </c>
      <c r="C130">
        <f>VLOOKUP(Table1[[#This Row],[id]],Outline!$A$3:$C$300,3,FALSE)</f>
        <v>32</v>
      </c>
      <c r="F130" s="35"/>
      <c r="O13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highGainCommunications
    tier = 7
    title = #LOC_KTT_highGainCommunications_Title // 
    description = #LOC_KTT_highGainCommunications_Description // 
    cost = 400
    hideEmpty = True
    nodeName = ktt_highGainCommunications
    anyToUnlock = False
    icon = KiwiTechTree/Icons/ktt_icon_highGainCommunications
    pos = -2000,700,0
    scale = 0.6
}</v>
      </c>
    </row>
    <row r="131" spans="1:15" x14ac:dyDescent="0.35">
      <c r="A131" t="str">
        <f>IF(ids!A130&lt;&gt;"",ids!A130,"")</f>
        <v>unmannedTech</v>
      </c>
      <c r="B131">
        <f>VLOOKUP(Table1[[#This Row],[id]],Outline!$A$3:$C$300,2,FALSE)</f>
        <v>7</v>
      </c>
      <c r="C131">
        <f>VLOOKUP(Table1[[#This Row],[id]],Outline!$A$3:$C$300,3,FALSE)</f>
        <v>33</v>
      </c>
      <c r="F131" s="35"/>
      <c r="O13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unmannedTech
    tier = 7
    title = #LOC_KTT_unmannedTech_Title // 
    description = #LOC_KTT_unmannedTech_Description // 
    cost = 400
    hideEmpty = True
    nodeName = ktt_unmannedTech
    anyToUnlock = False
    icon = KiwiTechTree/Icons/ktt_icon_unmannedTech
    pos = -2000,650,0
    scale = 0.6
}</v>
      </c>
    </row>
    <row r="132" spans="1:15" x14ac:dyDescent="0.35">
      <c r="A132" t="str">
        <f>IF(ids!A131&lt;&gt;"",ids!A131,"")</f>
        <v>largeElectrics</v>
      </c>
      <c r="B132">
        <f>VLOOKUP(Table1[[#This Row],[id]],Outline!$A$3:$C$300,2,FALSE)</f>
        <v>7</v>
      </c>
      <c r="C132">
        <f>VLOOKUP(Table1[[#This Row],[id]],Outline!$A$3:$C$300,3,FALSE)</f>
        <v>35</v>
      </c>
      <c r="F132" s="35"/>
      <c r="O13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largeElectrics
    tier = 7
    title = #LOC_KTT_largeElectrics_Title // 
    description = #LOC_KTT_largeElectrics_Description // 
    cost = 400
    hideEmpty = True
    nodeName = ktt_largeElectrics
    anyToUnlock = False
    icon = KiwiTechTree/Icons/ktt_icon_largeElectrics
    pos = -2000,550,0
    scale = 0.6
}</v>
      </c>
    </row>
    <row r="133" spans="1:15" x14ac:dyDescent="0.35">
      <c r="A133" t="str">
        <f>IF(ids!A132&lt;&gt;"",ids!A132,"")</f>
        <v>flexibleSolarTech</v>
      </c>
      <c r="B133">
        <f>VLOOKUP(Table1[[#This Row],[id]],Outline!$A$3:$C$300,2,FALSE)</f>
        <v>7</v>
      </c>
      <c r="C133">
        <f>VLOOKUP(Table1[[#This Row],[id]],Outline!$A$3:$C$300,3,FALSE)</f>
        <v>36</v>
      </c>
      <c r="F133" s="35"/>
      <c r="O13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flexibleSolarTech
    tier = 7
    title = #LOC_KTT_flexibleSolarTech_Title // 
    description = #LOC_KTT_flexibleSolarTech_Description // 
    cost = 400
    hideEmpty = True
    nodeName = ktt_flexibleSolarTech
    anyToUnlock = False
    icon = KiwiTechTree/Icons/ktt_icon_flexibleSolarTech
    pos = -2000,500,0
    scale = 0.6
}</v>
      </c>
    </row>
    <row r="134" spans="1:15" x14ac:dyDescent="0.35">
      <c r="A134" t="str">
        <f>IF(ids!A133&lt;&gt;"",ids!A133,"")</f>
        <v>intermediateHeatManagement</v>
      </c>
      <c r="B134">
        <f>VLOOKUP(Table1[[#This Row],[id]],Outline!$A$3:$C$300,2,FALSE)</f>
        <v>7</v>
      </c>
      <c r="C134">
        <f>VLOOKUP(Table1[[#This Row],[id]],Outline!$A$3:$C$300,3,FALSE)</f>
        <v>38</v>
      </c>
      <c r="F134" s="35"/>
      <c r="O13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intermediateHeatManagement
    tier = 7
    title = #LOC_KTT_intermediateHeatManagement_Title // 
    description = #LOC_KTT_intermediateHeatManagement_Description // 
    cost = 400
    hideEmpty = True
    nodeName = ktt_intermediateHeatManagement
    anyToUnlock = False
    icon = KiwiTechTree/Icons/ktt_icon_intermediateHeatManagement
    pos = -2000,400,0
    scale = 0.6
}</v>
      </c>
    </row>
    <row r="135" spans="1:15" x14ac:dyDescent="0.35">
      <c r="A135" t="str">
        <f>IF(ids!A134&lt;&gt;"",ids!A134,"")</f>
        <v>earlyStations</v>
      </c>
      <c r="B135">
        <f>VLOOKUP(Table1[[#This Row],[id]],Outline!$A$3:$C$300,2,FALSE)</f>
        <v>7</v>
      </c>
      <c r="C135">
        <f>VLOOKUP(Table1[[#This Row],[id]],Outline!$A$3:$C$300,3,FALSE)</f>
        <v>39</v>
      </c>
      <c r="F135" s="35"/>
      <c r="O13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earlyStations
    tier = 7
    title = #LOC_KTT_earlyStations_Title // 
    description = #LOC_KTT_earlyStations_Description // 
    cost = 400
    hideEmpty = True
    nodeName = ktt_earlyStations
    anyToUnlock = False
    icon = KiwiTechTree/Icons/ktt_icon_earlyStations
    pos = -2000,350,0
    scale = 0.6
}</v>
      </c>
    </row>
    <row r="136" spans="1:15" x14ac:dyDescent="0.35">
      <c r="A136" t="str">
        <f>IF(ids!A135&lt;&gt;"",ids!A135,"")</f>
        <v>logistics</v>
      </c>
      <c r="B136">
        <f>VLOOKUP(Table1[[#This Row],[id]],Outline!$A$3:$C$300,2,FALSE)</f>
        <v>7</v>
      </c>
      <c r="C136">
        <f>VLOOKUP(Table1[[#This Row],[id]],Outline!$A$3:$C$300,3,FALSE)</f>
        <v>40</v>
      </c>
      <c r="F136" s="35"/>
      <c r="O13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logistics
    tier = 7
    title = #LOC_KTT_logistics_Title // 
    description = #LOC_KTT_logistics_Description // 
    cost = 400
    hideEmpty = True
    nodeName = ktt_logistics
    anyToUnlock = False
    icon = KiwiTechTree/Icons/ktt_icon_logistics
    pos = -2000,300,0
    scale = 0.6
}</v>
      </c>
    </row>
    <row r="137" spans="1:15" x14ac:dyDescent="0.35">
      <c r="A137" t="str">
        <f>IF(ids!A136&lt;&gt;"",ids!A136,"")</f>
        <v>nuclearFuelSystems</v>
      </c>
      <c r="B137">
        <f>VLOOKUP(Table1[[#This Row],[id]],Outline!$A$3:$C$300,2,FALSE)</f>
        <v>7.5</v>
      </c>
      <c r="C137">
        <f>VLOOKUP(Table1[[#This Row],[id]],Outline!$A$3:$C$300,3,FALSE)</f>
        <v>2</v>
      </c>
      <c r="F137" s="35"/>
      <c r="O137"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nuclearFuelSystems
    tier = 7.5
    title = #LOC_KTT_nuclearFuelSystems_Title // 
    description = #LOC_KTT_nuclearFuelSystems_Description // 
    cost = 500
    hideEmpty = True
    nodeName = ktt_nuclearFuelSystems
    anyToUnlock = False
    icon = KiwiTechTree/Icons/ktt_icon_nuclearFuelSystems
    pos = -1900,2200,0
    scale = 0.6
}</v>
      </c>
    </row>
    <row r="138" spans="1:15" x14ac:dyDescent="0.35">
      <c r="A138" t="str">
        <f>IF(ids!A137&lt;&gt;"",ids!A137,"")</f>
        <v>veryHeavyHypergolicRocketry</v>
      </c>
      <c r="B138">
        <f>VLOOKUP(Table1[[#This Row],[id]],Outline!$A$3:$C$300,2,FALSE)</f>
        <v>7.5</v>
      </c>
      <c r="C138">
        <f>VLOOKUP(Table1[[#This Row],[id]],Outline!$A$3:$C$300,3,FALSE)</f>
        <v>14</v>
      </c>
      <c r="D138" t="s">
        <v>354</v>
      </c>
      <c r="E138" s="38"/>
      <c r="F138" s="37" t="s">
        <v>393</v>
      </c>
      <c r="H138" t="s">
        <v>124</v>
      </c>
      <c r="I138" t="s">
        <v>291</v>
      </c>
      <c r="J138" t="s">
        <v>290</v>
      </c>
      <c r="K138" t="s">
        <v>88</v>
      </c>
      <c r="L138" t="s">
        <v>291</v>
      </c>
      <c r="M138" t="s">
        <v>290</v>
      </c>
      <c r="N138" t="s">
        <v>321</v>
      </c>
      <c r="O13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veryHeavyHypergolicRocketry
    tier = 7.5
    title = #LOC_KTT_veryHeavyHypergolicRocketry_Title // Very Heavy Hypergolic Rocketry
    description = #LOC_KTT_veryHeavyHypergolicRocketry_Description // 
    cost = 500
    hideEmpty = True
    nodeName = ktt_veryHeavyHypergolicRocketry
    anyToUnlock = True
    icon = KiwiTechTree/Icons/ktt_icon_veryHeavyHypergolicRocketry
    pos = -1900,1600,0
    scale = 0.6
    Parent
    {
        parentID = evenHeavierHypergolicRocketry
        lineFrom = RIGHT
        lineTo = LEFT
    }
    Parent
    {
        parentID = evenHeavierRocketry
        lineFrom = RIGHT
        lineTo = LEFT
    }
}</v>
      </c>
    </row>
    <row r="139" spans="1:15" x14ac:dyDescent="0.35">
      <c r="A139" t="str">
        <f>IF(ids!A138&lt;&gt;"",ids!A138,"")</f>
        <v>heavyCommandModulesExtensions</v>
      </c>
      <c r="B139">
        <f>VLOOKUP(Table1[[#This Row],[id]],Outline!$A$3:$C$300,2,FALSE)</f>
        <v>7.5</v>
      </c>
      <c r="C139">
        <f>VLOOKUP(Table1[[#This Row],[id]],Outline!$A$3:$C$300,3,FALSE)</f>
        <v>28</v>
      </c>
      <c r="F139" s="35"/>
      <c r="O13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heavyCommandModulesExtensions
    tier = 7.5
    title = #LOC_KTT_heavyCommandModulesExtensions_Title // 
    description = #LOC_KTT_heavyCommandModulesExtensions_Description // 
    cost = 500
    hideEmpty = True
    nodeName = ktt_heavyCommandModulesExtensions
    anyToUnlock = False
    icon = KiwiTechTree/Icons/ktt_icon_heavyCommandModulesExtensions
    pos = -1900,900,0
    scale = 0.6
}</v>
      </c>
    </row>
    <row r="140" spans="1:15" x14ac:dyDescent="0.35">
      <c r="A140" t="str">
        <f>IF(ids!A139&lt;&gt;"",ids!A139,"")</f>
        <v>largeNuclearPower</v>
      </c>
      <c r="B140">
        <f>VLOOKUP(Table1[[#This Row],[id]],Outline!$A$3:$C$300,2,FALSE)</f>
        <v>8</v>
      </c>
      <c r="C140">
        <f>VLOOKUP(Table1[[#This Row],[id]],Outline!$A$3:$C$300,3,FALSE)</f>
        <v>3</v>
      </c>
      <c r="F140" s="35"/>
      <c r="O14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largeNuclearPower
    tier = 8
    title = #LOC_KTT_largeNuclearPower_Title // 
    description = #LOC_KTT_largeNuclearPower_Description // 
    cost = 600
    hideEmpty = True
    nodeName = ktt_largeNuclearPower
    anyToUnlock = False
    icon = KiwiTechTree/Icons/ktt_icon_largeNuclearPower
    pos = -1800,2150,0
    scale = 0.6
}</v>
      </c>
    </row>
    <row r="141" spans="1:15" x14ac:dyDescent="0.35">
      <c r="A141" t="str">
        <f>IF(ids!A140&lt;&gt;"",ids!A140,"")</f>
        <v>improvedNuclearPropulsion</v>
      </c>
      <c r="B141">
        <f>VLOOKUP(Table1[[#This Row],[id]],Outline!$A$3:$C$300,2,FALSE)</f>
        <v>8</v>
      </c>
      <c r="C141">
        <f>VLOOKUP(Table1[[#This Row],[id]],Outline!$A$3:$C$300,3,FALSE)</f>
        <v>4</v>
      </c>
      <c r="F141" s="35"/>
      <c r="O14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improvedNuclearPropulsion
    tier = 8
    title = #LOC_KTT_improvedNuclearPropulsion_Title // 
    description = #LOC_KTT_improvedNuclearPropulsion_Description // 
    cost = 600
    hideEmpty = True
    nodeName = ktt_improvedNuclearPropulsion
    anyToUnlock = False
    icon = KiwiTechTree/Icons/ktt_icon_improvedNuclearPropulsion
    pos = -1800,2100,0
    scale = 0.6
}</v>
      </c>
    </row>
    <row r="142" spans="1:15" x14ac:dyDescent="0.35">
      <c r="A142" t="str">
        <f>IF(ids!A141&lt;&gt;"",ids!A141,"")</f>
        <v>ionPropulsion</v>
      </c>
      <c r="B142">
        <f>VLOOKUP(Table1[[#This Row],[id]],Outline!$A$3:$C$300,2,FALSE)</f>
        <v>8</v>
      </c>
      <c r="C142">
        <f>VLOOKUP(Table1[[#This Row],[id]],Outline!$A$3:$C$300,3,FALSE)</f>
        <v>7</v>
      </c>
      <c r="F142" s="35"/>
      <c r="O14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ionPropulsion
    tier = 8
    title = #LOC_KTT_ionPropulsion_Title // 
    description = #LOC_KTT_ionPropulsion_Description // 
    cost = 600
    hideEmpty = True
    nodeName = ktt_ionPropulsion
    anyToUnlock = False
    icon = KiwiTechTree/Icons/ktt_icon_ionPropulsion
    pos = -1800,1950,0
    scale = 0.6
}</v>
      </c>
    </row>
    <row r="143" spans="1:15" x14ac:dyDescent="0.35">
      <c r="A143" t="str">
        <f>IF(ids!A142&lt;&gt;"",ids!A142,"")</f>
        <v>exoticControl</v>
      </c>
      <c r="B143">
        <f>VLOOKUP(Table1[[#This Row],[id]],Outline!$A$3:$C$300,2,FALSE)</f>
        <v>8</v>
      </c>
      <c r="C143">
        <f>VLOOKUP(Table1[[#This Row],[id]],Outline!$A$3:$C$300,3,FALSE)</f>
        <v>10</v>
      </c>
      <c r="F143" s="35"/>
      <c r="O14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exoticControl
    tier = 8
    title = #LOC_KTT_exoticControl_Title // 
    description = #LOC_KTT_exoticControl_Description // 
    cost = 600
    hideEmpty = True
    nodeName = ktt_exoticControl
    anyToUnlock = False
    icon = KiwiTechTree/Icons/ktt_icon_exoticControl
    pos = -1800,1800,0
    scale = 0.6
}</v>
      </c>
    </row>
    <row r="144" spans="1:15" x14ac:dyDescent="0.35">
      <c r="A144" t="str">
        <f>IF(ids!A143&lt;&gt;"",ids!A143,"")</f>
        <v>exoticPropulsion</v>
      </c>
      <c r="B144">
        <f>VLOOKUP(Table1[[#This Row],[id]],Outline!$A$3:$C$300,2,FALSE)</f>
        <v>8</v>
      </c>
      <c r="C144">
        <f>VLOOKUP(Table1[[#This Row],[id]],Outline!$A$3:$C$300,3,FALSE)</f>
        <v>11</v>
      </c>
      <c r="F144" s="35"/>
      <c r="O14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exoticPropulsion
    tier = 8
    title = #LOC_KTT_exoticPropulsion_Title // 
    description = #LOC_KTT_exoticPropulsion_Description // 
    cost = 600
    hideEmpty = True
    nodeName = ktt_exoticPropulsion
    anyToUnlock = False
    icon = KiwiTechTree/Icons/ktt_icon_exoticPropulsion
    pos = -1800,1750,0
    scale = 0.6
}</v>
      </c>
    </row>
    <row r="145" spans="1:15" x14ac:dyDescent="0.35">
      <c r="A145" t="str">
        <f>IF(ids!A144&lt;&gt;"",ids!A144,"")</f>
        <v>hugeBoosters</v>
      </c>
      <c r="B145">
        <f>VLOOKUP(Table1[[#This Row],[id]],Outline!$A$3:$C$300,2,FALSE)</f>
        <v>8</v>
      </c>
      <c r="C145">
        <f>VLOOKUP(Table1[[#This Row],[id]],Outline!$A$3:$C$300,3,FALSE)</f>
        <v>12</v>
      </c>
      <c r="D145" t="s">
        <v>410</v>
      </c>
      <c r="E145" t="s">
        <v>417</v>
      </c>
      <c r="F145" s="35"/>
      <c r="H145" t="s">
        <v>86</v>
      </c>
      <c r="I145" t="s">
        <v>291</v>
      </c>
      <c r="J145" t="s">
        <v>290</v>
      </c>
      <c r="N145" t="s">
        <v>321</v>
      </c>
      <c r="O14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hugeBoosters
    tier = 8
    title = #LOC_KTT_hugeBoosters_Title // Huge Solid Rocket Boosters
    description = #LOC_KTT_hugeBoosters_Description // It is pronounced: hue-guh.
    cost = 600
    hideEmpty = True
    nodeName = ktt_hugeBoosters
    anyToUnlock = False
    icon = KiwiTechTree/Icons/ktt_icon_hugeBoosters
    pos = -1800,1700,0
    scale = 0.6
    Parent
    {
        parentID = largerBoosters
        lineFrom = RIGHT
        lineTo = LEFT
    }
}</v>
      </c>
    </row>
    <row r="146" spans="1:15" x14ac:dyDescent="0.35">
      <c r="A146" t="str">
        <f>IF(ids!A145&lt;&gt;"",ids!A145,"")</f>
        <v>veryHeavyCryoRocketry</v>
      </c>
      <c r="B146">
        <f>VLOOKUP(Table1[[#This Row],[id]],Outline!$A$3:$C$300,2,FALSE)</f>
        <v>8</v>
      </c>
      <c r="C146">
        <f>VLOOKUP(Table1[[#This Row],[id]],Outline!$A$3:$C$300,3,FALSE)</f>
        <v>13</v>
      </c>
      <c r="D146" t="s">
        <v>389</v>
      </c>
      <c r="E146" t="s">
        <v>390</v>
      </c>
      <c r="F146" s="37" t="s">
        <v>393</v>
      </c>
      <c r="H146" t="s">
        <v>87</v>
      </c>
      <c r="I146" t="s">
        <v>291</v>
      </c>
      <c r="J146" t="s">
        <v>290</v>
      </c>
      <c r="K146" t="s">
        <v>137</v>
      </c>
      <c r="L146" t="s">
        <v>292</v>
      </c>
      <c r="M146" t="s">
        <v>293</v>
      </c>
      <c r="N146" t="s">
        <v>321</v>
      </c>
      <c r="O14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veryHeavyCryoRocketry
    tier = 8
    title = #LOC_KTT_veryHeavyCryoRocketry_Title // Very Heavy Cryogenic Rocketry
    description = #LOC_KTT_veryHeavyCryoRocketry_Description // Just read the description in the box below and add: using cryogenic fuel.
    cost = 600
    hideEmpty = True
    nodeName = ktt_veryHeavyCryoRocketry
    anyToUnlock = True
    icon = KiwiTechTree/Icons/ktt_icon_veryHeavyCryoRocketry
    pos = -1800,1650,0
    scale = 0.6
    Parent
    {
        parentID = evenHeavierCryoRocketry
        lineFrom = RIGHT
        lineTo = LEFT
    }
    Parent
    {
        parentID = veryHeavyRocketry
        lineFrom = TOP
        lineTo = BOTTOM
    }
}</v>
      </c>
    </row>
    <row r="147" spans="1:15" x14ac:dyDescent="0.35">
      <c r="A147" t="str">
        <f>IF(ids!A146&lt;&gt;"",ids!A146,"")</f>
        <v>veryHeavyRocketry</v>
      </c>
      <c r="B147">
        <f>VLOOKUP(Table1[[#This Row],[id]],Outline!$A$3:$C$300,2,FALSE)</f>
        <v>8</v>
      </c>
      <c r="C147">
        <f>VLOOKUP(Table1[[#This Row],[id]],Outline!$A$3:$C$300,3,FALSE)</f>
        <v>15</v>
      </c>
      <c r="D147" t="s">
        <v>428</v>
      </c>
      <c r="E147" t="s">
        <v>429</v>
      </c>
      <c r="F147" s="35"/>
      <c r="G147" t="s">
        <v>318</v>
      </c>
      <c r="H147" t="s">
        <v>88</v>
      </c>
      <c r="I147" t="s">
        <v>291</v>
      </c>
      <c r="J147" t="s">
        <v>290</v>
      </c>
      <c r="N147" t="s">
        <v>327</v>
      </c>
      <c r="O14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True
    nodeName = ktt_veryHeavyRocketry
    anyToUnlock = False
    icon = RDicon_rocketry-veryHeavy
    pos = -1800,1550,0
    scale = 0.6
    Parent
    {
        parentID = evenHeavierRocketry
        lineFrom = RIGHT
        lineTo = LEFT
    }
}</v>
      </c>
    </row>
    <row r="148" spans="1:15" x14ac:dyDescent="0.35">
      <c r="A148" t="str">
        <f>IF(ids!A147&lt;&gt;"",ids!A147,"")</f>
        <v>highPerformanceFuelSystems</v>
      </c>
      <c r="B148">
        <f>VLOOKUP(Table1[[#This Row],[id]],Outline!$A$3:$C$300,2,FALSE)</f>
        <v>8</v>
      </c>
      <c r="C148">
        <f>VLOOKUP(Table1[[#This Row],[id]],Outline!$A$3:$C$300,3,FALSE)</f>
        <v>16</v>
      </c>
      <c r="D148" t="s">
        <v>454</v>
      </c>
      <c r="E148" t="s">
        <v>455</v>
      </c>
      <c r="F148" s="35"/>
      <c r="G148" t="s">
        <v>456</v>
      </c>
      <c r="H148" t="s">
        <v>89</v>
      </c>
      <c r="I148" t="s">
        <v>291</v>
      </c>
      <c r="J148" t="s">
        <v>290</v>
      </c>
      <c r="N148" t="s">
        <v>327</v>
      </c>
      <c r="O14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highPerformanceFuelSystems
    tier = 8
    title = #autoLOC_501130 //#autoLOC_501130 = High-Performance Fuel Systems
    description = #autoLOC_501131 //#autoLOC_501131 = Massive engines require massive fuel storage solutions.
    cost = 600
    hideEmpty = True
    nodeName = ktt_highPerformanceFuelSystems
    anyToUnlock = False
    icon = RDicon_fuelSystems-highPerformance
    pos = -1800,1500,0
    scale = 0.6
    Parent
    {
        parentID = largeVolumeContainment
        lineFrom = RIGHT
        lineTo = LEFT
    }
}</v>
      </c>
    </row>
    <row r="149" spans="1:15" x14ac:dyDescent="0.35">
      <c r="A149" t="str">
        <f>IF(ids!A148&lt;&gt;"",ids!A148,"")</f>
        <v>hugeFlexibleFuelSystems</v>
      </c>
      <c r="B149">
        <f>VLOOKUP(Table1[[#This Row],[id]],Outline!$A$3:$C$300,2,FALSE)</f>
        <v>8</v>
      </c>
      <c r="C149">
        <f>VLOOKUP(Table1[[#This Row],[id]],Outline!$A$3:$C$300,3,FALSE)</f>
        <v>17</v>
      </c>
      <c r="F149" s="35"/>
      <c r="O14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hugeFlexibleFuelSystems
    tier = 8
    title = #LOC_KTT_hugeFlexibleFuelSystems_Title // 
    description = #LOC_KTT_hugeFlexibleFuelSystems_Description // 
    cost = 600
    hideEmpty = True
    nodeName = ktt_hugeFlexibleFuelSystems
    anyToUnlock = False
    icon = KiwiTechTree/Icons/ktt_icon_hugeFlexibleFuelSystems
    pos = -1800,1450,0
    scale = 0.6
}</v>
      </c>
    </row>
    <row r="150" spans="1:15" x14ac:dyDescent="0.35">
      <c r="A150" t="str">
        <f>IF(ids!A149&lt;&gt;"",ids!A149,"")</f>
        <v>advancedDocking</v>
      </c>
      <c r="B150">
        <f>VLOOKUP(Table1[[#This Row],[id]],Outline!$A$3:$C$300,2,FALSE)</f>
        <v>8</v>
      </c>
      <c r="C150">
        <f>VLOOKUP(Table1[[#This Row],[id]],Outline!$A$3:$C$300,3,FALSE)</f>
        <v>18</v>
      </c>
      <c r="F150" s="35"/>
      <c r="O15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advancedDocking
    tier = 8
    title = #LOC_KTT_advancedDocking_Title // 
    description = #LOC_KTT_advancedDocking_Description // 
    cost = 600
    hideEmpty = True
    nodeName = ktt_advancedDocking
    anyToUnlock = False
    icon = KiwiTechTree/Icons/ktt_icon_advancedDocking
    pos = -1800,1400,0
    scale = 0.6
}</v>
      </c>
    </row>
    <row r="151" spans="1:15" x14ac:dyDescent="0.35">
      <c r="A151" t="str">
        <f>IF(ids!A150&lt;&gt;"",ids!A150,"")</f>
        <v>nanolathing</v>
      </c>
      <c r="B151">
        <f>VLOOKUP(Table1[[#This Row],[id]],Outline!$A$3:$C$300,2,FALSE)</f>
        <v>8</v>
      </c>
      <c r="C151">
        <f>VLOOKUP(Table1[[#This Row],[id]],Outline!$A$3:$C$300,3,FALSE)</f>
        <v>19</v>
      </c>
      <c r="F151" s="35"/>
      <c r="O15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nanolathing
    tier = 8
    title = #LOC_KTT_nanolathing_Title // 
    description = #LOC_KTT_nanolathing_Description // 
    cost = 600
    hideEmpty = True
    nodeName = ktt_nanolathing
    anyToUnlock = False
    icon = KiwiTechTree/Icons/ktt_icon_nanolathing
    pos = -1800,1350,0
    scale = 0.6
}</v>
      </c>
    </row>
    <row r="152" spans="1:15" x14ac:dyDescent="0.35">
      <c r="A152" t="str">
        <f>IF(ids!A151&lt;&gt;"",ids!A151,"")</f>
        <v>metaMaterials</v>
      </c>
      <c r="B152">
        <f>VLOOKUP(Table1[[#This Row],[id]],Outline!$A$3:$C$300,2,FALSE)</f>
        <v>8</v>
      </c>
      <c r="C152">
        <f>VLOOKUP(Table1[[#This Row],[id]],Outline!$A$3:$C$300,3,FALSE)</f>
        <v>20</v>
      </c>
      <c r="F152" s="35"/>
      <c r="O15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metaMaterials
    tier = 8
    title = #LOC_KTT_metaMaterials_Title // 
    description = #LOC_KTT_metaMaterials_Description // 
    cost = 600
    hideEmpty = True
    nodeName = ktt_metaMaterials
    anyToUnlock = False
    icon = KiwiTechTree/Icons/ktt_icon_metaMaterials
    pos = -1800,1300,0
    scale = 0.6
}</v>
      </c>
    </row>
    <row r="153" spans="1:15" x14ac:dyDescent="0.35">
      <c r="A153" t="str">
        <f>IF(ids!A152&lt;&gt;"",ids!A152,"")</f>
        <v>experimentalActuators</v>
      </c>
      <c r="B153">
        <f>VLOOKUP(Table1[[#This Row],[id]],Outline!$A$3:$C$300,2,FALSE)</f>
        <v>8</v>
      </c>
      <c r="C153">
        <f>VLOOKUP(Table1[[#This Row],[id]],Outline!$A$3:$C$300,3,FALSE)</f>
        <v>21</v>
      </c>
      <c r="F153" s="35"/>
      <c r="O15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experimentalActuators
    tier = 8
    title = #LOC_KTT_experimentalActuators_Title // 
    description = #LOC_KTT_experimentalActuators_Description // 
    cost = 600
    hideEmpty = True
    nodeName = ktt_experimentalActuators
    anyToUnlock = False
    icon = KiwiTechTree/Icons/ktt_icon_experimentalActuators
    pos = -1800,1250,0
    scale = 0.6
}</v>
      </c>
    </row>
    <row r="154" spans="1:15" x14ac:dyDescent="0.35">
      <c r="A154" t="str">
        <f>IF(ids!A153&lt;&gt;"",ids!A153,"")</f>
        <v>hypersonicFlight</v>
      </c>
      <c r="B154">
        <f>VLOOKUP(Table1[[#This Row],[id]],Outline!$A$3:$C$300,2,FALSE)</f>
        <v>8</v>
      </c>
      <c r="C154">
        <f>VLOOKUP(Table1[[#This Row],[id]],Outline!$A$3:$C$300,3,FALSE)</f>
        <v>22</v>
      </c>
      <c r="F154" s="35"/>
      <c r="O15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hypersonicFlight
    tier = 8
    title = #LOC_KTT_hypersonicFlight_Title // 
    description = #LOC_KTT_hypersonicFlight_Description // 
    cost = 600
    hideEmpty = True
    nodeName = ktt_hypersonicFlight
    anyToUnlock = False
    icon = KiwiTechTree/Icons/ktt_icon_hypersonicFlight
    pos = -1800,1200,0
    scale = 0.6
}</v>
      </c>
    </row>
    <row r="155" spans="1:15" x14ac:dyDescent="0.35">
      <c r="A155" t="str">
        <f>IF(ids!A154&lt;&gt;"",ids!A154,"")</f>
        <v>experimentalAerodynamics</v>
      </c>
      <c r="B155">
        <f>VLOOKUP(Table1[[#This Row],[id]],Outline!$A$3:$C$300,2,FALSE)</f>
        <v>8</v>
      </c>
      <c r="C155">
        <f>VLOOKUP(Table1[[#This Row],[id]],Outline!$A$3:$C$300,3,FALSE)</f>
        <v>23</v>
      </c>
      <c r="F155" s="35"/>
      <c r="O15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experimentalAerodynamics
    tier = 8
    title = #LOC_KTT_experimentalAerodynamics_Title // 
    description = #LOC_KTT_experimentalAerodynamics_Description // 
    cost = 600
    hideEmpty = True
    nodeName = ktt_experimentalAerodynamics
    anyToUnlock = False
    icon = KiwiTechTree/Icons/ktt_icon_experimentalAerodynamics
    pos = -1800,1150,0
    scale = 0.6
}</v>
      </c>
    </row>
    <row r="156" spans="1:15" x14ac:dyDescent="0.35">
      <c r="A156" t="str">
        <f>IF(ids!A155&lt;&gt;"",ids!A155,"")</f>
        <v>specializedFlightSystems</v>
      </c>
      <c r="B156">
        <f>VLOOKUP(Table1[[#This Row],[id]],Outline!$A$3:$C$300,2,FALSE)</f>
        <v>8</v>
      </c>
      <c r="C156">
        <f>VLOOKUP(Table1[[#This Row],[id]],Outline!$A$3:$C$300,3,FALSE)</f>
        <v>24</v>
      </c>
      <c r="F156" s="35"/>
      <c r="O15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specializedFlightSystems
    tier = 8
    title = #LOC_KTT_specializedFlightSystems_Title // 
    description = #LOC_KTT_specializedFlightSystems_Description // 
    cost = 600
    hideEmpty = True
    nodeName = ktt_specializedFlightSystems
    anyToUnlock = False
    icon = KiwiTechTree/Icons/ktt_icon_specializedFlightSystems
    pos = -1800,1100,0
    scale = 0.6
}</v>
      </c>
    </row>
    <row r="157" spans="1:15" x14ac:dyDescent="0.35">
      <c r="A157" t="str">
        <f>IF(ids!A156&lt;&gt;"",ids!A156,"")</f>
        <v>heavyLanding</v>
      </c>
      <c r="B157">
        <f>VLOOKUP(Table1[[#This Row],[id]],Outline!$A$3:$C$300,2,FALSE)</f>
        <v>8</v>
      </c>
      <c r="C157">
        <f>VLOOKUP(Table1[[#This Row],[id]],Outline!$A$3:$C$300,3,FALSE)</f>
        <v>25</v>
      </c>
      <c r="F157" s="35"/>
      <c r="O15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heavyLanding
    tier = 8
    title = #LOC_KTT_heavyLanding_Title // 
    description = #LOC_KTT_heavyLanding_Description // 
    cost = 600
    hideEmpty = True
    nodeName = ktt_heavyLanding
    anyToUnlock = False
    icon = KiwiTechTree/Icons/ktt_icon_heavyLanding
    pos = -1800,1050,0
    scale = 0.6
}</v>
      </c>
    </row>
    <row r="158" spans="1:15" x14ac:dyDescent="0.35">
      <c r="A158" t="str">
        <f>IF(ids!A157&lt;&gt;"",ids!A157,"")</f>
        <v>specializedCommandModules</v>
      </c>
      <c r="B158">
        <f>VLOOKUP(Table1[[#This Row],[id]],Outline!$A$3:$C$300,2,FALSE)</f>
        <v>8</v>
      </c>
      <c r="C158">
        <f>VLOOKUP(Table1[[#This Row],[id]],Outline!$A$3:$C$300,3,FALSE)</f>
        <v>27</v>
      </c>
      <c r="F158" s="35"/>
      <c r="O15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specializedCommandModules
    tier = 8
    title = #LOC_KTT_specializedCommandModules_Title // 
    description = #LOC_KTT_specializedCommandModules_Description // 
    cost = 600
    hideEmpty = True
    nodeName = ktt_specializedCommandModules
    anyToUnlock = False
    icon = KiwiTechTree/Icons/ktt_icon_specializedCommandModules
    pos = -1800,950,0
    scale = 0.6
}</v>
      </c>
    </row>
    <row r="159" spans="1:15" x14ac:dyDescent="0.35">
      <c r="A159" t="str">
        <f>IF(ids!A158&lt;&gt;"",ids!A158,"")</f>
        <v>advScienceTech</v>
      </c>
      <c r="B159">
        <f>VLOOKUP(Table1[[#This Row],[id]],Outline!$A$3:$C$300,2,FALSE)</f>
        <v>8</v>
      </c>
      <c r="C159">
        <f>VLOOKUP(Table1[[#This Row],[id]],Outline!$A$3:$C$300,3,FALSE)</f>
        <v>30</v>
      </c>
      <c r="F159" s="35"/>
      <c r="O15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advScienceTech
    tier = 8
    title = #LOC_KTT_advScienceTech_Title // 
    description = #LOC_KTT_advScienceTech_Description // 
    cost = 600
    hideEmpty = True
    nodeName = ktt_advScienceTech
    anyToUnlock = False
    icon = KiwiTechTree/Icons/ktt_icon_advScienceTech
    pos = -1800,800,0
    scale = 0.6
}</v>
      </c>
    </row>
    <row r="160" spans="1:15" x14ac:dyDescent="0.35">
      <c r="A160" t="str">
        <f>IF(ids!A159&lt;&gt;"",ids!A159,"")</f>
        <v>specializedScienceTech</v>
      </c>
      <c r="B160">
        <f>VLOOKUP(Table1[[#This Row],[id]],Outline!$A$3:$C$300,2,FALSE)</f>
        <v>8</v>
      </c>
      <c r="C160">
        <f>VLOOKUP(Table1[[#This Row],[id]],Outline!$A$3:$C$300,3,FALSE)</f>
        <v>31</v>
      </c>
      <c r="F160" s="35"/>
      <c r="O16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specializedScienceTech
    tier = 8
    title = #LOC_KTT_specializedScienceTech_Title // 
    description = #LOC_KTT_specializedScienceTech_Description // 
    cost = 600
    hideEmpty = True
    nodeName = ktt_specializedScienceTech
    anyToUnlock = False
    icon = KiwiTechTree/Icons/ktt_icon_specializedScienceTech
    pos = -1800,750,0
    scale = 0.6
}</v>
      </c>
    </row>
    <row r="161" spans="1:15" x14ac:dyDescent="0.35">
      <c r="A161" t="str">
        <f>IF(ids!A160&lt;&gt;"",ids!A160,"")</f>
        <v>signalProcessing</v>
      </c>
      <c r="B161">
        <f>VLOOKUP(Table1[[#This Row],[id]],Outline!$A$3:$C$300,2,FALSE)</f>
        <v>8</v>
      </c>
      <c r="C161">
        <f>VLOOKUP(Table1[[#This Row],[id]],Outline!$A$3:$C$300,3,FALSE)</f>
        <v>32</v>
      </c>
      <c r="F161" s="35"/>
      <c r="O16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signalProcessing
    tier = 8
    title = #LOC_KTT_signalProcessing_Title // 
    description = #LOC_KTT_signalProcessing_Description // 
    cost = 600
    hideEmpty = True
    nodeName = ktt_signalProcessing
    anyToUnlock = False
    icon = KiwiTechTree/Icons/ktt_icon_signalProcessing
    pos = -1800,700,0
    scale = 0.6
}</v>
      </c>
    </row>
    <row r="162" spans="1:15" x14ac:dyDescent="0.35">
      <c r="A162" t="str">
        <f>IF(ids!A161&lt;&gt;"",ids!A161,"")</f>
        <v>advUnmanned</v>
      </c>
      <c r="B162">
        <f>VLOOKUP(Table1[[#This Row],[id]],Outline!$A$3:$C$300,2,FALSE)</f>
        <v>8</v>
      </c>
      <c r="C162">
        <f>VLOOKUP(Table1[[#This Row],[id]],Outline!$A$3:$C$300,3,FALSE)</f>
        <v>33</v>
      </c>
      <c r="F162" s="35"/>
      <c r="O16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advUnmanned
    tier = 8
    title = #LOC_KTT_advUnmanned_Title // 
    description = #LOC_KTT_advUnmanned_Description // 
    cost = 600
    hideEmpty = True
    nodeName = ktt_advUnmanned
    anyToUnlock = False
    icon = KiwiTechTree/Icons/ktt_icon_advUnmanned
    pos = -1800,650,0
    scale = 0.6
}</v>
      </c>
    </row>
    <row r="163" spans="1:15" x14ac:dyDescent="0.35">
      <c r="A163" t="str">
        <f>IF(ids!A162&lt;&gt;"",ids!A162,"")</f>
        <v>automation</v>
      </c>
      <c r="B163">
        <f>VLOOKUP(Table1[[#This Row],[id]],Outline!$A$3:$C$300,2,FALSE)</f>
        <v>8</v>
      </c>
      <c r="C163">
        <f>VLOOKUP(Table1[[#This Row],[id]],Outline!$A$3:$C$300,3,FALSE)</f>
        <v>34</v>
      </c>
      <c r="F163" s="35"/>
      <c r="O16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automation
    tier = 8
    title = #LOC_KTT_automation_Title // 
    description = #LOC_KTT_automation_Description // 
    cost = 600
    hideEmpty = True
    nodeName = ktt_automation
    anyToUnlock = False
    icon = KiwiTechTree/Icons/ktt_icon_automation
    pos = -1800,600,0
    scale = 0.6
}</v>
      </c>
    </row>
    <row r="164" spans="1:15" x14ac:dyDescent="0.35">
      <c r="A164" t="str">
        <f>IF(ids!A163&lt;&gt;"",ids!A163,"")</f>
        <v>specializedElectrics</v>
      </c>
      <c r="B164">
        <f>VLOOKUP(Table1[[#This Row],[id]],Outline!$A$3:$C$300,2,FALSE)</f>
        <v>8</v>
      </c>
      <c r="C164">
        <f>VLOOKUP(Table1[[#This Row],[id]],Outline!$A$3:$C$300,3,FALSE)</f>
        <v>35</v>
      </c>
      <c r="F164" s="35"/>
      <c r="O16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specializedElectrics
    tier = 8
    title = #LOC_KTT_specializedElectrics_Title // 
    description = #LOC_KTT_specializedElectrics_Description // 
    cost = 600
    hideEmpty = True
    nodeName = ktt_specializedElectrics
    anyToUnlock = False
    icon = KiwiTechTree/Icons/ktt_icon_specializedElectrics
    pos = -1800,550,0
    scale = 0.6
}</v>
      </c>
    </row>
    <row r="165" spans="1:15" x14ac:dyDescent="0.35">
      <c r="A165" t="str">
        <f>IF(ids!A164&lt;&gt;"",ids!A164,"")</f>
        <v>advSolarTech</v>
      </c>
      <c r="B165">
        <f>VLOOKUP(Table1[[#This Row],[id]],Outline!$A$3:$C$300,2,FALSE)</f>
        <v>8</v>
      </c>
      <c r="C165">
        <f>VLOOKUP(Table1[[#This Row],[id]],Outline!$A$3:$C$300,3,FALSE)</f>
        <v>36</v>
      </c>
      <c r="F165" s="35"/>
      <c r="O16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advSolarTech
    tier = 8
    title = #LOC_KTT_advSolarTech_Title // 
    description = #LOC_KTT_advSolarTech_Description // 
    cost = 600
    hideEmpty = True
    nodeName = ktt_advSolarTech
    anyToUnlock = False
    icon = KiwiTechTree/Icons/ktt_icon_advSolarTech
    pos = -1800,500,0
    scale = 0.6
}</v>
      </c>
    </row>
    <row r="166" spans="1:15" x14ac:dyDescent="0.35">
      <c r="A166" t="str">
        <f>IF(ids!A165&lt;&gt;"",ids!A165,"")</f>
        <v>advHeatManagement</v>
      </c>
      <c r="B166">
        <f>VLOOKUP(Table1[[#This Row],[id]],Outline!$A$3:$C$300,2,FALSE)</f>
        <v>8</v>
      </c>
      <c r="C166">
        <f>VLOOKUP(Table1[[#This Row],[id]],Outline!$A$3:$C$300,3,FALSE)</f>
        <v>38</v>
      </c>
      <c r="F166" s="35"/>
      <c r="O16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advHeatManagement
    tier = 8
    title = #LOC_KTT_advHeatManagement_Title // 
    description = #LOC_KTT_advHeatManagement_Description // 
    cost = 600
    hideEmpty = True
    nodeName = ktt_advHeatManagement
    anyToUnlock = False
    icon = KiwiTechTree/Icons/ktt_icon_advHeatManagement
    pos = -1800,400,0
    scale = 0.6
}</v>
      </c>
    </row>
    <row r="167" spans="1:15" x14ac:dyDescent="0.35">
      <c r="A167" t="str">
        <f>IF(ids!A166&lt;&gt;"",ids!A166,"")</f>
        <v>shortTermHabitation</v>
      </c>
      <c r="B167">
        <f>VLOOKUP(Table1[[#This Row],[id]],Outline!$A$3:$C$300,2,FALSE)</f>
        <v>8</v>
      </c>
      <c r="C167">
        <f>VLOOKUP(Table1[[#This Row],[id]],Outline!$A$3:$C$300,3,FALSE)</f>
        <v>39</v>
      </c>
      <c r="F167" s="35"/>
      <c r="O16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shortTermHabitation
    tier = 8
    title = #LOC_KTT_shortTermHabitation_Title // 
    description = #LOC_KTT_shortTermHabitation_Description // 
    cost = 600
    hideEmpty = True
    nodeName = ktt_shortTermHabitation
    anyToUnlock = False
    icon = KiwiTechTree/Icons/ktt_icon_shortTermHabitation
    pos = -1800,350,0
    scale = 0.6
}</v>
      </c>
    </row>
    <row r="168" spans="1:15" x14ac:dyDescent="0.35">
      <c r="A168" t="str">
        <f>IF(ids!A167&lt;&gt;"",ids!A167,"")</f>
        <v>isru</v>
      </c>
      <c r="B168">
        <f>VLOOKUP(Table1[[#This Row],[id]],Outline!$A$3:$C$300,2,FALSE)</f>
        <v>8</v>
      </c>
      <c r="C168">
        <f>VLOOKUP(Table1[[#This Row],[id]],Outline!$A$3:$C$300,3,FALSE)</f>
        <v>40</v>
      </c>
      <c r="F168" s="35"/>
      <c r="O16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isru
    tier = 8
    title = #LOC_KTT_isru_Title // 
    description = #LOC_KTT_isru_Description // 
    cost = 600
    hideEmpty = True
    nodeName = ktt_isru
    anyToUnlock = False
    icon = KiwiTechTree/Icons/ktt_icon_isru
    pos = -1800,300,0
    scale = 0.6
}</v>
      </c>
    </row>
    <row r="169" spans="1:15" x14ac:dyDescent="0.35">
      <c r="A169" t="str">
        <f>IF(ids!A168&lt;&gt;"",ids!A168,"")</f>
        <v>experimentalHypergolicRocketry</v>
      </c>
      <c r="B169">
        <f>VLOOKUP(Table1[[#This Row],[id]],Outline!$A$3:$C$300,2,FALSE)</f>
        <v>8.5</v>
      </c>
      <c r="C169">
        <f>VLOOKUP(Table1[[#This Row],[id]],Outline!$A$3:$C$300,3,FALSE)</f>
        <v>14</v>
      </c>
      <c r="D169" t="s">
        <v>355</v>
      </c>
      <c r="E169" s="38"/>
      <c r="F169" s="37" t="s">
        <v>393</v>
      </c>
      <c r="H169" t="s">
        <v>136</v>
      </c>
      <c r="I169" t="s">
        <v>291</v>
      </c>
      <c r="J169" t="s">
        <v>290</v>
      </c>
      <c r="K169" t="s">
        <v>137</v>
      </c>
      <c r="L169" t="s">
        <v>291</v>
      </c>
      <c r="M169" t="s">
        <v>290</v>
      </c>
      <c r="N169" t="s">
        <v>321</v>
      </c>
      <c r="O169"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experimentalHypergolicRocketry
    tier = 8.5
    title = #LOC_KTT_experimentalHypergolicRocketry_Title // Experimental Hypergolic Rocketry
    description = #LOC_KTT_experimentalHypergolicRocketry_Description // 
    cost = 750
    hideEmpty = True
    nodeName = ktt_experimentalHypergolicRocketry
    anyToUnlock = True
    icon = KiwiTechTree/Icons/ktt_icon_experimentalHypergolicRocketry
    pos = -1700,1600,0
    scale = 0.6
    Parent
    {
        parentID = veryHeavyHypergolicRocketry
        lineFrom = RIGHT
        lineTo = LEFT
    }
    Parent
    {
        parentID = veryHeavyRocketry
        lineFrom = RIGHT
        lineTo = LEFT
    }
}</v>
      </c>
    </row>
    <row r="170" spans="1:15" x14ac:dyDescent="0.35">
      <c r="A170" t="str">
        <f>IF(ids!A169&lt;&gt;"",ids!A169,"")</f>
        <v>advNuclearPower</v>
      </c>
      <c r="B170">
        <f>VLOOKUP(Table1[[#This Row],[id]],Outline!$A$3:$C$300,2,FALSE)</f>
        <v>9</v>
      </c>
      <c r="C170">
        <f>VLOOKUP(Table1[[#This Row],[id]],Outline!$A$3:$C$300,3,FALSE)</f>
        <v>3</v>
      </c>
      <c r="F170" s="35"/>
      <c r="O17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advNuclearPower
    tier = 9
    title = #LOC_KTT_advNuclearPower_Title // 
    description = #LOC_KTT_advNuclearPower_Description // 
    cost = 900
    hideEmpty = True
    nodeName = ktt_advNuclearPower
    anyToUnlock = False
    icon = KiwiTechTree/Icons/ktt_icon_advNuclearPower
    pos = -1600,2150,0
    scale = 0.6
}</v>
      </c>
    </row>
    <row r="171" spans="1:15" x14ac:dyDescent="0.35">
      <c r="A171" t="str">
        <f>IF(ids!A170&lt;&gt;"",ids!A170,"")</f>
        <v>advNuclearPropulsion</v>
      </c>
      <c r="B171">
        <f>VLOOKUP(Table1[[#This Row],[id]],Outline!$A$3:$C$300,2,FALSE)</f>
        <v>9</v>
      </c>
      <c r="C171">
        <f>VLOOKUP(Table1[[#This Row],[id]],Outline!$A$3:$C$300,3,FALSE)</f>
        <v>4</v>
      </c>
      <c r="F171" s="35"/>
      <c r="O17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advNuclearPropulsion
    tier = 9
    title = #LOC_KTT_advNuclearPropulsion_Title // 
    description = #LOC_KTT_advNuclearPropulsion_Description // 
    cost = 900
    hideEmpty = True
    nodeName = ktt_advNuclearPropulsion
    anyToUnlock = False
    icon = KiwiTechTree/Icons/ktt_icon_advNuclearPropulsion
    pos = -1600,2100,0
    scale = 0.6
}</v>
      </c>
    </row>
    <row r="172" spans="1:15" x14ac:dyDescent="0.35">
      <c r="A172" t="str">
        <f>IF(ids!A171&lt;&gt;"",ids!A171,"")</f>
        <v>advIonPropulsion</v>
      </c>
      <c r="B172">
        <f>VLOOKUP(Table1[[#This Row],[id]],Outline!$A$3:$C$300,2,FALSE)</f>
        <v>9</v>
      </c>
      <c r="C172">
        <f>VLOOKUP(Table1[[#This Row],[id]],Outline!$A$3:$C$300,3,FALSE)</f>
        <v>7</v>
      </c>
      <c r="F172" s="35"/>
      <c r="O17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advIonPropulsion
    tier = 9
    title = #LOC_KTT_advIonPropulsion_Title // 
    description = #LOC_KTT_advIonPropulsion_Description // 
    cost = 900
    hideEmpty = True
    nodeName = ktt_advIonPropulsion
    anyToUnlock = False
    icon = KiwiTechTree/Icons/ktt_icon_advIonPropulsion
    pos = -1600,1950,0
    scale = 0.6
}</v>
      </c>
    </row>
    <row r="173" spans="1:15" x14ac:dyDescent="0.35">
      <c r="A173" t="str">
        <f>IF(ids!A172&lt;&gt;"",ids!A172,"")</f>
        <v>aBitMoreExoticPropulsion</v>
      </c>
      <c r="B173">
        <f>VLOOKUP(Table1[[#This Row],[id]],Outline!$A$3:$C$300,2,FALSE)</f>
        <v>9</v>
      </c>
      <c r="C173">
        <f>VLOOKUP(Table1[[#This Row],[id]],Outline!$A$3:$C$300,3,FALSE)</f>
        <v>11</v>
      </c>
      <c r="F173" s="35"/>
      <c r="O17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aBitMoreExoticPropulsion
    tier = 9
    title = #LOC_KTT_aBitMoreExoticPropulsion_Title // 
    description = #LOC_KTT_aBitMoreExoticPropulsion_Description // 
    cost = 900
    hideEmpty = True
    nodeName = ktt_aBitMoreExoticPropulsion
    anyToUnlock = False
    icon = KiwiTechTree/Icons/ktt_icon_aBitMoreExoticPropulsion
    pos = -1600,1750,0
    scale = 0.6
}</v>
      </c>
    </row>
    <row r="174" spans="1:15" x14ac:dyDescent="0.35">
      <c r="A174" t="str">
        <f>IF(ids!A173&lt;&gt;"",ids!A173,"")</f>
        <v>gargantuanBoosters</v>
      </c>
      <c r="B174">
        <f>VLOOKUP(Table1[[#This Row],[id]],Outline!$A$3:$C$300,2,FALSE)</f>
        <v>9</v>
      </c>
      <c r="C174">
        <f>VLOOKUP(Table1[[#This Row],[id]],Outline!$A$3:$C$300,3,FALSE)</f>
        <v>12</v>
      </c>
      <c r="D174" t="s">
        <v>411</v>
      </c>
      <c r="E174" t="s">
        <v>418</v>
      </c>
      <c r="F174" s="35"/>
      <c r="H174" t="s">
        <v>134</v>
      </c>
      <c r="I174" t="s">
        <v>291</v>
      </c>
      <c r="J174" t="s">
        <v>290</v>
      </c>
      <c r="N174" t="s">
        <v>321</v>
      </c>
      <c r="O17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True
    nodeName = ktt_gargantuanBoosters
    anyToUnlock = False
    icon = KiwiTechTree/Icons/ktt_icon_gargantuanBoosters
    pos = -1600,1700,0
    scale = 0.6
    Parent
    {
        parentID = hugeBoosters
        lineFrom = RIGHT
        lineTo = LEFT
    }
}</v>
      </c>
    </row>
    <row r="175" spans="1:15" x14ac:dyDescent="0.35">
      <c r="A175" t="str">
        <f>IF(ids!A174&lt;&gt;"",ids!A174,"")</f>
        <v>experimentalCryoRocketry</v>
      </c>
      <c r="B175">
        <f>VLOOKUP(Table1[[#This Row],[id]],Outline!$A$3:$C$300,2,FALSE)</f>
        <v>9</v>
      </c>
      <c r="C175">
        <f>VLOOKUP(Table1[[#This Row],[id]],Outline!$A$3:$C$300,3,FALSE)</f>
        <v>13</v>
      </c>
      <c r="D175" t="s">
        <v>379</v>
      </c>
      <c r="E175" t="s">
        <v>386</v>
      </c>
      <c r="F175" s="37" t="s">
        <v>393</v>
      </c>
      <c r="H175" t="s">
        <v>135</v>
      </c>
      <c r="I175" t="s">
        <v>291</v>
      </c>
      <c r="J175" t="s">
        <v>290</v>
      </c>
      <c r="K175" t="s">
        <v>167</v>
      </c>
      <c r="L175" t="s">
        <v>292</v>
      </c>
      <c r="M175" t="s">
        <v>293</v>
      </c>
      <c r="N175" t="s">
        <v>321</v>
      </c>
      <c r="O17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experimentalCryoRocketry
    tier = 9
    title = #LOC_KTT_experimentalCryoRocketry_Title // Experimental Cryogenic Rocketry
    description = #LOC_KTT_experimentalCryoRocketry_Description // It is big, but we didn't know of a proper descriptor between Very Heavy and Gigantic.
    cost = 900
    hideEmpty = True
    nodeName = ktt_experimentalCryoRocketry
    anyToUnlock = True
    icon = KiwiTechTree/Icons/ktt_icon_experimentalCryoRocketry
    pos = -1600,1650,0
    scale = 0.6
    Parent
    {
        parentID = veryHeavyCryoRocketry
        lineFrom = RIGHT
        lineTo = LEFT
    }
    Parent
    {
        parentID = experimentalRocketry
        lineFrom = TOP
        lineTo = BOTTOM
    }
}</v>
      </c>
    </row>
    <row r="176" spans="1:15" x14ac:dyDescent="0.35">
      <c r="A176" t="str">
        <f>IF(ids!A175&lt;&gt;"",ids!A175,"")</f>
        <v>experimentalRocketry</v>
      </c>
      <c r="B176">
        <f>VLOOKUP(Table1[[#This Row],[id]],Outline!$A$3:$C$300,2,FALSE)</f>
        <v>9</v>
      </c>
      <c r="C176">
        <f>VLOOKUP(Table1[[#This Row],[id]],Outline!$A$3:$C$300,3,FALSE)</f>
        <v>15</v>
      </c>
      <c r="D176" t="s">
        <v>430</v>
      </c>
      <c r="E176" t="s">
        <v>431</v>
      </c>
      <c r="F176" s="35"/>
      <c r="G176" t="s">
        <v>445</v>
      </c>
      <c r="H176" t="s">
        <v>137</v>
      </c>
      <c r="I176" t="s">
        <v>291</v>
      </c>
      <c r="J176" t="s">
        <v>290</v>
      </c>
      <c r="N176" t="s">
        <v>432</v>
      </c>
      <c r="O17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experimentalRocketry
    tier = 9
    title = #LOC_CTT_experimentalRocketry_title
    description = #LOC_CTT_experimentalRocketry_description
    cost = 900
    hideEmpty = True
    nodeName = ktt_experimentalRocketry
    anyToUnlock = False
    icon = RDicon_rocketry-experimental
    pos = -1600,1550,0
    scale = 0.6
    Parent
    {
        parentID = veryHeavyRocketry
        lineFrom = RIGHT
        lineTo = LEFT
    }
}</v>
      </c>
    </row>
    <row r="177" spans="1:15" x14ac:dyDescent="0.35">
      <c r="A177" t="str">
        <f>IF(ids!A176&lt;&gt;"",ids!A176,"")</f>
        <v>specializedFuelStorage</v>
      </c>
      <c r="B177">
        <f>VLOOKUP(Table1[[#This Row],[id]],Outline!$A$3:$C$300,2,FALSE)</f>
        <v>9</v>
      </c>
      <c r="C177">
        <f>VLOOKUP(Table1[[#This Row],[id]],Outline!$A$3:$C$300,3,FALSE)</f>
        <v>16</v>
      </c>
      <c r="D177" t="s">
        <v>457</v>
      </c>
      <c r="E177" t="s">
        <v>458</v>
      </c>
      <c r="F177" s="35"/>
      <c r="G177" t="s">
        <v>459</v>
      </c>
      <c r="H177" t="s">
        <v>138</v>
      </c>
      <c r="I177" t="s">
        <v>291</v>
      </c>
      <c r="J177" t="s">
        <v>290</v>
      </c>
      <c r="N177" t="s">
        <v>432</v>
      </c>
      <c r="O17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specializedFuelStorage
    tier = 9
    title = #LOC_CTT_specializedFuelStorage_title
    description = #LOC_CTT_specializedFuelStorage_description
    cost = 900
    hideEmpty = True
    nodeName = ktt_specializedFuelStorage
    anyToUnlock = False
    icon = CommunityTechTree/UI/ctt_icon_specializedFuelStorage
    pos = -1600,1500,0
    scale = 0.6
    Parent
    {
        parentID = highPerformanceFuelSystems
        lineFrom = RIGHT
        lineTo = LEFT
    }
}</v>
      </c>
    </row>
    <row r="178" spans="1:15" x14ac:dyDescent="0.35">
      <c r="A178" t="str">
        <f>IF(ids!A177&lt;&gt;"",ids!A177,"")</f>
        <v>highPerformanceFlexibleFuelSystems</v>
      </c>
      <c r="B178">
        <f>VLOOKUP(Table1[[#This Row],[id]],Outline!$A$3:$C$300,2,FALSE)</f>
        <v>9</v>
      </c>
      <c r="C178">
        <f>VLOOKUP(Table1[[#This Row],[id]],Outline!$A$3:$C$300,3,FALSE)</f>
        <v>17</v>
      </c>
      <c r="F178" s="35"/>
      <c r="O17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highPerformanceFlexibleFuelSystems
    tier = 9
    title = #LOC_KTT_highPerformanceFlexibleFuelSystems_Title // 
    description = #LOC_KTT_highPerformanceFlexibleFuelSystems_Description // 
    cost = 900
    hideEmpty = True
    nodeName = ktt_highPerformanceFlexibleFuelSystems
    anyToUnlock = False
    icon = KiwiTechTree/Icons/ktt_icon_highPerformanceFlexibleFuelSystems
    pos = -1600,1450,0
    scale = 0.6
}</v>
      </c>
    </row>
    <row r="179" spans="1:15" x14ac:dyDescent="0.35">
      <c r="A179" t="str">
        <f>IF(ids!A178&lt;&gt;"",ids!A178,"")</f>
        <v>advancedEnginePlates</v>
      </c>
      <c r="B179">
        <f>VLOOKUP(Table1[[#This Row],[id]],Outline!$A$3:$C$300,2,FALSE)</f>
        <v>9</v>
      </c>
      <c r="C179">
        <f>VLOOKUP(Table1[[#This Row],[id]],Outline!$A$3:$C$300,3,FALSE)</f>
        <v>18</v>
      </c>
      <c r="F179" s="35"/>
      <c r="O17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advancedEnginePlates
    tier = 9
    title = #LOC_KTT_advancedEnginePlates_Title // 
    description = #LOC_KTT_advancedEnginePlates_Description // 
    cost = 900
    hideEmpty = True
    nodeName = ktt_advancedEnginePlates
    anyToUnlock = False
    icon = KiwiTechTree/Icons/ktt_icon_advancedEnginePlates
    pos = -1600,1400,0
    scale = 0.6
}</v>
      </c>
    </row>
    <row r="180" spans="1:15" x14ac:dyDescent="0.35">
      <c r="A180" t="str">
        <f>IF(ids!A179&lt;&gt;"",ids!A179,"")</f>
        <v>exoticAlloys</v>
      </c>
      <c r="B180">
        <f>VLOOKUP(Table1[[#This Row],[id]],Outline!$A$3:$C$300,2,FALSE)</f>
        <v>9</v>
      </c>
      <c r="C180">
        <f>VLOOKUP(Table1[[#This Row],[id]],Outline!$A$3:$C$300,3,FALSE)</f>
        <v>19</v>
      </c>
      <c r="F180" s="35"/>
      <c r="O18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exoticAlloys
    tier = 9
    title = #LOC_KTT_exoticAlloys_Title // 
    description = #LOC_KTT_exoticAlloys_Description // 
    cost = 900
    hideEmpty = True
    nodeName = ktt_exoticAlloys
    anyToUnlock = False
    icon = KiwiTechTree/Icons/ktt_icon_exoticAlloys
    pos = -1600,1350,0
    scale = 0.6
}</v>
      </c>
    </row>
    <row r="181" spans="1:15" x14ac:dyDescent="0.35">
      <c r="A181" t="str">
        <f>IF(ids!A180&lt;&gt;"",ids!A180,"")</f>
        <v>orbitalAssembly</v>
      </c>
      <c r="B181">
        <f>VLOOKUP(Table1[[#This Row],[id]],Outline!$A$3:$C$300,2,FALSE)</f>
        <v>9</v>
      </c>
      <c r="C181">
        <f>VLOOKUP(Table1[[#This Row],[id]],Outline!$A$3:$C$300,3,FALSE)</f>
        <v>20</v>
      </c>
      <c r="F181" s="35"/>
      <c r="O18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orbitalAssembly
    tier = 9
    title = #LOC_KTT_orbitalAssembly_Title // 
    description = #LOC_KTT_orbitalAssembly_Description // 
    cost = 900
    hideEmpty = True
    nodeName = ktt_orbitalAssembly
    anyToUnlock = False
    icon = KiwiTechTree/Icons/ktt_icon_orbitalAssembly
    pos = -1600,1300,0
    scale = 0.6
}</v>
      </c>
    </row>
    <row r="182" spans="1:15" x14ac:dyDescent="0.35">
      <c r="A182" t="str">
        <f>IF(ids!A181&lt;&gt;"",ids!A181,"")</f>
        <v>offworldManufacturing</v>
      </c>
      <c r="B182">
        <f>VLOOKUP(Table1[[#This Row],[id]],Outline!$A$3:$C$300,2,FALSE)</f>
        <v>9</v>
      </c>
      <c r="C182">
        <f>VLOOKUP(Table1[[#This Row],[id]],Outline!$A$3:$C$300,3,FALSE)</f>
        <v>21</v>
      </c>
      <c r="F182" s="35"/>
      <c r="O18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offworldManufacturing
    tier = 9
    title = #LOC_KTT_offworldManufacturing_Title // 
    description = #LOC_KTT_offworldManufacturing_Description // 
    cost = 900
    hideEmpty = True
    nodeName = ktt_offworldManufacturing
    anyToUnlock = False
    icon = KiwiTechTree/Icons/ktt_icon_offworldManufacturing
    pos = -1600,1250,0
    scale = 0.6
}</v>
      </c>
    </row>
    <row r="183" spans="1:15" x14ac:dyDescent="0.35">
      <c r="A183" t="str">
        <f>IF(ids!A182&lt;&gt;"",ids!A182,"")</f>
        <v>aerospaceTech</v>
      </c>
      <c r="B183">
        <f>VLOOKUP(Table1[[#This Row],[id]],Outline!$A$3:$C$300,2,FALSE)</f>
        <v>9</v>
      </c>
      <c r="C183">
        <f>VLOOKUP(Table1[[#This Row],[id]],Outline!$A$3:$C$300,3,FALSE)</f>
        <v>22</v>
      </c>
      <c r="F183" s="35"/>
      <c r="O18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aerospaceTech
    tier = 9
    title = #LOC_KTT_aerospaceTech_Title // 
    description = #LOC_KTT_aerospaceTech_Description // 
    cost = 900
    hideEmpty = True
    nodeName = ktt_aerospaceTech
    anyToUnlock = False
    icon = KiwiTechTree/Icons/ktt_icon_aerospaceTech
    pos = -1600,1200,0
    scale = 0.6
}</v>
      </c>
    </row>
    <row r="184" spans="1:15" x14ac:dyDescent="0.35">
      <c r="A184" t="str">
        <f>IF(ids!A183&lt;&gt;"",ids!A183,"")</f>
        <v>aerospaceComposites</v>
      </c>
      <c r="B184">
        <f>VLOOKUP(Table1[[#This Row],[id]],Outline!$A$3:$C$300,2,FALSE)</f>
        <v>9</v>
      </c>
      <c r="C184">
        <f>VLOOKUP(Table1[[#This Row],[id]],Outline!$A$3:$C$300,3,FALSE)</f>
        <v>23</v>
      </c>
      <c r="F184" s="35"/>
      <c r="O18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aerospaceComposites
    tier = 9
    title = #LOC_KTT_aerospaceComposites_Title // 
    description = #LOC_KTT_aerospaceComposites_Description // 
    cost = 900
    hideEmpty = True
    nodeName = ktt_aerospaceComposites
    anyToUnlock = False
    icon = KiwiTechTree/Icons/ktt_icon_aerospaceComposites
    pos = -1600,1150,0
    scale = 0.6
}</v>
      </c>
    </row>
    <row r="185" spans="1:15" x14ac:dyDescent="0.35">
      <c r="A185" t="str">
        <f>IF(ids!A184&lt;&gt;"",ids!A184,"")</f>
        <v>experimentalFlightSystems</v>
      </c>
      <c r="B185">
        <f>VLOOKUP(Table1[[#This Row],[id]],Outline!$A$3:$C$300,2,FALSE)</f>
        <v>9</v>
      </c>
      <c r="C185">
        <f>VLOOKUP(Table1[[#This Row],[id]],Outline!$A$3:$C$300,3,FALSE)</f>
        <v>24</v>
      </c>
      <c r="F185" s="35"/>
      <c r="O18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experimentalFlightSystems
    tier = 9
    title = #LOC_KTT_experimentalFlightSystems_Title // 
    description = #LOC_KTT_experimentalFlightSystems_Description // 
    cost = 900
    hideEmpty = True
    nodeName = ktt_experimentalFlightSystems
    anyToUnlock = False
    icon = KiwiTechTree/Icons/ktt_icon_experimentalFlightSystems
    pos = -1600,1100,0
    scale = 0.6
}</v>
      </c>
    </row>
    <row r="186" spans="1:15" x14ac:dyDescent="0.35">
      <c r="A186" t="str">
        <f>IF(ids!A185&lt;&gt;"",ids!A185,"")</f>
        <v>advancedMotors</v>
      </c>
      <c r="B186">
        <f>VLOOKUP(Table1[[#This Row],[id]],Outline!$A$3:$C$300,2,FALSE)</f>
        <v>9</v>
      </c>
      <c r="C186">
        <f>VLOOKUP(Table1[[#This Row],[id]],Outline!$A$3:$C$300,3,FALSE)</f>
        <v>25</v>
      </c>
      <c r="F186" s="35"/>
      <c r="O18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advancedMotors
    tier = 9
    title = #LOC_KTT_advancedMotors_Title // 
    description = #LOC_KTT_advancedMotors_Description // 
    cost = 900
    hideEmpty = True
    nodeName = ktt_advancedMotors
    anyToUnlock = False
    icon = KiwiTechTree/Icons/ktt_icon_advancedMotors
    pos = -1600,1050,0
    scale = 0.6
}</v>
      </c>
    </row>
    <row r="187" spans="1:15" x14ac:dyDescent="0.35">
      <c r="A187" t="str">
        <f>IF(ids!A186&lt;&gt;"",ids!A186,"")</f>
        <v>specializedLanders</v>
      </c>
      <c r="B187">
        <f>VLOOKUP(Table1[[#This Row],[id]],Outline!$A$3:$C$300,2,FALSE)</f>
        <v>9</v>
      </c>
      <c r="C187">
        <f>VLOOKUP(Table1[[#This Row],[id]],Outline!$A$3:$C$300,3,FALSE)</f>
        <v>27</v>
      </c>
      <c r="F187" s="35"/>
      <c r="O18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specializedLanders
    tier = 9
    title = #LOC_KTT_specializedLanders_Title // 
    description = #LOC_KTT_specializedLanders_Description // 
    cost = 900
    hideEmpty = True
    nodeName = ktt_specializedLanders
    anyToUnlock = False
    icon = KiwiTechTree/Icons/ktt_icon_specializedLanders
    pos = -1600,950,0
    scale = 0.6
}</v>
      </c>
    </row>
    <row r="188" spans="1:15" x14ac:dyDescent="0.35">
      <c r="A188" t="str">
        <f>IF(ids!A187&lt;&gt;"",ids!A187,"")</f>
        <v>specializedCommandCenters</v>
      </c>
      <c r="B188">
        <f>VLOOKUP(Table1[[#This Row],[id]],Outline!$A$3:$C$300,2,FALSE)</f>
        <v>9</v>
      </c>
      <c r="C188">
        <f>VLOOKUP(Table1[[#This Row],[id]],Outline!$A$3:$C$300,3,FALSE)</f>
        <v>28</v>
      </c>
      <c r="F188" s="35"/>
      <c r="O18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specializedCommandCenters
    tier = 9
    title = #LOC_KTT_specializedCommandCenters_Title // 
    description = #LOC_KTT_specializedCommandCenters_Description // 
    cost = 900
    hideEmpty = True
    nodeName = ktt_specializedCommandCenters
    anyToUnlock = False
    icon = KiwiTechTree/Icons/ktt_icon_specializedCommandCenters
    pos = -1600,900,0
    scale = 0.6
}</v>
      </c>
    </row>
    <row r="189" spans="1:15" x14ac:dyDescent="0.35">
      <c r="A189" t="str">
        <f>IF(ids!A188&lt;&gt;"",ids!A188,"")</f>
        <v>experimentalScience</v>
      </c>
      <c r="B189">
        <f>VLOOKUP(Table1[[#This Row],[id]],Outline!$A$3:$C$300,2,FALSE)</f>
        <v>9</v>
      </c>
      <c r="C189">
        <f>VLOOKUP(Table1[[#This Row],[id]],Outline!$A$3:$C$300,3,FALSE)</f>
        <v>30</v>
      </c>
      <c r="F189" s="35"/>
      <c r="O18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experimentalScience
    tier = 9
    title = #LOC_KTT_experimentalScience_Title // 
    description = #LOC_KTT_experimentalScience_Description // 
    cost = 900
    hideEmpty = True
    nodeName = ktt_experimentalScience
    anyToUnlock = False
    icon = KiwiTechTree/Icons/ktt_icon_experimentalScience
    pos = -1600,800,0
    scale = 0.6
}</v>
      </c>
    </row>
    <row r="190" spans="1:15" x14ac:dyDescent="0.35">
      <c r="A190" t="str">
        <f>IF(ids!A189&lt;&gt;"",ids!A189,"")</f>
        <v>longTermScienceTech</v>
      </c>
      <c r="B190">
        <f>VLOOKUP(Table1[[#This Row],[id]],Outline!$A$3:$C$300,2,FALSE)</f>
        <v>9</v>
      </c>
      <c r="C190">
        <f>VLOOKUP(Table1[[#This Row],[id]],Outline!$A$3:$C$300,3,FALSE)</f>
        <v>31</v>
      </c>
      <c r="F190" s="35"/>
      <c r="O19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longTermScienceTech
    tier = 9
    title = #LOC_KTT_longTermScienceTech_Title // 
    description = #LOC_KTT_longTermScienceTech_Description // 
    cost = 900
    hideEmpty = True
    nodeName = ktt_longTermScienceTech
    anyToUnlock = False
    icon = KiwiTechTree/Icons/ktt_icon_longTermScienceTech
    pos = -1600,750,0
    scale = 0.6
}</v>
      </c>
    </row>
    <row r="191" spans="1:15" x14ac:dyDescent="0.35">
      <c r="A191" t="str">
        <f>IF(ids!A190&lt;&gt;"",ids!A190,"")</f>
        <v>digitalSignalProcessing</v>
      </c>
      <c r="B191">
        <f>VLOOKUP(Table1[[#This Row],[id]],Outline!$A$3:$C$300,2,FALSE)</f>
        <v>9</v>
      </c>
      <c r="C191">
        <f>VLOOKUP(Table1[[#This Row],[id]],Outline!$A$3:$C$300,3,FALSE)</f>
        <v>32</v>
      </c>
      <c r="F191" s="35"/>
      <c r="O19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digitalSignalProcessing
    tier = 9
    title = #LOC_KTT_digitalSignalProcessing_Title // 
    description = #LOC_KTT_digitalSignalProcessing_Description // 
    cost = 900
    hideEmpty = True
    nodeName = ktt_digitalSignalProcessing
    anyToUnlock = False
    icon = KiwiTechTree/Icons/ktt_icon_digitalSignalProcessing
    pos = -1600,700,0
    scale = 0.6
}</v>
      </c>
    </row>
    <row r="192" spans="1:15" x14ac:dyDescent="0.35">
      <c r="A192" t="str">
        <f>IF(ids!A191&lt;&gt;"",ids!A191,"")</f>
        <v>largeUnmanned</v>
      </c>
      <c r="B192">
        <f>VLOOKUP(Table1[[#This Row],[id]],Outline!$A$3:$C$300,2,FALSE)</f>
        <v>9</v>
      </c>
      <c r="C192">
        <f>VLOOKUP(Table1[[#This Row],[id]],Outline!$A$3:$C$300,3,FALSE)</f>
        <v>33</v>
      </c>
      <c r="F192" s="35"/>
      <c r="O19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largeUnmanned
    tier = 9
    title = #LOC_KTT_largeUnmanned_Title // 
    description = #LOC_KTT_largeUnmanned_Description // 
    cost = 900
    hideEmpty = True
    nodeName = ktt_largeUnmanned
    anyToUnlock = False
    icon = KiwiTechTree/Icons/ktt_icon_largeUnmanned
    pos = -1600,650,0
    scale = 0.6
}</v>
      </c>
    </row>
    <row r="193" spans="1:15" x14ac:dyDescent="0.35">
      <c r="A193" t="str">
        <f>IF(ids!A192&lt;&gt;"",ids!A192,"")</f>
        <v>mechatronics</v>
      </c>
      <c r="B193">
        <f>VLOOKUP(Table1[[#This Row],[id]],Outline!$A$3:$C$300,2,FALSE)</f>
        <v>9</v>
      </c>
      <c r="C193">
        <f>VLOOKUP(Table1[[#This Row],[id]],Outline!$A$3:$C$300,3,FALSE)</f>
        <v>34</v>
      </c>
      <c r="F193" s="35"/>
      <c r="O19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mechatronics
    tier = 9
    title = #LOC_KTT_mechatronics_Title // 
    description = #LOC_KTT_mechatronics_Description // 
    cost = 900
    hideEmpty = True
    nodeName = ktt_mechatronics
    anyToUnlock = False
    icon = KiwiTechTree/Icons/ktt_icon_mechatronics
    pos = -1600,600,0
    scale = 0.6
}</v>
      </c>
    </row>
    <row r="194" spans="1:15" x14ac:dyDescent="0.35">
      <c r="A194" t="str">
        <f>IF(ids!A193&lt;&gt;"",ids!A193,"")</f>
        <v>experimentalElectrics</v>
      </c>
      <c r="B194">
        <f>VLOOKUP(Table1[[#This Row],[id]],Outline!$A$3:$C$300,2,FALSE)</f>
        <v>9</v>
      </c>
      <c r="C194">
        <f>VLOOKUP(Table1[[#This Row],[id]],Outline!$A$3:$C$300,3,FALSE)</f>
        <v>35</v>
      </c>
      <c r="F194" s="35"/>
      <c r="O19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experimentalElectrics
    tier = 9
    title = #LOC_KTT_experimentalElectrics_Title // 
    description = #LOC_KTT_experimentalElectrics_Description // 
    cost = 900
    hideEmpty = True
    nodeName = ktt_experimentalElectrics
    anyToUnlock = False
    icon = KiwiTechTree/Icons/ktt_icon_experimentalElectrics
    pos = -1600,550,0
    scale = 0.6
}</v>
      </c>
    </row>
    <row r="195" spans="1:15" x14ac:dyDescent="0.35">
      <c r="A195" t="str">
        <f>IF(ids!A194&lt;&gt;"",ids!A194,"")</f>
        <v>advPVMaterials</v>
      </c>
      <c r="B195">
        <f>VLOOKUP(Table1[[#This Row],[id]],Outline!$A$3:$C$300,2,FALSE)</f>
        <v>9</v>
      </c>
      <c r="C195">
        <f>VLOOKUP(Table1[[#This Row],[id]],Outline!$A$3:$C$300,3,FALSE)</f>
        <v>36</v>
      </c>
      <c r="F195" s="35"/>
      <c r="O19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advPVMaterials
    tier = 9
    title = #LOC_KTT_advPVMaterials_Title // 
    description = #LOC_KTT_advPVMaterials_Description // 
    cost = 900
    hideEmpty = True
    nodeName = ktt_advPVMaterials
    anyToUnlock = False
    icon = KiwiTechTree/Icons/ktt_icon_advPVMaterials
    pos = -1600,500,0
    scale = 0.6
}</v>
      </c>
    </row>
    <row r="196" spans="1:15" x14ac:dyDescent="0.35">
      <c r="A196" t="str">
        <f>IF(ids!A195&lt;&gt;"",ids!A195,"")</f>
        <v>cuttingEdgeSolarTech</v>
      </c>
      <c r="B196">
        <f>VLOOKUP(Table1[[#This Row],[id]],Outline!$A$3:$C$300,2,FALSE)</f>
        <v>9</v>
      </c>
      <c r="C196">
        <f>VLOOKUP(Table1[[#This Row],[id]],Outline!$A$3:$C$300,3,FALSE)</f>
        <v>37</v>
      </c>
      <c r="F196" s="35"/>
      <c r="O19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cuttingEdgeSolarTech
    tier = 9
    title = #LOC_KTT_cuttingEdgeSolarTech_Title // 
    description = #LOC_KTT_cuttingEdgeSolarTech_Description // 
    cost = 900
    hideEmpty = True
    nodeName = ktt_cuttingEdgeSolarTech
    anyToUnlock = False
    icon = KiwiTechTree/Icons/ktt_icon_cuttingEdgeSolarTech
    pos = -1600,450,0
    scale = 0.6
}</v>
      </c>
    </row>
    <row r="197" spans="1:15" x14ac:dyDescent="0.35">
      <c r="A197" t="str">
        <f>IF(ids!A196&lt;&gt;"",ids!A196,"")</f>
        <v>experimentalHeatManagement</v>
      </c>
      <c r="B197">
        <f>VLOOKUP(Table1[[#This Row],[id]],Outline!$A$3:$C$300,2,FALSE)</f>
        <v>9</v>
      </c>
      <c r="C197">
        <f>VLOOKUP(Table1[[#This Row],[id]],Outline!$A$3:$C$300,3,FALSE)</f>
        <v>38</v>
      </c>
      <c r="F197" s="35"/>
      <c r="O19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experimentalHeatManagement
    tier = 9
    title = #LOC_KTT_experimentalHeatManagement_Title // 
    description = #LOC_KTT_experimentalHeatManagement_Description // 
    cost = 900
    hideEmpty = True
    nodeName = ktt_experimentalHeatManagement
    anyToUnlock = False
    icon = KiwiTechTree/Icons/ktt_icon_experimentalHeatManagement
    pos = -1600,400,0
    scale = 0.6
}</v>
      </c>
    </row>
    <row r="198" spans="1:15" x14ac:dyDescent="0.35">
      <c r="A198" t="str">
        <f>IF(ids!A197&lt;&gt;"",ids!A197,"")</f>
        <v>longTermHabitation</v>
      </c>
      <c r="B198">
        <f>VLOOKUP(Table1[[#This Row],[id]],Outline!$A$3:$C$300,2,FALSE)</f>
        <v>9</v>
      </c>
      <c r="C198">
        <f>VLOOKUP(Table1[[#This Row],[id]],Outline!$A$3:$C$300,3,FALSE)</f>
        <v>39</v>
      </c>
      <c r="F198" s="35"/>
      <c r="O19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longTermHabitation
    tier = 9
    title = #LOC_KTT_longTermHabitation_Title // 
    description = #LOC_KTT_longTermHabitation_Description // 
    cost = 900
    hideEmpty = True
    nodeName = ktt_longTermHabitation
    anyToUnlock = False
    icon = KiwiTechTree/Icons/ktt_icon_longTermHabitation
    pos = -1600,350,0
    scale = 0.6
}</v>
      </c>
    </row>
    <row r="199" spans="1:15" x14ac:dyDescent="0.35">
      <c r="A199" t="str">
        <f>IF(ids!A198&lt;&gt;"",ids!A198,"")</f>
        <v>advLogistics</v>
      </c>
      <c r="B199">
        <f>VLOOKUP(Table1[[#This Row],[id]],Outline!$A$3:$C$300,2,FALSE)</f>
        <v>9</v>
      </c>
      <c r="C199">
        <f>VLOOKUP(Table1[[#This Row],[id]],Outline!$A$3:$C$300,3,FALSE)</f>
        <v>40</v>
      </c>
      <c r="F199" s="35"/>
      <c r="O19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advLogistics
    tier = 9
    title = #LOC_KTT_advLogistics_Title // 
    description = #LOC_KTT_advLogistics_Description // 
    cost = 900
    hideEmpty = True
    nodeName = ktt_advLogistics
    anyToUnlock = False
    icon = KiwiTechTree/Icons/ktt_icon_advLogistics
    pos = -1600,300,0
    scale = 0.6
}</v>
      </c>
    </row>
    <row r="200" spans="1:15" x14ac:dyDescent="0.35">
      <c r="A200" t="str">
        <f>IF(ids!A199&lt;&gt;"",ids!A199,"")</f>
        <v>giganticHypergolicRocketry</v>
      </c>
      <c r="B200">
        <f>VLOOKUP(Table1[[#This Row],[id]],Outline!$A$3:$C$300,2,FALSE)</f>
        <v>9.5</v>
      </c>
      <c r="C200">
        <f>VLOOKUP(Table1[[#This Row],[id]],Outline!$A$3:$C$300,3,FALSE)</f>
        <v>14</v>
      </c>
      <c r="D200" t="s">
        <v>356</v>
      </c>
      <c r="E200" s="38"/>
      <c r="F200" s="37" t="s">
        <v>393</v>
      </c>
      <c r="H200" t="s">
        <v>166</v>
      </c>
      <c r="I200" t="s">
        <v>291</v>
      </c>
      <c r="J200" t="s">
        <v>290</v>
      </c>
      <c r="K200" t="s">
        <v>167</v>
      </c>
      <c r="L200" t="s">
        <v>291</v>
      </c>
      <c r="M200" t="s">
        <v>290</v>
      </c>
      <c r="N200" t="s">
        <v>321</v>
      </c>
      <c r="O20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giganticHypergolicRocketry
    tier = 9.5
    title = #LOC_KTT_giganticHypergolicRocketry_Title // Gigantic Hypergolic Rocketry
    description = #LOC_KTT_giganticHypergolicRocketry_Description // 
    cost = 1125
    hideEmpty = True
    nodeName = ktt_giganticHypergolicRocketry
    anyToUnlock = True
    icon = KiwiTechTree/Icons/ktt_icon_giganticHypergolicRocketry
    pos = -1500,1600,0
    scale = 0.6
    Parent
    {
        parentID = experimentalHypergolicRocketry
        lineFrom = RIGHT
        lineTo = LEFT
    }
    Parent
    {
        parentID = experimentalRocketry
        lineFrom = RIGHT
        lineTo = LEFT
    }
}</v>
      </c>
    </row>
    <row r="201" spans="1:15" x14ac:dyDescent="0.35">
      <c r="A201" t="str">
        <f>IF(ids!A200&lt;&gt;"",ids!A200,"")</f>
        <v>fusionPower</v>
      </c>
      <c r="B201">
        <f>VLOOKUP(Table1[[#This Row],[id]],Outline!$A$3:$C$300,2,FALSE)</f>
        <v>10</v>
      </c>
      <c r="C201">
        <f>VLOOKUP(Table1[[#This Row],[id]],Outline!$A$3:$C$300,3,FALSE)</f>
        <v>2</v>
      </c>
      <c r="F201" s="35"/>
      <c r="O20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fusionPower
    tier = 10
    title = #LOC_KTT_fusionPower_Title // 
    description = #LOC_KTT_fusionPower_Description // 
    cost = 1350
    hideEmpty = True
    nodeName = ktt_fusionPower
    anyToUnlock = False
    icon = KiwiTechTree/Icons/ktt_icon_fusionPower
    pos = -1400,2200,0
    scale = 0.6
}</v>
      </c>
    </row>
    <row r="202" spans="1:15" x14ac:dyDescent="0.35">
      <c r="A202" t="str">
        <f>IF(ids!A201&lt;&gt;"",ids!A201,"")</f>
        <v>expNuclearPower</v>
      </c>
      <c r="B202">
        <f>VLOOKUP(Table1[[#This Row],[id]],Outline!$A$3:$C$300,2,FALSE)</f>
        <v>10</v>
      </c>
      <c r="C202">
        <f>VLOOKUP(Table1[[#This Row],[id]],Outline!$A$3:$C$300,3,FALSE)</f>
        <v>3</v>
      </c>
      <c r="F202" s="35"/>
      <c r="O20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expNuclearPower
    tier = 10
    title = #LOC_KTT_expNuclearPower_Title // 
    description = #LOC_KTT_expNuclearPower_Description // 
    cost = 1350
    hideEmpty = True
    nodeName = ktt_expNuclearPower
    anyToUnlock = False
    icon = KiwiTechTree/Icons/ktt_icon_expNuclearPower
    pos = -1400,2150,0
    scale = 0.6
}</v>
      </c>
    </row>
    <row r="203" spans="1:15" x14ac:dyDescent="0.35">
      <c r="A203" t="str">
        <f>IF(ids!A202&lt;&gt;"",ids!A202,"")</f>
        <v>expNuclearPropulsion</v>
      </c>
      <c r="B203">
        <f>VLOOKUP(Table1[[#This Row],[id]],Outline!$A$3:$C$300,2,FALSE)</f>
        <v>10</v>
      </c>
      <c r="C203">
        <f>VLOOKUP(Table1[[#This Row],[id]],Outline!$A$3:$C$300,3,FALSE)</f>
        <v>4</v>
      </c>
      <c r="F203" s="35"/>
      <c r="O20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expNuclearPropulsion
    tier = 10
    title = #LOC_KTT_expNuclearPropulsion_Title // 
    description = #LOC_KTT_expNuclearPropulsion_Description // 
    cost = 1350
    hideEmpty = True
    nodeName = ktt_expNuclearPropulsion
    anyToUnlock = False
    icon = KiwiTechTree/Icons/ktt_icon_expNuclearPropulsion
    pos = -1400,2100,0
    scale = 0.6
}</v>
      </c>
    </row>
    <row r="204" spans="1:15" x14ac:dyDescent="0.35">
      <c r="A204" t="str">
        <f>IF(ids!A203&lt;&gt;"",ids!A203,"")</f>
        <v>fusionRockets</v>
      </c>
      <c r="B204">
        <f>VLOOKUP(Table1[[#This Row],[id]],Outline!$A$3:$C$300,2,FALSE)</f>
        <v>10</v>
      </c>
      <c r="C204">
        <f>VLOOKUP(Table1[[#This Row],[id]],Outline!$A$3:$C$300,3,FALSE)</f>
        <v>5</v>
      </c>
      <c r="F204" s="35"/>
      <c r="O20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fusionRockets
    tier = 10
    title = #LOC_KTT_fusionRockets_Title // 
    description = #LOC_KTT_fusionRockets_Description // 
    cost = 1350
    hideEmpty = True
    nodeName = ktt_fusionRockets
    anyToUnlock = False
    icon = KiwiTechTree/Icons/ktt_icon_fusionRockets
    pos = -1400,2050,0
    scale = 0.6
}</v>
      </c>
    </row>
    <row r="205" spans="1:15" x14ac:dyDescent="0.35">
      <c r="A205" t="str">
        <f>IF(ids!A204&lt;&gt;"",ids!A204,"")</f>
        <v>plasmaPropulsion</v>
      </c>
      <c r="B205">
        <f>VLOOKUP(Table1[[#This Row],[id]],Outline!$A$3:$C$300,2,FALSE)</f>
        <v>10</v>
      </c>
      <c r="C205">
        <f>VLOOKUP(Table1[[#This Row],[id]],Outline!$A$3:$C$300,3,FALSE)</f>
        <v>7</v>
      </c>
      <c r="F205" s="35"/>
      <c r="O20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plasmaPropulsion
    tier = 10
    title = #LOC_KTT_plasmaPropulsion_Title // 
    description = #LOC_KTT_plasmaPropulsion_Description // 
    cost = 1350
    hideEmpty = True
    nodeName = ktt_plasmaPropulsion
    anyToUnlock = False
    icon = KiwiTechTree/Icons/ktt_icon_plasmaPropulsion
    pos = -1400,1950,0
    scale = 0.6
}</v>
      </c>
    </row>
    <row r="206" spans="1:15" x14ac:dyDescent="0.35">
      <c r="A206" t="str">
        <f>IF(ids!A205&lt;&gt;"",ids!A205,"")</f>
        <v>advGriddedThrusters</v>
      </c>
      <c r="B206">
        <f>VLOOKUP(Table1[[#This Row],[id]],Outline!$A$3:$C$300,2,FALSE)</f>
        <v>10</v>
      </c>
      <c r="C206">
        <f>VLOOKUP(Table1[[#This Row],[id]],Outline!$A$3:$C$300,3,FALSE)</f>
        <v>8</v>
      </c>
      <c r="F206" s="35"/>
      <c r="O20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advGriddedThrusters
    tier = 10
    title = #LOC_KTT_advGriddedThrusters_Title // 
    description = #LOC_KTT_advGriddedThrusters_Description // 
    cost = 1350
    hideEmpty = True
    nodeName = ktt_advGriddedThrusters
    anyToUnlock = False
    icon = KiwiTechTree/Icons/ktt_icon_advGriddedThrusters
    pos = -1400,1900,0
    scale = 0.6
}</v>
      </c>
    </row>
    <row r="207" spans="1:15" x14ac:dyDescent="0.35">
      <c r="A207" t="str">
        <f>IF(ids!A206&lt;&gt;"",ids!A206,"")</f>
        <v>expAircraftEngines</v>
      </c>
      <c r="B207">
        <f>VLOOKUP(Table1[[#This Row],[id]],Outline!$A$3:$C$300,2,FALSE)</f>
        <v>10</v>
      </c>
      <c r="C207">
        <f>VLOOKUP(Table1[[#This Row],[id]],Outline!$A$3:$C$300,3,FALSE)</f>
        <v>11</v>
      </c>
      <c r="F207" s="35"/>
      <c r="O20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expAircraftEngines
    tier = 10
    title = #LOC_KTT_expAircraftEngines_Title // 
    description = #LOC_KTT_expAircraftEngines_Description // 
    cost = 1350
    hideEmpty = True
    nodeName = ktt_expAircraftEngines
    anyToUnlock = False
    icon = KiwiTechTree/Icons/ktt_icon_expAircraftEngines
    pos = -1400,1750,0
    scale = 0.6
}</v>
      </c>
    </row>
    <row r="208" spans="1:15" x14ac:dyDescent="0.35">
      <c r="A208" t="str">
        <f>IF(ids!A207&lt;&gt;"",ids!A207,"")</f>
        <v>giganticCryoRocketry</v>
      </c>
      <c r="B208">
        <f>VLOOKUP(Table1[[#This Row],[id]],Outline!$A$3:$C$300,2,FALSE)</f>
        <v>10</v>
      </c>
      <c r="C208">
        <f>VLOOKUP(Table1[[#This Row],[id]],Outline!$A$3:$C$300,3,FALSE)</f>
        <v>13</v>
      </c>
      <c r="D208" t="s">
        <v>380</v>
      </c>
      <c r="E208" t="s">
        <v>387</v>
      </c>
      <c r="F208" s="37" t="s">
        <v>393</v>
      </c>
      <c r="H208" t="s">
        <v>165</v>
      </c>
      <c r="I208" t="s">
        <v>291</v>
      </c>
      <c r="J208" t="s">
        <v>290</v>
      </c>
      <c r="K208" t="s">
        <v>213</v>
      </c>
      <c r="L208" t="s">
        <v>292</v>
      </c>
      <c r="M208" t="s">
        <v>293</v>
      </c>
      <c r="N208" t="s">
        <v>321</v>
      </c>
      <c r="O20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giganticCryoRocketry
    tier = 10
    title = #LOC_KTT_giganticCryoRocketry_Title // Gigantic Cryogenic Rocketry
    description = #LOC_KTT_giganticCryoRocketry_Description // These rockets are pretty big and they use some pretty chill fuel.
    cost = 1350
    hideEmpty = True
    nodeName = ktt_giganticCryoRocketry
    anyToUnlock = True
    icon = KiwiTechTree/Icons/ktt_icon_giganticCryoRocketry
    pos = -1400,1650,0
    scale = 0.6
    Parent
    {
        parentID = experimentalCryoRocketry
        lineFrom = RIGHT
        lineTo = LEFT
    }
    Parent
    {
        parentID = giganticRocketry
        lineFrom = TOP
        lineTo = BOTTOM
    }
}</v>
      </c>
    </row>
    <row r="209" spans="1:15" x14ac:dyDescent="0.35">
      <c r="A209" t="str">
        <f>IF(ids!A208&lt;&gt;"",ids!A208,"")</f>
        <v>giganticRocketry</v>
      </c>
      <c r="B209">
        <f>VLOOKUP(Table1[[#This Row],[id]],Outline!$A$3:$C$300,2,FALSE)</f>
        <v>10</v>
      </c>
      <c r="C209">
        <f>VLOOKUP(Table1[[#This Row],[id]],Outline!$A$3:$C$300,3,FALSE)</f>
        <v>15</v>
      </c>
      <c r="D209" t="s">
        <v>433</v>
      </c>
      <c r="E209" t="s">
        <v>434</v>
      </c>
      <c r="F209" s="35"/>
      <c r="G209" t="s">
        <v>446</v>
      </c>
      <c r="H209" t="s">
        <v>167</v>
      </c>
      <c r="I209" t="s">
        <v>291</v>
      </c>
      <c r="J209" t="s">
        <v>290</v>
      </c>
      <c r="N209" t="s">
        <v>432</v>
      </c>
      <c r="O20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giganticRocketry
    tier = 10
    title = #LOC_CTT_giganticRocketry_title
    description = #LOC_CTT_giganticRocketry_description
    cost = 1350
    hideEmpty = True
    nodeName = ktt_giganticRocketry
    anyToUnlock = False
    icon = CommunityTechTree/UI/ctt_icon_giganticRocketry
    pos = -1400,1550,0
    scale = 0.6
    Parent
    {
        parentID = experimentalRocketry
        lineFrom = RIGHT
        lineTo = LEFT
    }
}</v>
      </c>
    </row>
    <row r="210" spans="1:15" x14ac:dyDescent="0.35">
      <c r="A210" t="str">
        <f>IF(ids!A209&lt;&gt;"",ids!A209,"")</f>
        <v>exoticFuelStorage</v>
      </c>
      <c r="B210">
        <f>VLOOKUP(Table1[[#This Row],[id]],Outline!$A$3:$C$300,2,FALSE)</f>
        <v>10</v>
      </c>
      <c r="C210">
        <f>VLOOKUP(Table1[[#This Row],[id]],Outline!$A$3:$C$300,3,FALSE)</f>
        <v>16</v>
      </c>
      <c r="D210" t="s">
        <v>461</v>
      </c>
      <c r="E210" t="s">
        <v>462</v>
      </c>
      <c r="F210" s="35"/>
      <c r="G210" t="s">
        <v>463</v>
      </c>
      <c r="H210" t="s">
        <v>168</v>
      </c>
      <c r="I210" t="s">
        <v>291</v>
      </c>
      <c r="J210" t="s">
        <v>290</v>
      </c>
      <c r="N210" t="s">
        <v>432</v>
      </c>
      <c r="O21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exoticFuelStorage
    tier = 10
    title = #LOC_CTT_exoticFuelStorage_title
    description = #LOC_CTT_exoticFuelStorage_description
    cost = 1350
    hideEmpty = True
    nodeName = ktt_exoticFuelStorage
    anyToUnlock = False
    icon = CommunityTechTree/UI/ctt_icon_exoticFuelStorage
    pos = -1400,1500,0
    scale = 0.6
    Parent
    {
        parentID = specializedFuelStorage
        lineFrom = RIGHT
        lineTo = LEFT
    }
}</v>
      </c>
    </row>
    <row r="211" spans="1:15" x14ac:dyDescent="0.35">
      <c r="A211" t="str">
        <f>IF(ids!A210&lt;&gt;"",ids!A210,"")</f>
        <v>automatedDecouplingSystems</v>
      </c>
      <c r="B211">
        <f>VLOOKUP(Table1[[#This Row],[id]],Outline!$A$3:$C$300,2,FALSE)</f>
        <v>10</v>
      </c>
      <c r="C211">
        <f>VLOOKUP(Table1[[#This Row],[id]],Outline!$A$3:$C$300,3,FALSE)</f>
        <v>18</v>
      </c>
      <c r="F211" s="35"/>
      <c r="O21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automatedDecouplingSystems
    tier = 10
    title = #LOC_KTT_automatedDecouplingSystems_Title // 
    description = #LOC_KTT_automatedDecouplingSystems_Description // 
    cost = 1350
    hideEmpty = True
    nodeName = ktt_automatedDecouplingSystems
    anyToUnlock = False
    icon = KiwiTechTree/Icons/ktt_icon_automatedDecouplingSystems
    pos = -1400,1400,0
    scale = 0.6
}</v>
      </c>
    </row>
    <row r="212" spans="1:15" x14ac:dyDescent="0.35">
      <c r="A212" t="str">
        <f>IF(ids!A211&lt;&gt;"",ids!A211,"")</f>
        <v>aerographite</v>
      </c>
      <c r="B212">
        <f>VLOOKUP(Table1[[#This Row],[id]],Outline!$A$3:$C$300,2,FALSE)</f>
        <v>10</v>
      </c>
      <c r="C212">
        <f>VLOOKUP(Table1[[#This Row],[id]],Outline!$A$3:$C$300,3,FALSE)</f>
        <v>19</v>
      </c>
      <c r="D212" t="s">
        <v>357</v>
      </c>
      <c r="E212" t="s">
        <v>368</v>
      </c>
      <c r="F212" s="35"/>
      <c r="O21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aerographite
    tier = 10
    title = #LOC_KTT_aerographite_Title // Aerographite
    description = #LOC_KTT_aerographite_Description // This has the power to revolutionize the industry.  Just think of the possibilities if it can also be bio-activated!
    cost = 1350
    hideEmpty = True
    nodeName = ktt_aerographite
    anyToUnlock = False
    icon = KiwiTechTree/Icons/ktt_icon_aerographite
    pos = -1400,1350,0
    scale = 0.6
}</v>
      </c>
    </row>
    <row r="213" spans="1:15" x14ac:dyDescent="0.35">
      <c r="A213" t="str">
        <f>IF(ids!A212&lt;&gt;"",ids!A212,"")</f>
        <v>orbitalMegastructures</v>
      </c>
      <c r="B213">
        <f>VLOOKUP(Table1[[#This Row],[id]],Outline!$A$3:$C$300,2,FALSE)</f>
        <v>10</v>
      </c>
      <c r="C213">
        <f>VLOOKUP(Table1[[#This Row],[id]],Outline!$A$3:$C$300,3,FALSE)</f>
        <v>20</v>
      </c>
      <c r="F213" s="35"/>
      <c r="O21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orbitalMegastructures
    tier = 10
    title = #LOC_KTT_orbitalMegastructures_Title // 
    description = #LOC_KTT_orbitalMegastructures_Description // 
    cost = 1350
    hideEmpty = True
    nodeName = ktt_orbitalMegastructures
    anyToUnlock = False
    icon = KiwiTechTree/Icons/ktt_icon_orbitalMegastructures
    pos = -1400,1300,0
    scale = 0.6
}</v>
      </c>
    </row>
    <row r="214" spans="1:15" x14ac:dyDescent="0.35">
      <c r="A214" t="str">
        <f>IF(ids!A213&lt;&gt;"",ids!A213,"")</f>
        <v>experimentalAerospaceTech</v>
      </c>
      <c r="B214">
        <f>VLOOKUP(Table1[[#This Row],[id]],Outline!$A$3:$C$300,2,FALSE)</f>
        <v>10</v>
      </c>
      <c r="C214">
        <f>VLOOKUP(Table1[[#This Row],[id]],Outline!$A$3:$C$300,3,FALSE)</f>
        <v>22</v>
      </c>
      <c r="F214" s="35"/>
      <c r="O21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experimentalAerospaceTech
    tier = 10
    title = #LOC_KTT_experimentalAerospaceTech_Title // 
    description = #LOC_KTT_experimentalAerospaceTech_Description // 
    cost = 1350
    hideEmpty = True
    nodeName = ktt_experimentalAerospaceTech
    anyToUnlock = False
    icon = KiwiTechTree/Icons/ktt_icon_experimentalAerospaceTech
    pos = -1400,1200,0
    scale = 0.6
}</v>
      </c>
    </row>
    <row r="215" spans="1:15" x14ac:dyDescent="0.35">
      <c r="A215" t="str">
        <f>IF(ids!A214&lt;&gt;"",ids!A214,"")</f>
        <v>advAerospaceEngineering</v>
      </c>
      <c r="B215">
        <f>VLOOKUP(Table1[[#This Row],[id]],Outline!$A$3:$C$300,2,FALSE)</f>
        <v>10</v>
      </c>
      <c r="C215">
        <f>VLOOKUP(Table1[[#This Row],[id]],Outline!$A$3:$C$300,3,FALSE)</f>
        <v>23</v>
      </c>
      <c r="F215" s="35"/>
      <c r="O21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advAerospaceEngineering
    tier = 10
    title = #LOC_KTT_advAerospaceEngineering_Title // 
    description = #LOC_KTT_advAerospaceEngineering_Description // 
    cost = 1350
    hideEmpty = True
    nodeName = ktt_advAerospaceEngineering
    anyToUnlock = False
    icon = KiwiTechTree/Icons/ktt_icon_advAerospaceEngineering
    pos = -1400,1150,0
    scale = 0.6
}</v>
      </c>
    </row>
    <row r="216" spans="1:15" x14ac:dyDescent="0.35">
      <c r="A216" t="str">
        <f>IF(ids!A215&lt;&gt;"",ids!A215,"")</f>
        <v>heavyLanders</v>
      </c>
      <c r="B216">
        <f>VLOOKUP(Table1[[#This Row],[id]],Outline!$A$3:$C$300,2,FALSE)</f>
        <v>10</v>
      </c>
      <c r="C216">
        <f>VLOOKUP(Table1[[#This Row],[id]],Outline!$A$3:$C$300,3,FALSE)</f>
        <v>27</v>
      </c>
      <c r="F216" s="35"/>
      <c r="O21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heavyLanders
    tier = 10
    title = #LOC_KTT_heavyLanders_Title // 
    description = #LOC_KTT_heavyLanders_Description // 
    cost = 1350
    hideEmpty = True
    nodeName = ktt_heavyLanders
    anyToUnlock = False
    icon = KiwiTechTree/Icons/ktt_icon_heavyLanders
    pos = -1400,950,0
    scale = 0.6
}</v>
      </c>
    </row>
    <row r="217" spans="1:15" x14ac:dyDescent="0.35">
      <c r="A217" t="str">
        <f>IF(ids!A216&lt;&gt;"",ids!A216,"")</f>
        <v>heavyCommandCenters</v>
      </c>
      <c r="B217">
        <f>VLOOKUP(Table1[[#This Row],[id]],Outline!$A$3:$C$300,2,FALSE)</f>
        <v>10</v>
      </c>
      <c r="C217">
        <f>VLOOKUP(Table1[[#This Row],[id]],Outline!$A$3:$C$300,3,FALSE)</f>
        <v>28</v>
      </c>
      <c r="F217" s="35"/>
      <c r="O21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heavyCommandCenters
    tier = 10
    title = #LOC_KTT_heavyCommandCenters_Title // 
    description = #LOC_KTT_heavyCommandCenters_Description // 
    cost = 1350
    hideEmpty = True
    nodeName = ktt_heavyCommandCenters
    anyToUnlock = False
    icon = KiwiTechTree/Icons/ktt_icon_heavyCommandCenters
    pos = -1400,900,0
    scale = 0.6
}</v>
      </c>
    </row>
    <row r="218" spans="1:15" x14ac:dyDescent="0.35">
      <c r="A218" t="str">
        <f>IF(ids!A217&lt;&gt;"",ids!A217,"")</f>
        <v>metascience</v>
      </c>
      <c r="B218">
        <f>VLOOKUP(Table1[[#This Row],[id]],Outline!$A$3:$C$300,2,FALSE)</f>
        <v>10</v>
      </c>
      <c r="C218">
        <f>VLOOKUP(Table1[[#This Row],[id]],Outline!$A$3:$C$300,3,FALSE)</f>
        <v>30</v>
      </c>
      <c r="F218" s="35"/>
      <c r="O21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metascience
    tier = 10
    title = #LOC_KTT_metascience_Title // 
    description = #LOC_KTT_metascience_Description // 
    cost = 1350
    hideEmpty = True
    nodeName = ktt_metascience
    anyToUnlock = False
    icon = KiwiTechTree/Icons/ktt_icon_metascience
    pos = -1400,800,0
    scale = 0.6
}</v>
      </c>
    </row>
    <row r="219" spans="1:15" x14ac:dyDescent="0.35">
      <c r="A219" t="str">
        <f>IF(ids!A218&lt;&gt;"",ids!A218,"")</f>
        <v>scientificOutposts</v>
      </c>
      <c r="B219">
        <f>VLOOKUP(Table1[[#This Row],[id]],Outline!$A$3:$C$300,2,FALSE)</f>
        <v>10</v>
      </c>
      <c r="C219">
        <f>VLOOKUP(Table1[[#This Row],[id]],Outline!$A$3:$C$300,3,FALSE)</f>
        <v>31</v>
      </c>
      <c r="F219" s="35"/>
      <c r="O21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scientificOutposts
    tier = 10
    title = #LOC_KTT_scientificOutposts_Title // 
    description = #LOC_KTT_scientificOutposts_Description // 
    cost = 1350
    hideEmpty = True
    nodeName = ktt_scientificOutposts
    anyToUnlock = False
    icon = KiwiTechTree/Icons/ktt_icon_scientificOutposts
    pos = -1400,750,0
    scale = 0.6
}</v>
      </c>
    </row>
    <row r="220" spans="1:15" x14ac:dyDescent="0.35">
      <c r="A220" t="str">
        <f>IF(ids!A219&lt;&gt;"",ids!A219,"")</f>
        <v>xBandCommunications</v>
      </c>
      <c r="B220">
        <f>VLOOKUP(Table1[[#This Row],[id]],Outline!$A$3:$C$300,2,FALSE)</f>
        <v>10</v>
      </c>
      <c r="C220">
        <f>VLOOKUP(Table1[[#This Row],[id]],Outline!$A$3:$C$300,3,FALSE)</f>
        <v>32</v>
      </c>
      <c r="F220" s="35"/>
      <c r="O22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xBandCommunications
    tier = 10
    title = #LOC_KTT_xBandCommunications_Title // 
    description = #LOC_KTT_xBandCommunications_Description // 
    cost = 1350
    hideEmpty = True
    nodeName = ktt_xBandCommunications
    anyToUnlock = False
    icon = KiwiTechTree/Icons/ktt_icon_xBandCommunications
    pos = -1400,700,0
    scale = 0.6
}</v>
      </c>
    </row>
    <row r="221" spans="1:15" x14ac:dyDescent="0.35">
      <c r="A221" t="str">
        <f>IF(ids!A220&lt;&gt;"",ids!A220,"")</f>
        <v>artificialIntelligence</v>
      </c>
      <c r="B221">
        <f>VLOOKUP(Table1[[#This Row],[id]],Outline!$A$3:$C$300,2,FALSE)</f>
        <v>10</v>
      </c>
      <c r="C221">
        <f>VLOOKUP(Table1[[#This Row],[id]],Outline!$A$3:$C$300,3,FALSE)</f>
        <v>33</v>
      </c>
      <c r="F221" s="35"/>
      <c r="O22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artificialIntelligence
    tier = 10
    title = #LOC_KTT_artificialIntelligence_Title // 
    description = #LOC_KTT_artificialIntelligence_Description // 
    cost = 1350
    hideEmpty = True
    nodeName = ktt_artificialIntelligence
    anyToUnlock = False
    icon = KiwiTechTree/Icons/ktt_icon_artificialIntelligence
    pos = -1400,650,0
    scale = 0.6
}</v>
      </c>
    </row>
    <row r="222" spans="1:15" x14ac:dyDescent="0.35">
      <c r="A222" t="str">
        <f>IF(ids!A221&lt;&gt;"",ids!A221,"")</f>
        <v>highTechElectricalSystems</v>
      </c>
      <c r="B222">
        <f>VLOOKUP(Table1[[#This Row],[id]],Outline!$A$3:$C$300,2,FALSE)</f>
        <v>10</v>
      </c>
      <c r="C222">
        <f>VLOOKUP(Table1[[#This Row],[id]],Outline!$A$3:$C$300,3,FALSE)</f>
        <v>35</v>
      </c>
      <c r="F222" s="35"/>
      <c r="O22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highTechElectricalSystems
    tier = 10
    title = #LOC_KTT_highTechElectricalSystems_Title // 
    description = #LOC_KTT_highTechElectricalSystems_Description // 
    cost = 1350
    hideEmpty = True
    nodeName = ktt_highTechElectricalSystems
    anyToUnlock = False
    icon = KiwiTechTree/Icons/ktt_icon_highTechElectricalSystems
    pos = -1400,550,0
    scale = 0.6
}</v>
      </c>
    </row>
    <row r="223" spans="1:15" x14ac:dyDescent="0.35">
      <c r="A223" t="str">
        <f>IF(ids!A222&lt;&gt;"",ids!A222,"")</f>
        <v>microwavePowerTransmission</v>
      </c>
      <c r="B223">
        <f>VLOOKUP(Table1[[#This Row],[id]],Outline!$A$3:$C$300,2,FALSE)</f>
        <v>10</v>
      </c>
      <c r="C223">
        <f>VLOOKUP(Table1[[#This Row],[id]],Outline!$A$3:$C$300,3,FALSE)</f>
        <v>36</v>
      </c>
      <c r="F223" s="35"/>
      <c r="O22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microwavePowerTransmission
    tier = 10
    title = #LOC_KTT_microwavePowerTransmission_Title // 
    description = #LOC_KTT_microwavePowerTransmission_Description // 
    cost = 1350
    hideEmpty = True
    nodeName = ktt_microwavePowerTransmission
    anyToUnlock = False
    icon = KiwiTechTree/Icons/ktt_icon_microwavePowerTransmission
    pos = -1400,500,0
    scale = 0.6
}</v>
      </c>
    </row>
    <row r="224" spans="1:15" x14ac:dyDescent="0.35">
      <c r="A224" t="str">
        <f>IF(ids!A223&lt;&gt;"",ids!A223,"")</f>
        <v>exoticSolarTech</v>
      </c>
      <c r="B224">
        <f>VLOOKUP(Table1[[#This Row],[id]],Outline!$A$3:$C$300,2,FALSE)</f>
        <v>10</v>
      </c>
      <c r="C224">
        <f>VLOOKUP(Table1[[#This Row],[id]],Outline!$A$3:$C$300,3,FALSE)</f>
        <v>37</v>
      </c>
      <c r="F224" s="35"/>
      <c r="O22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exoticSolarTech
    tier = 10
    title = #LOC_KTT_exoticSolarTech_Title // 
    description = #LOC_KTT_exoticSolarTech_Description // 
    cost = 1350
    hideEmpty = True
    nodeName = ktt_exoticSolarTech
    anyToUnlock = False
    icon = KiwiTechTree/Icons/ktt_icon_exoticSolarTech
    pos = -1400,450,0
    scale = 0.6
}</v>
      </c>
    </row>
    <row r="225" spans="1:15" x14ac:dyDescent="0.35">
      <c r="A225" t="str">
        <f>IF(ids!A224&lt;&gt;"",ids!A224,"")</f>
        <v>specializedRadiators</v>
      </c>
      <c r="B225">
        <f>VLOOKUP(Table1[[#This Row],[id]],Outline!$A$3:$C$300,2,FALSE)</f>
        <v>10</v>
      </c>
      <c r="C225">
        <f>VLOOKUP(Table1[[#This Row],[id]],Outline!$A$3:$C$300,3,FALSE)</f>
        <v>38</v>
      </c>
      <c r="F225" s="35"/>
      <c r="O2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specializedRadiators
    tier = 10
    title = #LOC_KTT_specializedRadiators_Title // 
    description = #LOC_KTT_specializedRadiators_Description // 
    cost = 1350
    hideEmpty = True
    nodeName = ktt_specializedRadiators
    anyToUnlock = False
    icon = KiwiTechTree/Icons/ktt_icon_specializedRadiators
    pos = -1400,400,0
    scale = 0.6
}</v>
      </c>
    </row>
    <row r="226" spans="1:15" x14ac:dyDescent="0.35">
      <c r="A226" t="str">
        <f>IF(ids!A225&lt;&gt;"",ids!A225,"")</f>
        <v>advancedStations</v>
      </c>
      <c r="B226">
        <f>VLOOKUP(Table1[[#This Row],[id]],Outline!$A$3:$C$300,2,FALSE)</f>
        <v>10</v>
      </c>
      <c r="C226">
        <f>VLOOKUP(Table1[[#This Row],[id]],Outline!$A$3:$C$300,3,FALSE)</f>
        <v>39</v>
      </c>
      <c r="F226" s="35"/>
      <c r="O22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advancedStations
    tier = 10
    title = #LOC_KTT_advancedStations_Title // 
    description = #LOC_KTT_advancedStations_Description // 
    cost = 1350
    hideEmpty = True
    nodeName = ktt_advancedStations
    anyToUnlock = False
    icon = KiwiTechTree/Icons/ktt_icon_advancedStations
    pos = -1400,350,0
    scale = 0.6
}</v>
      </c>
    </row>
    <row r="227" spans="1:15" x14ac:dyDescent="0.35">
      <c r="A227" t="str">
        <f>IF(ids!A226&lt;&gt;"",ids!A226,"")</f>
        <v>advOffworldMining</v>
      </c>
      <c r="B227">
        <f>VLOOKUP(Table1[[#This Row],[id]],Outline!$A$3:$C$300,2,FALSE)</f>
        <v>10</v>
      </c>
      <c r="C227">
        <f>VLOOKUP(Table1[[#This Row],[id]],Outline!$A$3:$C$300,3,FALSE)</f>
        <v>40</v>
      </c>
      <c r="F227" s="35"/>
      <c r="O2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advOffworldMining
    tier = 10
    title = #LOC_KTT_advOffworldMining_Title // 
    description = #LOC_KTT_advOffworldMining_Description // 
    cost = 1350
    hideEmpty = True
    nodeName = ktt_advOffworldMining
    anyToUnlock = False
    icon = KiwiTechTree/Icons/ktt_icon_advOffworldMining
    pos = -1400,300,0
    scale = 0.6
}</v>
      </c>
    </row>
    <row r="228" spans="1:15" x14ac:dyDescent="0.35">
      <c r="A228" t="str">
        <f>IF(ids!A227&lt;&gt;"",ids!A227,"")</f>
        <v>colossalHypergolicRocketry</v>
      </c>
      <c r="B228">
        <f>VLOOKUP(Table1[[#This Row],[id]],Outline!$A$3:$C$300,2,FALSE)</f>
        <v>10.5</v>
      </c>
      <c r="C228">
        <f>VLOOKUP(Table1[[#This Row],[id]],Outline!$A$3:$C$300,3,FALSE)</f>
        <v>14</v>
      </c>
      <c r="D228" t="s">
        <v>358</v>
      </c>
      <c r="E228" s="38"/>
      <c r="F228" s="37" t="s">
        <v>393</v>
      </c>
      <c r="H228" t="s">
        <v>212</v>
      </c>
      <c r="I228" t="s">
        <v>291</v>
      </c>
      <c r="J228" t="s">
        <v>290</v>
      </c>
      <c r="K228" t="s">
        <v>213</v>
      </c>
      <c r="L228" t="s">
        <v>291</v>
      </c>
      <c r="M228" t="s">
        <v>290</v>
      </c>
      <c r="N228" t="s">
        <v>321</v>
      </c>
      <c r="O22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colossalHypergolicRocketry
    tier = 10.5
    title = #LOC_KTT_colossalHypergolicRocketry_Title // Colossal Hypergolic Rocketry
    description = #LOC_KTT_colossalHypergolicRocketry_Description // 
    cost = 1688
    hideEmpty = True
    nodeName = ktt_colossalHypergolicRocketry
    anyToUnlock = True
    icon = KiwiTechTree/Icons/ktt_icon_colossalHypergolicRocketry
    pos = -1300,1600,0
    scale = 0.6
    Parent
    {
        parentID = giganticHypergolicRocketry
        lineFrom = RIGHT
        lineTo = LEFT
    }
    Parent
    {
        parentID = giganticRocketry
        lineFrom = RIGHT
        lineTo = LEFT
    }
}</v>
      </c>
    </row>
    <row r="229" spans="1:15" x14ac:dyDescent="0.35">
      <c r="A229" t="str">
        <f>IF(ids!A228&lt;&gt;"",ids!A228,"")</f>
        <v>exoticNuclearPower</v>
      </c>
      <c r="B229">
        <f>VLOOKUP(Table1[[#This Row],[id]],Outline!$A$3:$C$300,2,FALSE)</f>
        <v>11</v>
      </c>
      <c r="C229">
        <f>VLOOKUP(Table1[[#This Row],[id]],Outline!$A$3:$C$300,3,FALSE)</f>
        <v>3</v>
      </c>
      <c r="F229" s="35"/>
      <c r="O22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exoticNuclearPower
    tier = 11
    title = #LOC_KTT_exoticNuclearPower_Title // 
    description = #LOC_KTT_exoticNuclearPower_Description // 
    cost = 2025
    hideEmpty = True
    nodeName = ktt_exoticNuclearPower
    anyToUnlock = False
    icon = KiwiTechTree/Icons/ktt_icon_exoticNuclearPower
    pos = -1200,2150,0
    scale = 0.6
}</v>
      </c>
    </row>
    <row r="230" spans="1:15" x14ac:dyDescent="0.35">
      <c r="A230" t="str">
        <f>IF(ids!A229&lt;&gt;"",ids!A229,"")</f>
        <v>exoticNuclearPropulsion</v>
      </c>
      <c r="B230">
        <f>VLOOKUP(Table1[[#This Row],[id]],Outline!$A$3:$C$300,2,FALSE)</f>
        <v>11</v>
      </c>
      <c r="C230">
        <f>VLOOKUP(Table1[[#This Row],[id]],Outline!$A$3:$C$300,3,FALSE)</f>
        <v>4</v>
      </c>
      <c r="F230" s="35"/>
      <c r="O23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exoticNuclearPropulsion
    tier = 11
    title = #LOC_KTT_exoticNuclearPropulsion_Title // 
    description = #LOC_KTT_exoticNuclearPropulsion_Description // 
    cost = 2025
    hideEmpty = True
    nodeName = ktt_exoticNuclearPropulsion
    anyToUnlock = False
    icon = KiwiTechTree/Icons/ktt_icon_exoticNuclearPropulsion
    pos = -1200,2100,0
    scale = 0.6
}</v>
      </c>
    </row>
    <row r="231" spans="1:15" x14ac:dyDescent="0.35">
      <c r="A231" t="str">
        <f>IF(ids!A230&lt;&gt;"",ids!A230,"")</f>
        <v>advFusionReactions</v>
      </c>
      <c r="B231">
        <f>VLOOKUP(Table1[[#This Row],[id]],Outline!$A$3:$C$300,2,FALSE)</f>
        <v>11</v>
      </c>
      <c r="C231">
        <f>VLOOKUP(Table1[[#This Row],[id]],Outline!$A$3:$C$300,3,FALSE)</f>
        <v>5</v>
      </c>
      <c r="F231" s="35"/>
      <c r="O23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advFusionReactions
    tier = 11
    title = #LOC_KTT_advFusionReactions_Title // 
    description = #LOC_KTT_advFusionReactions_Description // 
    cost = 2025
    hideEmpty = True
    nodeName = ktt_advFusionReactions
    anyToUnlock = False
    icon = KiwiTechTree/Icons/ktt_icon_advFusionReactions
    pos = -1200,2050,0
    scale = 0.6
}</v>
      </c>
    </row>
    <row r="232" spans="1:15" x14ac:dyDescent="0.35">
      <c r="A232" t="str">
        <f>IF(ids!A231&lt;&gt;"",ids!A231,"")</f>
        <v>advEMSystems</v>
      </c>
      <c r="B232">
        <f>VLOOKUP(Table1[[#This Row],[id]],Outline!$A$3:$C$300,2,FALSE)</f>
        <v>11</v>
      </c>
      <c r="C232">
        <f>VLOOKUP(Table1[[#This Row],[id]],Outline!$A$3:$C$300,3,FALSE)</f>
        <v>7</v>
      </c>
      <c r="F232" s="35"/>
      <c r="O23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advEMSystems
    tier = 11
    title = #LOC_KTT_advEMSystems_Title // 
    description = #LOC_KTT_advEMSystems_Description // 
    cost = 2025
    hideEmpty = True
    nodeName = ktt_advEMSystems
    anyToUnlock = False
    icon = KiwiTechTree/Icons/ktt_icon_advEMSystems
    pos = -1200,1950,0
    scale = 0.6
}</v>
      </c>
    </row>
    <row r="233" spans="1:15" x14ac:dyDescent="0.35">
      <c r="A233" t="str">
        <f>IF(ids!A232&lt;&gt;"",ids!A232,"")</f>
        <v>expGriddedThrusters</v>
      </c>
      <c r="B233">
        <f>VLOOKUP(Table1[[#This Row],[id]],Outline!$A$3:$C$300,2,FALSE)</f>
        <v>11</v>
      </c>
      <c r="C233">
        <f>VLOOKUP(Table1[[#This Row],[id]],Outline!$A$3:$C$300,3,FALSE)</f>
        <v>8</v>
      </c>
      <c r="F233" s="35"/>
      <c r="O23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expGriddedThrusters
    tier = 11
    title = #LOC_KTT_expGriddedThrusters_Title // 
    description = #LOC_KTT_expGriddedThrusters_Description // 
    cost = 2025
    hideEmpty = True
    nodeName = ktt_expGriddedThrusters
    anyToUnlock = False
    icon = KiwiTechTree/Icons/ktt_icon_expGriddedThrusters
    pos = -1200,1900,0
    scale = 0.6
}</v>
      </c>
    </row>
    <row r="234" spans="1:15" x14ac:dyDescent="0.35">
      <c r="A234" t="str">
        <f>IF(ids!A233&lt;&gt;"",ids!A233,"")</f>
        <v>hybridAircraftEngines</v>
      </c>
      <c r="B234">
        <f>VLOOKUP(Table1[[#This Row],[id]],Outline!$A$3:$C$300,2,FALSE)</f>
        <v>11</v>
      </c>
      <c r="C234">
        <f>VLOOKUP(Table1[[#This Row],[id]],Outline!$A$3:$C$300,3,FALSE)</f>
        <v>11</v>
      </c>
      <c r="F234" s="35"/>
      <c r="O23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hybridAircraftEngines
    tier = 11
    title = #LOC_KTT_hybridAircraftEngines_Title // 
    description = #LOC_KTT_hybridAircraftEngines_Description // 
    cost = 2025
    hideEmpty = True
    nodeName = ktt_hybridAircraftEngines
    anyToUnlock = False
    icon = KiwiTechTree/Icons/ktt_icon_hybridAircraftEngines
    pos = -1200,1750,0
    scale = 0.6
}</v>
      </c>
    </row>
    <row r="235" spans="1:15" x14ac:dyDescent="0.35">
      <c r="A235" t="str">
        <f>IF(ids!A234&lt;&gt;"",ids!A234,"")</f>
        <v>colossalCryoRocketry</v>
      </c>
      <c r="B235">
        <f>VLOOKUP(Table1[[#This Row],[id]],Outline!$A$3:$C$300,2,FALSE)</f>
        <v>11</v>
      </c>
      <c r="C235">
        <f>VLOOKUP(Table1[[#This Row],[id]],Outline!$A$3:$C$300,3,FALSE)</f>
        <v>13</v>
      </c>
      <c r="D235" t="s">
        <v>381</v>
      </c>
      <c r="E235" t="s">
        <v>388</v>
      </c>
      <c r="F235" s="37" t="s">
        <v>393</v>
      </c>
      <c r="H235" t="s">
        <v>211</v>
      </c>
      <c r="I235" t="s">
        <v>291</v>
      </c>
      <c r="J235" t="s">
        <v>290</v>
      </c>
      <c r="K235" t="s">
        <v>237</v>
      </c>
      <c r="L235" t="s">
        <v>292</v>
      </c>
      <c r="M235" t="s">
        <v>293</v>
      </c>
      <c r="N235" t="s">
        <v>321</v>
      </c>
      <c r="O235" s="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colossalCryoRocketry
    tier = 11
    title = #LOC_KTT_colossalCryoRocketry_Title // Colossal Cryogenic Rocketry
    description = #LOC_KTT_colossalCryoRocketry_Description // Ice Ice Baby.
    cost = 2025
    hideEmpty = True
    nodeName = ktt_colossalCryoRocketry
    anyToUnlock = True
    icon = KiwiTechTree/Icons/ktt_icon_colossalCryoRocketry
    pos = -1200,1650,0
    scale = 0.6
    Parent
    {
        parentID = giganticCryoRocketry
        lineFrom = RIGHT
        lineTo = LEFT
    }
    Parent
    {
        parentID = colossalRocketry
        lineFrom = TOP
        lineTo = BOTTOM
    }
}</v>
      </c>
    </row>
    <row r="236" spans="1:15" x14ac:dyDescent="0.35">
      <c r="A236" t="str">
        <f>IF(ids!A235&lt;&gt;"",ids!A235,"")</f>
        <v>colossalRocketry</v>
      </c>
      <c r="B236">
        <f>VLOOKUP(Table1[[#This Row],[id]],Outline!$A$3:$C$300,2,FALSE)</f>
        <v>11</v>
      </c>
      <c r="C236">
        <f>VLOOKUP(Table1[[#This Row],[id]],Outline!$A$3:$C$300,3,FALSE)</f>
        <v>15</v>
      </c>
      <c r="D236" t="s">
        <v>435</v>
      </c>
      <c r="E236" t="s">
        <v>436</v>
      </c>
      <c r="F236" s="35"/>
      <c r="G236" t="s">
        <v>447</v>
      </c>
      <c r="H236" t="s">
        <v>213</v>
      </c>
      <c r="I236" t="s">
        <v>291</v>
      </c>
      <c r="J236" t="s">
        <v>290</v>
      </c>
      <c r="N236" t="s">
        <v>432</v>
      </c>
      <c r="O23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colossalRocketry
    tier = 11
    title = #LOC_CTT_colossalRocketry_title
    description = #LOC_CTT_colossalRocketry_description
    cost = 2025
    hideEmpty = True
    nodeName = ktt_colossalRocketry
    anyToUnlock = False
    icon = CommunityTechTree/UI/ctt_icon_colossalRocketry
    pos = -1200,1550,0
    scale = 0.6
    Parent
    {
        parentID = giganticRocketry
        lineFrom = RIGHT
        lineTo = LEFT
    }
}</v>
      </c>
    </row>
    <row r="237" spans="1:15" x14ac:dyDescent="0.35">
      <c r="A237" t="str">
        <f>IF(ids!A236&lt;&gt;"",ids!A236,"")</f>
        <v>extremeFuelStorage</v>
      </c>
      <c r="B237">
        <f>VLOOKUP(Table1[[#This Row],[id]],Outline!$A$3:$C$300,2,FALSE)</f>
        <v>11</v>
      </c>
      <c r="C237">
        <f>VLOOKUP(Table1[[#This Row],[id]],Outline!$A$3:$C$300,3,FALSE)</f>
        <v>16</v>
      </c>
      <c r="D237" t="s">
        <v>464</v>
      </c>
      <c r="E237" t="s">
        <v>465</v>
      </c>
      <c r="F237" s="35"/>
      <c r="G237" t="s">
        <v>463</v>
      </c>
      <c r="H237" t="s">
        <v>214</v>
      </c>
      <c r="I237" t="s">
        <v>291</v>
      </c>
      <c r="J237" t="s">
        <v>290</v>
      </c>
      <c r="N237" t="s">
        <v>432</v>
      </c>
      <c r="O23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extremeFuelStorage
    tier = 11
    title = #LOC_CTT_extremeFuelStorage_title
    description = #LOC_CTT_extremeFuelStorage_description
    cost = 2025
    hideEmpty = True
    nodeName = ktt_extremeFuelStorage
    anyToUnlock = False
    icon = CommunityTechTree/UI/ctt_icon_exoticFuelStorage
    pos = -1200,1500,0
    scale = 0.6
    Parent
    {
        parentID = exoticFuelStorage
        lineFrom = RIGHT
        lineTo = LEFT
    }
}</v>
      </c>
    </row>
    <row r="238" spans="1:15" x14ac:dyDescent="0.35">
      <c r="A238" t="str">
        <f>IF(ids!A237&lt;&gt;"",ids!A237,"")</f>
        <v>bioActivatedAerographite</v>
      </c>
      <c r="B238">
        <f>VLOOKUP(Table1[[#This Row],[id]],Outline!$A$3:$C$300,2,FALSE)</f>
        <v>11</v>
      </c>
      <c r="C238">
        <f>VLOOKUP(Table1[[#This Row],[id]],Outline!$A$3:$C$300,3,FALSE)</f>
        <v>19</v>
      </c>
      <c r="F238" s="35"/>
      <c r="O23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bioActivatedAerographite
    tier = 11
    title = #LOC_KTT_bioActivatedAerographite_Title // 
    description = #LOC_KTT_bioActivatedAerographite_Description // 
    cost = 2025
    hideEmpty = True
    nodeName = ktt_bioActivatedAerographite
    anyToUnlock = False
    icon = KiwiTechTree/Icons/ktt_icon_bioActivatedAerographite
    pos = -1200,1350,0
    scale = 0.6
}</v>
      </c>
    </row>
    <row r="239" spans="1:15" x14ac:dyDescent="0.35">
      <c r="A239" t="str">
        <f>IF(ids!A238&lt;&gt;"",ids!A238,"")</f>
        <v>highEnergyScience</v>
      </c>
      <c r="B239">
        <f>VLOOKUP(Table1[[#This Row],[id]],Outline!$A$3:$C$300,2,FALSE)</f>
        <v>11</v>
      </c>
      <c r="C239">
        <f>VLOOKUP(Table1[[#This Row],[id]],Outline!$A$3:$C$300,3,FALSE)</f>
        <v>31</v>
      </c>
      <c r="F239" s="35"/>
      <c r="O23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highEnergyScience
    tier = 11
    title = #LOC_KTT_highEnergyScience_Title // 
    description = #LOC_KTT_highEnergyScience_Description // 
    cost = 2025
    hideEmpty = True
    nodeName = ktt_highEnergyScience
    anyToUnlock = False
    icon = KiwiTechTree/Icons/ktt_icon_highEnergyScience
    pos = -1200,750,0
    scale = 0.6
}</v>
      </c>
    </row>
    <row r="240" spans="1:15" x14ac:dyDescent="0.35">
      <c r="A240" t="str">
        <f>IF(ids!A239&lt;&gt;"",ids!A239,"")</f>
        <v>deepSpaceOpticalCommunications</v>
      </c>
      <c r="B240">
        <f>VLOOKUP(Table1[[#This Row],[id]],Outline!$A$3:$C$300,2,FALSE)</f>
        <v>11</v>
      </c>
      <c r="C240">
        <f>VLOOKUP(Table1[[#This Row],[id]],Outline!$A$3:$C$300,3,FALSE)</f>
        <v>32</v>
      </c>
      <c r="F240" s="35"/>
      <c r="O24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deepSpaceOpticalCommunications
    tier = 11
    title = #LOC_KTT_deepSpaceOpticalCommunications_Title // 
    description = #LOC_KTT_deepSpaceOpticalCommunications_Description // 
    cost = 2025
    hideEmpty = True
    nodeName = ktt_deepSpaceOpticalCommunications
    anyToUnlock = False
    icon = KiwiTechTree/Icons/ktt_icon_deepSpaceOpticalCommunications
    pos = -1200,700,0
    scale = 0.6
}</v>
      </c>
    </row>
    <row r="241" spans="1:15" x14ac:dyDescent="0.35">
      <c r="A241" t="str">
        <f>IF(ids!A240&lt;&gt;"",ids!A240,"")</f>
        <v>highPowerElectricalSystems</v>
      </c>
      <c r="B241">
        <f>VLOOKUP(Table1[[#This Row],[id]],Outline!$A$3:$C$300,2,FALSE)</f>
        <v>11</v>
      </c>
      <c r="C241">
        <f>VLOOKUP(Table1[[#This Row],[id]],Outline!$A$3:$C$300,3,FALSE)</f>
        <v>35</v>
      </c>
      <c r="F241" s="35"/>
      <c r="O24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highPowerElectricalSystems
    tier = 11
    title = #LOC_KTT_highPowerElectricalSystems_Title // 
    description = #LOC_KTT_highPowerElectricalSystems_Description // 
    cost = 2025
    hideEmpty = True
    nodeName = ktt_highPowerElectricalSystems
    anyToUnlock = False
    icon = KiwiTechTree/Icons/ktt_icon_highPowerElectricalSystems
    pos = -1200,550,0
    scale = 0.6
}</v>
      </c>
    </row>
    <row r="242" spans="1:15" x14ac:dyDescent="0.35">
      <c r="A242" t="str">
        <f>IF(ids!A241&lt;&gt;"",ids!A241,"")</f>
        <v>beamedPowerPropulsion</v>
      </c>
      <c r="B242">
        <f>VLOOKUP(Table1[[#This Row],[id]],Outline!$A$3:$C$300,2,FALSE)</f>
        <v>11</v>
      </c>
      <c r="C242">
        <f>VLOOKUP(Table1[[#This Row],[id]],Outline!$A$3:$C$300,3,FALSE)</f>
        <v>36</v>
      </c>
      <c r="F242" s="35"/>
      <c r="O24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beamedPowerPropulsion
    tier = 11
    title = #LOC_KTT_beamedPowerPropulsion_Title // 
    description = #LOC_KTT_beamedPowerPropulsion_Description // 
    cost = 2025
    hideEmpty = True
    nodeName = ktt_beamedPowerPropulsion
    anyToUnlock = False
    icon = KiwiTechTree/Icons/ktt_icon_beamedPowerPropulsion
    pos = -1200,500,0
    scale = 0.6
}</v>
      </c>
    </row>
    <row r="243" spans="1:15" x14ac:dyDescent="0.35">
      <c r="A243" t="str">
        <f>IF(ids!A242&lt;&gt;"",ids!A242,"")</f>
        <v>omegaSolarTech</v>
      </c>
      <c r="B243">
        <f>VLOOKUP(Table1[[#This Row],[id]],Outline!$A$3:$C$300,2,FALSE)</f>
        <v>11</v>
      </c>
      <c r="C243">
        <f>VLOOKUP(Table1[[#This Row],[id]],Outline!$A$3:$C$300,3,FALSE)</f>
        <v>37</v>
      </c>
      <c r="F243" s="35"/>
      <c r="O24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omegaSolarTech
    tier = 11
    title = #LOC_KTT_omegaSolarTech_Title // 
    description = #LOC_KTT_omegaSolarTech_Description // 
    cost = 2025
    hideEmpty = True
    nodeName = ktt_omegaSolarTech
    anyToUnlock = False
    icon = KiwiTechTree/Icons/ktt_icon_omegaSolarTech
    pos = -1200,450,0
    scale = 0.6
}</v>
      </c>
    </row>
    <row r="244" spans="1:15" x14ac:dyDescent="0.35">
      <c r="A244" t="str">
        <f>IF(ids!A243&lt;&gt;"",ids!A243,"")</f>
        <v>colonization</v>
      </c>
      <c r="B244">
        <f>VLOOKUP(Table1[[#This Row],[id]],Outline!$A$3:$C$300,2,FALSE)</f>
        <v>11</v>
      </c>
      <c r="C244">
        <f>VLOOKUP(Table1[[#This Row],[id]],Outline!$A$3:$C$300,3,FALSE)</f>
        <v>39</v>
      </c>
      <c r="F244" s="35"/>
      <c r="O24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colonization
    tier = 11
    title = #LOC_KTT_colonization_Title // 
    description = #LOC_KTT_colonization_Description // 
    cost = 2025
    hideEmpty = True
    nodeName = ktt_colonization
    anyToUnlock = False
    icon = KiwiTechTree/Icons/ktt_icon_colonization
    pos = -1200,350,0
    scale = 0.6
}</v>
      </c>
    </row>
    <row r="245" spans="1:15" x14ac:dyDescent="0.35">
      <c r="A245" t="str">
        <f>IF(ids!A244&lt;&gt;"",ids!A244,"")</f>
        <v>resourceExploitation</v>
      </c>
      <c r="B245">
        <f>VLOOKUP(Table1[[#This Row],[id]],Outline!$A$3:$C$300,2,FALSE)</f>
        <v>11</v>
      </c>
      <c r="C245">
        <f>VLOOKUP(Table1[[#This Row],[id]],Outline!$A$3:$C$300,3,FALSE)</f>
        <v>40</v>
      </c>
      <c r="F245" s="35"/>
      <c r="O24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resourceExploitation
    tier = 11
    title = #LOC_KTT_resourceExploitation_Title // 
    description = #LOC_KTT_resourceExploitation_Description // 
    cost = 2025
    hideEmpty = True
    nodeName = ktt_resourceExploitation
    anyToUnlock = False
    icon = KiwiTechTree/Icons/ktt_icon_resourceExploitation
    pos = -1200,300,0
    scale = 0.6
}</v>
      </c>
    </row>
    <row r="246" spans="1:15" x14ac:dyDescent="0.35">
      <c r="A246" t="str">
        <f>IF(ids!A245&lt;&gt;"",ids!A245,"")</f>
        <v>antimatterPower</v>
      </c>
      <c r="B246">
        <f>VLOOKUP(Table1[[#This Row],[id]],Outline!$A$3:$C$300,2,FALSE)</f>
        <v>12</v>
      </c>
      <c r="C246">
        <f>VLOOKUP(Table1[[#This Row],[id]],Outline!$A$3:$C$300,3,FALSE)</f>
        <v>3</v>
      </c>
      <c r="F246" s="35"/>
      <c r="O24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antimatterPower
    tier = 12
    title = #LOC_KTT_antimatterPower_Title // 
    description = #LOC_KTT_antimatterPower_Description // 
    cost = 3038
    hideEmpty = True
    nodeName = ktt_antimatterPower
    anyToUnlock = False
    icon = KiwiTechTree/Icons/ktt_icon_antimatterPower
    pos = -1000,2150,0
    scale = 0.6
}</v>
      </c>
    </row>
    <row r="247" spans="1:15" x14ac:dyDescent="0.35">
      <c r="A247" t="str">
        <f>IF(ids!A246&lt;&gt;"",ids!A246,"")</f>
        <v>highPowerExoticNuclearPropulsion</v>
      </c>
      <c r="B247">
        <f>VLOOKUP(Table1[[#This Row],[id]],Outline!$A$3:$C$300,2,FALSE)</f>
        <v>12</v>
      </c>
      <c r="C247">
        <f>VLOOKUP(Table1[[#This Row],[id]],Outline!$A$3:$C$300,3,FALSE)</f>
        <v>4</v>
      </c>
      <c r="D247" t="s">
        <v>359</v>
      </c>
      <c r="E247" t="s">
        <v>365</v>
      </c>
      <c r="F247" s="35"/>
      <c r="O24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True
    nodeName = ktt_highPowerExoticNuclearPropulsion
    anyToUnlock = False
    icon = KiwiTechTree/Icons/ktt_icon_highPowerExoticNuclearPropulsion
    pos = -1000,2100,0
    scale = 0.6
}</v>
      </c>
    </row>
    <row r="248" spans="1:15" x14ac:dyDescent="0.35">
      <c r="A248" t="str">
        <f>IF(ids!A247&lt;&gt;"",ids!A247,"")</f>
        <v>exoticReactions</v>
      </c>
      <c r="B248">
        <f>VLOOKUP(Table1[[#This Row],[id]],Outline!$A$3:$C$300,2,FALSE)</f>
        <v>12</v>
      </c>
      <c r="C248">
        <f>VLOOKUP(Table1[[#This Row],[id]],Outline!$A$3:$C$300,3,FALSE)</f>
        <v>5</v>
      </c>
      <c r="F248" s="35"/>
      <c r="O24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exoticReactions
    tier = 12
    title = #LOC_KTT_exoticReactions_Title // 
    description = #LOC_KTT_exoticReactions_Description // 
    cost = 3038
    hideEmpty = True
    nodeName = ktt_exoticReactions
    anyToUnlock = False
    icon = KiwiTechTree/Icons/ktt_icon_exoticReactions
    pos = -1000,2050,0
    scale = 0.6
}</v>
      </c>
    </row>
    <row r="249" spans="1:15" x14ac:dyDescent="0.35">
      <c r="A249" t="str">
        <f>IF(ids!A248&lt;&gt;"",ids!A248,"")</f>
        <v>specializedPlasmaGeneration</v>
      </c>
      <c r="B249">
        <f>VLOOKUP(Table1[[#This Row],[id]],Outline!$A$3:$C$300,2,FALSE)</f>
        <v>12</v>
      </c>
      <c r="C249">
        <f>VLOOKUP(Table1[[#This Row],[id]],Outline!$A$3:$C$300,3,FALSE)</f>
        <v>7</v>
      </c>
      <c r="F249" s="35"/>
      <c r="O24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specializedPlasmaGeneration
    tier = 12
    title = #LOC_KTT_specializedPlasmaGeneration_Title // 
    description = #LOC_KTT_specializedPlasmaGeneration_Description // 
    cost = 3038
    hideEmpty = True
    nodeName = ktt_specializedPlasmaGeneration
    anyToUnlock = False
    icon = KiwiTechTree/Icons/ktt_icon_specializedPlasmaGeneration
    pos = -1000,1950,0
    scale = 0.6
}</v>
      </c>
    </row>
    <row r="250" spans="1:15" x14ac:dyDescent="0.35">
      <c r="A250" t="str">
        <f>IF(ids!A249&lt;&gt;"",ids!A249,"")</f>
        <v>exoticGriddedThrusters</v>
      </c>
      <c r="B250">
        <f>VLOOKUP(Table1[[#This Row],[id]],Outline!$A$3:$C$300,2,FALSE)</f>
        <v>12</v>
      </c>
      <c r="C250">
        <f>VLOOKUP(Table1[[#This Row],[id]],Outline!$A$3:$C$300,3,FALSE)</f>
        <v>8</v>
      </c>
      <c r="D250" t="s">
        <v>369</v>
      </c>
      <c r="E250" t="s">
        <v>370</v>
      </c>
      <c r="F250" s="35"/>
      <c r="O25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exoticGriddedThrusters
    tier = 12
    title = #LOC_KTT_exoticGriddedThrusters_Title // Exotic Electrostatic Thrusters
    description = #LOC_KTT_exoticGriddedThrusters_Description // We don't need no education to create thrusters this awesome.
    cost = 3038
    hideEmpty = True
    nodeName = ktt_exoticGriddedThrusters
    anyToUnlock = False
    icon = KiwiTechTree/Icons/ktt_icon_exoticGriddedThrusters
    pos = -1000,1900,0
    scale = 0.6
}</v>
      </c>
    </row>
    <row r="251" spans="1:15" x14ac:dyDescent="0.35">
      <c r="A251" t="str">
        <f>IF(ids!A250&lt;&gt;"",ids!A250,"")</f>
        <v>appliedHighEnergyPhysics</v>
      </c>
      <c r="B251">
        <f>VLOOKUP(Table1[[#This Row],[id]],Outline!$A$3:$C$300,2,FALSE)</f>
        <v>12</v>
      </c>
      <c r="C251">
        <f>VLOOKUP(Table1[[#This Row],[id]],Outline!$A$3:$C$300,3,FALSE)</f>
        <v>31</v>
      </c>
      <c r="F251" s="35"/>
      <c r="O25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appliedHighEnergyPhysics
    tier = 12
    title = #LOC_KTT_appliedHighEnergyPhysics_Title // 
    description = #LOC_KTT_appliedHighEnergyPhysics_Description // 
    cost = 3038
    hideEmpty = True
    nodeName = ktt_appliedHighEnergyPhysics
    anyToUnlock = False
    icon = KiwiTechTree/Icons/ktt_icon_appliedHighEnergyPhysics
    pos = -1000,750,0
    scale = 0.6
}</v>
      </c>
    </row>
    <row r="252" spans="1:15" x14ac:dyDescent="0.35">
      <c r="A252" t="str">
        <f>IF(ids!A251&lt;&gt;"",ids!A251,"")</f>
        <v>quantumCommunications</v>
      </c>
      <c r="B252">
        <f>VLOOKUP(Table1[[#This Row],[id]],Outline!$A$3:$C$300,2,FALSE)</f>
        <v>12</v>
      </c>
      <c r="C252">
        <f>VLOOKUP(Table1[[#This Row],[id]],Outline!$A$3:$C$300,3,FALSE)</f>
        <v>32</v>
      </c>
      <c r="F252" s="35"/>
      <c r="O25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quantumCommunications
    tier = 12
    title = #LOC_KTT_quantumCommunications_Title // 
    description = #LOC_KTT_quantumCommunications_Description // 
    cost = 3038
    hideEmpty = True
    nodeName = ktt_quantumCommunications
    anyToUnlock = False
    icon = KiwiTechTree/Icons/ktt_icon_quantumCommunications
    pos = -1000,700,0
    scale = 0.6
}</v>
      </c>
    </row>
    <row r="253" spans="1:15" x14ac:dyDescent="0.35">
      <c r="A253" t="str">
        <f>IF(ids!A252&lt;&gt;"",ids!A252,"")</f>
        <v>experimentalElectricalSystems</v>
      </c>
      <c r="B253">
        <f>VLOOKUP(Table1[[#This Row],[id]],Outline!$A$3:$C$300,2,FALSE)</f>
        <v>12</v>
      </c>
      <c r="C253">
        <f>VLOOKUP(Table1[[#This Row],[id]],Outline!$A$3:$C$300,3,FALSE)</f>
        <v>35</v>
      </c>
      <c r="F253" s="35"/>
      <c r="O25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experimentalElectricalSystems
    tier = 12
    title = #LOC_KTT_experimentalElectricalSystems_Title // 
    description = #LOC_KTT_experimentalElectricalSystems_Description // 
    cost = 3038
    hideEmpty = True
    nodeName = ktt_experimentalElectricalSystems
    anyToUnlock = False
    icon = KiwiTechTree/Icons/ktt_icon_experimentalElectricalSystems
    pos = -1000,550,0
    scale = 0.6
}</v>
      </c>
    </row>
    <row r="254" spans="1:15" x14ac:dyDescent="0.35">
      <c r="A254" t="str">
        <f>IF(ids!A253&lt;&gt;"",ids!A253,"")</f>
        <v>experimentalBeamedPowerPropulsion</v>
      </c>
      <c r="B254">
        <f>VLOOKUP(Table1[[#This Row],[id]],Outline!$A$3:$C$300,2,FALSE)</f>
        <v>12</v>
      </c>
      <c r="C254">
        <f>VLOOKUP(Table1[[#This Row],[id]],Outline!$A$3:$C$300,3,FALSE)</f>
        <v>36</v>
      </c>
      <c r="D254" t="s">
        <v>360</v>
      </c>
      <c r="E254" t="s">
        <v>366</v>
      </c>
      <c r="F254" s="35"/>
      <c r="O25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True
    nodeName = ktt_experimentalBeamedPowerPropulsion
    anyToUnlock = False
    icon = KiwiTechTree/Icons/ktt_icon_experimentalBeamedPowerPropulsion
    pos = -1000,500,0
    scale = 0.6
}</v>
      </c>
    </row>
    <row r="255" spans="1:15" x14ac:dyDescent="0.35">
      <c r="A255" t="str">
        <f>IF(ids!A254&lt;&gt;"",ids!A254,"")</f>
        <v>quantumSolarTech</v>
      </c>
      <c r="B255">
        <f>VLOOKUP(Table1[[#This Row],[id]],Outline!$A$3:$C$300,2,FALSE)</f>
        <v>12</v>
      </c>
      <c r="C255">
        <f>VLOOKUP(Table1[[#This Row],[id]],Outline!$A$3:$C$300,3,FALSE)</f>
        <v>37</v>
      </c>
      <c r="F255" s="35"/>
      <c r="O25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quantumSolarTech
    tier = 12
    title = #LOC_KTT_quantumSolarTech_Title // 
    description = #LOC_KTT_quantumSolarTech_Description // 
    cost = 3038
    hideEmpty = True
    nodeName = ktt_quantumSolarTech
    anyToUnlock = False
    icon = KiwiTechTree/Icons/ktt_icon_quantumSolarTech
    pos = -1000,450,0
    scale = 0.6
}</v>
      </c>
    </row>
    <row r="256" spans="1:15" x14ac:dyDescent="0.35">
      <c r="A256" t="str">
        <f>IF(ids!A255&lt;&gt;"",ids!A255,"")</f>
        <v>exoticRadiators</v>
      </c>
      <c r="B256">
        <f>VLOOKUP(Table1[[#This Row],[id]],Outline!$A$3:$C$300,2,FALSE)</f>
        <v>12</v>
      </c>
      <c r="C256">
        <f>VLOOKUP(Table1[[#This Row],[id]],Outline!$A$3:$C$300,3,FALSE)</f>
        <v>38</v>
      </c>
      <c r="F256" s="35"/>
      <c r="O25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exoticRadiators
    tier = 12
    title = #LOC_KTT_exoticRadiators_Title // 
    description = #LOC_KTT_exoticRadiators_Description // 
    cost = 3038
    hideEmpty = True
    nodeName = ktt_exoticRadiators
    anyToUnlock = False
    icon = KiwiTechTree/Icons/ktt_icon_exoticRadiators
    pos = -1000,400,0
    scale = 0.6
}</v>
      </c>
    </row>
    <row r="257" spans="1:15" x14ac:dyDescent="0.35">
      <c r="A257" t="str">
        <f>IF(ids!A256&lt;&gt;"",ids!A256,"")</f>
        <v>advColonization</v>
      </c>
      <c r="B257">
        <f>VLOOKUP(Table1[[#This Row],[id]],Outline!$A$3:$C$300,2,FALSE)</f>
        <v>12</v>
      </c>
      <c r="C257">
        <f>VLOOKUP(Table1[[#This Row],[id]],Outline!$A$3:$C$300,3,FALSE)</f>
        <v>39</v>
      </c>
      <c r="F257" s="35"/>
      <c r="O25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advColonization
    tier = 12
    title = #LOC_KTT_advColonization_Title // 
    description = #LOC_KTT_advColonization_Description // 
    cost = 3038
    hideEmpty = True
    nodeName = ktt_advColonization
    anyToUnlock = False
    icon = KiwiTechTree/Icons/ktt_icon_advColonization
    pos = -1000,350,0
    scale = 0.6
}</v>
      </c>
    </row>
    <row r="258" spans="1:15" x14ac:dyDescent="0.35">
      <c r="A258" t="str">
        <f>IF(ids!A257&lt;&gt;"",ids!A257,"")</f>
        <v>unifiedFieldTheory</v>
      </c>
      <c r="B258">
        <f>VLOOKUP(Table1[[#This Row],[id]],Outline!$A$3:$C$300,2,FALSE)</f>
        <v>13</v>
      </c>
      <c r="C258">
        <f>VLOOKUP(Table1[[#This Row],[id]],Outline!$A$3:$C$300,3,FALSE)</f>
        <v>3</v>
      </c>
      <c r="F258" s="35"/>
      <c r="O25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unifiedFieldTheory
    tier = 13
    title = #LOC_KTT_unifiedFieldTheory_Title // 
    description = #LOC_KTT_unifiedFieldTheory_Description // 
    cost = 4557
    hideEmpty = True
    nodeName = ktt_unifiedFieldTheory
    anyToUnlock = False
    icon = KiwiTechTree/Icons/ktt_icon_unifiedFieldTheory
    pos = -800,2150,0
    scale = 0.6
}</v>
      </c>
    </row>
    <row r="259" spans="1:15" x14ac:dyDescent="0.35">
      <c r="A259" t="str">
        <f>IF(ids!A258&lt;&gt;"",ids!A258,"")</f>
        <v>quantumReactions</v>
      </c>
      <c r="B259">
        <f>VLOOKUP(Table1[[#This Row],[id]],Outline!$A$3:$C$300,2,FALSE)</f>
        <v>13</v>
      </c>
      <c r="C259">
        <f>VLOOKUP(Table1[[#This Row],[id]],Outline!$A$3:$C$300,3,FALSE)</f>
        <v>5</v>
      </c>
      <c r="F259" s="35"/>
      <c r="O25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quantumReactions
    tier = 13
    title = #LOC_KTT_quantumReactions_Title // 
    description = #LOC_KTT_quantumReactions_Description // 
    cost = 4557
    hideEmpty = True
    nodeName = ktt_quantumReactions
    anyToUnlock = False
    icon = KiwiTechTree/Icons/ktt_icon_quantumReactions
    pos = -800,2050,0
    scale = 0.6
}</v>
      </c>
    </row>
    <row r="260" spans="1:15" x14ac:dyDescent="0.35">
      <c r="A260" t="str">
        <f>IF(ids!A259&lt;&gt;"",ids!A259,"")</f>
        <v>exoticPlasmaPropulsion</v>
      </c>
      <c r="B260">
        <f>VLOOKUP(Table1[[#This Row],[id]],Outline!$A$3:$C$300,2,FALSE)</f>
        <v>13</v>
      </c>
      <c r="C260">
        <f>VLOOKUP(Table1[[#This Row],[id]],Outline!$A$3:$C$300,3,FALSE)</f>
        <v>7</v>
      </c>
      <c r="D260" t="s">
        <v>361</v>
      </c>
      <c r="E260" t="s">
        <v>367</v>
      </c>
      <c r="F260" s="35"/>
      <c r="O26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exoticPlasmaPropulsion
    tier = 13
    title = #LOC_KTT_exoticPlasmaPropulsion_Title // Exotic Beamed Power Propulsion
    description = #LOC_KTT_exoticPlasmaPropulsion_Description // A still more glorious dawn awaits, not a sunrise, but a galaxy rise! A morning filled with 400 billion suns!
    cost = 4557
    hideEmpty = True
    nodeName = ktt_exoticPlasmaPropulsion
    anyToUnlock = False
    icon = KiwiTechTree/Icons/ktt_icon_exoticPlasmaPropulsion
    pos = -800,1950,0
    scale = 0.6
}</v>
      </c>
    </row>
    <row r="261" spans="1:15" x14ac:dyDescent="0.35">
      <c r="A261" t="str">
        <f>IF(ids!A260&lt;&gt;"",ids!A260,"")</f>
        <v>ultraHighEnergyPhysics</v>
      </c>
      <c r="B261">
        <f>VLOOKUP(Table1[[#This Row],[id]],Outline!$A$3:$C$300,2,FALSE)</f>
        <v>13</v>
      </c>
      <c r="C261">
        <f>VLOOKUP(Table1[[#This Row],[id]],Outline!$A$3:$C$300,3,FALSE)</f>
        <v>31</v>
      </c>
      <c r="F261" s="35"/>
      <c r="O26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ultraHighEnergyPhysics
    tier = 13
    title = #LOC_KTT_ultraHighEnergyPhysics_Title // 
    description = #LOC_KTT_ultraHighEnergyPhysics_Description // 
    cost = 4557
    hideEmpty = True
    nodeName = ktt_ultraHighEnergyPhysics
    anyToUnlock = False
    icon = KiwiTechTree/Icons/ktt_icon_ultraHighEnergyPhysics
    pos = -800,750,0
    scale = 0.6
}</v>
      </c>
    </row>
    <row r="262" spans="1:15" x14ac:dyDescent="0.35">
      <c r="A262" t="str">
        <f>IF(ids!A261&lt;&gt;"",ids!A261,"")</f>
        <v>exoticElectricalSystems</v>
      </c>
      <c r="B262">
        <f>VLOOKUP(Table1[[#This Row],[id]],Outline!$A$3:$C$300,2,FALSE)</f>
        <v>13</v>
      </c>
      <c r="C262">
        <f>VLOOKUP(Table1[[#This Row],[id]],Outline!$A$3:$C$300,3,FALSE)</f>
        <v>35</v>
      </c>
      <c r="F262" s="35"/>
      <c r="O26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exoticElectricalSystems
    tier = 13
    title = #LOC_KTT_exoticElectricalSystems_Title // 
    description = #LOC_KTT_exoticElectricalSystems_Description // 
    cost = 4557
    hideEmpty = True
    nodeName = ktt_exoticElectricalSystems
    anyToUnlock = False
    icon = KiwiTechTree/Icons/ktt_icon_exoticElectricalSystems
    pos = -800,550,0
    scale = 0.6
}</v>
      </c>
    </row>
    <row r="263" spans="1:15" x14ac:dyDescent="0.35">
      <c r="A263" t="str">
        <f>IF(ids!A262&lt;&gt;"",ids!A262,"")</f>
        <v>exoticBeamedPowerPropulsion</v>
      </c>
      <c r="B263">
        <f>VLOOKUP(Table1[[#This Row],[id]],Outline!$A$3:$C$300,2,FALSE)</f>
        <v>13</v>
      </c>
      <c r="C263">
        <f>VLOOKUP(Table1[[#This Row],[id]],Outline!$A$3:$C$300,3,FALSE)</f>
        <v>36</v>
      </c>
      <c r="F263" s="35"/>
      <c r="O26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exoticBeamedPowerPropulsion
    tier = 13
    title = #LOC_KTT_exoticBeamedPowerPropulsion_Title // 
    description = #LOC_KTT_exoticBeamedPowerPropulsion_Description // 
    cost = 4557
    hideEmpty = True
    nodeName = ktt_exoticBeamedPowerPropulsion
    anyToUnlock = False
    icon = KiwiTechTree/Icons/ktt_icon_exoticBeamedPowerPropulsion
    pos = -800,500,0
    scale = 0.6
}</v>
      </c>
    </row>
    <row r="264" spans="1:15" x14ac:dyDescent="0.35">
      <c r="A264" t="str">
        <f>IF(ids!A263&lt;&gt;"",ids!A263,"")</f>
        <v/>
      </c>
      <c r="B264">
        <f>VLOOKUP(Table1[[#This Row],[id]],Outline!$A$3:$C$300,2,FALSE)</f>
        <v>-2.5</v>
      </c>
      <c r="C264">
        <f>VLOOKUP(Table1[[#This Row],[id]],Outline!$A$3:$C$300,3,FALSE)</f>
        <v>0</v>
      </c>
      <c r="F264" s="35"/>
      <c r="O26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65" spans="1:15" x14ac:dyDescent="0.35">
      <c r="A265" t="str">
        <f>IF(ids!A264&lt;&gt;"",ids!A264,"")</f>
        <v/>
      </c>
      <c r="B265">
        <f>VLOOKUP(Table1[[#This Row],[id]],Outline!$A$3:$C$300,2,FALSE)</f>
        <v>-2.5</v>
      </c>
      <c r="C265">
        <f>VLOOKUP(Table1[[#This Row],[id]],Outline!$A$3:$C$300,3,FALSE)</f>
        <v>0</v>
      </c>
      <c r="F265" s="35"/>
      <c r="O26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66" spans="1:15" x14ac:dyDescent="0.35">
      <c r="A266" t="str">
        <f>IF(ids!A265&lt;&gt;"",ids!A265,"")</f>
        <v/>
      </c>
      <c r="B266">
        <f>VLOOKUP(Table1[[#This Row],[id]],Outline!$A$3:$C$300,2,FALSE)</f>
        <v>-2.5</v>
      </c>
      <c r="C266">
        <f>VLOOKUP(Table1[[#This Row],[id]],Outline!$A$3:$C$300,3,FALSE)</f>
        <v>0</v>
      </c>
      <c r="F266" s="35"/>
      <c r="O26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67" spans="1:15" x14ac:dyDescent="0.35">
      <c r="A267" t="str">
        <f>IF(ids!A266&lt;&gt;"",ids!A266,"")</f>
        <v/>
      </c>
      <c r="B267">
        <f>VLOOKUP(Table1[[#This Row],[id]],Outline!$A$3:$C$300,2,FALSE)</f>
        <v>-2.5</v>
      </c>
      <c r="C267">
        <f>VLOOKUP(Table1[[#This Row],[id]],Outline!$A$3:$C$300,3,FALSE)</f>
        <v>0</v>
      </c>
      <c r="F267" s="35"/>
      <c r="O26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68" spans="1:15" x14ac:dyDescent="0.35">
      <c r="A268" t="str">
        <f>IF(ids!A267&lt;&gt;"",ids!A267,"")</f>
        <v/>
      </c>
      <c r="B268">
        <f>VLOOKUP(Table1[[#This Row],[id]],Outline!$A$3:$C$300,2,FALSE)</f>
        <v>-2.5</v>
      </c>
      <c r="C268">
        <f>VLOOKUP(Table1[[#This Row],[id]],Outline!$A$3:$C$300,3,FALSE)</f>
        <v>0</v>
      </c>
      <c r="F268" s="35"/>
      <c r="O26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69" spans="1:15" x14ac:dyDescent="0.35">
      <c r="A269" t="str">
        <f>IF(ids!A268&lt;&gt;"",ids!A268,"")</f>
        <v/>
      </c>
      <c r="B269">
        <f>VLOOKUP(Table1[[#This Row],[id]],Outline!$A$3:$C$300,2,FALSE)</f>
        <v>-2.5</v>
      </c>
      <c r="C269">
        <f>VLOOKUP(Table1[[#This Row],[id]],Outline!$A$3:$C$300,3,FALSE)</f>
        <v>0</v>
      </c>
      <c r="F269" s="35"/>
      <c r="O26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0" spans="1:15" x14ac:dyDescent="0.35">
      <c r="A270" t="str">
        <f>IF(ids!A269&lt;&gt;"",ids!A269,"")</f>
        <v/>
      </c>
      <c r="B270">
        <f>VLOOKUP(Table1[[#This Row],[id]],Outline!$A$3:$C$300,2,FALSE)</f>
        <v>-2.5</v>
      </c>
      <c r="C270">
        <f>VLOOKUP(Table1[[#This Row],[id]],Outline!$A$3:$C$300,3,FALSE)</f>
        <v>0</v>
      </c>
      <c r="F270" s="35"/>
      <c r="O27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1" spans="1:15" x14ac:dyDescent="0.35">
      <c r="A271" t="str">
        <f>IF(ids!A270&lt;&gt;"",ids!A270,"")</f>
        <v/>
      </c>
      <c r="B271">
        <f>VLOOKUP(Table1[[#This Row],[id]],Outline!$A$3:$C$300,2,FALSE)</f>
        <v>-2.5</v>
      </c>
      <c r="C271">
        <f>VLOOKUP(Table1[[#This Row],[id]],Outline!$A$3:$C$300,3,FALSE)</f>
        <v>0</v>
      </c>
      <c r="F271" s="35"/>
      <c r="O27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2" spans="1:15" x14ac:dyDescent="0.35">
      <c r="A272" t="str">
        <f>IF(ids!A271&lt;&gt;"",ids!A271,"")</f>
        <v/>
      </c>
      <c r="B272">
        <f>VLOOKUP(Table1[[#This Row],[id]],Outline!$A$3:$C$300,2,FALSE)</f>
        <v>-2.5</v>
      </c>
      <c r="C272">
        <f>VLOOKUP(Table1[[#This Row],[id]],Outline!$A$3:$C$300,3,FALSE)</f>
        <v>0</v>
      </c>
      <c r="F272" s="35"/>
      <c r="O27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3" spans="1:15" x14ac:dyDescent="0.35">
      <c r="A273" t="str">
        <f>IF(ids!A272&lt;&gt;"",ids!A272,"")</f>
        <v/>
      </c>
      <c r="B273">
        <f>VLOOKUP(Table1[[#This Row],[id]],Outline!$A$3:$C$300,2,FALSE)</f>
        <v>-2.5</v>
      </c>
      <c r="C273">
        <f>VLOOKUP(Table1[[#This Row],[id]],Outline!$A$3:$C$300,3,FALSE)</f>
        <v>0</v>
      </c>
      <c r="F273" s="35"/>
      <c r="O27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4" spans="1:15" x14ac:dyDescent="0.35">
      <c r="A274" t="str">
        <f>IF(ids!A273&lt;&gt;"",ids!A273,"")</f>
        <v/>
      </c>
      <c r="B274">
        <f>VLOOKUP(Table1[[#This Row],[id]],Outline!$A$3:$C$300,2,FALSE)</f>
        <v>-2.5</v>
      </c>
      <c r="C274">
        <f>VLOOKUP(Table1[[#This Row],[id]],Outline!$A$3:$C$300,3,FALSE)</f>
        <v>0</v>
      </c>
      <c r="F274" s="35"/>
      <c r="O27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5" spans="1:15" x14ac:dyDescent="0.35">
      <c r="A275" t="str">
        <f>IF(ids!A274&lt;&gt;"",ids!A274,"")</f>
        <v/>
      </c>
      <c r="B275">
        <f>VLOOKUP(Table1[[#This Row],[id]],Outline!$A$3:$C$300,2,FALSE)</f>
        <v>-2.5</v>
      </c>
      <c r="C275">
        <f>VLOOKUP(Table1[[#This Row],[id]],Outline!$A$3:$C$300,3,FALSE)</f>
        <v>0</v>
      </c>
      <c r="F275" s="35"/>
      <c r="O27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6" spans="1:15" x14ac:dyDescent="0.35">
      <c r="A276" t="str">
        <f>IF(ids!A275&lt;&gt;"",ids!A275,"")</f>
        <v/>
      </c>
      <c r="B276">
        <f>VLOOKUP(Table1[[#This Row],[id]],Outline!$A$3:$C$300,2,FALSE)</f>
        <v>-2.5</v>
      </c>
      <c r="C276">
        <f>VLOOKUP(Table1[[#This Row],[id]],Outline!$A$3:$C$300,3,FALSE)</f>
        <v>0</v>
      </c>
      <c r="F276" s="35"/>
      <c r="O27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7" spans="1:15" x14ac:dyDescent="0.35">
      <c r="A277" t="str">
        <f>IF(ids!A276&lt;&gt;"",ids!A276,"")</f>
        <v/>
      </c>
      <c r="B277">
        <f>VLOOKUP(Table1[[#This Row],[id]],Outline!$A$3:$C$300,2,FALSE)</f>
        <v>-2.5</v>
      </c>
      <c r="C277">
        <f>VLOOKUP(Table1[[#This Row],[id]],Outline!$A$3:$C$300,3,FALSE)</f>
        <v>0</v>
      </c>
      <c r="F277" s="35"/>
      <c r="O27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8" spans="1:15" x14ac:dyDescent="0.35">
      <c r="A278" t="str">
        <f>IF(ids!A277&lt;&gt;"",ids!A277,"")</f>
        <v/>
      </c>
      <c r="B278">
        <f>VLOOKUP(Table1[[#This Row],[id]],Outline!$A$3:$C$300,2,FALSE)</f>
        <v>-2.5</v>
      </c>
      <c r="C278">
        <f>VLOOKUP(Table1[[#This Row],[id]],Outline!$A$3:$C$300,3,FALSE)</f>
        <v>0</v>
      </c>
      <c r="F278" s="35"/>
      <c r="O27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9" spans="1:15" x14ac:dyDescent="0.35">
      <c r="A279" t="str">
        <f>IF(ids!A278&lt;&gt;"",ids!A278,"")</f>
        <v/>
      </c>
      <c r="B279">
        <f>VLOOKUP(Table1[[#This Row],[id]],Outline!$A$3:$C$300,2,FALSE)</f>
        <v>-2.5</v>
      </c>
      <c r="C279">
        <f>VLOOKUP(Table1[[#This Row],[id]],Outline!$A$3:$C$300,3,FALSE)</f>
        <v>0</v>
      </c>
      <c r="F279" s="35"/>
      <c r="O27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0" spans="1:15" x14ac:dyDescent="0.35">
      <c r="A280" t="str">
        <f>IF(ids!A279&lt;&gt;"",ids!A279,"")</f>
        <v/>
      </c>
      <c r="B280">
        <f>VLOOKUP(Table1[[#This Row],[id]],Outline!$A$3:$C$300,2,FALSE)</f>
        <v>-2.5</v>
      </c>
      <c r="C280">
        <f>VLOOKUP(Table1[[#This Row],[id]],Outline!$A$3:$C$300,3,FALSE)</f>
        <v>0</v>
      </c>
      <c r="F280" s="35"/>
      <c r="O28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1" spans="1:15" x14ac:dyDescent="0.35">
      <c r="A281" t="str">
        <f>IF(ids!A280&lt;&gt;"",ids!A280,"")</f>
        <v/>
      </c>
      <c r="B281">
        <f>VLOOKUP(Table1[[#This Row],[id]],Outline!$A$3:$C$300,2,FALSE)</f>
        <v>-2.5</v>
      </c>
      <c r="C281">
        <f>VLOOKUP(Table1[[#This Row],[id]],Outline!$A$3:$C$300,3,FALSE)</f>
        <v>0</v>
      </c>
      <c r="F281" s="35"/>
      <c r="O28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2" spans="1:15" x14ac:dyDescent="0.35">
      <c r="A282" t="str">
        <f>IF(ids!A281&lt;&gt;"",ids!A281,"")</f>
        <v/>
      </c>
      <c r="B282">
        <f>VLOOKUP(Table1[[#This Row],[id]],Outline!$A$3:$C$300,2,FALSE)</f>
        <v>-2.5</v>
      </c>
      <c r="C282">
        <f>VLOOKUP(Table1[[#This Row],[id]],Outline!$A$3:$C$300,3,FALSE)</f>
        <v>0</v>
      </c>
      <c r="F282" s="35"/>
      <c r="O28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3" spans="1:15" x14ac:dyDescent="0.35">
      <c r="A283" t="str">
        <f>IF(ids!A282&lt;&gt;"",ids!A282,"")</f>
        <v/>
      </c>
      <c r="B283">
        <f>VLOOKUP(Table1[[#This Row],[id]],Outline!$A$3:$C$300,2,FALSE)</f>
        <v>-2.5</v>
      </c>
      <c r="C283">
        <f>VLOOKUP(Table1[[#This Row],[id]],Outline!$A$3:$C$300,3,FALSE)</f>
        <v>0</v>
      </c>
      <c r="F283" s="35"/>
      <c r="O28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4" spans="1:15" x14ac:dyDescent="0.35">
      <c r="A284" t="str">
        <f>IF(ids!A283&lt;&gt;"",ids!A283,"")</f>
        <v/>
      </c>
      <c r="B284">
        <f>VLOOKUP(Table1[[#This Row],[id]],Outline!$A$3:$C$300,2,FALSE)</f>
        <v>-2.5</v>
      </c>
      <c r="C284">
        <f>VLOOKUP(Table1[[#This Row],[id]],Outline!$A$3:$C$300,3,FALSE)</f>
        <v>0</v>
      </c>
      <c r="F284" s="35"/>
      <c r="O28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5" spans="1:15" x14ac:dyDescent="0.35">
      <c r="A285" t="str">
        <f>IF(ids!A284&lt;&gt;"",ids!A284,"")</f>
        <v/>
      </c>
      <c r="B285">
        <f>VLOOKUP(Table1[[#This Row],[id]],Outline!$A$3:$C$300,2,FALSE)</f>
        <v>-2.5</v>
      </c>
      <c r="C285">
        <f>VLOOKUP(Table1[[#This Row],[id]],Outline!$A$3:$C$300,3,FALSE)</f>
        <v>0</v>
      </c>
      <c r="F285" s="35"/>
      <c r="O28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6" spans="1:15" x14ac:dyDescent="0.35">
      <c r="A286" t="str">
        <f>IF(ids!A285&lt;&gt;"",ids!A285,"")</f>
        <v/>
      </c>
      <c r="B286">
        <f>VLOOKUP(Table1[[#This Row],[id]],Outline!$A$3:$C$300,2,FALSE)</f>
        <v>-2.5</v>
      </c>
      <c r="C286">
        <f>VLOOKUP(Table1[[#This Row],[id]],Outline!$A$3:$C$300,3,FALSE)</f>
        <v>0</v>
      </c>
      <c r="F286" s="35"/>
      <c r="O28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7" spans="1:15" x14ac:dyDescent="0.35">
      <c r="A287" t="str">
        <f>IF(ids!A286&lt;&gt;"",ids!A286,"")</f>
        <v/>
      </c>
      <c r="B287">
        <f>VLOOKUP(Table1[[#This Row],[id]],Outline!$A$3:$C$300,2,FALSE)</f>
        <v>-2.5</v>
      </c>
      <c r="C287">
        <f>VLOOKUP(Table1[[#This Row],[id]],Outline!$A$3:$C$300,3,FALSE)</f>
        <v>0</v>
      </c>
      <c r="F287" s="35"/>
      <c r="O28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8" spans="1:15" x14ac:dyDescent="0.35">
      <c r="A288" t="str">
        <f>IF(ids!A287&lt;&gt;"",ids!A287,"")</f>
        <v/>
      </c>
      <c r="B288">
        <f>VLOOKUP(Table1[[#This Row],[id]],Outline!$A$3:$C$300,2,FALSE)</f>
        <v>-2.5</v>
      </c>
      <c r="C288">
        <f>VLOOKUP(Table1[[#This Row],[id]],Outline!$A$3:$C$300,3,FALSE)</f>
        <v>0</v>
      </c>
      <c r="F288" s="35"/>
      <c r="O28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9" spans="1:15" x14ac:dyDescent="0.35">
      <c r="A289" t="str">
        <f>IF(ids!A288&lt;&gt;"",ids!A288,"")</f>
        <v/>
      </c>
      <c r="B289">
        <f>VLOOKUP(Table1[[#This Row],[id]],Outline!$A$3:$C$300,2,FALSE)</f>
        <v>-2.5</v>
      </c>
      <c r="C289">
        <f>VLOOKUP(Table1[[#This Row],[id]],Outline!$A$3:$C$300,3,FALSE)</f>
        <v>0</v>
      </c>
      <c r="F289" s="35"/>
      <c r="O28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0" spans="1:15" x14ac:dyDescent="0.35">
      <c r="A290" t="str">
        <f>IF(ids!A289&lt;&gt;"",ids!A289,"")</f>
        <v/>
      </c>
      <c r="B290">
        <f>VLOOKUP(Table1[[#This Row],[id]],Outline!$A$3:$C$300,2,FALSE)</f>
        <v>-2.5</v>
      </c>
      <c r="C290">
        <f>VLOOKUP(Table1[[#This Row],[id]],Outline!$A$3:$C$300,3,FALSE)</f>
        <v>0</v>
      </c>
      <c r="F290" s="35"/>
      <c r="O29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1" spans="1:15" x14ac:dyDescent="0.35">
      <c r="A291" t="str">
        <f>IF(ids!A290&lt;&gt;"",ids!A290,"")</f>
        <v/>
      </c>
      <c r="B291">
        <f>VLOOKUP(Table1[[#This Row],[id]],Outline!$A$3:$C$300,2,FALSE)</f>
        <v>-2.5</v>
      </c>
      <c r="C291">
        <f>VLOOKUP(Table1[[#This Row],[id]],Outline!$A$3:$C$300,3,FALSE)</f>
        <v>0</v>
      </c>
      <c r="F291" s="35"/>
      <c r="O29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2" spans="1:15" x14ac:dyDescent="0.35">
      <c r="A292" t="str">
        <f>IF(ids!A291&lt;&gt;"",ids!A291,"")</f>
        <v/>
      </c>
      <c r="B292">
        <f>VLOOKUP(Table1[[#This Row],[id]],Outline!$A$3:$C$300,2,FALSE)</f>
        <v>-2.5</v>
      </c>
      <c r="C292">
        <f>VLOOKUP(Table1[[#This Row],[id]],Outline!$A$3:$C$300,3,FALSE)</f>
        <v>0</v>
      </c>
      <c r="F292" s="35"/>
      <c r="O29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3" spans="1:15" x14ac:dyDescent="0.35">
      <c r="A293" t="str">
        <f>IF(ids!A292&lt;&gt;"",ids!A292,"")</f>
        <v/>
      </c>
      <c r="B293">
        <f>VLOOKUP(Table1[[#This Row],[id]],Outline!$A$3:$C$300,2,FALSE)</f>
        <v>-2.5</v>
      </c>
      <c r="C293">
        <f>VLOOKUP(Table1[[#This Row],[id]],Outline!$A$3:$C$300,3,FALSE)</f>
        <v>0</v>
      </c>
      <c r="F293" s="35"/>
      <c r="O29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4" spans="1:15" x14ac:dyDescent="0.35">
      <c r="A294" t="str">
        <f>IF(ids!A293&lt;&gt;"",ids!A293,"")</f>
        <v/>
      </c>
      <c r="B294">
        <f>VLOOKUP(Table1[[#This Row],[id]],Outline!$A$3:$C$300,2,FALSE)</f>
        <v>-2.5</v>
      </c>
      <c r="C294">
        <f>VLOOKUP(Table1[[#This Row],[id]],Outline!$A$3:$C$300,3,FALSE)</f>
        <v>0</v>
      </c>
      <c r="F294" s="35"/>
      <c r="O29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5" spans="1:15" x14ac:dyDescent="0.35">
      <c r="A295" t="str">
        <f>IF(ids!A294&lt;&gt;"",ids!A294,"")</f>
        <v/>
      </c>
      <c r="B295">
        <f>VLOOKUP(Table1[[#This Row],[id]],Outline!$A$3:$C$300,2,FALSE)</f>
        <v>-2.5</v>
      </c>
      <c r="C295">
        <f>VLOOKUP(Table1[[#This Row],[id]],Outline!$A$3:$C$300,3,FALSE)</f>
        <v>0</v>
      </c>
      <c r="F295" s="35"/>
      <c r="O29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6" spans="1:15" x14ac:dyDescent="0.35">
      <c r="A296" t="str">
        <f>IF(ids!A295&lt;&gt;"",ids!A295,"")</f>
        <v/>
      </c>
      <c r="B296">
        <f>VLOOKUP(Table1[[#This Row],[id]],Outline!$A$3:$C$300,2,FALSE)</f>
        <v>-2.5</v>
      </c>
      <c r="C296">
        <f>VLOOKUP(Table1[[#This Row],[id]],Outline!$A$3:$C$300,3,FALSE)</f>
        <v>0</v>
      </c>
      <c r="F296" s="35"/>
      <c r="O29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7" spans="1:15" x14ac:dyDescent="0.35">
      <c r="A297" t="str">
        <f>IF(ids!A296&lt;&gt;"",ids!A296,"")</f>
        <v/>
      </c>
      <c r="B297">
        <f>VLOOKUP(Table1[[#This Row],[id]],Outline!$A$3:$C$300,2,FALSE)</f>
        <v>-2.5</v>
      </c>
      <c r="C297">
        <f>VLOOKUP(Table1[[#This Row],[id]],Outline!$A$3:$C$300,3,FALSE)</f>
        <v>0</v>
      </c>
      <c r="F297" s="35"/>
      <c r="O29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8" spans="1:15" x14ac:dyDescent="0.35">
      <c r="A298" t="str">
        <f>IF(ids!A297&lt;&gt;"",ids!A297,"")</f>
        <v/>
      </c>
      <c r="B298">
        <f>VLOOKUP(Table1[[#This Row],[id]],Outline!$A$3:$C$300,2,FALSE)</f>
        <v>-2.5</v>
      </c>
      <c r="C298">
        <f>VLOOKUP(Table1[[#This Row],[id]],Outline!$A$3:$C$300,3,FALSE)</f>
        <v>0</v>
      </c>
      <c r="F298" s="35"/>
      <c r="O29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9" spans="1:15" x14ac:dyDescent="0.35">
      <c r="A299" t="str">
        <f>IF(ids!A298&lt;&gt;"",ids!A298,"")</f>
        <v/>
      </c>
      <c r="B299">
        <f>VLOOKUP(Table1[[#This Row],[id]],Outline!$A$3:$C$300,2,FALSE)</f>
        <v>-2.5</v>
      </c>
      <c r="C299">
        <f>VLOOKUP(Table1[[#This Row],[id]],Outline!$A$3:$C$300,3,FALSE)</f>
        <v>0</v>
      </c>
      <c r="F299" s="35"/>
      <c r="O29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300" spans="1:15" x14ac:dyDescent="0.35">
      <c r="A300" t="str">
        <f>IF(ids!A299&lt;&gt;"",ids!A299,"")</f>
        <v/>
      </c>
      <c r="B300">
        <f>VLOOKUP(Table1[[#This Row],[id]],Outline!$A$3:$C$300,2,FALSE)</f>
        <v>-2.5</v>
      </c>
      <c r="C300">
        <f>VLOOKUP(Table1[[#This Row],[id]],Outline!$A$3:$C$300,3,FALSE)</f>
        <v>0</v>
      </c>
      <c r="F300" s="35"/>
      <c r="O30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sheetData>
  <mergeCells count="3">
    <mergeCell ref="H1:J1"/>
    <mergeCell ref="K1:M1"/>
    <mergeCell ref="B1:C1"/>
  </mergeCells>
  <phoneticPr fontId="4" type="noConversion"/>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errorStyle="warning" allowBlank="1" showInputMessage="1" showErrorMessage="1" xr:uid="{F6848C32-40B8-492E-B8CE-14D9E47E87B2}">
          <x14:formula1>
            <xm:f>_xlfn.ANCHORARRAY(ids!$B$2)</xm:f>
          </x14:formula1>
          <xm:sqref>H3:H300</xm:sqref>
        </x14:dataValidation>
        <x14:dataValidation type="list" allowBlank="1" showInputMessage="1" showErrorMessage="1" xr:uid="{C13E8F79-DE22-4357-B6F5-EC523D78ECD3}">
          <x14:formula1>
            <xm:f>_xlfn.ANCHORARRAY(ids!$B$2)</xm:f>
          </x14:formula1>
          <xm:sqref>K3:K300</xm:sqref>
        </x14:dataValidation>
        <x14:dataValidation type="list" allowBlank="1" showInputMessage="1" showErrorMessage="1" xr:uid="{E3E59A34-F520-4485-8C29-24069C2A7CCD}">
          <x14:formula1>
            <xm:f>ids!$E$2:$E$5</xm:f>
          </x14:formula1>
          <xm:sqref>L3:M300 I3:J300</xm:sqref>
        </x14:dataValidation>
        <x14:dataValidation type="list" allowBlank="1" showInputMessage="1" xr:uid="{4FFC668E-6115-42F5-AB6B-318FAEBC35C2}">
          <x14:formula1>
            <xm:f>ids!$G$2:$G$3</xm:f>
          </x14:formula1>
          <xm:sqref>F3:F300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G262"/>
  <sheetViews>
    <sheetView workbookViewId="0">
      <selection activeCell="A22" sqref="A22"/>
    </sheetView>
  </sheetViews>
  <sheetFormatPr defaultRowHeight="14.5" x14ac:dyDescent="0.35"/>
  <cols>
    <col min="1" max="1" width="33.36328125" bestFit="1" customWidth="1"/>
    <col min="2" max="2" width="30.7265625" customWidth="1"/>
  </cols>
  <sheetData>
    <row r="1" spans="1:7" x14ac:dyDescent="0.35">
      <c r="A1" t="s">
        <v>277</v>
      </c>
      <c r="B1" t="s">
        <v>283</v>
      </c>
      <c r="E1" t="s">
        <v>294</v>
      </c>
      <c r="G1" t="s">
        <v>392</v>
      </c>
    </row>
    <row r="2" spans="1:7" x14ac:dyDescent="0.35">
      <c r="A2" t="s">
        <v>2</v>
      </c>
      <c r="B2" t="str" cm="1">
        <f t="array" ref="B2:B17">_xlfn._xlws.FILTER(tableID[id],ISNUMBER(SEARCH(Setup!B1,tableID[id])),"Not Found")</f>
        <v>primitiveFuelSystems</v>
      </c>
      <c r="E2" t="s">
        <v>290</v>
      </c>
      <c r="G2" s="36" t="s">
        <v>393</v>
      </c>
    </row>
    <row r="3" spans="1:7" x14ac:dyDescent="0.35">
      <c r="A3" t="s">
        <v>263</v>
      </c>
      <c r="B3" t="str">
        <v>earlyFuelSystems</v>
      </c>
      <c r="E3" t="s">
        <v>291</v>
      </c>
      <c r="G3" s="36" t="s">
        <v>394</v>
      </c>
    </row>
    <row r="4" spans="1:7" x14ac:dyDescent="0.35">
      <c r="A4" t="s">
        <v>264</v>
      </c>
      <c r="B4" t="str">
        <v>basicFuelSystems</v>
      </c>
      <c r="E4" t="s">
        <v>292</v>
      </c>
    </row>
    <row r="5" spans="1:7" x14ac:dyDescent="0.35">
      <c r="A5" t="s">
        <v>265</v>
      </c>
      <c r="B5" t="str">
        <v>fuelLines</v>
      </c>
      <c r="E5" t="s">
        <v>293</v>
      </c>
    </row>
    <row r="6" spans="1:7" x14ac:dyDescent="0.35">
      <c r="A6" t="s">
        <v>266</v>
      </c>
      <c r="B6" t="str">
        <v>fuelSystems</v>
      </c>
    </row>
    <row r="7" spans="1:7" x14ac:dyDescent="0.35">
      <c r="A7" t="s">
        <v>267</v>
      </c>
      <c r="B7" t="str">
        <v>flexibleFuelSolutions</v>
      </c>
    </row>
    <row r="8" spans="1:7" x14ac:dyDescent="0.35">
      <c r="A8" t="s">
        <v>268</v>
      </c>
      <c r="B8" t="str">
        <v>advFuelSystems</v>
      </c>
    </row>
    <row r="9" spans="1:7" x14ac:dyDescent="0.35">
      <c r="A9" t="s">
        <v>269</v>
      </c>
      <c r="B9" t="str">
        <v>advancedFlexibleFuelSystems</v>
      </c>
    </row>
    <row r="10" spans="1:7" x14ac:dyDescent="0.35">
      <c r="A10" t="s">
        <v>0</v>
      </c>
      <c r="B10" t="str">
        <v>largeFlexibleFuelSystems</v>
      </c>
    </row>
    <row r="11" spans="1:7" x14ac:dyDescent="0.35">
      <c r="A11" t="s">
        <v>3</v>
      </c>
      <c r="B11" t="str">
        <v>nuclearFuelSystems</v>
      </c>
    </row>
    <row r="12" spans="1:7" x14ac:dyDescent="0.35">
      <c r="A12" t="s">
        <v>1</v>
      </c>
      <c r="B12" t="str">
        <v>highPerformanceFuelSystems</v>
      </c>
    </row>
    <row r="13" spans="1:7" x14ac:dyDescent="0.35">
      <c r="A13" t="s">
        <v>6</v>
      </c>
      <c r="B13" t="str">
        <v>hugeFlexibleFuelSystems</v>
      </c>
    </row>
    <row r="14" spans="1:7" x14ac:dyDescent="0.35">
      <c r="A14" t="s">
        <v>126</v>
      </c>
      <c r="B14" t="str">
        <v>specializedFuelStorage</v>
      </c>
    </row>
    <row r="15" spans="1:7" x14ac:dyDescent="0.35">
      <c r="A15" t="s">
        <v>125</v>
      </c>
      <c r="B15" t="str">
        <v>highPerformanceFlexibleFuelSystems</v>
      </c>
    </row>
    <row r="16" spans="1:7" x14ac:dyDescent="0.35">
      <c r="A16" t="s">
        <v>131</v>
      </c>
      <c r="B16" t="str">
        <v>exoticFuelStorage</v>
      </c>
    </row>
    <row r="17" spans="1:2" x14ac:dyDescent="0.35">
      <c r="A17" t="s">
        <v>119</v>
      </c>
      <c r="B17" t="str">
        <v>extremeFuelStorage</v>
      </c>
    </row>
    <row r="18" spans="1:2" x14ac:dyDescent="0.35">
      <c r="A18" t="s">
        <v>273</v>
      </c>
    </row>
    <row r="19" spans="1:2" x14ac:dyDescent="0.35">
      <c r="A19" t="s">
        <v>118</v>
      </c>
    </row>
    <row r="20" spans="1:2" x14ac:dyDescent="0.35">
      <c r="A20" t="s">
        <v>5</v>
      </c>
    </row>
    <row r="21" spans="1:2" x14ac:dyDescent="0.35">
      <c r="A21" t="s">
        <v>4</v>
      </c>
    </row>
    <row r="22" spans="1:2" x14ac:dyDescent="0.35">
      <c r="A22" t="s">
        <v>222</v>
      </c>
    </row>
    <row r="23" spans="1:2" x14ac:dyDescent="0.35">
      <c r="A23" t="s">
        <v>128</v>
      </c>
    </row>
    <row r="24" spans="1:2" x14ac:dyDescent="0.35">
      <c r="A24" t="s">
        <v>7</v>
      </c>
    </row>
    <row r="25" spans="1:2" x14ac:dyDescent="0.35">
      <c r="A25" t="s">
        <v>8</v>
      </c>
    </row>
    <row r="26" spans="1:2" x14ac:dyDescent="0.35">
      <c r="A26" t="s">
        <v>120</v>
      </c>
    </row>
    <row r="27" spans="1:2" x14ac:dyDescent="0.35">
      <c r="A27" t="s">
        <v>9</v>
      </c>
    </row>
    <row r="28" spans="1:2" x14ac:dyDescent="0.35">
      <c r="A28" t="s">
        <v>10</v>
      </c>
    </row>
    <row r="29" spans="1:2" x14ac:dyDescent="0.35">
      <c r="A29" t="s">
        <v>11</v>
      </c>
    </row>
    <row r="30" spans="1:2" x14ac:dyDescent="0.35">
      <c r="A30" t="s">
        <v>12</v>
      </c>
    </row>
    <row r="31" spans="1:2" x14ac:dyDescent="0.35">
      <c r="A31" t="s">
        <v>13</v>
      </c>
    </row>
    <row r="32" spans="1:2" x14ac:dyDescent="0.35">
      <c r="A32" t="s">
        <v>14</v>
      </c>
    </row>
    <row r="33" spans="1:1" x14ac:dyDescent="0.35">
      <c r="A33" t="s">
        <v>127</v>
      </c>
    </row>
    <row r="34" spans="1:1" x14ac:dyDescent="0.35">
      <c r="A34" t="s">
        <v>15</v>
      </c>
    </row>
    <row r="35" spans="1:1" x14ac:dyDescent="0.35">
      <c r="A35" t="s">
        <v>16</v>
      </c>
    </row>
    <row r="36" spans="1:1" x14ac:dyDescent="0.35">
      <c r="A36" t="s">
        <v>17</v>
      </c>
    </row>
    <row r="37" spans="1:1" x14ac:dyDescent="0.35">
      <c r="A37" t="s">
        <v>18</v>
      </c>
    </row>
    <row r="38" spans="1:1" x14ac:dyDescent="0.35">
      <c r="A38" t="s">
        <v>19</v>
      </c>
    </row>
    <row r="39" spans="1:1" x14ac:dyDescent="0.35">
      <c r="A39" t="s">
        <v>20</v>
      </c>
    </row>
    <row r="40" spans="1:1" x14ac:dyDescent="0.35">
      <c r="A40" t="s">
        <v>21</v>
      </c>
    </row>
    <row r="41" spans="1:1" x14ac:dyDescent="0.35">
      <c r="A41" t="s">
        <v>22</v>
      </c>
    </row>
    <row r="42" spans="1:1" x14ac:dyDescent="0.35">
      <c r="A42" t="s">
        <v>23</v>
      </c>
    </row>
    <row r="43" spans="1:1" x14ac:dyDescent="0.35">
      <c r="A43" t="s">
        <v>24</v>
      </c>
    </row>
    <row r="44" spans="1:1" x14ac:dyDescent="0.35">
      <c r="A44" t="s">
        <v>25</v>
      </c>
    </row>
    <row r="45" spans="1:1" x14ac:dyDescent="0.35">
      <c r="A45" t="s">
        <v>26</v>
      </c>
    </row>
    <row r="46" spans="1:1" x14ac:dyDescent="0.35">
      <c r="A46" t="s">
        <v>129</v>
      </c>
    </row>
    <row r="47" spans="1:1" x14ac:dyDescent="0.35">
      <c r="A47" t="s">
        <v>28</v>
      </c>
    </row>
    <row r="48" spans="1:1" x14ac:dyDescent="0.35">
      <c r="A48" t="s">
        <v>130</v>
      </c>
    </row>
    <row r="49" spans="1:1" x14ac:dyDescent="0.35">
      <c r="A49" t="s">
        <v>29</v>
      </c>
    </row>
    <row r="50" spans="1:1" x14ac:dyDescent="0.35">
      <c r="A50" t="s">
        <v>31</v>
      </c>
    </row>
    <row r="51" spans="1:1" x14ac:dyDescent="0.35">
      <c r="A51" t="s">
        <v>150</v>
      </c>
    </row>
    <row r="52" spans="1:1" x14ac:dyDescent="0.35">
      <c r="A52" t="s">
        <v>55</v>
      </c>
    </row>
    <row r="53" spans="1:1" x14ac:dyDescent="0.35">
      <c r="A53" t="s">
        <v>32</v>
      </c>
    </row>
    <row r="54" spans="1:1" x14ac:dyDescent="0.35">
      <c r="A54" t="s">
        <v>122</v>
      </c>
    </row>
    <row r="55" spans="1:1" x14ac:dyDescent="0.35">
      <c r="A55" t="s">
        <v>27</v>
      </c>
    </row>
    <row r="56" spans="1:1" x14ac:dyDescent="0.35">
      <c r="A56" t="s">
        <v>30</v>
      </c>
    </row>
    <row r="57" spans="1:1" x14ac:dyDescent="0.35">
      <c r="A57" t="s">
        <v>33</v>
      </c>
    </row>
    <row r="58" spans="1:1" x14ac:dyDescent="0.35">
      <c r="A58" t="s">
        <v>34</v>
      </c>
    </row>
    <row r="59" spans="1:1" x14ac:dyDescent="0.35">
      <c r="A59" t="s">
        <v>35</v>
      </c>
    </row>
    <row r="60" spans="1:1" x14ac:dyDescent="0.35">
      <c r="A60" t="s">
        <v>36</v>
      </c>
    </row>
    <row r="61" spans="1:1" x14ac:dyDescent="0.35">
      <c r="A61" t="s">
        <v>37</v>
      </c>
    </row>
    <row r="62" spans="1:1" x14ac:dyDescent="0.35">
      <c r="A62" t="s">
        <v>38</v>
      </c>
    </row>
    <row r="63" spans="1:1" x14ac:dyDescent="0.35">
      <c r="A63" t="s">
        <v>39</v>
      </c>
    </row>
    <row r="64" spans="1:1" x14ac:dyDescent="0.35">
      <c r="A64" t="s">
        <v>40</v>
      </c>
    </row>
    <row r="65" spans="1:1" x14ac:dyDescent="0.35">
      <c r="A65" t="s">
        <v>41</v>
      </c>
    </row>
    <row r="66" spans="1:1" x14ac:dyDescent="0.35">
      <c r="A66" t="s">
        <v>42</v>
      </c>
    </row>
    <row r="67" spans="1:1" x14ac:dyDescent="0.35">
      <c r="A67" t="s">
        <v>43</v>
      </c>
    </row>
    <row r="68" spans="1:1" x14ac:dyDescent="0.35">
      <c r="A68" t="s">
        <v>44</v>
      </c>
    </row>
    <row r="69" spans="1:1" x14ac:dyDescent="0.35">
      <c r="A69" t="s">
        <v>46</v>
      </c>
    </row>
    <row r="70" spans="1:1" x14ac:dyDescent="0.35">
      <c r="A70" t="s">
        <v>45</v>
      </c>
    </row>
    <row r="71" spans="1:1" x14ac:dyDescent="0.35">
      <c r="A71" t="s">
        <v>50</v>
      </c>
    </row>
    <row r="72" spans="1:1" x14ac:dyDescent="0.35">
      <c r="A72" t="s">
        <v>47</v>
      </c>
    </row>
    <row r="73" spans="1:1" x14ac:dyDescent="0.35">
      <c r="A73" t="s">
        <v>51</v>
      </c>
    </row>
    <row r="74" spans="1:1" x14ac:dyDescent="0.35">
      <c r="A74" t="s">
        <v>53</v>
      </c>
    </row>
    <row r="75" spans="1:1" x14ac:dyDescent="0.35">
      <c r="A75" t="s">
        <v>52</v>
      </c>
    </row>
    <row r="76" spans="1:1" x14ac:dyDescent="0.35">
      <c r="A76" t="s">
        <v>54</v>
      </c>
    </row>
    <row r="77" spans="1:1" x14ac:dyDescent="0.35">
      <c r="A77" t="s">
        <v>56</v>
      </c>
    </row>
    <row r="78" spans="1:1" x14ac:dyDescent="0.35">
      <c r="A78" t="s">
        <v>57</v>
      </c>
    </row>
    <row r="79" spans="1:1" x14ac:dyDescent="0.35">
      <c r="A79" t="s">
        <v>123</v>
      </c>
    </row>
    <row r="80" spans="1:1" x14ac:dyDescent="0.35">
      <c r="A80" t="s">
        <v>48</v>
      </c>
    </row>
    <row r="81" spans="1:1" x14ac:dyDescent="0.35">
      <c r="A81" t="s">
        <v>49</v>
      </c>
    </row>
    <row r="82" spans="1:1" x14ac:dyDescent="0.35">
      <c r="A82" t="s">
        <v>58</v>
      </c>
    </row>
    <row r="83" spans="1:1" x14ac:dyDescent="0.35">
      <c r="A83" t="s">
        <v>59</v>
      </c>
    </row>
    <row r="84" spans="1:1" x14ac:dyDescent="0.35">
      <c r="A84" t="s">
        <v>60</v>
      </c>
    </row>
    <row r="85" spans="1:1" x14ac:dyDescent="0.35">
      <c r="A85" t="s">
        <v>61</v>
      </c>
    </row>
    <row r="86" spans="1:1" x14ac:dyDescent="0.35">
      <c r="A86" t="s">
        <v>62</v>
      </c>
    </row>
    <row r="87" spans="1:1" x14ac:dyDescent="0.35">
      <c r="A87" t="s">
        <v>63</v>
      </c>
    </row>
    <row r="88" spans="1:1" x14ac:dyDescent="0.35">
      <c r="A88" t="s">
        <v>64</v>
      </c>
    </row>
    <row r="89" spans="1:1" x14ac:dyDescent="0.35">
      <c r="A89" t="s">
        <v>65</v>
      </c>
    </row>
    <row r="90" spans="1:1" x14ac:dyDescent="0.35">
      <c r="A90" t="s">
        <v>66</v>
      </c>
    </row>
    <row r="91" spans="1:1" x14ac:dyDescent="0.35">
      <c r="A91" t="s">
        <v>67</v>
      </c>
    </row>
    <row r="92" spans="1:1" x14ac:dyDescent="0.35">
      <c r="A92" t="s">
        <v>68</v>
      </c>
    </row>
    <row r="93" spans="1:1" x14ac:dyDescent="0.35">
      <c r="A93" t="s">
        <v>69</v>
      </c>
    </row>
    <row r="94" spans="1:1" x14ac:dyDescent="0.35">
      <c r="A94" t="s">
        <v>70</v>
      </c>
    </row>
    <row r="95" spans="1:1" x14ac:dyDescent="0.35">
      <c r="A95" t="s">
        <v>71</v>
      </c>
    </row>
    <row r="96" spans="1:1" x14ac:dyDescent="0.35">
      <c r="A96" t="s">
        <v>75</v>
      </c>
    </row>
    <row r="97" spans="1:1" x14ac:dyDescent="0.35">
      <c r="A97" t="s">
        <v>72</v>
      </c>
    </row>
    <row r="98" spans="1:1" x14ac:dyDescent="0.35">
      <c r="A98" t="s">
        <v>76</v>
      </c>
    </row>
    <row r="99" spans="1:1" x14ac:dyDescent="0.35">
      <c r="A99" t="s">
        <v>78</v>
      </c>
    </row>
    <row r="100" spans="1:1" x14ac:dyDescent="0.35">
      <c r="A100" t="s">
        <v>154</v>
      </c>
    </row>
    <row r="101" spans="1:1" x14ac:dyDescent="0.35">
      <c r="A101" t="s">
        <v>77</v>
      </c>
    </row>
    <row r="102" spans="1:1" x14ac:dyDescent="0.35">
      <c r="A102" t="s">
        <v>79</v>
      </c>
    </row>
    <row r="103" spans="1:1" x14ac:dyDescent="0.35">
      <c r="A103" t="s">
        <v>106</v>
      </c>
    </row>
    <row r="104" spans="1:1" x14ac:dyDescent="0.35">
      <c r="A104" t="s">
        <v>80</v>
      </c>
    </row>
    <row r="105" spans="1:1" x14ac:dyDescent="0.35">
      <c r="A105" t="s">
        <v>81</v>
      </c>
    </row>
    <row r="106" spans="1:1" x14ac:dyDescent="0.35">
      <c r="A106" t="s">
        <v>124</v>
      </c>
    </row>
    <row r="107" spans="1:1" x14ac:dyDescent="0.35">
      <c r="A107" t="s">
        <v>73</v>
      </c>
    </row>
    <row r="108" spans="1:1" x14ac:dyDescent="0.35">
      <c r="A108" t="s">
        <v>74</v>
      </c>
    </row>
    <row r="109" spans="1:1" x14ac:dyDescent="0.35">
      <c r="A109" t="s">
        <v>82</v>
      </c>
    </row>
    <row r="110" spans="1:1" x14ac:dyDescent="0.35">
      <c r="A110" t="s">
        <v>83</v>
      </c>
    </row>
    <row r="111" spans="1:1" x14ac:dyDescent="0.35">
      <c r="A111" t="s">
        <v>84</v>
      </c>
    </row>
    <row r="112" spans="1:1" x14ac:dyDescent="0.35">
      <c r="A112" t="s">
        <v>85</v>
      </c>
    </row>
    <row r="113" spans="1:1" x14ac:dyDescent="0.35">
      <c r="A113" t="s">
        <v>86</v>
      </c>
    </row>
    <row r="114" spans="1:1" x14ac:dyDescent="0.35">
      <c r="A114" t="s">
        <v>87</v>
      </c>
    </row>
    <row r="115" spans="1:1" x14ac:dyDescent="0.35">
      <c r="A115" t="s">
        <v>88</v>
      </c>
    </row>
    <row r="116" spans="1:1" x14ac:dyDescent="0.35">
      <c r="A116" t="s">
        <v>89</v>
      </c>
    </row>
    <row r="117" spans="1:1" x14ac:dyDescent="0.35">
      <c r="A117" t="s">
        <v>218</v>
      </c>
    </row>
    <row r="118" spans="1:1" x14ac:dyDescent="0.35">
      <c r="A118" t="s">
        <v>90</v>
      </c>
    </row>
    <row r="119" spans="1:1" x14ac:dyDescent="0.35">
      <c r="A119" t="s">
        <v>91</v>
      </c>
    </row>
    <row r="120" spans="1:1" x14ac:dyDescent="0.35">
      <c r="A120" t="s">
        <v>92</v>
      </c>
    </row>
    <row r="121" spans="1:1" x14ac:dyDescent="0.35">
      <c r="A121" t="s">
        <v>93</v>
      </c>
    </row>
    <row r="122" spans="1:1" x14ac:dyDescent="0.35">
      <c r="A122" t="s">
        <v>94</v>
      </c>
    </row>
    <row r="123" spans="1:1" x14ac:dyDescent="0.35">
      <c r="A123" t="s">
        <v>95</v>
      </c>
    </row>
    <row r="124" spans="1:1" x14ac:dyDescent="0.35">
      <c r="A124" t="s">
        <v>96</v>
      </c>
    </row>
    <row r="125" spans="1:1" x14ac:dyDescent="0.35">
      <c r="A125" t="s">
        <v>97</v>
      </c>
    </row>
    <row r="126" spans="1:1" x14ac:dyDescent="0.35">
      <c r="A126" t="s">
        <v>98</v>
      </c>
    </row>
    <row r="127" spans="1:1" x14ac:dyDescent="0.35">
      <c r="A127" t="s">
        <v>100</v>
      </c>
    </row>
    <row r="128" spans="1:1" x14ac:dyDescent="0.35">
      <c r="A128" t="s">
        <v>103</v>
      </c>
    </row>
    <row r="129" spans="1:1" x14ac:dyDescent="0.35">
      <c r="A129" t="s">
        <v>101</v>
      </c>
    </row>
    <row r="130" spans="1:1" x14ac:dyDescent="0.35">
      <c r="A130" t="s">
        <v>102</v>
      </c>
    </row>
    <row r="131" spans="1:1" x14ac:dyDescent="0.35">
      <c r="A131" t="s">
        <v>104</v>
      </c>
    </row>
    <row r="132" spans="1:1" x14ac:dyDescent="0.35">
      <c r="A132" t="s">
        <v>239</v>
      </c>
    </row>
    <row r="133" spans="1:1" x14ac:dyDescent="0.35">
      <c r="A133" t="s">
        <v>105</v>
      </c>
    </row>
    <row r="134" spans="1:1" x14ac:dyDescent="0.35">
      <c r="A134" t="s">
        <v>107</v>
      </c>
    </row>
    <row r="135" spans="1:1" x14ac:dyDescent="0.35">
      <c r="A135" t="s">
        <v>108</v>
      </c>
    </row>
    <row r="136" spans="1:1" x14ac:dyDescent="0.35">
      <c r="A136" t="s">
        <v>109</v>
      </c>
    </row>
    <row r="137" spans="1:1" x14ac:dyDescent="0.35">
      <c r="A137" t="s">
        <v>136</v>
      </c>
    </row>
    <row r="138" spans="1:1" x14ac:dyDescent="0.35">
      <c r="A138" t="s">
        <v>99</v>
      </c>
    </row>
    <row r="139" spans="1:1" x14ac:dyDescent="0.35">
      <c r="A139" t="s">
        <v>110</v>
      </c>
    </row>
    <row r="140" spans="1:1" x14ac:dyDescent="0.35">
      <c r="A140" t="s">
        <v>111</v>
      </c>
    </row>
    <row r="141" spans="1:1" x14ac:dyDescent="0.35">
      <c r="A141" t="s">
        <v>113</v>
      </c>
    </row>
    <row r="142" spans="1:1" x14ac:dyDescent="0.35">
      <c r="A142" t="s">
        <v>132</v>
      </c>
    </row>
    <row r="143" spans="1:1" x14ac:dyDescent="0.35">
      <c r="A143" t="s">
        <v>133</v>
      </c>
    </row>
    <row r="144" spans="1:1" x14ac:dyDescent="0.35">
      <c r="A144" t="s">
        <v>134</v>
      </c>
    </row>
    <row r="145" spans="1:1" x14ac:dyDescent="0.35">
      <c r="A145" t="s">
        <v>135</v>
      </c>
    </row>
    <row r="146" spans="1:1" x14ac:dyDescent="0.35">
      <c r="A146" t="s">
        <v>137</v>
      </c>
    </row>
    <row r="147" spans="1:1" x14ac:dyDescent="0.35">
      <c r="A147" t="s">
        <v>138</v>
      </c>
    </row>
    <row r="148" spans="1:1" x14ac:dyDescent="0.35">
      <c r="A148" t="s">
        <v>217</v>
      </c>
    </row>
    <row r="149" spans="1:1" x14ac:dyDescent="0.35">
      <c r="A149" t="s">
        <v>139</v>
      </c>
    </row>
    <row r="150" spans="1:1" x14ac:dyDescent="0.35">
      <c r="A150" t="s">
        <v>140</v>
      </c>
    </row>
    <row r="151" spans="1:1" x14ac:dyDescent="0.35">
      <c r="A151" t="s">
        <v>141</v>
      </c>
    </row>
    <row r="152" spans="1:1" x14ac:dyDescent="0.35">
      <c r="A152" t="s">
        <v>142</v>
      </c>
    </row>
    <row r="153" spans="1:1" x14ac:dyDescent="0.35">
      <c r="A153" t="s">
        <v>143</v>
      </c>
    </row>
    <row r="154" spans="1:1" x14ac:dyDescent="0.35">
      <c r="A154" t="s">
        <v>144</v>
      </c>
    </row>
    <row r="155" spans="1:1" x14ac:dyDescent="0.35">
      <c r="A155" t="s">
        <v>145</v>
      </c>
    </row>
    <row r="156" spans="1:1" x14ac:dyDescent="0.35">
      <c r="A156" t="s">
        <v>146</v>
      </c>
    </row>
    <row r="157" spans="1:1" x14ac:dyDescent="0.35">
      <c r="A157" t="s">
        <v>147</v>
      </c>
    </row>
    <row r="158" spans="1:1" x14ac:dyDescent="0.35">
      <c r="A158" t="s">
        <v>148</v>
      </c>
    </row>
    <row r="159" spans="1:1" x14ac:dyDescent="0.35">
      <c r="A159" t="s">
        <v>149</v>
      </c>
    </row>
    <row r="160" spans="1:1" x14ac:dyDescent="0.35">
      <c r="A160" t="s">
        <v>151</v>
      </c>
    </row>
    <row r="161" spans="1:1" x14ac:dyDescent="0.35">
      <c r="A161" t="s">
        <v>152</v>
      </c>
    </row>
    <row r="162" spans="1:1" x14ac:dyDescent="0.35">
      <c r="A162" t="s">
        <v>153</v>
      </c>
    </row>
    <row r="163" spans="1:1" x14ac:dyDescent="0.35">
      <c r="A163" t="s">
        <v>156</v>
      </c>
    </row>
    <row r="164" spans="1:1" x14ac:dyDescent="0.35">
      <c r="A164" t="s">
        <v>157</v>
      </c>
    </row>
    <row r="165" spans="1:1" x14ac:dyDescent="0.35">
      <c r="A165" t="s">
        <v>155</v>
      </c>
    </row>
    <row r="166" spans="1:1" x14ac:dyDescent="0.35">
      <c r="A166" t="s">
        <v>158</v>
      </c>
    </row>
    <row r="167" spans="1:1" x14ac:dyDescent="0.35">
      <c r="A167" t="s">
        <v>159</v>
      </c>
    </row>
    <row r="168" spans="1:1" x14ac:dyDescent="0.35">
      <c r="A168" t="s">
        <v>166</v>
      </c>
    </row>
    <row r="169" spans="1:1" x14ac:dyDescent="0.35">
      <c r="A169" t="s">
        <v>160</v>
      </c>
    </row>
    <row r="170" spans="1:1" x14ac:dyDescent="0.35">
      <c r="A170" t="s">
        <v>161</v>
      </c>
    </row>
    <row r="171" spans="1:1" x14ac:dyDescent="0.35">
      <c r="A171" t="s">
        <v>162</v>
      </c>
    </row>
    <row r="172" spans="1:1" x14ac:dyDescent="0.35">
      <c r="A172" t="s">
        <v>163</v>
      </c>
    </row>
    <row r="173" spans="1:1" x14ac:dyDescent="0.35">
      <c r="A173" t="s">
        <v>164</v>
      </c>
    </row>
    <row r="174" spans="1:1" x14ac:dyDescent="0.35">
      <c r="A174" t="s">
        <v>165</v>
      </c>
    </row>
    <row r="175" spans="1:1" x14ac:dyDescent="0.35">
      <c r="A175" t="s">
        <v>167</v>
      </c>
    </row>
    <row r="176" spans="1:1" x14ac:dyDescent="0.35">
      <c r="A176" t="s">
        <v>168</v>
      </c>
    </row>
    <row r="177" spans="1:1" x14ac:dyDescent="0.35">
      <c r="A177" t="s">
        <v>221</v>
      </c>
    </row>
    <row r="178" spans="1:1" x14ac:dyDescent="0.35">
      <c r="A178" t="s">
        <v>169</v>
      </c>
    </row>
    <row r="179" spans="1:1" x14ac:dyDescent="0.35">
      <c r="A179" t="s">
        <v>171</v>
      </c>
    </row>
    <row r="180" spans="1:1" x14ac:dyDescent="0.35">
      <c r="A180" t="s">
        <v>172</v>
      </c>
    </row>
    <row r="181" spans="1:1" x14ac:dyDescent="0.35">
      <c r="A181" t="s">
        <v>173</v>
      </c>
    </row>
    <row r="182" spans="1:1" x14ac:dyDescent="0.35">
      <c r="A182" t="s">
        <v>174</v>
      </c>
    </row>
    <row r="183" spans="1:1" x14ac:dyDescent="0.35">
      <c r="A183" t="s">
        <v>175</v>
      </c>
    </row>
    <row r="184" spans="1:1" x14ac:dyDescent="0.35">
      <c r="A184" t="s">
        <v>170</v>
      </c>
    </row>
    <row r="185" spans="1:1" x14ac:dyDescent="0.35">
      <c r="A185" t="s">
        <v>176</v>
      </c>
    </row>
    <row r="186" spans="1:1" x14ac:dyDescent="0.35">
      <c r="A186" t="s">
        <v>177</v>
      </c>
    </row>
    <row r="187" spans="1:1" x14ac:dyDescent="0.35">
      <c r="A187" t="s">
        <v>178</v>
      </c>
    </row>
    <row r="188" spans="1:1" x14ac:dyDescent="0.35">
      <c r="A188" t="s">
        <v>181</v>
      </c>
    </row>
    <row r="189" spans="1:1" x14ac:dyDescent="0.35">
      <c r="A189" t="s">
        <v>182</v>
      </c>
    </row>
    <row r="190" spans="1:1" x14ac:dyDescent="0.35">
      <c r="A190" t="s">
        <v>184</v>
      </c>
    </row>
    <row r="191" spans="1:1" x14ac:dyDescent="0.35">
      <c r="A191" t="s">
        <v>187</v>
      </c>
    </row>
    <row r="192" spans="1:1" x14ac:dyDescent="0.35">
      <c r="A192" t="s">
        <v>186</v>
      </c>
    </row>
    <row r="193" spans="1:1" x14ac:dyDescent="0.35">
      <c r="A193" t="s">
        <v>189</v>
      </c>
    </row>
    <row r="194" spans="1:1" x14ac:dyDescent="0.35">
      <c r="A194" t="s">
        <v>194</v>
      </c>
    </row>
    <row r="195" spans="1:1" x14ac:dyDescent="0.35">
      <c r="A195" t="s">
        <v>195</v>
      </c>
    </row>
    <row r="196" spans="1:1" x14ac:dyDescent="0.35">
      <c r="A196" t="s">
        <v>185</v>
      </c>
    </row>
    <row r="197" spans="1:1" x14ac:dyDescent="0.35">
      <c r="A197" t="s">
        <v>200</v>
      </c>
    </row>
    <row r="198" spans="1:1" x14ac:dyDescent="0.35">
      <c r="A198" t="s">
        <v>199</v>
      </c>
    </row>
    <row r="199" spans="1:1" x14ac:dyDescent="0.35">
      <c r="A199" t="s">
        <v>212</v>
      </c>
    </row>
    <row r="200" spans="1:1" x14ac:dyDescent="0.35">
      <c r="A200" t="s">
        <v>203</v>
      </c>
    </row>
    <row r="201" spans="1:1" x14ac:dyDescent="0.35">
      <c r="A201" t="s">
        <v>204</v>
      </c>
    </row>
    <row r="202" spans="1:1" x14ac:dyDescent="0.35">
      <c r="A202" t="s">
        <v>205</v>
      </c>
    </row>
    <row r="203" spans="1:1" x14ac:dyDescent="0.35">
      <c r="A203" t="s">
        <v>206</v>
      </c>
    </row>
    <row r="204" spans="1:1" x14ac:dyDescent="0.35">
      <c r="A204" t="s">
        <v>208</v>
      </c>
    </row>
    <row r="205" spans="1:1" x14ac:dyDescent="0.35">
      <c r="A205" t="s">
        <v>209</v>
      </c>
    </row>
    <row r="206" spans="1:1" x14ac:dyDescent="0.35">
      <c r="A206" t="s">
        <v>210</v>
      </c>
    </row>
    <row r="207" spans="1:1" x14ac:dyDescent="0.35">
      <c r="A207" t="s">
        <v>211</v>
      </c>
    </row>
    <row r="208" spans="1:1" x14ac:dyDescent="0.35">
      <c r="A208" t="s">
        <v>213</v>
      </c>
    </row>
    <row r="209" spans="1:1" x14ac:dyDescent="0.35">
      <c r="A209" t="s">
        <v>214</v>
      </c>
    </row>
    <row r="210" spans="1:1" x14ac:dyDescent="0.35">
      <c r="A210" t="s">
        <v>215</v>
      </c>
    </row>
    <row r="211" spans="1:1" x14ac:dyDescent="0.35">
      <c r="A211" t="s">
        <v>216</v>
      </c>
    </row>
    <row r="212" spans="1:1" x14ac:dyDescent="0.35">
      <c r="A212" t="s">
        <v>220</v>
      </c>
    </row>
    <row r="213" spans="1:1" x14ac:dyDescent="0.35">
      <c r="A213" t="s">
        <v>219</v>
      </c>
    </row>
    <row r="214" spans="1:1" x14ac:dyDescent="0.35">
      <c r="A214" t="s">
        <v>223</v>
      </c>
    </row>
    <row r="215" spans="1:1" x14ac:dyDescent="0.35">
      <c r="A215" t="s">
        <v>179</v>
      </c>
    </row>
    <row r="216" spans="1:1" x14ac:dyDescent="0.35">
      <c r="A216" t="s">
        <v>180</v>
      </c>
    </row>
    <row r="217" spans="1:1" x14ac:dyDescent="0.35">
      <c r="A217" t="s">
        <v>224</v>
      </c>
    </row>
    <row r="218" spans="1:1" x14ac:dyDescent="0.35">
      <c r="A218" t="s">
        <v>183</v>
      </c>
    </row>
    <row r="219" spans="1:1" x14ac:dyDescent="0.35">
      <c r="A219" t="s">
        <v>225</v>
      </c>
    </row>
    <row r="220" spans="1:1" x14ac:dyDescent="0.35">
      <c r="A220" t="s">
        <v>188</v>
      </c>
    </row>
    <row r="221" spans="1:1" x14ac:dyDescent="0.35">
      <c r="A221" t="s">
        <v>190</v>
      </c>
    </row>
    <row r="222" spans="1:1" x14ac:dyDescent="0.35">
      <c r="A222" t="s">
        <v>197</v>
      </c>
    </row>
    <row r="223" spans="1:1" x14ac:dyDescent="0.35">
      <c r="A223" t="s">
        <v>196</v>
      </c>
    </row>
    <row r="224" spans="1:1" x14ac:dyDescent="0.35">
      <c r="A224" t="s">
        <v>226</v>
      </c>
    </row>
    <row r="225" spans="1:1" x14ac:dyDescent="0.35">
      <c r="A225" t="s">
        <v>227</v>
      </c>
    </row>
    <row r="226" spans="1:1" x14ac:dyDescent="0.35">
      <c r="A226" t="s">
        <v>228</v>
      </c>
    </row>
    <row r="227" spans="1:1" x14ac:dyDescent="0.35">
      <c r="A227" t="s">
        <v>236</v>
      </c>
    </row>
    <row r="228" spans="1:1" x14ac:dyDescent="0.35">
      <c r="A228" t="s">
        <v>229</v>
      </c>
    </row>
    <row r="229" spans="1:1" x14ac:dyDescent="0.35">
      <c r="A229" t="s">
        <v>230</v>
      </c>
    </row>
    <row r="230" spans="1:1" x14ac:dyDescent="0.35">
      <c r="A230" t="s">
        <v>231</v>
      </c>
    </row>
    <row r="231" spans="1:1" x14ac:dyDescent="0.35">
      <c r="A231" t="s">
        <v>232</v>
      </c>
    </row>
    <row r="232" spans="1:1" x14ac:dyDescent="0.35">
      <c r="A232" t="s">
        <v>233</v>
      </c>
    </row>
    <row r="233" spans="1:1" x14ac:dyDescent="0.35">
      <c r="A233" t="s">
        <v>234</v>
      </c>
    </row>
    <row r="234" spans="1:1" x14ac:dyDescent="0.35">
      <c r="A234" t="s">
        <v>235</v>
      </c>
    </row>
    <row r="235" spans="1:1" x14ac:dyDescent="0.35">
      <c r="A235" t="s">
        <v>237</v>
      </c>
    </row>
    <row r="236" spans="1:1" x14ac:dyDescent="0.35">
      <c r="A236" t="s">
        <v>238</v>
      </c>
    </row>
    <row r="237" spans="1:1" x14ac:dyDescent="0.35">
      <c r="A237" t="s">
        <v>240</v>
      </c>
    </row>
    <row r="238" spans="1:1" x14ac:dyDescent="0.35">
      <c r="A238" t="s">
        <v>241</v>
      </c>
    </row>
    <row r="239" spans="1:1" x14ac:dyDescent="0.35">
      <c r="A239" t="s">
        <v>244</v>
      </c>
    </row>
    <row r="240" spans="1:1" x14ac:dyDescent="0.35">
      <c r="A240" t="s">
        <v>191</v>
      </c>
    </row>
    <row r="241" spans="1:1" x14ac:dyDescent="0.35">
      <c r="A241" t="s">
        <v>198</v>
      </c>
    </row>
    <row r="242" spans="1:1" x14ac:dyDescent="0.35">
      <c r="A242" t="s">
        <v>245</v>
      </c>
    </row>
    <row r="243" spans="1:1" x14ac:dyDescent="0.35">
      <c r="A243" t="s">
        <v>201</v>
      </c>
    </row>
    <row r="244" spans="1:1" x14ac:dyDescent="0.35">
      <c r="A244" t="s">
        <v>246</v>
      </c>
    </row>
    <row r="245" spans="1:1" x14ac:dyDescent="0.35">
      <c r="A245" t="s">
        <v>247</v>
      </c>
    </row>
    <row r="246" spans="1:1" x14ac:dyDescent="0.35">
      <c r="A246" t="s">
        <v>249</v>
      </c>
    </row>
    <row r="247" spans="1:1" x14ac:dyDescent="0.35">
      <c r="A247" t="s">
        <v>248</v>
      </c>
    </row>
    <row r="248" spans="1:1" x14ac:dyDescent="0.35">
      <c r="A248" t="s">
        <v>250</v>
      </c>
    </row>
    <row r="249" spans="1:1" x14ac:dyDescent="0.35">
      <c r="A249" t="s">
        <v>251</v>
      </c>
    </row>
    <row r="250" spans="1:1" x14ac:dyDescent="0.35">
      <c r="A250" t="s">
        <v>242</v>
      </c>
    </row>
    <row r="251" spans="1:1" x14ac:dyDescent="0.35">
      <c r="A251" t="s">
        <v>252</v>
      </c>
    </row>
    <row r="252" spans="1:1" x14ac:dyDescent="0.35">
      <c r="A252" t="s">
        <v>192</v>
      </c>
    </row>
    <row r="253" spans="1:1" x14ac:dyDescent="0.35">
      <c r="A253" t="s">
        <v>253</v>
      </c>
    </row>
    <row r="254" spans="1:1" x14ac:dyDescent="0.35">
      <c r="A254" t="s">
        <v>259</v>
      </c>
    </row>
    <row r="255" spans="1:1" x14ac:dyDescent="0.35">
      <c r="A255" t="s">
        <v>255</v>
      </c>
    </row>
    <row r="256" spans="1:1" x14ac:dyDescent="0.35">
      <c r="A256" t="s">
        <v>202</v>
      </c>
    </row>
    <row r="257" spans="1:1" x14ac:dyDescent="0.35">
      <c r="A257" t="s">
        <v>256</v>
      </c>
    </row>
    <row r="258" spans="1:1" x14ac:dyDescent="0.35">
      <c r="A258" t="s">
        <v>257</v>
      </c>
    </row>
    <row r="259" spans="1:1" x14ac:dyDescent="0.35">
      <c r="A259" t="s">
        <v>258</v>
      </c>
    </row>
    <row r="260" spans="1:1" x14ac:dyDescent="0.35">
      <c r="A260" t="s">
        <v>243</v>
      </c>
    </row>
    <row r="261" spans="1:1" x14ac:dyDescent="0.35">
      <c r="A261" t="s">
        <v>193</v>
      </c>
    </row>
    <row r="262" spans="1:1" x14ac:dyDescent="0.35">
      <c r="A262" t="s">
        <v>254</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CTTComparison</vt:lpstr>
      <vt:lpstr>Outline</vt:lpstr>
      <vt:lpstr>Setup</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2020-12-17T03:42:36Z</dcterms:modified>
</cp:coreProperties>
</file>