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ropbox\3D\KSP\kiwiTechTree\Source\"/>
    </mc:Choice>
  </mc:AlternateContent>
  <xr:revisionPtr revIDLastSave="0" documentId="13_ncr:1_{A201F3C8-6BD5-4C32-804A-7A70AD448763}" xr6:coauthVersionLast="45" xr6:coauthVersionMax="45" xr10:uidLastSave="{00000000-0000-0000-0000-000000000000}"/>
  <bookViews>
    <workbookView xWindow="14410" yWindow="20" windowWidth="24000" windowHeight="10780" activeTab="2" xr2:uid="{60B31522-CCDD-4E30-A4CA-BDEAEB821CD0}"/>
  </bookViews>
  <sheets>
    <sheet name="CTTComparison" sheetId="3" r:id="rId1"/>
    <sheet name="Outline" sheetId="1" r:id="rId2"/>
    <sheet name="Setup" sheetId="2" r:id="rId3"/>
    <sheet name="id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4" i="2" l="1" a="1"/>
  <c r="D74" i="2" s="1"/>
  <c r="D34" i="3" l="1"/>
  <c r="D32" i="3"/>
  <c r="D30" i="3"/>
  <c r="D28" i="3"/>
  <c r="D26" i="3"/>
  <c r="D24" i="3"/>
  <c r="D22" i="3"/>
  <c r="D20" i="3"/>
  <c r="D18" i="3"/>
  <c r="D16" i="3"/>
  <c r="D14" i="3"/>
  <c r="D12" i="3"/>
  <c r="D10" i="3"/>
  <c r="D33" i="3"/>
  <c r="D31" i="3"/>
  <c r="D29" i="3"/>
  <c r="D27" i="3"/>
  <c r="D25" i="3"/>
  <c r="D23" i="3"/>
  <c r="C293" i="1"/>
  <c r="E293" i="1" s="1"/>
  <c r="A264" i="1"/>
  <c r="A265" i="1"/>
  <c r="A266" i="1"/>
  <c r="A267" i="1"/>
  <c r="C267" i="1" s="1"/>
  <c r="E267" i="1" s="1"/>
  <c r="A268" i="1"/>
  <c r="B268" i="1" s="1"/>
  <c r="D268" i="1" s="1"/>
  <c r="A269" i="1"/>
  <c r="B269" i="1" s="1"/>
  <c r="D269" i="1" s="1"/>
  <c r="A270" i="1"/>
  <c r="B270" i="1" s="1"/>
  <c r="D270" i="1" s="1"/>
  <c r="A271" i="1"/>
  <c r="B271" i="1" s="1"/>
  <c r="D271" i="1" s="1"/>
  <c r="A272" i="1"/>
  <c r="C272" i="1" s="1"/>
  <c r="E272" i="1" s="1"/>
  <c r="A273" i="1"/>
  <c r="C273" i="1" s="1"/>
  <c r="E273" i="1" s="1"/>
  <c r="A274" i="1"/>
  <c r="B274" i="1" s="1"/>
  <c r="D274" i="1" s="1"/>
  <c r="A275" i="1"/>
  <c r="C275" i="1" s="1"/>
  <c r="E275" i="1" s="1"/>
  <c r="A276" i="1"/>
  <c r="B276" i="1" s="1"/>
  <c r="D276" i="1" s="1"/>
  <c r="A277" i="1"/>
  <c r="B277" i="1" s="1"/>
  <c r="D277" i="1" s="1"/>
  <c r="A278" i="1"/>
  <c r="B278" i="1" s="1"/>
  <c r="D278" i="1" s="1"/>
  <c r="A279" i="1"/>
  <c r="C279" i="1" s="1"/>
  <c r="E279" i="1" s="1"/>
  <c r="A280" i="1"/>
  <c r="B280" i="1" s="1"/>
  <c r="D280" i="1" s="1"/>
  <c r="A281" i="1"/>
  <c r="B281" i="1" s="1"/>
  <c r="D281" i="1" s="1"/>
  <c r="A282" i="1"/>
  <c r="B282" i="1" s="1"/>
  <c r="D282" i="1" s="1"/>
  <c r="A283" i="1"/>
  <c r="B283" i="1" s="1"/>
  <c r="D283" i="1" s="1"/>
  <c r="A284" i="1"/>
  <c r="C284" i="1" s="1"/>
  <c r="E284" i="1" s="1"/>
  <c r="A285" i="1"/>
  <c r="C285" i="1" s="1"/>
  <c r="E285" i="1" s="1"/>
  <c r="A286" i="1"/>
  <c r="B286" i="1" s="1"/>
  <c r="D286" i="1" s="1"/>
  <c r="A287" i="1"/>
  <c r="B287" i="1" s="1"/>
  <c r="D287" i="1" s="1"/>
  <c r="A288" i="1"/>
  <c r="B288" i="1" s="1"/>
  <c r="D288" i="1" s="1"/>
  <c r="A289" i="1"/>
  <c r="B289" i="1" s="1"/>
  <c r="D289" i="1" s="1"/>
  <c r="A290" i="1"/>
  <c r="B290" i="1" s="1"/>
  <c r="D290" i="1" s="1"/>
  <c r="A291" i="1"/>
  <c r="C291" i="1" s="1"/>
  <c r="E291" i="1" s="1"/>
  <c r="A292" i="1"/>
  <c r="B292" i="1" s="1"/>
  <c r="D292" i="1" s="1"/>
  <c r="A293" i="1"/>
  <c r="B293" i="1" s="1"/>
  <c r="D293" i="1" s="1"/>
  <c r="A294" i="1"/>
  <c r="B294" i="1" s="1"/>
  <c r="D294" i="1" s="1"/>
  <c r="A295" i="1"/>
  <c r="B295" i="1" s="1"/>
  <c r="D295" i="1" s="1"/>
  <c r="A296" i="1"/>
  <c r="B296" i="1" s="1"/>
  <c r="D296" i="1" s="1"/>
  <c r="A297" i="1"/>
  <c r="C297" i="1" s="1"/>
  <c r="E297" i="1" s="1"/>
  <c r="A298" i="1"/>
  <c r="B298" i="1" s="1"/>
  <c r="D298" i="1" s="1"/>
  <c r="A299" i="1"/>
  <c r="B299" i="1" s="1"/>
  <c r="D299" i="1" s="1"/>
  <c r="A300" i="1"/>
  <c r="B300" i="1" s="1"/>
  <c r="D300" i="1" s="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3" i="1"/>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 i="2"/>
  <c r="C269" i="1" l="1"/>
  <c r="E269" i="1" s="1"/>
  <c r="B284" i="1"/>
  <c r="D284" i="1" s="1"/>
  <c r="C283" i="1"/>
  <c r="E283" i="1" s="1"/>
  <c r="C282" i="1"/>
  <c r="E282" i="1" s="1"/>
  <c r="C300" i="1"/>
  <c r="E300" i="1" s="1"/>
  <c r="C296" i="1"/>
  <c r="E296" i="1" s="1"/>
  <c r="C281" i="1"/>
  <c r="E281" i="1" s="1"/>
  <c r="B272" i="1"/>
  <c r="D272" i="1" s="1"/>
  <c r="C295" i="1"/>
  <c r="E295" i="1" s="1"/>
  <c r="C271" i="1"/>
  <c r="E271" i="1" s="1"/>
  <c r="C294" i="1"/>
  <c r="E294" i="1" s="1"/>
  <c r="C270" i="1"/>
  <c r="E270" i="1" s="1"/>
  <c r="B297" i="1"/>
  <c r="D297" i="1" s="1"/>
  <c r="B291" i="1"/>
  <c r="D291" i="1" s="1"/>
  <c r="B285" i="1"/>
  <c r="D285" i="1" s="1"/>
  <c r="B279" i="1"/>
  <c r="D279" i="1" s="1"/>
  <c r="B273" i="1"/>
  <c r="D273" i="1" s="1"/>
  <c r="B267" i="1"/>
  <c r="D267" i="1" s="1"/>
  <c r="C290" i="1"/>
  <c r="E290" i="1" s="1"/>
  <c r="C278" i="1"/>
  <c r="E278" i="1" s="1"/>
  <c r="C289" i="1"/>
  <c r="E289" i="1" s="1"/>
  <c r="C277" i="1"/>
  <c r="E277" i="1" s="1"/>
  <c r="C288" i="1"/>
  <c r="E288" i="1" s="1"/>
  <c r="C276" i="1"/>
  <c r="E276" i="1" s="1"/>
  <c r="C299" i="1"/>
  <c r="E299" i="1" s="1"/>
  <c r="C287" i="1"/>
  <c r="E287" i="1" s="1"/>
  <c r="B275" i="1"/>
  <c r="C298" i="1"/>
  <c r="E298" i="1" s="1"/>
  <c r="C292" i="1"/>
  <c r="E292" i="1" s="1"/>
  <c r="C286" i="1"/>
  <c r="E286" i="1" s="1"/>
  <c r="C280" i="1"/>
  <c r="E280" i="1" s="1"/>
  <c r="C274" i="1"/>
  <c r="E274" i="1" s="1"/>
  <c r="C268" i="1"/>
  <c r="E268" i="1" s="1"/>
  <c r="B2" i="4" a="1"/>
  <c r="B2" i="4" s="1"/>
  <c r="I34" i="3"/>
  <c r="I33" i="3"/>
  <c r="I32" i="3"/>
  <c r="I31" i="3"/>
  <c r="I30" i="3"/>
  <c r="I29" i="3"/>
  <c r="I28" i="3"/>
  <c r="I27" i="3"/>
  <c r="I26" i="3"/>
  <c r="I25" i="3"/>
  <c r="I24" i="3"/>
  <c r="I23" i="3"/>
  <c r="I22" i="3"/>
  <c r="I21" i="3"/>
  <c r="I20" i="3"/>
  <c r="I19" i="3"/>
  <c r="I18" i="3"/>
  <c r="I17" i="3"/>
  <c r="I16" i="3"/>
  <c r="I15" i="3"/>
  <c r="I14" i="3"/>
  <c r="I13" i="3"/>
  <c r="I12" i="3"/>
  <c r="I11" i="3"/>
  <c r="I10" i="3"/>
  <c r="I9" i="3"/>
  <c r="I8" i="3"/>
  <c r="I7" i="3"/>
  <c r="J7" i="3" s="1"/>
  <c r="J8" i="3" s="1"/>
  <c r="J9" i="3" s="1"/>
  <c r="J10" i="3" s="1"/>
  <c r="J11" i="3" s="1"/>
  <c r="J12" i="3" s="1"/>
  <c r="J13" i="3" s="1"/>
  <c r="J14" i="3" s="1"/>
  <c r="J15" i="3" s="1"/>
  <c r="J16" i="3" s="1"/>
  <c r="J17" i="3" s="1"/>
  <c r="J18" i="3" s="1"/>
  <c r="J19" i="3" s="1"/>
  <c r="J20" i="3" s="1"/>
  <c r="J21" i="3" s="1"/>
  <c r="J22" i="3" s="1"/>
  <c r="J23" i="3" s="1"/>
  <c r="J24" i="3" s="1"/>
  <c r="J25" i="3" s="1"/>
  <c r="J26" i="3" s="1"/>
  <c r="J27" i="3" s="1"/>
  <c r="J28" i="3" s="1"/>
  <c r="J29" i="3" s="1"/>
  <c r="J30" i="3" s="1"/>
  <c r="J31" i="3" s="1"/>
  <c r="J32" i="3" s="1"/>
  <c r="J33" i="3" s="1"/>
  <c r="J34" i="3" s="1"/>
  <c r="D275" i="1" l="1"/>
  <c r="C19" i="1"/>
  <c r="B19" i="1"/>
  <c r="B19" i="2" l="1"/>
  <c r="D19" i="1"/>
  <c r="C19" i="2"/>
  <c r="E19" i="1"/>
  <c r="B107" i="1"/>
  <c r="C107" i="1"/>
  <c r="B108" i="1"/>
  <c r="C108" i="1"/>
  <c r="B109" i="1"/>
  <c r="C109" i="1"/>
  <c r="B110" i="1"/>
  <c r="C110" i="1"/>
  <c r="B3" i="1"/>
  <c r="B4" i="1"/>
  <c r="B5" i="1"/>
  <c r="B6" i="1"/>
  <c r="B7" i="1"/>
  <c r="B8" i="1"/>
  <c r="B9" i="1"/>
  <c r="B10" i="1"/>
  <c r="B11" i="1"/>
  <c r="B12" i="1"/>
  <c r="B13" i="1"/>
  <c r="B14" i="1"/>
  <c r="B15" i="1"/>
  <c r="B16" i="1"/>
  <c r="B17" i="1"/>
  <c r="B18"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D264" i="1" s="1"/>
  <c r="B265" i="1"/>
  <c r="D265" i="1" s="1"/>
  <c r="B266" i="1"/>
  <c r="C87" i="1"/>
  <c r="C86" i="1"/>
  <c r="C62" i="1"/>
  <c r="C61" i="1"/>
  <c r="D266" i="1" l="1"/>
  <c r="C18" i="3"/>
  <c r="E18" i="3" s="1"/>
  <c r="C25" i="3"/>
  <c r="C13" i="3"/>
  <c r="C16" i="3"/>
  <c r="C8" i="3"/>
  <c r="E8" i="3" s="1"/>
  <c r="C10" i="3"/>
  <c r="C34" i="3"/>
  <c r="C29" i="3"/>
  <c r="C21" i="3"/>
  <c r="E21" i="3" s="1"/>
  <c r="C19" i="3"/>
  <c r="E19" i="3" s="1"/>
  <c r="C22" i="3"/>
  <c r="E22" i="3" s="1"/>
  <c r="C17" i="3"/>
  <c r="C24" i="3"/>
  <c r="E24" i="3" s="1"/>
  <c r="C9" i="3"/>
  <c r="C15" i="3"/>
  <c r="C7" i="3"/>
  <c r="C5" i="3"/>
  <c r="E5" i="3" s="1"/>
  <c r="C12" i="3"/>
  <c r="C33" i="3"/>
  <c r="C28" i="3"/>
  <c r="E28" i="3" s="1"/>
  <c r="C6" i="3"/>
  <c r="E6" i="3" s="1"/>
  <c r="C30" i="3"/>
  <c r="E30" i="3" s="1"/>
  <c r="C23" i="3"/>
  <c r="E23" i="3" s="1"/>
  <c r="C32" i="3"/>
  <c r="C4" i="3"/>
  <c r="E4" i="3" s="1"/>
  <c r="C11" i="3"/>
  <c r="C20" i="3"/>
  <c r="E20" i="3" s="1"/>
  <c r="C27" i="3"/>
  <c r="E27" i="3" s="1"/>
  <c r="C31" i="3"/>
  <c r="C26" i="3"/>
  <c r="E26" i="3" s="1"/>
  <c r="C14" i="3"/>
  <c r="E14" i="3" s="1"/>
  <c r="O19" i="2"/>
  <c r="E25" i="3"/>
  <c r="E7" i="3"/>
  <c r="F7" i="3" s="1"/>
  <c r="E15" i="3"/>
  <c r="E13" i="3"/>
  <c r="E17" i="3"/>
  <c r="E11" i="3"/>
  <c r="C3" i="3"/>
  <c r="B258" i="2"/>
  <c r="D258" i="1"/>
  <c r="B150" i="2"/>
  <c r="D150" i="1"/>
  <c r="B172" i="2"/>
  <c r="D172" i="1"/>
  <c r="B260" i="2"/>
  <c r="D260" i="1"/>
  <c r="B259" i="2"/>
  <c r="D259" i="1"/>
  <c r="B247" i="2"/>
  <c r="D247" i="1"/>
  <c r="B235" i="2"/>
  <c r="D235" i="1"/>
  <c r="B223" i="2"/>
  <c r="D223" i="1"/>
  <c r="B211" i="2"/>
  <c r="D211" i="1"/>
  <c r="B199" i="2"/>
  <c r="D199" i="1"/>
  <c r="B187" i="2"/>
  <c r="D187" i="1"/>
  <c r="B175" i="2"/>
  <c r="D175" i="1"/>
  <c r="B163" i="2"/>
  <c r="D163" i="1"/>
  <c r="B151" i="2"/>
  <c r="D151" i="1"/>
  <c r="B139" i="2"/>
  <c r="D139" i="1"/>
  <c r="B127" i="2"/>
  <c r="D127" i="1"/>
  <c r="B115" i="2"/>
  <c r="D115" i="1"/>
  <c r="B99" i="2"/>
  <c r="D99" i="1"/>
  <c r="B87" i="2"/>
  <c r="D87" i="1"/>
  <c r="B75" i="2"/>
  <c r="D75" i="1"/>
  <c r="B63" i="2"/>
  <c r="D63" i="1"/>
  <c r="B51" i="2"/>
  <c r="D51" i="1"/>
  <c r="B39" i="2"/>
  <c r="D39" i="1"/>
  <c r="B27" i="2"/>
  <c r="D27" i="1"/>
  <c r="B14" i="2"/>
  <c r="D14" i="1"/>
  <c r="C110" i="2"/>
  <c r="E110" i="1"/>
  <c r="B222" i="2"/>
  <c r="D222" i="1"/>
  <c r="B138" i="2"/>
  <c r="D138" i="1"/>
  <c r="B126" i="2"/>
  <c r="D126" i="1"/>
  <c r="B114" i="2"/>
  <c r="D114" i="1"/>
  <c r="B98" i="2"/>
  <c r="D98" i="1"/>
  <c r="B86" i="2"/>
  <c r="D86" i="1"/>
  <c r="B74" i="2"/>
  <c r="D74" i="1"/>
  <c r="B62" i="2"/>
  <c r="D62" i="1"/>
  <c r="B50" i="2"/>
  <c r="D50" i="1"/>
  <c r="B38" i="2"/>
  <c r="D38" i="1"/>
  <c r="B26" i="2"/>
  <c r="D26" i="1"/>
  <c r="B13" i="2"/>
  <c r="D13" i="1"/>
  <c r="B110" i="2"/>
  <c r="D110" i="1"/>
  <c r="B186" i="2"/>
  <c r="D186" i="1"/>
  <c r="C62" i="2"/>
  <c r="E62" i="1"/>
  <c r="B257" i="2"/>
  <c r="D257" i="1"/>
  <c r="B245" i="2"/>
  <c r="D245" i="1"/>
  <c r="B233" i="2"/>
  <c r="D233" i="1"/>
  <c r="B221" i="2"/>
  <c r="D221" i="1"/>
  <c r="B209" i="2"/>
  <c r="D209" i="1"/>
  <c r="B197" i="2"/>
  <c r="D197" i="1"/>
  <c r="B185" i="2"/>
  <c r="D185" i="1"/>
  <c r="B173" i="2"/>
  <c r="D173" i="1"/>
  <c r="B161" i="2"/>
  <c r="D161" i="1"/>
  <c r="B149" i="2"/>
  <c r="D149" i="1"/>
  <c r="B137" i="2"/>
  <c r="D137" i="1"/>
  <c r="B125" i="2"/>
  <c r="D125" i="1"/>
  <c r="B113" i="2"/>
  <c r="D113" i="1"/>
  <c r="B97" i="2"/>
  <c r="D97" i="1"/>
  <c r="B85" i="2"/>
  <c r="D85" i="1"/>
  <c r="B73" i="2"/>
  <c r="D73" i="1"/>
  <c r="B61" i="2"/>
  <c r="D61" i="1"/>
  <c r="B49" i="2"/>
  <c r="D49" i="1"/>
  <c r="B37" i="2"/>
  <c r="D37" i="1"/>
  <c r="B25" i="2"/>
  <c r="D25" i="1"/>
  <c r="B12" i="2"/>
  <c r="D12" i="1"/>
  <c r="C109" i="2"/>
  <c r="E109" i="1"/>
  <c r="B136" i="2"/>
  <c r="D136" i="1"/>
  <c r="B124" i="2"/>
  <c r="D124" i="1"/>
  <c r="B112" i="2"/>
  <c r="D112" i="1"/>
  <c r="B96" i="2"/>
  <c r="D96" i="1"/>
  <c r="B84" i="2"/>
  <c r="D84" i="1"/>
  <c r="B72" i="2"/>
  <c r="D72" i="1"/>
  <c r="B60" i="2"/>
  <c r="D60" i="1"/>
  <c r="B48" i="2"/>
  <c r="D48" i="1"/>
  <c r="B36" i="2"/>
  <c r="D36" i="1"/>
  <c r="B24" i="2"/>
  <c r="D24" i="1"/>
  <c r="B11" i="2"/>
  <c r="D11" i="1"/>
  <c r="B109" i="2"/>
  <c r="D109" i="1"/>
  <c r="B234" i="2"/>
  <c r="D234" i="1"/>
  <c r="B256" i="2"/>
  <c r="D256" i="1"/>
  <c r="B160" i="2"/>
  <c r="D160" i="1"/>
  <c r="C87" i="2"/>
  <c r="E87" i="1"/>
  <c r="B255" i="2"/>
  <c r="D255" i="1"/>
  <c r="B243" i="2"/>
  <c r="D243" i="1"/>
  <c r="B231" i="2"/>
  <c r="D231" i="1"/>
  <c r="B219" i="2"/>
  <c r="D219" i="1"/>
  <c r="B207" i="2"/>
  <c r="D207" i="1"/>
  <c r="B195" i="2"/>
  <c r="D195" i="1"/>
  <c r="B183" i="2"/>
  <c r="D183" i="1"/>
  <c r="B171" i="2"/>
  <c r="D171" i="1"/>
  <c r="B159" i="2"/>
  <c r="D159" i="1"/>
  <c r="B147" i="2"/>
  <c r="D147" i="1"/>
  <c r="B135" i="2"/>
  <c r="D135" i="1"/>
  <c r="B123" i="2"/>
  <c r="D123" i="1"/>
  <c r="B111" i="2"/>
  <c r="D111" i="1"/>
  <c r="B95" i="2"/>
  <c r="D95" i="1"/>
  <c r="B83" i="2"/>
  <c r="D83" i="1"/>
  <c r="B71" i="2"/>
  <c r="D71" i="1"/>
  <c r="B59" i="2"/>
  <c r="D59" i="1"/>
  <c r="B47" i="2"/>
  <c r="D47" i="1"/>
  <c r="B35" i="2"/>
  <c r="D35" i="1"/>
  <c r="B23" i="2"/>
  <c r="D23" i="1"/>
  <c r="B10" i="2"/>
  <c r="D10" i="1"/>
  <c r="C108" i="2"/>
  <c r="E108" i="1"/>
  <c r="B198" i="2"/>
  <c r="D198" i="1"/>
  <c r="B220" i="2"/>
  <c r="D220" i="1"/>
  <c r="B148" i="2"/>
  <c r="D148" i="1"/>
  <c r="B254" i="2"/>
  <c r="D254" i="1"/>
  <c r="B242" i="2"/>
  <c r="D242" i="1"/>
  <c r="B230" i="2"/>
  <c r="D230" i="1"/>
  <c r="B218" i="2"/>
  <c r="D218" i="1"/>
  <c r="B206" i="2"/>
  <c r="D206" i="1"/>
  <c r="B194" i="2"/>
  <c r="D194" i="1"/>
  <c r="B182" i="2"/>
  <c r="D182" i="1"/>
  <c r="B170" i="2"/>
  <c r="D170" i="1"/>
  <c r="B158" i="2"/>
  <c r="D158" i="1"/>
  <c r="B146" i="2"/>
  <c r="D146" i="1"/>
  <c r="B134" i="2"/>
  <c r="D134" i="1"/>
  <c r="B122" i="2"/>
  <c r="D122" i="1"/>
  <c r="B106" i="2"/>
  <c r="D106" i="1"/>
  <c r="B94" i="2"/>
  <c r="D94" i="1"/>
  <c r="B82" i="2"/>
  <c r="D82" i="1"/>
  <c r="B70" i="2"/>
  <c r="D70" i="1"/>
  <c r="B58" i="2"/>
  <c r="D58" i="1"/>
  <c r="B46" i="2"/>
  <c r="D46" i="1"/>
  <c r="B34" i="2"/>
  <c r="D34" i="1"/>
  <c r="B22" i="2"/>
  <c r="D22" i="1"/>
  <c r="B9" i="2"/>
  <c r="D9" i="1"/>
  <c r="B108" i="2"/>
  <c r="D108" i="1"/>
  <c r="B193" i="2"/>
  <c r="D193" i="1"/>
  <c r="B181" i="2"/>
  <c r="D181" i="1"/>
  <c r="B169" i="2"/>
  <c r="D169" i="1"/>
  <c r="B157" i="2"/>
  <c r="D157" i="1"/>
  <c r="B145" i="2"/>
  <c r="D145" i="1"/>
  <c r="B133" i="2"/>
  <c r="D133" i="1"/>
  <c r="B121" i="2"/>
  <c r="D121" i="1"/>
  <c r="B105" i="2"/>
  <c r="D105" i="1"/>
  <c r="B93" i="2"/>
  <c r="D93" i="1"/>
  <c r="B81" i="2"/>
  <c r="D81" i="1"/>
  <c r="B69" i="2"/>
  <c r="D69" i="1"/>
  <c r="B57" i="2"/>
  <c r="D57" i="1"/>
  <c r="B45" i="2"/>
  <c r="D45" i="1"/>
  <c r="B33" i="2"/>
  <c r="D33" i="1"/>
  <c r="B21" i="2"/>
  <c r="D21" i="1"/>
  <c r="B8" i="2"/>
  <c r="D8" i="1"/>
  <c r="C107" i="2"/>
  <c r="E107" i="1"/>
  <c r="C61" i="2"/>
  <c r="E61" i="1"/>
  <c r="B162" i="2"/>
  <c r="D162" i="1"/>
  <c r="B184" i="2"/>
  <c r="D184" i="1"/>
  <c r="B217" i="2"/>
  <c r="D217" i="1"/>
  <c r="B240" i="2"/>
  <c r="D240" i="1"/>
  <c r="B228" i="2"/>
  <c r="D228" i="1"/>
  <c r="B216" i="2"/>
  <c r="D216" i="1"/>
  <c r="B204" i="2"/>
  <c r="D204" i="1"/>
  <c r="B192" i="2"/>
  <c r="D192" i="1"/>
  <c r="B180" i="2"/>
  <c r="D180" i="1"/>
  <c r="B168" i="2"/>
  <c r="D168" i="1"/>
  <c r="B156" i="2"/>
  <c r="D156" i="1"/>
  <c r="B144" i="2"/>
  <c r="D144" i="1"/>
  <c r="B132" i="2"/>
  <c r="D132" i="1"/>
  <c r="B120" i="2"/>
  <c r="D120" i="1"/>
  <c r="B104" i="2"/>
  <c r="D104" i="1"/>
  <c r="B92" i="2"/>
  <c r="D92" i="1"/>
  <c r="B80" i="2"/>
  <c r="D80" i="1"/>
  <c r="B68" i="2"/>
  <c r="D68" i="1"/>
  <c r="B56" i="2"/>
  <c r="D56" i="1"/>
  <c r="B44" i="2"/>
  <c r="D44" i="1"/>
  <c r="B32" i="2"/>
  <c r="D32" i="1"/>
  <c r="B20" i="2"/>
  <c r="D20" i="1"/>
  <c r="B7" i="2"/>
  <c r="D7" i="1"/>
  <c r="B107" i="2"/>
  <c r="D107" i="1"/>
  <c r="B244" i="2"/>
  <c r="D244" i="1"/>
  <c r="B205" i="2"/>
  <c r="D205" i="1"/>
  <c r="B252" i="2"/>
  <c r="D252" i="1"/>
  <c r="B263" i="2"/>
  <c r="D263" i="1"/>
  <c r="B251" i="2"/>
  <c r="D251" i="1"/>
  <c r="B239" i="2"/>
  <c r="D239" i="1"/>
  <c r="B227" i="2"/>
  <c r="D227" i="1"/>
  <c r="B215" i="2"/>
  <c r="D215" i="1"/>
  <c r="B203" i="2"/>
  <c r="D203" i="1"/>
  <c r="B191" i="2"/>
  <c r="D191" i="1"/>
  <c r="B179" i="2"/>
  <c r="D179" i="1"/>
  <c r="B167" i="2"/>
  <c r="D167" i="1"/>
  <c r="B155" i="2"/>
  <c r="D155" i="1"/>
  <c r="B143" i="2"/>
  <c r="D143" i="1"/>
  <c r="B131" i="2"/>
  <c r="D131" i="1"/>
  <c r="B119" i="2"/>
  <c r="D119" i="1"/>
  <c r="B103" i="2"/>
  <c r="D103" i="1"/>
  <c r="B91" i="2"/>
  <c r="D91" i="1"/>
  <c r="B79" i="2"/>
  <c r="D79" i="1"/>
  <c r="B67" i="2"/>
  <c r="D67" i="1"/>
  <c r="B55" i="2"/>
  <c r="D55" i="1"/>
  <c r="B43" i="2"/>
  <c r="D43" i="1"/>
  <c r="B31" i="2"/>
  <c r="D31" i="1"/>
  <c r="B18" i="2"/>
  <c r="D18" i="1"/>
  <c r="B6" i="2"/>
  <c r="D6" i="1"/>
  <c r="B246" i="2"/>
  <c r="D246" i="1"/>
  <c r="C86" i="2"/>
  <c r="E86" i="1"/>
  <c r="B196" i="2"/>
  <c r="D196" i="1"/>
  <c r="B229" i="2"/>
  <c r="D229" i="1"/>
  <c r="B262" i="2"/>
  <c r="D262" i="1"/>
  <c r="B250" i="2"/>
  <c r="D250" i="1"/>
  <c r="B238" i="2"/>
  <c r="D238" i="1"/>
  <c r="B226" i="2"/>
  <c r="D226" i="1"/>
  <c r="B214" i="2"/>
  <c r="D214" i="1"/>
  <c r="B202" i="2"/>
  <c r="D202" i="1"/>
  <c r="B190" i="2"/>
  <c r="D190" i="1"/>
  <c r="B178" i="2"/>
  <c r="D178" i="1"/>
  <c r="B166" i="2"/>
  <c r="D166" i="1"/>
  <c r="B154" i="2"/>
  <c r="D154" i="1"/>
  <c r="B142" i="2"/>
  <c r="D142" i="1"/>
  <c r="B130" i="2"/>
  <c r="D130" i="1"/>
  <c r="B118" i="2"/>
  <c r="D118" i="1"/>
  <c r="B102" i="2"/>
  <c r="D102" i="1"/>
  <c r="B90" i="2"/>
  <c r="D90" i="1"/>
  <c r="B78" i="2"/>
  <c r="D78" i="1"/>
  <c r="B66" i="2"/>
  <c r="D66" i="1"/>
  <c r="B54" i="2"/>
  <c r="D54" i="1"/>
  <c r="B42" i="2"/>
  <c r="D42" i="1"/>
  <c r="B30" i="2"/>
  <c r="D30" i="1"/>
  <c r="B17" i="2"/>
  <c r="D17" i="1"/>
  <c r="B5" i="2"/>
  <c r="D5" i="1"/>
  <c r="B174" i="2"/>
  <c r="D174" i="1"/>
  <c r="B208" i="2"/>
  <c r="D208" i="1"/>
  <c r="B241" i="2"/>
  <c r="D241" i="1"/>
  <c r="B261" i="2"/>
  <c r="D261" i="1"/>
  <c r="B249" i="2"/>
  <c r="D249" i="1"/>
  <c r="B237" i="2"/>
  <c r="D237" i="1"/>
  <c r="B225" i="2"/>
  <c r="D225" i="1"/>
  <c r="B213" i="2"/>
  <c r="D213" i="1"/>
  <c r="B201" i="2"/>
  <c r="D201" i="1"/>
  <c r="B189" i="2"/>
  <c r="D189" i="1"/>
  <c r="B177" i="2"/>
  <c r="D177" i="1"/>
  <c r="B165" i="2"/>
  <c r="D165" i="1"/>
  <c r="B153" i="2"/>
  <c r="D153" i="1"/>
  <c r="B141" i="2"/>
  <c r="D141" i="1"/>
  <c r="B129" i="2"/>
  <c r="D129" i="1"/>
  <c r="B117" i="2"/>
  <c r="D117" i="1"/>
  <c r="B101" i="2"/>
  <c r="D101" i="1"/>
  <c r="B89" i="2"/>
  <c r="D89" i="1"/>
  <c r="B77" i="2"/>
  <c r="D77" i="1"/>
  <c r="B65" i="2"/>
  <c r="D65" i="1"/>
  <c r="B53" i="2"/>
  <c r="D53" i="1"/>
  <c r="B41" i="2"/>
  <c r="D41" i="1"/>
  <c r="B29" i="2"/>
  <c r="D29" i="1"/>
  <c r="B16" i="2"/>
  <c r="D16" i="1"/>
  <c r="B4" i="2"/>
  <c r="D4" i="1"/>
  <c r="B210" i="2"/>
  <c r="D210" i="1"/>
  <c r="B232" i="2"/>
  <c r="D232" i="1"/>
  <c r="B253" i="2"/>
  <c r="D253" i="1"/>
  <c r="B248" i="2"/>
  <c r="D248" i="1"/>
  <c r="B236" i="2"/>
  <c r="D236" i="1"/>
  <c r="B224" i="2"/>
  <c r="D224" i="1"/>
  <c r="B212" i="2"/>
  <c r="D212" i="1"/>
  <c r="B200" i="2"/>
  <c r="D200" i="1"/>
  <c r="B188" i="2"/>
  <c r="D188" i="1"/>
  <c r="B176" i="2"/>
  <c r="D176" i="1"/>
  <c r="B164" i="2"/>
  <c r="D164" i="1"/>
  <c r="B152" i="2"/>
  <c r="D152" i="1"/>
  <c r="B140" i="2"/>
  <c r="D140" i="1"/>
  <c r="B128" i="2"/>
  <c r="D128" i="1"/>
  <c r="B116" i="2"/>
  <c r="D116" i="1"/>
  <c r="B100" i="2"/>
  <c r="D100" i="1"/>
  <c r="B88" i="2"/>
  <c r="D88" i="1"/>
  <c r="B76" i="2"/>
  <c r="D76" i="1"/>
  <c r="B64" i="2"/>
  <c r="D64" i="1"/>
  <c r="B52" i="2"/>
  <c r="D52" i="1"/>
  <c r="B40" i="2"/>
  <c r="D40" i="1"/>
  <c r="B28" i="2"/>
  <c r="D28" i="1"/>
  <c r="B15" i="2"/>
  <c r="D15" i="1"/>
  <c r="B3" i="2"/>
  <c r="D3" i="1"/>
  <c r="B300" i="2"/>
  <c r="B286" i="2"/>
  <c r="B292" i="2"/>
  <c r="B293" i="2"/>
  <c r="B281" i="2"/>
  <c r="B280" i="2"/>
  <c r="B272" i="2"/>
  <c r="B273" i="2"/>
  <c r="B294" i="2"/>
  <c r="B291" i="2"/>
  <c r="B266" i="2"/>
  <c r="B288" i="2"/>
  <c r="B274" i="2"/>
  <c r="B268" i="2"/>
  <c r="B279" i="2"/>
  <c r="B290" i="2"/>
  <c r="B299" i="2"/>
  <c r="B264" i="2"/>
  <c r="B282" i="2"/>
  <c r="B295" i="2"/>
  <c r="B285" i="2"/>
  <c r="B267" i="2"/>
  <c r="B278" i="2"/>
  <c r="B289" i="2"/>
  <c r="B287" i="2"/>
  <c r="B277" i="2"/>
  <c r="B275" i="2"/>
  <c r="B297" i="2"/>
  <c r="B270" i="2"/>
  <c r="B284" i="2"/>
  <c r="B265" i="2"/>
  <c r="B271" i="2"/>
  <c r="B298" i="2"/>
  <c r="B276" i="2"/>
  <c r="B269" i="2"/>
  <c r="B296" i="2"/>
  <c r="B283" i="2"/>
  <c r="E3" i="3"/>
  <c r="E10" i="3"/>
  <c r="E9" i="3"/>
  <c r="E16" i="3"/>
  <c r="E29" i="3"/>
  <c r="E12" i="3"/>
  <c r="C7" i="1"/>
  <c r="C64" i="1"/>
  <c r="C65" i="1"/>
  <c r="C66" i="1"/>
  <c r="C67" i="1"/>
  <c r="C68" i="1"/>
  <c r="C69" i="1"/>
  <c r="C70" i="1"/>
  <c r="C71" i="1"/>
  <c r="C72" i="1"/>
  <c r="C73" i="1"/>
  <c r="C74" i="1"/>
  <c r="C75" i="1"/>
  <c r="C76" i="1"/>
  <c r="C77" i="1"/>
  <c r="C78" i="1"/>
  <c r="C79" i="1"/>
  <c r="C80" i="1"/>
  <c r="C81" i="1"/>
  <c r="C82" i="1"/>
  <c r="C83" i="1"/>
  <c r="C84" i="1"/>
  <c r="C85" i="1"/>
  <c r="C88" i="1"/>
  <c r="C89" i="1"/>
  <c r="C90" i="1"/>
  <c r="C91" i="1"/>
  <c r="C92" i="1"/>
  <c r="C93" i="1"/>
  <c r="C94" i="1"/>
  <c r="C95" i="1"/>
  <c r="C96" i="1"/>
  <c r="C97" i="1"/>
  <c r="C98" i="1"/>
  <c r="C99" i="1"/>
  <c r="C100" i="1"/>
  <c r="C101" i="1"/>
  <c r="C102" i="1"/>
  <c r="C103" i="1"/>
  <c r="C104" i="1"/>
  <c r="C105" i="1"/>
  <c r="C106"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E264" i="1" s="1"/>
  <c r="C265" i="1"/>
  <c r="E265" i="1" s="1"/>
  <c r="C266" i="1"/>
  <c r="E266" i="1" s="1"/>
  <c r="C3" i="1"/>
  <c r="C4" i="1"/>
  <c r="C5" i="1"/>
  <c r="C6" i="1"/>
  <c r="C8" i="1"/>
  <c r="C9" i="1"/>
  <c r="C10" i="1"/>
  <c r="C11" i="1"/>
  <c r="C12" i="1"/>
  <c r="C13" i="1"/>
  <c r="C14" i="1"/>
  <c r="C15" i="1"/>
  <c r="C16" i="1"/>
  <c r="C17" i="1"/>
  <c r="C18"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3" i="1"/>
  <c r="O87" i="2" l="1"/>
  <c r="O109" i="2"/>
  <c r="O86" i="2"/>
  <c r="O110" i="2"/>
  <c r="O62" i="2"/>
  <c r="O107" i="2"/>
  <c r="O108" i="2"/>
  <c r="O61" i="2"/>
  <c r="O270" i="2"/>
  <c r="O281" i="2"/>
  <c r="O297" i="2"/>
  <c r="O290" i="2"/>
  <c r="O293" i="2"/>
  <c r="O275" i="2"/>
  <c r="O292" i="2"/>
  <c r="O279" i="2"/>
  <c r="O277" i="2"/>
  <c r="O268" i="2"/>
  <c r="O286" i="2"/>
  <c r="O283" i="2"/>
  <c r="O287" i="2"/>
  <c r="O274" i="2"/>
  <c r="O300" i="2"/>
  <c r="O296" i="2"/>
  <c r="O289" i="2"/>
  <c r="O288" i="2"/>
  <c r="O269" i="2"/>
  <c r="O266" i="2"/>
  <c r="O278" i="2"/>
  <c r="O276" i="2"/>
  <c r="O267" i="2"/>
  <c r="O291" i="2"/>
  <c r="O298" i="2"/>
  <c r="O294" i="2"/>
  <c r="O285" i="2"/>
  <c r="O271" i="2"/>
  <c r="O295" i="2"/>
  <c r="O273" i="2"/>
  <c r="O272" i="2"/>
  <c r="O265" i="2"/>
  <c r="O282" i="2"/>
  <c r="O284" i="2"/>
  <c r="O264" i="2"/>
  <c r="O280" i="2"/>
  <c r="O299" i="2"/>
  <c r="C18" i="2"/>
  <c r="E18" i="1"/>
  <c r="O18" i="2" s="1"/>
  <c r="C173" i="2"/>
  <c r="E173" i="1"/>
  <c r="O173" i="2" s="1"/>
  <c r="C41" i="2"/>
  <c r="E41" i="1"/>
  <c r="O41" i="2" s="1"/>
  <c r="C231" i="2"/>
  <c r="E231" i="1"/>
  <c r="O231" i="2" s="1"/>
  <c r="C171" i="2"/>
  <c r="E171" i="1"/>
  <c r="O171" i="2" s="1"/>
  <c r="C135" i="2"/>
  <c r="E135" i="1"/>
  <c r="O135" i="2" s="1"/>
  <c r="C111" i="2"/>
  <c r="E111" i="1"/>
  <c r="O111" i="2" s="1"/>
  <c r="C69" i="2"/>
  <c r="E69" i="1"/>
  <c r="O69" i="2" s="1"/>
  <c r="C52" i="2"/>
  <c r="E52" i="1"/>
  <c r="O52" i="2" s="1"/>
  <c r="C40" i="2"/>
  <c r="E40" i="1"/>
  <c r="O40" i="2" s="1"/>
  <c r="C28" i="2"/>
  <c r="E28" i="1"/>
  <c r="O28" i="2" s="1"/>
  <c r="C15" i="2"/>
  <c r="E15" i="1"/>
  <c r="O15" i="2" s="1"/>
  <c r="C254" i="2"/>
  <c r="E254" i="1"/>
  <c r="O254" i="2" s="1"/>
  <c r="C242" i="2"/>
  <c r="E242" i="1"/>
  <c r="O242" i="2" s="1"/>
  <c r="C230" i="2"/>
  <c r="E230" i="1"/>
  <c r="O230" i="2" s="1"/>
  <c r="C218" i="2"/>
  <c r="E218" i="1"/>
  <c r="O218" i="2" s="1"/>
  <c r="C206" i="2"/>
  <c r="E206" i="1"/>
  <c r="O206" i="2" s="1"/>
  <c r="C194" i="2"/>
  <c r="E194" i="1"/>
  <c r="O194" i="2" s="1"/>
  <c r="C182" i="2"/>
  <c r="E182" i="1"/>
  <c r="O182" i="2" s="1"/>
  <c r="C170" i="2"/>
  <c r="E170" i="1"/>
  <c r="O170" i="2" s="1"/>
  <c r="C158" i="2"/>
  <c r="E158" i="1"/>
  <c r="O158" i="2" s="1"/>
  <c r="C146" i="2"/>
  <c r="E146" i="1"/>
  <c r="O146" i="2" s="1"/>
  <c r="C134" i="2"/>
  <c r="E134" i="1"/>
  <c r="O134" i="2" s="1"/>
  <c r="C122" i="2"/>
  <c r="E122" i="1"/>
  <c r="O122" i="2" s="1"/>
  <c r="C106" i="2"/>
  <c r="E106" i="1"/>
  <c r="O106" i="2" s="1"/>
  <c r="C94" i="2"/>
  <c r="E94" i="1"/>
  <c r="O94" i="2" s="1"/>
  <c r="C80" i="2"/>
  <c r="E80" i="1"/>
  <c r="O80" i="2" s="1"/>
  <c r="C68" i="2"/>
  <c r="E68" i="1"/>
  <c r="O68" i="2" s="1"/>
  <c r="C257" i="2"/>
  <c r="E257" i="1"/>
  <c r="O257" i="2" s="1"/>
  <c r="C149" i="2"/>
  <c r="E149" i="1"/>
  <c r="O149" i="2" s="1"/>
  <c r="C16" i="2"/>
  <c r="E16" i="1"/>
  <c r="O16" i="2" s="1"/>
  <c r="C207" i="2"/>
  <c r="E207" i="1"/>
  <c r="O207" i="2" s="1"/>
  <c r="C51" i="2"/>
  <c r="E51" i="1"/>
  <c r="O51" i="2" s="1"/>
  <c r="C253" i="2"/>
  <c r="E253" i="1"/>
  <c r="O253" i="2" s="1"/>
  <c r="C193" i="2"/>
  <c r="E193" i="1"/>
  <c r="O193" i="2" s="1"/>
  <c r="C169" i="2"/>
  <c r="E169" i="1"/>
  <c r="O169" i="2" s="1"/>
  <c r="C145" i="2"/>
  <c r="E145" i="1"/>
  <c r="O145" i="2" s="1"/>
  <c r="C121" i="2"/>
  <c r="E121" i="1"/>
  <c r="O121" i="2" s="1"/>
  <c r="C93" i="2"/>
  <c r="E93" i="1"/>
  <c r="O93" i="2" s="1"/>
  <c r="C67" i="2"/>
  <c r="E67" i="1"/>
  <c r="O67" i="2" s="1"/>
  <c r="C221" i="2"/>
  <c r="E221" i="1"/>
  <c r="O221" i="2" s="1"/>
  <c r="C125" i="2"/>
  <c r="E125" i="1"/>
  <c r="O125" i="2" s="1"/>
  <c r="C255" i="2"/>
  <c r="E255" i="1"/>
  <c r="O255" i="2" s="1"/>
  <c r="C183" i="2"/>
  <c r="E183" i="1"/>
  <c r="O183" i="2" s="1"/>
  <c r="C27" i="2"/>
  <c r="E27" i="1"/>
  <c r="O27" i="2" s="1"/>
  <c r="C241" i="2"/>
  <c r="E241" i="1"/>
  <c r="O241" i="2" s="1"/>
  <c r="C205" i="2"/>
  <c r="E205" i="1"/>
  <c r="O205" i="2" s="1"/>
  <c r="C181" i="2"/>
  <c r="E181" i="1"/>
  <c r="O181" i="2" s="1"/>
  <c r="C157" i="2"/>
  <c r="E157" i="1"/>
  <c r="O157" i="2" s="1"/>
  <c r="C133" i="2"/>
  <c r="E133" i="1"/>
  <c r="O133" i="2" s="1"/>
  <c r="C105" i="2"/>
  <c r="E105" i="1"/>
  <c r="O105" i="2" s="1"/>
  <c r="C79" i="2"/>
  <c r="E79" i="1"/>
  <c r="O79" i="2" s="1"/>
  <c r="C50" i="2"/>
  <c r="E50" i="1"/>
  <c r="O50" i="2" s="1"/>
  <c r="C38" i="2"/>
  <c r="E38" i="1"/>
  <c r="O38" i="2" s="1"/>
  <c r="C26" i="2"/>
  <c r="E26" i="1"/>
  <c r="O26" i="2" s="1"/>
  <c r="C13" i="2"/>
  <c r="E13" i="1"/>
  <c r="O13" i="2" s="1"/>
  <c r="C252" i="2"/>
  <c r="E252" i="1"/>
  <c r="O252" i="2" s="1"/>
  <c r="C240" i="2"/>
  <c r="E240" i="1"/>
  <c r="O240" i="2" s="1"/>
  <c r="C228" i="2"/>
  <c r="E228" i="1"/>
  <c r="O228" i="2" s="1"/>
  <c r="C216" i="2"/>
  <c r="E216" i="1"/>
  <c r="O216" i="2" s="1"/>
  <c r="C204" i="2"/>
  <c r="E204" i="1"/>
  <c r="O204" i="2" s="1"/>
  <c r="C192" i="2"/>
  <c r="E192" i="1"/>
  <c r="O192" i="2" s="1"/>
  <c r="C180" i="2"/>
  <c r="E180" i="1"/>
  <c r="O180" i="2" s="1"/>
  <c r="C168" i="2"/>
  <c r="E168" i="1"/>
  <c r="O168" i="2" s="1"/>
  <c r="C156" i="2"/>
  <c r="E156" i="1"/>
  <c r="O156" i="2" s="1"/>
  <c r="C144" i="2"/>
  <c r="E144" i="1"/>
  <c r="O144" i="2" s="1"/>
  <c r="C132" i="2"/>
  <c r="E132" i="1"/>
  <c r="O132" i="2" s="1"/>
  <c r="C120" i="2"/>
  <c r="E120" i="1"/>
  <c r="O120" i="2" s="1"/>
  <c r="C104" i="2"/>
  <c r="E104" i="1"/>
  <c r="O104" i="2" s="1"/>
  <c r="C92" i="2"/>
  <c r="E92" i="1"/>
  <c r="O92" i="2" s="1"/>
  <c r="C78" i="2"/>
  <c r="E78" i="1"/>
  <c r="O78" i="2" s="1"/>
  <c r="C66" i="2"/>
  <c r="E66" i="1"/>
  <c r="O66" i="2" s="1"/>
  <c r="C233" i="2"/>
  <c r="E233" i="1"/>
  <c r="O233" i="2" s="1"/>
  <c r="C137" i="2"/>
  <c r="E137" i="1"/>
  <c r="O137" i="2" s="1"/>
  <c r="C3" i="2"/>
  <c r="E3" i="1"/>
  <c r="O3" i="2" s="1"/>
  <c r="C195" i="2"/>
  <c r="E195" i="1"/>
  <c r="O195" i="2" s="1"/>
  <c r="C39" i="2"/>
  <c r="E39" i="1"/>
  <c r="O39" i="2" s="1"/>
  <c r="C217" i="2"/>
  <c r="E217" i="1"/>
  <c r="O217" i="2" s="1"/>
  <c r="C49" i="2"/>
  <c r="E49" i="1"/>
  <c r="O49" i="2" s="1"/>
  <c r="C25" i="2"/>
  <c r="E25" i="1"/>
  <c r="O25" i="2" s="1"/>
  <c r="C263" i="2"/>
  <c r="E263" i="1"/>
  <c r="O263" i="2" s="1"/>
  <c r="C239" i="2"/>
  <c r="E239" i="1"/>
  <c r="O239" i="2" s="1"/>
  <c r="C215" i="2"/>
  <c r="E215" i="1"/>
  <c r="O215" i="2" s="1"/>
  <c r="C203" i="2"/>
  <c r="E203" i="1"/>
  <c r="O203" i="2" s="1"/>
  <c r="C179" i="2"/>
  <c r="E179" i="1"/>
  <c r="O179" i="2" s="1"/>
  <c r="C155" i="2"/>
  <c r="E155" i="1"/>
  <c r="O155" i="2" s="1"/>
  <c r="C131" i="2"/>
  <c r="E131" i="1"/>
  <c r="O131" i="2" s="1"/>
  <c r="C103" i="2"/>
  <c r="E103" i="1"/>
  <c r="O103" i="2" s="1"/>
  <c r="C77" i="2"/>
  <c r="E77" i="1"/>
  <c r="O77" i="2" s="1"/>
  <c r="C5" i="2"/>
  <c r="E5" i="1"/>
  <c r="O5" i="2" s="1"/>
  <c r="C161" i="2"/>
  <c r="E161" i="1"/>
  <c r="O161" i="2" s="1"/>
  <c r="C29" i="2"/>
  <c r="E29" i="1"/>
  <c r="O29" i="2" s="1"/>
  <c r="C219" i="2"/>
  <c r="E219" i="1"/>
  <c r="O219" i="2" s="1"/>
  <c r="C147" i="2"/>
  <c r="E147" i="1"/>
  <c r="O147" i="2" s="1"/>
  <c r="C14" i="2"/>
  <c r="E14" i="1"/>
  <c r="O14" i="2" s="1"/>
  <c r="C229" i="2"/>
  <c r="E229" i="1"/>
  <c r="O229" i="2" s="1"/>
  <c r="C63" i="2"/>
  <c r="E63" i="1"/>
  <c r="O63" i="2" s="1"/>
  <c r="C37" i="2"/>
  <c r="E37" i="1"/>
  <c r="O37" i="2" s="1"/>
  <c r="C12" i="2"/>
  <c r="E12" i="1"/>
  <c r="O12" i="2" s="1"/>
  <c r="C251" i="2"/>
  <c r="E251" i="1"/>
  <c r="O251" i="2" s="1"/>
  <c r="C227" i="2"/>
  <c r="E227" i="1"/>
  <c r="O227" i="2" s="1"/>
  <c r="C191" i="2"/>
  <c r="E191" i="1"/>
  <c r="O191" i="2" s="1"/>
  <c r="C167" i="2"/>
  <c r="E167" i="1"/>
  <c r="O167" i="2" s="1"/>
  <c r="C143" i="2"/>
  <c r="E143" i="1"/>
  <c r="O143" i="2" s="1"/>
  <c r="C119" i="2"/>
  <c r="E119" i="1"/>
  <c r="O119" i="2" s="1"/>
  <c r="C91" i="2"/>
  <c r="E91" i="1"/>
  <c r="O91" i="2" s="1"/>
  <c r="C65" i="2"/>
  <c r="E65" i="1"/>
  <c r="O65" i="2" s="1"/>
  <c r="C60" i="2"/>
  <c r="E60" i="1"/>
  <c r="O60" i="2" s="1"/>
  <c r="C48" i="2"/>
  <c r="E48" i="1"/>
  <c r="O48" i="2" s="1"/>
  <c r="C36" i="2"/>
  <c r="E36" i="1"/>
  <c r="O36" i="2" s="1"/>
  <c r="C24" i="2"/>
  <c r="E24" i="1"/>
  <c r="O24" i="2" s="1"/>
  <c r="C11" i="2"/>
  <c r="E11" i="1"/>
  <c r="O11" i="2" s="1"/>
  <c r="C262" i="2"/>
  <c r="E262" i="1"/>
  <c r="O262" i="2" s="1"/>
  <c r="C250" i="2"/>
  <c r="E250" i="1"/>
  <c r="O250" i="2" s="1"/>
  <c r="C238" i="2"/>
  <c r="E238" i="1"/>
  <c r="O238" i="2" s="1"/>
  <c r="C226" i="2"/>
  <c r="E226" i="1"/>
  <c r="O226" i="2" s="1"/>
  <c r="C214" i="2"/>
  <c r="E214" i="1"/>
  <c r="O214" i="2" s="1"/>
  <c r="C202" i="2"/>
  <c r="E202" i="1"/>
  <c r="O202" i="2" s="1"/>
  <c r="C190" i="2"/>
  <c r="E190" i="1"/>
  <c r="O190" i="2" s="1"/>
  <c r="C178" i="2"/>
  <c r="E178" i="1"/>
  <c r="O178" i="2" s="1"/>
  <c r="C166" i="2"/>
  <c r="E166" i="1"/>
  <c r="O166" i="2" s="1"/>
  <c r="C154" i="2"/>
  <c r="E154" i="1"/>
  <c r="O154" i="2" s="1"/>
  <c r="C142" i="2"/>
  <c r="E142" i="1"/>
  <c r="O142" i="2" s="1"/>
  <c r="C130" i="2"/>
  <c r="E130" i="1"/>
  <c r="O130" i="2" s="1"/>
  <c r="C118" i="2"/>
  <c r="E118" i="1"/>
  <c r="O118" i="2" s="1"/>
  <c r="C102" i="2"/>
  <c r="E102" i="1"/>
  <c r="O102" i="2" s="1"/>
  <c r="C90" i="2"/>
  <c r="E90" i="1"/>
  <c r="O90" i="2" s="1"/>
  <c r="C76" i="2"/>
  <c r="E76" i="1"/>
  <c r="O76" i="2" s="1"/>
  <c r="C64" i="2"/>
  <c r="E64" i="1"/>
  <c r="O64" i="2" s="1"/>
  <c r="C55" i="2"/>
  <c r="E55" i="1"/>
  <c r="O55" i="2" s="1"/>
  <c r="C35" i="2"/>
  <c r="E35" i="1"/>
  <c r="O35" i="2" s="1"/>
  <c r="C261" i="2"/>
  <c r="E261" i="1"/>
  <c r="O261" i="2" s="1"/>
  <c r="C237" i="2"/>
  <c r="E237" i="1"/>
  <c r="O237" i="2" s="1"/>
  <c r="C213" i="2"/>
  <c r="E213" i="1"/>
  <c r="O213" i="2" s="1"/>
  <c r="C189" i="2"/>
  <c r="E189" i="1"/>
  <c r="O189" i="2" s="1"/>
  <c r="C165" i="2"/>
  <c r="E165" i="1"/>
  <c r="O165" i="2" s="1"/>
  <c r="C141" i="2"/>
  <c r="E141" i="1"/>
  <c r="O141" i="2" s="1"/>
  <c r="C117" i="2"/>
  <c r="E117" i="1"/>
  <c r="O117" i="2" s="1"/>
  <c r="C89" i="2"/>
  <c r="E89" i="1"/>
  <c r="O89" i="2" s="1"/>
  <c r="C7" i="2"/>
  <c r="E7" i="1"/>
  <c r="O7" i="2" s="1"/>
  <c r="C245" i="2"/>
  <c r="E245" i="1"/>
  <c r="O245" i="2" s="1"/>
  <c r="C23" i="2"/>
  <c r="E23" i="1"/>
  <c r="O23" i="2" s="1"/>
  <c r="C249" i="2"/>
  <c r="E249" i="1"/>
  <c r="O249" i="2" s="1"/>
  <c r="C225" i="2"/>
  <c r="E225" i="1"/>
  <c r="O225" i="2" s="1"/>
  <c r="C201" i="2"/>
  <c r="E201" i="1"/>
  <c r="O201" i="2" s="1"/>
  <c r="C177" i="2"/>
  <c r="E177" i="1"/>
  <c r="O177" i="2" s="1"/>
  <c r="C153" i="2"/>
  <c r="E153" i="1"/>
  <c r="O153" i="2" s="1"/>
  <c r="C129" i="2"/>
  <c r="E129" i="1"/>
  <c r="O129" i="2" s="1"/>
  <c r="C101" i="2"/>
  <c r="E101" i="1"/>
  <c r="O101" i="2" s="1"/>
  <c r="C75" i="2"/>
  <c r="E75" i="1"/>
  <c r="O75" i="2" s="1"/>
  <c r="C58" i="2"/>
  <c r="E58" i="1"/>
  <c r="O58" i="2" s="1"/>
  <c r="C46" i="2"/>
  <c r="E46" i="1"/>
  <c r="O46" i="2" s="1"/>
  <c r="C34" i="2"/>
  <c r="E34" i="1"/>
  <c r="O34" i="2" s="1"/>
  <c r="C22" i="2"/>
  <c r="E22" i="1"/>
  <c r="O22" i="2" s="1"/>
  <c r="C9" i="2"/>
  <c r="E9" i="1"/>
  <c r="O9" i="2" s="1"/>
  <c r="C260" i="2"/>
  <c r="E260" i="1"/>
  <c r="O260" i="2" s="1"/>
  <c r="C248" i="2"/>
  <c r="E248" i="1"/>
  <c r="O248" i="2" s="1"/>
  <c r="C236" i="2"/>
  <c r="E236" i="1"/>
  <c r="O236" i="2" s="1"/>
  <c r="C224" i="2"/>
  <c r="E224" i="1"/>
  <c r="O224" i="2" s="1"/>
  <c r="C212" i="2"/>
  <c r="E212" i="1"/>
  <c r="O212" i="2" s="1"/>
  <c r="C200" i="2"/>
  <c r="E200" i="1"/>
  <c r="O200" i="2" s="1"/>
  <c r="C188" i="2"/>
  <c r="E188" i="1"/>
  <c r="O188" i="2" s="1"/>
  <c r="C176" i="2"/>
  <c r="E176" i="1"/>
  <c r="O176" i="2" s="1"/>
  <c r="C164" i="2"/>
  <c r="E164" i="1"/>
  <c r="O164" i="2" s="1"/>
  <c r="C152" i="2"/>
  <c r="E152" i="1"/>
  <c r="O152" i="2" s="1"/>
  <c r="C140" i="2"/>
  <c r="E140" i="1"/>
  <c r="O140" i="2" s="1"/>
  <c r="C128" i="2"/>
  <c r="E128" i="1"/>
  <c r="O128" i="2" s="1"/>
  <c r="C116" i="2"/>
  <c r="E116" i="1"/>
  <c r="O116" i="2" s="1"/>
  <c r="C100" i="2"/>
  <c r="E100" i="1"/>
  <c r="O100" i="2" s="1"/>
  <c r="C88" i="2"/>
  <c r="E88" i="1"/>
  <c r="O88" i="2" s="1"/>
  <c r="C74" i="2"/>
  <c r="E74" i="1"/>
  <c r="O74" i="2" s="1"/>
  <c r="C47" i="2"/>
  <c r="E47" i="1"/>
  <c r="O47" i="2" s="1"/>
  <c r="C57" i="2"/>
  <c r="E57" i="1"/>
  <c r="O57" i="2" s="1"/>
  <c r="C33" i="2"/>
  <c r="E33" i="1"/>
  <c r="O33" i="2" s="1"/>
  <c r="C8" i="2"/>
  <c r="E8" i="1"/>
  <c r="O8" i="2" s="1"/>
  <c r="C247" i="2"/>
  <c r="E247" i="1"/>
  <c r="O247" i="2" s="1"/>
  <c r="C223" i="2"/>
  <c r="E223" i="1"/>
  <c r="O223" i="2" s="1"/>
  <c r="C199" i="2"/>
  <c r="E199" i="1"/>
  <c r="O199" i="2" s="1"/>
  <c r="C175" i="2"/>
  <c r="E175" i="1"/>
  <c r="O175" i="2" s="1"/>
  <c r="C151" i="2"/>
  <c r="E151" i="1"/>
  <c r="O151" i="2" s="1"/>
  <c r="C127" i="2"/>
  <c r="E127" i="1"/>
  <c r="O127" i="2" s="1"/>
  <c r="C99" i="2"/>
  <c r="E99" i="1"/>
  <c r="O99" i="2" s="1"/>
  <c r="C73" i="2"/>
  <c r="E73" i="1"/>
  <c r="O73" i="2" s="1"/>
  <c r="C59" i="2"/>
  <c r="E59" i="1"/>
  <c r="O59" i="2" s="1"/>
  <c r="C10" i="2"/>
  <c r="E10" i="1"/>
  <c r="O10" i="2" s="1"/>
  <c r="C45" i="2"/>
  <c r="E45" i="1"/>
  <c r="O45" i="2" s="1"/>
  <c r="C21" i="2"/>
  <c r="E21" i="1"/>
  <c r="O21" i="2" s="1"/>
  <c r="C259" i="2"/>
  <c r="E259" i="1"/>
  <c r="O259" i="2" s="1"/>
  <c r="C235" i="2"/>
  <c r="E235" i="1"/>
  <c r="O235" i="2" s="1"/>
  <c r="C211" i="2"/>
  <c r="E211" i="1"/>
  <c r="O211" i="2" s="1"/>
  <c r="C187" i="2"/>
  <c r="E187" i="1"/>
  <c r="O187" i="2" s="1"/>
  <c r="C163" i="2"/>
  <c r="E163" i="1"/>
  <c r="O163" i="2" s="1"/>
  <c r="C139" i="2"/>
  <c r="E139" i="1"/>
  <c r="O139" i="2" s="1"/>
  <c r="C115" i="2"/>
  <c r="E115" i="1"/>
  <c r="O115" i="2" s="1"/>
  <c r="C85" i="2"/>
  <c r="E85" i="1"/>
  <c r="O85" i="2" s="1"/>
  <c r="C56" i="2"/>
  <c r="E56" i="1"/>
  <c r="O56" i="2" s="1"/>
  <c r="C44" i="2"/>
  <c r="E44" i="1"/>
  <c r="O44" i="2" s="1"/>
  <c r="C32" i="2"/>
  <c r="E32" i="1"/>
  <c r="O32" i="2" s="1"/>
  <c r="C20" i="2"/>
  <c r="E20" i="1"/>
  <c r="O20" i="2" s="1"/>
  <c r="C6" i="2"/>
  <c r="E6" i="1"/>
  <c r="O6" i="2" s="1"/>
  <c r="C258" i="2"/>
  <c r="E258" i="1"/>
  <c r="O258" i="2" s="1"/>
  <c r="C246" i="2"/>
  <c r="E246" i="1"/>
  <c r="O246" i="2" s="1"/>
  <c r="C234" i="2"/>
  <c r="E234" i="1"/>
  <c r="O234" i="2" s="1"/>
  <c r="C222" i="2"/>
  <c r="E222" i="1"/>
  <c r="O222" i="2" s="1"/>
  <c r="C210" i="2"/>
  <c r="E210" i="1"/>
  <c r="O210" i="2" s="1"/>
  <c r="C198" i="2"/>
  <c r="E198" i="1"/>
  <c r="O198" i="2" s="1"/>
  <c r="C186" i="2"/>
  <c r="E186" i="1"/>
  <c r="O186" i="2" s="1"/>
  <c r="C174" i="2"/>
  <c r="E174" i="1"/>
  <c r="O174" i="2" s="1"/>
  <c r="C162" i="2"/>
  <c r="E162" i="1"/>
  <c r="O162" i="2" s="1"/>
  <c r="C150" i="2"/>
  <c r="E150" i="1"/>
  <c r="O150" i="2" s="1"/>
  <c r="C138" i="2"/>
  <c r="E138" i="1"/>
  <c r="O138" i="2" s="1"/>
  <c r="C126" i="2"/>
  <c r="E126" i="1"/>
  <c r="O126" i="2" s="1"/>
  <c r="C114" i="2"/>
  <c r="E114" i="1"/>
  <c r="O114" i="2" s="1"/>
  <c r="C98" i="2"/>
  <c r="E98" i="1"/>
  <c r="O98" i="2" s="1"/>
  <c r="C84" i="2"/>
  <c r="E84" i="1"/>
  <c r="O84" i="2" s="1"/>
  <c r="C72" i="2"/>
  <c r="E72" i="1"/>
  <c r="O72" i="2" s="1"/>
  <c r="C43" i="2"/>
  <c r="E43" i="1"/>
  <c r="O43" i="2" s="1"/>
  <c r="C197" i="2"/>
  <c r="E197" i="1"/>
  <c r="O197" i="2" s="1"/>
  <c r="C97" i="2"/>
  <c r="E97" i="1"/>
  <c r="O97" i="2" s="1"/>
  <c r="C71" i="2"/>
  <c r="E71" i="1"/>
  <c r="O71" i="2" s="1"/>
  <c r="C209" i="2"/>
  <c r="E209" i="1"/>
  <c r="O209" i="2" s="1"/>
  <c r="C113" i="2"/>
  <c r="E113" i="1"/>
  <c r="O113" i="2" s="1"/>
  <c r="C83" i="2"/>
  <c r="E83" i="1"/>
  <c r="O83" i="2" s="1"/>
  <c r="C54" i="2"/>
  <c r="E54" i="1"/>
  <c r="O54" i="2" s="1"/>
  <c r="C42" i="2"/>
  <c r="E42" i="1"/>
  <c r="O42" i="2" s="1"/>
  <c r="C30" i="2"/>
  <c r="E30" i="1"/>
  <c r="O30" i="2" s="1"/>
  <c r="C17" i="2"/>
  <c r="E17" i="1"/>
  <c r="O17" i="2" s="1"/>
  <c r="C4" i="2"/>
  <c r="E4" i="1"/>
  <c r="O4" i="2" s="1"/>
  <c r="C256" i="2"/>
  <c r="E256" i="1"/>
  <c r="O256" i="2" s="1"/>
  <c r="C244" i="2"/>
  <c r="E244" i="1"/>
  <c r="O244" i="2" s="1"/>
  <c r="C232" i="2"/>
  <c r="E232" i="1"/>
  <c r="O232" i="2" s="1"/>
  <c r="C220" i="2"/>
  <c r="E220" i="1"/>
  <c r="O220" i="2" s="1"/>
  <c r="C208" i="2"/>
  <c r="E208" i="1"/>
  <c r="O208" i="2" s="1"/>
  <c r="C196" i="2"/>
  <c r="E196" i="1"/>
  <c r="O196" i="2" s="1"/>
  <c r="C184" i="2"/>
  <c r="E184" i="1"/>
  <c r="O184" i="2" s="1"/>
  <c r="C172" i="2"/>
  <c r="E172" i="1"/>
  <c r="O172" i="2" s="1"/>
  <c r="C160" i="2"/>
  <c r="E160" i="1"/>
  <c r="O160" i="2" s="1"/>
  <c r="C148" i="2"/>
  <c r="E148" i="1"/>
  <c r="O148" i="2" s="1"/>
  <c r="C136" i="2"/>
  <c r="E136" i="1"/>
  <c r="O136" i="2" s="1"/>
  <c r="C124" i="2"/>
  <c r="E124" i="1"/>
  <c r="O124" i="2" s="1"/>
  <c r="C112" i="2"/>
  <c r="E112" i="1"/>
  <c r="O112" i="2" s="1"/>
  <c r="C96" i="2"/>
  <c r="E96" i="1"/>
  <c r="O96" i="2" s="1"/>
  <c r="C82" i="2"/>
  <c r="E82" i="1"/>
  <c r="O82" i="2" s="1"/>
  <c r="C70" i="2"/>
  <c r="E70" i="1"/>
  <c r="O70" i="2" s="1"/>
  <c r="C31" i="2"/>
  <c r="E31" i="1"/>
  <c r="O31" i="2" s="1"/>
  <c r="C185" i="2"/>
  <c r="E185" i="1"/>
  <c r="O185" i="2" s="1"/>
  <c r="C53" i="2"/>
  <c r="E53" i="1"/>
  <c r="O53" i="2" s="1"/>
  <c r="C243" i="2"/>
  <c r="E243" i="1"/>
  <c r="O243" i="2" s="1"/>
  <c r="C159" i="2"/>
  <c r="E159" i="1"/>
  <c r="O159" i="2" s="1"/>
  <c r="C123" i="2"/>
  <c r="E123" i="1"/>
  <c r="O123" i="2" s="1"/>
  <c r="C95" i="2"/>
  <c r="E95" i="1"/>
  <c r="O95" i="2" s="1"/>
  <c r="C81" i="2"/>
  <c r="E81" i="1"/>
  <c r="O81" i="2" s="1"/>
  <c r="C283" i="2"/>
  <c r="C290" i="2"/>
  <c r="C293" i="2"/>
  <c r="C292" i="2"/>
  <c r="C279" i="2"/>
  <c r="C278" i="2"/>
  <c r="C272" i="2"/>
  <c r="C285" i="2"/>
  <c r="C295" i="2"/>
  <c r="C280" i="2"/>
  <c r="C298" i="2"/>
  <c r="C291" i="2"/>
  <c r="C288" i="2"/>
  <c r="C294" i="2"/>
  <c r="C289" i="2"/>
  <c r="C299" i="2"/>
  <c r="C277" i="2"/>
  <c r="C287" i="2"/>
  <c r="C265" i="2"/>
  <c r="C275" i="2"/>
  <c r="C281" i="2"/>
  <c r="C286" i="2"/>
  <c r="C268" i="2"/>
  <c r="C284" i="2"/>
  <c r="C267" i="2"/>
  <c r="C274" i="2"/>
  <c r="C269" i="2"/>
  <c r="C282" i="2"/>
  <c r="C266" i="2"/>
  <c r="C300" i="2"/>
  <c r="C264" i="2"/>
  <c r="C296" i="2"/>
  <c r="C297" i="2"/>
  <c r="C270" i="2"/>
  <c r="C273" i="2"/>
  <c r="C276" i="2"/>
  <c r="C271" i="2"/>
  <c r="K7" i="3"/>
  <c r="F8" i="3"/>
  <c r="E31" i="3"/>
  <c r="E32" i="3"/>
  <c r="K8" i="3" l="1"/>
  <c r="F9" i="3"/>
  <c r="E33" i="3"/>
  <c r="E34" i="3"/>
  <c r="K9" i="3" l="1"/>
  <c r="F10" i="3"/>
  <c r="K10" i="3" l="1"/>
  <c r="F11" i="3"/>
  <c r="K11" i="3" l="1"/>
  <c r="F12" i="3"/>
  <c r="K12" i="3" l="1"/>
  <c r="F13" i="3"/>
  <c r="K13" i="3" l="1"/>
  <c r="F14" i="3"/>
  <c r="K14" i="3" l="1"/>
  <c r="F15" i="3"/>
  <c r="K15" i="3" l="1"/>
  <c r="F16" i="3"/>
  <c r="K16" i="3" l="1"/>
  <c r="F17" i="3"/>
  <c r="K17" i="3" l="1"/>
  <c r="F18" i="3"/>
  <c r="K18" i="3" l="1"/>
  <c r="F19" i="3"/>
  <c r="K19" i="3" l="1"/>
  <c r="F20" i="3"/>
  <c r="K20" i="3" l="1"/>
  <c r="F21" i="3"/>
  <c r="K21" i="3" l="1"/>
  <c r="F22" i="3"/>
  <c r="K22" i="3" l="1"/>
  <c r="F23" i="3"/>
  <c r="K23" i="3" l="1"/>
  <c r="F24" i="3"/>
  <c r="K24" i="3" l="1"/>
  <c r="F25" i="3"/>
  <c r="K25" i="3" l="1"/>
  <c r="F26" i="3"/>
  <c r="K26" i="3" l="1"/>
  <c r="F27" i="3"/>
  <c r="K27" i="3" l="1"/>
  <c r="F28" i="3"/>
  <c r="K28" i="3" l="1"/>
  <c r="F29" i="3"/>
  <c r="K29" i="3" l="1"/>
  <c r="F30" i="3"/>
  <c r="K30" i="3" l="1"/>
  <c r="F31" i="3"/>
  <c r="K31" i="3" l="1"/>
  <c r="F32" i="3"/>
  <c r="K32" i="3" l="1"/>
  <c r="F33" i="3"/>
  <c r="K33" i="3" l="1"/>
  <c r="F34" i="3"/>
  <c r="K34"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<sst xmlns="http://schemas.openxmlformats.org/spreadsheetml/2006/main" count="1535" uniqueCount="598">
  <si>
    <t>start</t>
  </si>
  <si>
    <t>groundVehicles</t>
  </si>
  <si>
    <t>deprecated</t>
  </si>
  <si>
    <t>otherParts</t>
  </si>
  <si>
    <t>basicRocketry</t>
  </si>
  <si>
    <t>basicCryoRocketry</t>
  </si>
  <si>
    <t>soundingRockets</t>
  </si>
  <si>
    <t>earlyFlight</t>
  </si>
  <si>
    <t>engineering101</t>
  </si>
  <si>
    <t>basicFlightControl</t>
  </si>
  <si>
    <t>tinyBoosters</t>
  </si>
  <si>
    <t>generalCryoRocketry</t>
  </si>
  <si>
    <t>generalRocketry</t>
  </si>
  <si>
    <t>earlyFuelSystems</t>
  </si>
  <si>
    <t>basicConstruction</t>
  </si>
  <si>
    <t>stability</t>
  </si>
  <si>
    <t>survivability</t>
  </si>
  <si>
    <t>science201</t>
  </si>
  <si>
    <t>serviceModules</t>
  </si>
  <si>
    <t>flightControl</t>
  </si>
  <si>
    <t>smallBoosters</t>
  </si>
  <si>
    <t>advancedCryoRocketry</t>
  </si>
  <si>
    <t>advRocketry</t>
  </si>
  <si>
    <t>basicFuelSystems</t>
  </si>
  <si>
    <t>fuelLines</t>
  </si>
  <si>
    <t>decoupling</t>
  </si>
  <si>
    <t>generalConstruction</t>
  </si>
  <si>
    <t>proceduralWings</t>
  </si>
  <si>
    <t>aviation</t>
  </si>
  <si>
    <t>enhancedSurvivability</t>
  </si>
  <si>
    <t>basicReentryModule</t>
  </si>
  <si>
    <t>basicScience</t>
  </si>
  <si>
    <t>batteryTech</t>
  </si>
  <si>
    <t>advFlightControl</t>
  </si>
  <si>
    <t>propulsionSystems</t>
  </si>
  <si>
    <t>mediumBoosters</t>
  </si>
  <si>
    <t>heavyCryoRocketry</t>
  </si>
  <si>
    <t>heavyRocketry</t>
  </si>
  <si>
    <t>fuelSystems</t>
  </si>
  <si>
    <t>flexibleFuelSolutions</t>
  </si>
  <si>
    <t>docking</t>
  </si>
  <si>
    <t>advConstruction</t>
  </si>
  <si>
    <t>earlyActuators</t>
  </si>
  <si>
    <t>streamlinedFlight</t>
  </si>
  <si>
    <t>aerodynamicSystems</t>
  </si>
  <si>
    <t>landing</t>
  </si>
  <si>
    <t>subsonicFlight</t>
  </si>
  <si>
    <t>simpleCommandModules</t>
  </si>
  <si>
    <t>simpleCommandModulesExtensions</t>
  </si>
  <si>
    <t>reentryModule</t>
  </si>
  <si>
    <t>spaceExploration</t>
  </si>
  <si>
    <t>appliedScience</t>
  </si>
  <si>
    <t>earlyProbes</t>
  </si>
  <si>
    <t>miniaturization</t>
  </si>
  <si>
    <t>electrics</t>
  </si>
  <si>
    <t>basicProbes</t>
  </si>
  <si>
    <t>recycling</t>
  </si>
  <si>
    <t>storageTech</t>
  </si>
  <si>
    <t>specializedControl</t>
  </si>
  <si>
    <t>precisionPropulsion</t>
  </si>
  <si>
    <t>largeBoosters</t>
  </si>
  <si>
    <t>heavierCryoRocketry</t>
  </si>
  <si>
    <t>heavierRocketry</t>
  </si>
  <si>
    <t>advFuelSystems</t>
  </si>
  <si>
    <t>advancedFlexibleFuelSystems</t>
  </si>
  <si>
    <t>advancedDecoupling</t>
  </si>
  <si>
    <t>specializedConstruction</t>
  </si>
  <si>
    <t>actuators</t>
  </si>
  <si>
    <t>supersonicFlight</t>
  </si>
  <si>
    <t>advAerodynamics</t>
  </si>
  <si>
    <t>efficientFlightSystems</t>
  </si>
  <si>
    <t>fieldScience</t>
  </si>
  <si>
    <t>commandModules</t>
  </si>
  <si>
    <t>commandModulesExtensions</t>
  </si>
  <si>
    <t>advancedReentryModule</t>
  </si>
  <si>
    <t>advExploration</t>
  </si>
  <si>
    <t>exactScience</t>
  </si>
  <si>
    <t>communicationSatellites</t>
  </si>
  <si>
    <t>precisionEngineering</t>
  </si>
  <si>
    <t>advElectrics</t>
  </si>
  <si>
    <t>hydroponics</t>
  </si>
  <si>
    <t>earlyLogistics</t>
  </si>
  <si>
    <t>nuclearPower</t>
  </si>
  <si>
    <t>nuclearPropulsion</t>
  </si>
  <si>
    <t>experimentalControl</t>
  </si>
  <si>
    <t>experimentalPropulsion</t>
  </si>
  <si>
    <t>largerBoosters</t>
  </si>
  <si>
    <t>evenHeavierCryoRocketry</t>
  </si>
  <si>
    <t>evenHeavierRocketry</t>
  </si>
  <si>
    <t>largeVolumeContainment</t>
  </si>
  <si>
    <t>enginePlates</t>
  </si>
  <si>
    <t>advMetalworks</t>
  </si>
  <si>
    <t>composites</t>
  </si>
  <si>
    <t>advActuators</t>
  </si>
  <si>
    <t>highAltitudeFlight</t>
  </si>
  <si>
    <t>heavyAerodynamics</t>
  </si>
  <si>
    <t>advancedFlightSystems</t>
  </si>
  <si>
    <t>advLanding</t>
  </si>
  <si>
    <t>heavyCommandModules</t>
  </si>
  <si>
    <t>heavyCommandModulesExtensions</t>
  </si>
  <si>
    <t>scienceTech</t>
  </si>
  <si>
    <t>highGainCommunications</t>
  </si>
  <si>
    <t>unmannedTech</t>
  </si>
  <si>
    <t>electronics</t>
  </si>
  <si>
    <t>largeElectrics</t>
  </si>
  <si>
    <t>intermediateHeatManagement</t>
  </si>
  <si>
    <t>heatManagementSystems</t>
  </si>
  <si>
    <t>earlyStations</t>
  </si>
  <si>
    <t>logistics</t>
  </si>
  <si>
    <t>nuclearFuelSystems</t>
  </si>
  <si>
    <t>largeNuclearPower</t>
  </si>
  <si>
    <t>improvedNuclearPropulsion</t>
  </si>
  <si>
    <t>nobleGasFuelSystems</t>
  </si>
  <si>
    <t>ionPropulsion</t>
  </si>
  <si>
    <t>tech</t>
  </si>
  <si>
    <t>tier</t>
  </si>
  <si>
    <t>row</t>
  </si>
  <si>
    <t>Row</t>
  </si>
  <si>
    <t>primitiveBoosters</t>
  </si>
  <si>
    <t>basicHypergolicRocketry</t>
  </si>
  <si>
    <t>generalHypergolicRocketry</t>
  </si>
  <si>
    <t>advancedHypergolicRocketry</t>
  </si>
  <si>
    <t>heavyHypergolicRocketry</t>
  </si>
  <si>
    <t>heavierHypergolicRocketry</t>
  </si>
  <si>
    <t>evenHeavierHypergolicRocketry</t>
  </si>
  <si>
    <t>firstFlight</t>
  </si>
  <si>
    <t>earlyConstruction</t>
  </si>
  <si>
    <t>nonCommericalFlight</t>
  </si>
  <si>
    <t>testPilots</t>
  </si>
  <si>
    <t>airLaunch</t>
  </si>
  <si>
    <t>basicLanding</t>
  </si>
  <si>
    <t>algebra</t>
  </si>
  <si>
    <t>exoticControl</t>
  </si>
  <si>
    <t>exoticPropulsion</t>
  </si>
  <si>
    <t>hugeBoosters</t>
  </si>
  <si>
    <t>veryHeavyCryoRocketry</t>
  </si>
  <si>
    <t>veryHeavyHypergolicRocketry</t>
  </si>
  <si>
    <t>veryHeavyRocketry</t>
  </si>
  <si>
    <t>highPerformanceFuelSystems</t>
  </si>
  <si>
    <t>advancedDocking</t>
  </si>
  <si>
    <t>nanolathing</t>
  </si>
  <si>
    <t>metaMaterials</t>
  </si>
  <si>
    <t>experimentalActuators</t>
  </si>
  <si>
    <t>hypersonicFlight</t>
  </si>
  <si>
    <t>experimentalAerodynamics</t>
  </si>
  <si>
    <t>specializedFlightSystems</t>
  </si>
  <si>
    <t>heavyLanding</t>
  </si>
  <si>
    <t>specializedCommandModules</t>
  </si>
  <si>
    <t>advScienceTech</t>
  </si>
  <si>
    <t>specializedScienceTech</t>
  </si>
  <si>
    <t>groundScience</t>
  </si>
  <si>
    <t>signalProcessing</t>
  </si>
  <si>
    <t>advUnmanned</t>
  </si>
  <si>
    <t>automation</t>
  </si>
  <si>
    <t>lowGainCommunications</t>
  </si>
  <si>
    <t>advHeatManagement</t>
  </si>
  <si>
    <t>specializedElectrics</t>
  </si>
  <si>
    <t>advSolarTech</t>
  </si>
  <si>
    <t>shortTermHabitation</t>
  </si>
  <si>
    <t>isru</t>
  </si>
  <si>
    <t>advNuclearPower</t>
  </si>
  <si>
    <t>advNuclearPropulsion</t>
  </si>
  <si>
    <t>advIonPropulsion</t>
  </si>
  <si>
    <t>aBitMoreExoticPropulsion</t>
  </si>
  <si>
    <t>gargantuanBoosters</t>
  </si>
  <si>
    <t>experimentalCryoRocketry</t>
  </si>
  <si>
    <t>experimentalHypergolicRocketry</t>
  </si>
  <si>
    <t>experimentalRocketry</t>
  </si>
  <si>
    <t>specializedFuelStorage</t>
  </si>
  <si>
    <t>advancedEnginePlates</t>
  </si>
  <si>
    <t>experimentalFlightSystems</t>
  </si>
  <si>
    <t>exoticAlloys</t>
  </si>
  <si>
    <t>orbitalAssembly</t>
  </si>
  <si>
    <t>offworldManufacturing</t>
  </si>
  <si>
    <t>aerospaceTech</t>
  </si>
  <si>
    <t>aerospaceComposites</t>
  </si>
  <si>
    <t>advancedMotors</t>
  </si>
  <si>
    <t>specializedLanders</t>
  </si>
  <si>
    <t>specializedCommandCenters</t>
  </si>
  <si>
    <t>heavyLanders</t>
  </si>
  <si>
    <t>heavyCommandCenters</t>
  </si>
  <si>
    <t>experimentalScience</t>
  </si>
  <si>
    <t>longTermScienceTech</t>
  </si>
  <si>
    <t>scientificOutposts</t>
  </si>
  <si>
    <t>digitalSignalProcessing</t>
  </si>
  <si>
    <t>experimentalHeatManagement</t>
  </si>
  <si>
    <t>mechatronics</t>
  </si>
  <si>
    <t>largeUnmanned</t>
  </si>
  <si>
    <t>artificialIntelligence</t>
  </si>
  <si>
    <t>experimentalElectrics</t>
  </si>
  <si>
    <t>highTechElectricalSystems</t>
  </si>
  <si>
    <t>highPowerElectricalSystems</t>
  </si>
  <si>
    <t>experimentalElectricalSystems</t>
  </si>
  <si>
    <t>exoticElectricalSystems</t>
  </si>
  <si>
    <t>advPVMaterials</t>
  </si>
  <si>
    <t>cuttingEdgeSolarTech</t>
  </si>
  <si>
    <t>exoticSolarTech</t>
  </si>
  <si>
    <t>microwavePowerTransmission</t>
  </si>
  <si>
    <t>beamedPowerPropulsion</t>
  </si>
  <si>
    <t>advLogistics</t>
  </si>
  <si>
    <t>longTermHabitation</t>
  </si>
  <si>
    <t>colonization</t>
  </si>
  <si>
    <t>advColonization</t>
  </si>
  <si>
    <t>fusionPower</t>
  </si>
  <si>
    <t>expNuclearPower</t>
  </si>
  <si>
    <t>expNuclearPropulsion</t>
  </si>
  <si>
    <t>fusionRockets</t>
  </si>
  <si>
    <t>lithiumFuelSystems</t>
  </si>
  <si>
    <t>plasmaPropulsion</t>
  </si>
  <si>
    <t>advGriddedThrusters</t>
  </si>
  <si>
    <t>expAircraftEngines</t>
  </si>
  <si>
    <t>giganticCryoRocketry</t>
  </si>
  <si>
    <t>giganticHypergolicRocketry</t>
  </si>
  <si>
    <t>giganticRocketry</t>
  </si>
  <si>
    <t>exoticFuelStorage</t>
  </si>
  <si>
    <t>automatedDecouplingSystems</t>
  </si>
  <si>
    <t>aerographite</t>
  </si>
  <si>
    <t>hugeFlexibleFuelSystems</t>
  </si>
  <si>
    <t>largeFlexibleFuelSystems</t>
  </si>
  <si>
    <t>experimentalAerospaceTech</t>
  </si>
  <si>
    <t>orbitalMegastructures</t>
  </si>
  <si>
    <t>highPerformanceFlexibleFuelSystems</t>
  </si>
  <si>
    <t>primitiveFuelSystems</t>
  </si>
  <si>
    <t>advAerospaceEngineering</t>
  </si>
  <si>
    <t>metascience</t>
  </si>
  <si>
    <t>xBandCommunications</t>
  </si>
  <si>
    <t>specializedRadiators</t>
  </si>
  <si>
    <t>advancedStations</t>
  </si>
  <si>
    <t>advOffworldMining</t>
  </si>
  <si>
    <t>exoticNuclearPower</t>
  </si>
  <si>
    <t>exoticNuclearPropulsion</t>
  </si>
  <si>
    <t>advFusionReactions</t>
  </si>
  <si>
    <t>advEMSystems</t>
  </si>
  <si>
    <t>expGriddedThrusters</t>
  </si>
  <si>
    <t>hybridAircraftEngines</t>
  </si>
  <si>
    <t>colossalCryoRocketry</t>
  </si>
  <si>
    <t>colossalHypergolicRocketry</t>
  </si>
  <si>
    <t>colossalRocketry</t>
  </si>
  <si>
    <t>extremeFuelStorage</t>
  </si>
  <si>
    <t>flexibleSolarTech</t>
  </si>
  <si>
    <t>bioActivatedAerographite</t>
  </si>
  <si>
    <t>highEnergyScience</t>
  </si>
  <si>
    <t>appliedHighEnergyPhysics</t>
  </si>
  <si>
    <t>ultraHighEnergyPhysics</t>
  </si>
  <si>
    <t>deepSpaceOpticalCommunications</t>
  </si>
  <si>
    <t>omegaSolarTech</t>
  </si>
  <si>
    <t>resourceExploitation</t>
  </si>
  <si>
    <t>antimatterPower</t>
  </si>
  <si>
    <t>exoticReactions</t>
  </si>
  <si>
    <t>highPowerExoticNuclearPropulsion</t>
  </si>
  <si>
    <t>specializedPlasmaGeneration</t>
  </si>
  <si>
    <t>exoticGriddedThrusters</t>
  </si>
  <si>
    <t>quantumCommunications</t>
  </si>
  <si>
    <t>experimentalBeamedPowerPropulsion</t>
  </si>
  <si>
    <t>exoticBeamedPowerPropulsion</t>
  </si>
  <si>
    <t>exoticRadiators</t>
  </si>
  <si>
    <t>unifiedFieldTheory</t>
  </si>
  <si>
    <t>quantumReactions</t>
  </si>
  <si>
    <t>exoticPlasmaPropulsion</t>
  </si>
  <si>
    <t>quantumSolarTech</t>
  </si>
  <si>
    <t>Reworking  existing node</t>
  </si>
  <si>
    <t>New Node</t>
  </si>
  <si>
    <t>Node added by Mod</t>
  </si>
  <si>
    <t>generalLaunchPad</t>
  </si>
  <si>
    <t>launchPlates</t>
  </si>
  <si>
    <t>launchStands</t>
  </si>
  <si>
    <t>soyuzLaunchBase</t>
  </si>
  <si>
    <t>saturnLaunchPad</t>
  </si>
  <si>
    <t>shuttleLaunchPad</t>
  </si>
  <si>
    <t>basicLaunchStands</t>
  </si>
  <si>
    <t>Tier</t>
  </si>
  <si>
    <t>Nodes</t>
  </si>
  <si>
    <t>Premium</t>
  </si>
  <si>
    <t>primitiveFlightControl</t>
  </si>
  <si>
    <t>Base Cost</t>
  </si>
  <si>
    <t>Tier Cost</t>
  </si>
  <si>
    <t>Running Cost</t>
  </si>
  <si>
    <t>id</t>
  </si>
  <si>
    <t>title</t>
  </si>
  <si>
    <t>description</t>
  </si>
  <si>
    <t>Parent 1</t>
  </si>
  <si>
    <t>Parent 2</t>
  </si>
  <si>
    <t>Parent Search:</t>
  </si>
  <si>
    <t>Search List</t>
  </si>
  <si>
    <t>id_0</t>
  </si>
  <si>
    <t>id_1</t>
  </si>
  <si>
    <t>lineFrom_0</t>
  </si>
  <si>
    <t>lineTo_0</t>
  </si>
  <si>
    <t>lineFrom_1</t>
  </si>
  <si>
    <t>lineTo_1</t>
  </si>
  <si>
    <t>LEFT</t>
  </si>
  <si>
    <t>RIGHT</t>
  </si>
  <si>
    <t>TOP</t>
  </si>
  <si>
    <t>BOTTOM</t>
  </si>
  <si>
    <t>Direction</t>
  </si>
  <si>
    <t>Deprecated</t>
  </si>
  <si>
    <t>These are parts that don't quite fit in.</t>
  </si>
  <si>
    <t>General Launch Bases</t>
  </si>
  <si>
    <t>Launch Plates</t>
  </si>
  <si>
    <t>Launch Stands</t>
  </si>
  <si>
    <t>Other Parts</t>
  </si>
  <si>
    <t>Ground Vehicles</t>
  </si>
  <si>
    <t>Sounding Rockets</t>
  </si>
  <si>
    <t>Early Construction</t>
  </si>
  <si>
    <t>First Flight</t>
  </si>
  <si>
    <t>Test Pilots</t>
  </si>
  <si>
    <t>Early Flight</t>
  </si>
  <si>
    <t>Saturn Launch Pad</t>
  </si>
  <si>
    <t>Soyuz Launch Base</t>
  </si>
  <si>
    <t>Shuttle Launch Pad</t>
  </si>
  <si>
    <t>Modular Launch Pads Launch Stand parts.</t>
  </si>
  <si>
    <t>Modular Launch Pads Launch Plate parts.</t>
  </si>
  <si>
    <t>Modular Launch Pads General Launch Base parts.</t>
  </si>
  <si>
    <t>Modular Launch Pads Soyuz Launch Base parts.</t>
  </si>
  <si>
    <t>Modular Launch Pads Saturn Mobile Launcher parts.</t>
  </si>
  <si>
    <t>Modular Launch Pads Space Shuttle launcher parts.</t>
  </si>
  <si>
    <t>RDicon_rocketry-general</t>
  </si>
  <si>
    <t>RDicon_rocketry-heavy</t>
  </si>
  <si>
    <t>RDicon_rocketry-veryHeavy</t>
  </si>
  <si>
    <t>ModularLaunchPads</t>
  </si>
  <si>
    <t>Code</t>
  </si>
  <si>
    <t>KiwiTechTree</t>
  </si>
  <si>
    <t>ModularLaunchPads,KiwiTechTree</t>
  </si>
  <si>
    <t>icon</t>
  </si>
  <si>
    <t>#autoLOC_501020 //#autoLOC_501020 = Start</t>
  </si>
  <si>
    <t>#autoLOC_501021 //#autoLOC_501021 = The technology we started out with.</t>
  </si>
  <si>
    <t>mod</t>
  </si>
  <si>
    <t>Squad</t>
  </si>
  <si>
    <t>x</t>
  </si>
  <si>
    <t>y</t>
  </si>
  <si>
    <t>Basic Launch Stands</t>
  </si>
  <si>
    <t>Algebra</t>
  </si>
  <si>
    <t>Basic Hypergolic Rocketry</t>
  </si>
  <si>
    <t>Primitive Flight Control</t>
  </si>
  <si>
    <t>Primitive Fuel Systems</t>
  </si>
  <si>
    <t>General Hypergolic Rocketry</t>
  </si>
  <si>
    <t>Basic Flight Control</t>
  </si>
  <si>
    <t>Early Fuel Systems</t>
  </si>
  <si>
    <t>Basic Fuel Systems</t>
  </si>
  <si>
    <t>Heavy Hypergolic Rocketry</t>
  </si>
  <si>
    <t>Modula Launch Stands for early rockets</t>
  </si>
  <si>
    <t>A place for everything and everything in it's place.</t>
  </si>
  <si>
    <t>Every kerbin dreams of flying in a rocket, but these are the vehicles for those who are deemed too likely to crash the rocket into the administration building.</t>
  </si>
  <si>
    <t>Grounded,KiwiTechTree</t>
  </si>
  <si>
    <t>Early Solid Rockets are critical to show that our space program is awesome sauce.</t>
  </si>
  <si>
    <t>We have some high quality duct tape holding these parts together!</t>
  </si>
  <si>
    <t>The first flight (after several large explosions)</t>
  </si>
  <si>
    <t>Solve for X?  I was first told that X equals 5 and then later told that X equals 10.  How can I solve for something that equals one thing and all things simultaneously!?</t>
  </si>
  <si>
    <t>Kiwi Tech Tree</t>
  </si>
  <si>
    <t>Community Tech Tree</t>
  </si>
  <si>
    <t>Early Actuators</t>
  </si>
  <si>
    <t>Heavier Hypergolic Rocketry</t>
  </si>
  <si>
    <t>Even Heavier Hypergolic Rocketry</t>
  </si>
  <si>
    <t>Even Heavier Rocketry</t>
  </si>
  <si>
    <t>Very Heavy Hypergolic Rocketry</t>
  </si>
  <si>
    <t>Experimental Hypergolic Rocketry</t>
  </si>
  <si>
    <t>Gigantic Hypergolic Rocketry</t>
  </si>
  <si>
    <t>Aerographite</t>
  </si>
  <si>
    <t>Colossal Hypergolic Rocketry</t>
  </si>
  <si>
    <t>High Power Exotic Nuclear Propulsion</t>
  </si>
  <si>
    <t>Experimental Beamed Power Propulsion</t>
  </si>
  <si>
    <t>Exotic Beamed Power Propulsion</t>
  </si>
  <si>
    <t>I think it's gonna be a long, long time til touch down brings me round again to find I'm not the Kerbal they think I am at home.</t>
  </si>
  <si>
    <t>These thrusters have a chance to keep your rocket under control, in the right circumstances.</t>
  </si>
  <si>
    <t>KAL, open the pod bay doors.</t>
  </si>
  <si>
    <t>Kerbals are advised to not EVA too close to these engines within several thousand years after firing.</t>
  </si>
  <si>
    <t>Since you are here, did you know that Jebediah and Valentina now have an exclusive podcast on Krakenify?  The first 50 kerbals to use the code JebVal10 will get 10 percent off an annual subscription!</t>
  </si>
  <si>
    <t>A still more glorious dawn awaits, not a sunrise, but a galaxy rise! A morning filled with 400 billion suns!</t>
  </si>
  <si>
    <t>This has the power to revolutionize the industry.  Just think of the possibilities if it can also be bio-activated!</t>
  </si>
  <si>
    <t>Exotic Electrostatic Thrusters</t>
  </si>
  <si>
    <t>We don't need no education to create thrusters this awesome.</t>
  </si>
  <si>
    <t>Basic Cryogenic Rocketry</t>
  </si>
  <si>
    <t>General Cryogenic Rocketry</t>
  </si>
  <si>
    <t>Advanced Cryogenic Rocketry</t>
  </si>
  <si>
    <t>Heavy Cryogenic Rocketry</t>
  </si>
  <si>
    <t>We learned that you cannot just use Liquid Hydrogen or Methane instead of Liquid Fuel for the same rocket design.</t>
  </si>
  <si>
    <t>Those bigger rockets now have ice powers.</t>
  </si>
  <si>
    <t>Our Cryo Rockets are advanced, or something.</t>
  </si>
  <si>
    <t>Heavier Cryogenic Rocketry</t>
  </si>
  <si>
    <t>Experimental Cryogenic Rocketry</t>
  </si>
  <si>
    <t>Gigantic Cryogenic Rocketry</t>
  </si>
  <si>
    <t>Colossal Cryogenic Rocketry</t>
  </si>
  <si>
    <t>Sometimes we just need a lot of oomph to get us going where we want to go.</t>
  </si>
  <si>
    <t>Did you know that Ice XVI is the least dense crstalline form of water, topologically equivalent to the empty structure of sII clathrate hydrates?</t>
  </si>
  <si>
    <t>These rockets are great at blasting us away from our problems.</t>
  </si>
  <si>
    <t>Even Heavier Cryogenic Rocketry</t>
  </si>
  <si>
    <t>It is big, but we didn't know of a proper descriptor between Very Heavy and Gigantic.</t>
  </si>
  <si>
    <t>These rockets are pretty big and they use some pretty chill fuel.</t>
  </si>
  <si>
    <t>Ice Ice Baby.</t>
  </si>
  <si>
    <t>Very Heavy Cryogenic Rocketry</t>
  </si>
  <si>
    <t>Just read the description in the box below and add: using cryogenic fuel.</t>
  </si>
  <si>
    <t>anyToUnlock</t>
  </si>
  <si>
    <t>Setup</t>
  </si>
  <si>
    <t>True</t>
  </si>
  <si>
    <t>False</t>
  </si>
  <si>
    <t>#autoLOC_501022 //#autoLOC_501022 = Basic Rocketry</t>
  </si>
  <si>
    <t>#autoLOC_501023 //#autoLOC_501023 = How hard can Rocket Science be anyway?</t>
  </si>
  <si>
    <t>RDicon_rocketry-basic</t>
  </si>
  <si>
    <t>See that can lying over there?  Let's fill it up with that explosive liquid and try setting it on fire!</t>
  </si>
  <si>
    <t>We need someone to be the first to jump off the bridge before we all follow.</t>
  </si>
  <si>
    <t>Kerbals have been flying since the discovery of Solid Fuel.</t>
  </si>
  <si>
    <t>#autoLOC_501024 //#autoLOC_501024 = Engineering 101</t>
  </si>
  <si>
    <t>#autoLOC_501025 //#autoLOC_501025 = How hard can Aerospace Engineering be anyway?</t>
  </si>
  <si>
    <t>The more you try to control something, the more it controls you.</t>
  </si>
  <si>
    <t>Primitive Solid Rocket Boosters</t>
  </si>
  <si>
    <t>Tiny Solid Rocket Boosters</t>
  </si>
  <si>
    <t>Small Solid Rocket Boosters</t>
  </si>
  <si>
    <t>Medium Solid Rocket Boosters</t>
  </si>
  <si>
    <t>Large Solid Rocket Boosters</t>
  </si>
  <si>
    <t>Larger Solid Rocket Boosters</t>
  </si>
  <si>
    <t>Huge Solid Rocket Boosters</t>
  </si>
  <si>
    <t>Gargantuan Solid Rocket Boosters</t>
  </si>
  <si>
    <t>What is this?  A booster for ants?! How can we be expected to give kerbals a chance to get into space if they can't even fit inside the tank?</t>
  </si>
  <si>
    <t xml:space="preserve">We solved the problem! Kerbals could, theoretically, fit inside the solid tanks of these boosters. </t>
  </si>
  <si>
    <t>At some point, we want to get into orbit using only solid rockets to challenge our doubters and naysayers.</t>
  </si>
  <si>
    <t>Bigger is better.</t>
  </si>
  <si>
    <t>If bigger is better, biggerer is betterer.</t>
  </si>
  <si>
    <t>It is pronounced: hue-guh.</t>
  </si>
  <si>
    <t>Many kerbals died to bring us solid rockets this hueguh.</t>
  </si>
  <si>
    <t>#autoLOC_501030 //#autoLOC_501030 = General Rocketry</t>
  </si>
  <si>
    <t>#autoLOC_501031 //#autoLOC_501031 = More engines, more fuel, more ambitious ideas.</t>
  </si>
  <si>
    <t>#autoLOC_501038 //#autoLOC_501038 = Advanced Rocketry</t>
  </si>
  <si>
    <t>#autoLOC_501039 //#autoLOC_501039 = A new step ahead in rocket technology.</t>
  </si>
  <si>
    <t>#autoLOC_501054 //#autoLOC_501054 = Heavy Rocketry</t>
  </si>
  <si>
    <t>#autoLOC_501055 //#autoLOC_501055 = The next logical step for rocketry technology is to just go bigger.</t>
  </si>
  <si>
    <t>#autoLOC_501066 //#autoLOC_501066 = Heavier Rocketry</t>
  </si>
  <si>
    <t>#autoLOC_501067 //#autoLOC_501067 = There may be an upper limit to how large a rocket can be built, but we're not there yet.</t>
  </si>
  <si>
    <t>Designing rockets this big and awesome requires using squiggle wiggle pens.</t>
  </si>
  <si>
    <t>#autoLOC_501122 //#autoLOC_501122 = Very Heavy Rocketry</t>
  </si>
  <si>
    <t>#autoLOC_501123 //#autoLOC_501123 = While ever-larger rockets may not be the answer every time, for all other times, we've developed these.</t>
  </si>
  <si>
    <t>#LOC_CTT_experimentalRocketry_title</t>
  </si>
  <si>
    <t>#LOC_CTT_experimentalRocketry_description</t>
  </si>
  <si>
    <t>CommunityTechTree</t>
  </si>
  <si>
    <t>#LOC_CTT_giganticRocketry_title</t>
  </si>
  <si>
    <t>#LOC_CTT_giganticRocketry_description</t>
  </si>
  <si>
    <t>#LOC_CTT_colossalRocketry_title</t>
  </si>
  <si>
    <t>#LOC_CTT_colossalRocketry_description</t>
  </si>
  <si>
    <t xml:space="preserve">We built some containers to hold that oily, black stuff we found in the local tar pits. </t>
  </si>
  <si>
    <t xml:space="preserve">We now have a basic understanding of how fuel should flow through a rocket. </t>
  </si>
  <si>
    <t>#autoLOC_501056 //#autoLOC_501056 = Fuel Systems</t>
  </si>
  <si>
    <t>#autoLOC_501057 //#autoLOC_501057 = Advancements towards a better understanding of how fuel flows through a</t>
  </si>
  <si>
    <t>RDicon_fuelSystems</t>
  </si>
  <si>
    <t>RDicon_emgineering101</t>
  </si>
  <si>
    <t>RDicon_rocketry-advanced</t>
  </si>
  <si>
    <t>RDicon_rocketry-heavier</t>
  </si>
  <si>
    <t>RDicon_rocketry-experimental</t>
  </si>
  <si>
    <t>CommunityTechTree/UI/ctt_icon_giganticRocketry</t>
  </si>
  <si>
    <t>CommunityTechTree/UI/ctt_icon_colossalRocketry</t>
  </si>
  <si>
    <t>#autoLOC_501078 //#autoLOC_501078 = Adv. Fuel Systems</t>
  </si>
  <si>
    <t>#autoLOC_501079 //#autoLOC_501079 = Advanced Advancements towards a better understanding of how fuel flows through a rocket.</t>
  </si>
  <si>
    <t>RDicon_fuelSystems-advanced</t>
  </si>
  <si>
    <t>#autoLOC_501102 //#autoLOC_501102 = Large Volume Containment</t>
  </si>
  <si>
    <t>#autoLOC_501103 //#autoLOC_501103 = Maximize the payload capacity of your spacecraft by maximizing the size of your spacecraft.</t>
  </si>
  <si>
    <t>RDicon_largeVolumeContainment</t>
  </si>
  <si>
    <t>#autoLOC_501130 //#autoLOC_501130 = High-Performance Fuel Systems</t>
  </si>
  <si>
    <t>#autoLOC_501131 //#autoLOC_501131 = Massive engines require massive fuel storage solutions.</t>
  </si>
  <si>
    <t>RDicon_fuelSystems-highPerformance</t>
  </si>
  <si>
    <t>#LOC_CTT_specializedFuelStorage_title</t>
  </si>
  <si>
    <t>#LOC_CTT_specializedFuelStorage_description</t>
  </si>
  <si>
    <t>CommunityTechTree/UI/ctt_icon_specializedFuelStorage</t>
  </si>
  <si>
    <t>#LOC_CTT_exoticFuelStorage_title</t>
  </si>
  <si>
    <t>#LOC_CTT_exoticFuelStorage_description</t>
  </si>
  <si>
    <t>CommunityTechTree/UI/ctt_icon_exoticFuelStorage</t>
  </si>
  <si>
    <t>#LOC_CTT_extremeFuelStorage_title</t>
  </si>
  <si>
    <t>#LOC_CTT_extremeFuelStorage_description</t>
  </si>
  <si>
    <t>Basic Construction</t>
  </si>
  <si>
    <t>Some odds and ends we found lying around Margo's backyard.</t>
  </si>
  <si>
    <t>#autoLOC_501040 //#autoLOC_501040 = General Construction</t>
  </si>
  <si>
    <t>#autoLOC_501041 //#autoLOC_501041 = New equipment to help out in keeping things stable, especially useful when the size of the spacecraft defies the current bounds of sanity.</t>
  </si>
  <si>
    <t>RDicon_construction-general</t>
  </si>
  <si>
    <t>#autoLOC_501058 //#autoLOC_501058 = Advanced Construction</t>
  </si>
  <si>
    <t>#autoLOC_501059 //#autoLOC_501059 = New advances in construction make it possible to build larger than ever before.</t>
  </si>
  <si>
    <t>#autoLOC_501082 //#autoLOC_501082 = Specialized Construction</t>
  </si>
  <si>
    <t>#autoLOC_501083 //#autoLOC_501083 = Specialized construction techniques provide new ways of attaching things together, and detaching things on purpose.</t>
  </si>
  <si>
    <t>RDicon_automation</t>
  </si>
  <si>
    <t>RDicon_construction-advanced</t>
  </si>
  <si>
    <t>Non-Commercial Flights</t>
  </si>
  <si>
    <t>That was some of the best flying I've seen to date -- Right up to the part where you got killed.</t>
  </si>
  <si>
    <t>#autoLOC_501028 //#autoLOC_501028 = Stability</t>
  </si>
  <si>
    <t>#autoLOC_501029 //#autoLOC_501029 = Reaching for the stars starts with keeping our spacecraft pointed generally in the right direction.</t>
  </si>
  <si>
    <t>RDicon_stability</t>
  </si>
  <si>
    <t>#autoLOC_501026 //#autoLOC_501026 = Survivability</t>
  </si>
  <si>
    <t>#autoLOC_501027 //#autoLOC_501027 = The art and science of landing and walking away from it.</t>
  </si>
  <si>
    <t>Science 201</t>
  </si>
  <si>
    <t>People want us to try and know more about how all that "stuff" works besides just watching all of the pretty explosions.</t>
  </si>
  <si>
    <t>Service Modules</t>
  </si>
  <si>
    <t>Fuel Lines</t>
  </si>
  <si>
    <t>Air Launch</t>
  </si>
  <si>
    <t>Basic Landing</t>
  </si>
  <si>
    <t>Ground Science</t>
  </si>
  <si>
    <t>Basic Probes</t>
  </si>
  <si>
    <t>Battery Tech</t>
  </si>
  <si>
    <t>Procedural Wings</t>
  </si>
  <si>
    <t>Placing our science instruments, batteries and fuel cells inside may help them survive going into space.</t>
  </si>
  <si>
    <t>#autoLOC_501036 //#autoLOC_501036 = Flight Control</t>
  </si>
  <si>
    <t>#autoLOC_501037 //#autoLOC_501037 = Tumbling out of control may be fun, but our engineers insist there's more to rocket science than that.</t>
  </si>
  <si>
    <t>Advances have been made to connect fuel tanks together.</t>
  </si>
  <si>
    <t>solarTech</t>
  </si>
  <si>
    <t>avionics</t>
  </si>
  <si>
    <t>advancedAvionics</t>
  </si>
  <si>
    <t>landingFrames</t>
  </si>
  <si>
    <t>heavyDutyLandingFrames</t>
  </si>
  <si>
    <t>primitiveProbes</t>
  </si>
  <si>
    <t>antennaArrays</t>
  </si>
  <si>
    <t>parabolicAntennas</t>
  </si>
  <si>
    <t>fairings</t>
  </si>
  <si>
    <t>engineAdapters</t>
  </si>
  <si>
    <t>noseCones</t>
  </si>
  <si>
    <t>Decoupling</t>
  </si>
  <si>
    <t>The kerbals at the lab were inspired by their Matryoshka dolls.</t>
  </si>
  <si>
    <t>Fairings</t>
  </si>
  <si>
    <t>#autoLOC_501032 //#autoLOC_501032 = Aviation</t>
  </si>
  <si>
    <t>#autoLOC_501033 //#autoLOC_501033 = The art and science of keeping heavier-than-air objects aloft for extended periods of time.</t>
  </si>
  <si>
    <t>RDicon_aerospaceTech</t>
  </si>
  <si>
    <t>#LOC_CTT_enhancedSurvivability_title</t>
  </si>
  <si>
    <t>#LOC_CTT_enhancedSurvivability_description</t>
  </si>
  <si>
    <t>#autoLOC_501034 //#autoLOC_501034 = Basic Science</t>
  </si>
  <si>
    <t>#autoLOC_501035 //#autoLOC_501035 = We are going to ask all the big questions of the Universe... eventually. For now, we're starting with these.</t>
  </si>
  <si>
    <t>RDicon_scienceTech</t>
  </si>
  <si>
    <t>Primitive Probes</t>
  </si>
  <si>
    <t>Solar Tech</t>
  </si>
  <si>
    <t>Avionics</t>
  </si>
  <si>
    <t>Advanced Avionics</t>
  </si>
  <si>
    <t>Landing Frames</t>
  </si>
  <si>
    <t>Heavy-Duty Landing Frames</t>
  </si>
  <si>
    <t>Antenna Arrays</t>
  </si>
  <si>
    <t>Parabolic Antennas</t>
  </si>
  <si>
    <t>Engine Adapters</t>
  </si>
  <si>
    <t>Nose Cones</t>
  </si>
  <si>
    <t>Batteries help us get a bit more bang for our buck.</t>
  </si>
  <si>
    <t>There comes a time in every kerbal's short, but exciting life in which they say, "The heck with using 25 pieces to assemble a wing, I am going to hammer out my own. It will be as good as those others."  They will be sadly missed.</t>
  </si>
  <si>
    <t>earlySolar</t>
  </si>
  <si>
    <t>Early Solar Panels</t>
  </si>
  <si>
    <t>B9_Aerospace_ProceduralWings,KiwiTechTree</t>
  </si>
  <si>
    <t>Sometimes we need someone older and bigger than us to lift us up a bit higher than we can reach on our own.</t>
  </si>
  <si>
    <t>Rumors have it that wheels improve the ability of some aircraft to land without unplanned disassembly upon returning to land.</t>
  </si>
  <si>
    <t>These experiments are one step above poking a stick at the ground.</t>
  </si>
  <si>
    <t xml:space="preserve">01000001 01101100 01101100 00100000 01111001 01101111 01110101 01110010 00100000 01100010 01100001 01110011 01100101 00100000 01100001 01110010 01100101 00100000 01100010 01100101 01101100 01101111 01101110 01100111 00100000 01110100 01101111 00100000 01110101 01110011 00100001 </t>
  </si>
  <si>
    <t>48 6f 77 20 6d 75 63 68 20 77 6f 6f 64 20 77 6f 75 6c 64 20 61 20 77 6f 6f 64 63 68 75 63 6b 20 63 68 75 63 6b 20 69 66 20 61 20 77 6f 6f 64 63 68 75 63 6b 20 63 6f 75 6c 64 20 63 68 75 63 6b 20 77 6f 6f 64 3f</t>
  </si>
  <si>
    <t>kqdzp sslzc caomw bcgqh idbwv iibkr ogzai djaak</t>
  </si>
  <si>
    <t>We'll leave a light on for you.</t>
  </si>
  <si>
    <t>After 18,067 flights, Kerbals are starting to feel a bit tired of flying everything themselves.</t>
  </si>
  <si>
    <t>Combining antennas so we can communicate farther!</t>
  </si>
  <si>
    <t>A lot of electronics and probes do not really like being exposed to the high temperatures present during a launch.  Use these to cover them up.</t>
  </si>
  <si>
    <t>They say these help the aerodynamic profile of aircraft and launchers.  That is just a rumor.  Who is they?</t>
  </si>
  <si>
    <t>adapters</t>
  </si>
  <si>
    <t>For cases where we want to stack thinner fuel tanks or probes on top of wider fuel tanks (and probes?)</t>
  </si>
  <si>
    <t>Jebediah, I choose you!</t>
  </si>
  <si>
    <t>Basic Re-Entry Module</t>
  </si>
  <si>
    <t>Re-Entry Module</t>
  </si>
  <si>
    <t>Twice the kerbals, twice the danger.</t>
  </si>
  <si>
    <t>Fifty percent more kerbals, much less fun.</t>
  </si>
  <si>
    <t>Advanced Re-Entry Module</t>
  </si>
  <si>
    <t>#autoLOC_501046 //#autoLOC_501046 = Advanced Flight Control</t>
  </si>
  <si>
    <t>#autoLOC_501047 //#autoLOC_501047 = The latest advancements in keeping the correct end of the ship pointing towards where you want it to go.</t>
  </si>
  <si>
    <t>RDicon_control-flight</t>
  </si>
  <si>
    <t>RDicon_control-flight-advanced</t>
  </si>
  <si>
    <t>#autoLOC_501072 //#autoLOC_501072 = Specialized Control</t>
  </si>
  <si>
    <t>#autoLOC_501073 //#autoLOC_501073 = A new state-of-the-art in control technology.</t>
  </si>
  <si>
    <t>RDicon_control-large</t>
  </si>
  <si>
    <t>Experimental Control</t>
  </si>
  <si>
    <t>It is unclear why these particular thrusters and SAS modules are experimental whereas the previous ones we tested were not deemed to be experimental. Stop asking questions.</t>
  </si>
  <si>
    <t>Exotic Control</t>
  </si>
  <si>
    <t>Turning the control dial up to 11.</t>
  </si>
  <si>
    <t>#autoLOC_501042 //#autoLOC_501042 = Propulsion Systems</t>
  </si>
  <si>
    <t>#autoLOC_501043 //#autoLOC_501043 = A positively different approach to existing trends in rocketry. These small, lightweight propulsion systems may not seem as exciting, but they might prove just as useful.</t>
  </si>
  <si>
    <t>RDicon_propulsionSystems</t>
  </si>
  <si>
    <t>Flexible Fuel Solutions</t>
  </si>
  <si>
    <t>Mmm, doughnuts.</t>
  </si>
  <si>
    <t>Docking</t>
  </si>
  <si>
    <t>The engineers have said they are pretty sure that the seal on the Clamp-O-Tron will hold.  If not, it will only cause a rapid unplanned disassembly.</t>
  </si>
  <si>
    <t>Streamlined Flight</t>
  </si>
  <si>
    <t>We are never getting off this rock in a flying saucer, or will we?</t>
  </si>
  <si>
    <t>#autoLOC_501050 //#autoLOC_501050 = Aerodynamics</t>
  </si>
  <si>
    <t>#autoLOC_501051 //#autoLOC_501051 = New breakthroughs from C7 Aerospace allow for new types of craft to be built. We're looking into hiring some of their engineers as well.</t>
  </si>
  <si>
    <t>RDicon_aerodynamicSystems</t>
  </si>
  <si>
    <t>#LOC_CTT_subsonicFlight_title</t>
  </si>
  <si>
    <t>#LOC_CTT_subsonicFlight_description</t>
  </si>
  <si>
    <t>CommunityTechTree/UI/ctt_icon_subsonicFlight</t>
  </si>
  <si>
    <t>#LOC_CTT_efficientFlightSystems_title</t>
  </si>
  <si>
    <t>#LOC_CTT_efficientFlightSystems_description</t>
  </si>
  <si>
    <t>CommunityTechTree/UI/ctt_icon_efficientFlight</t>
  </si>
  <si>
    <t>Advanced Flight Systems</t>
  </si>
  <si>
    <t>Who are these kerbals who would design craft using these?</t>
  </si>
  <si>
    <t>#LOC_CTT_specializedFlightSystems_title</t>
  </si>
  <si>
    <t>#LOC_CTT_specializedFlightSystems_description</t>
  </si>
  <si>
    <t>CommunityTechTree/UI/ctt_icon_specializedFlight</t>
  </si>
  <si>
    <t>Experimental Flight Systems</t>
  </si>
  <si>
    <t xml:space="preserve">Now this is flying in style. </t>
  </si>
  <si>
    <t>#autoLOC_501048 //#autoLOC_501048 = Landing</t>
  </si>
  <si>
    <t>#autoLOC_501049 //#autoLOC_501049 = Our Engineers are nothing if not optimistic.</t>
  </si>
  <si>
    <t>RDicon_landing</t>
  </si>
  <si>
    <t>#autoLOC_501044 //#autoLOC_501044 = Space Exploration</t>
  </si>
  <si>
    <t>#autoLOC_501045 //#autoLOC_501045 = To boldly go where no green man has gone before.</t>
  </si>
  <si>
    <t>RDicon_evaTech</t>
  </si>
  <si>
    <t>#LOC_CTT_simpleCommandModules_title</t>
  </si>
  <si>
    <t>#LOC_CTT_simpleCommandModules_description</t>
  </si>
  <si>
    <t>CommunityTechTree/UI/ctt_icon_simpleCommandModules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</si>
</sst>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6" x14ac:knownFonts="1">
    <font>
      <sz val="11"/>
      <color theme="1"/>
      <name val="Calibri"/>
      <family val="2"/>
      <scheme val="minor"/>
    </font>
    <font>
      <sz val="8"/>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6"/>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s>
  <borders count="13">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43" fontId="2" fillId="0" borderId="0" applyFont="0" applyFill="0" applyBorder="0" applyAlignment="0" applyProtection="0"/>
  </cellStyleXfs>
  <cellXfs count="40">
    <xf numFmtId="0" fontId="0" fillId="0" borderId="0" xfId="0"/>
    <xf numFmtId="0" fontId="1" fillId="0" borderId="0" xfId="0" applyFont="1"/>
    <xf numFmtId="0" fontId="1" fillId="4" borderId="0" xfId="0" applyFont="1" applyFill="1"/>
    <xf numFmtId="0" fontId="1" fillId="0" borderId="0" xfId="0" applyFont="1" applyFill="1"/>
    <xf numFmtId="0" fontId="1" fillId="5" borderId="0" xfId="0" applyFont="1" applyFill="1"/>
    <xf numFmtId="0" fontId="1" fillId="0" borderId="0" xfId="0" applyFont="1" applyAlignment="1">
      <alignment horizontal="right"/>
    </xf>
    <xf numFmtId="0" fontId="1" fillId="2" borderId="0" xfId="0" applyFont="1" applyFill="1" applyAlignment="1">
      <alignment horizontal="right"/>
    </xf>
    <xf numFmtId="0" fontId="1" fillId="3" borderId="0" xfId="0" applyFont="1" applyFill="1" applyAlignment="1">
      <alignment horizontal="right"/>
    </xf>
    <xf numFmtId="0" fontId="1" fillId="0" borderId="0" xfId="0" applyFont="1" applyFill="1" applyAlignment="1">
      <alignment horizontal="right"/>
    </xf>
    <xf numFmtId="0" fontId="1" fillId="5" borderId="0" xfId="0" applyFont="1" applyFill="1" applyAlignment="1">
      <alignment horizontal="right"/>
    </xf>
    <xf numFmtId="0" fontId="3" fillId="0" borderId="5" xfId="0" applyFont="1" applyBorder="1" applyAlignment="1">
      <alignment horizontal="right"/>
    </xf>
    <xf numFmtId="0" fontId="0" fillId="0" borderId="8" xfId="0" applyFont="1" applyBorder="1" applyAlignment="1">
      <alignment horizontal="right"/>
    </xf>
    <xf numFmtId="0" fontId="0" fillId="0" borderId="9" xfId="0" applyFont="1" applyBorder="1" applyAlignment="1">
      <alignment horizontal="right"/>
    </xf>
    <xf numFmtId="0" fontId="0" fillId="0" borderId="10" xfId="0" applyBorder="1"/>
    <xf numFmtId="0" fontId="0" fillId="0" borderId="12" xfId="0" applyFont="1" applyBorder="1" applyAlignment="1">
      <alignment horizontal="right"/>
    </xf>
    <xf numFmtId="0" fontId="0" fillId="0" borderId="11" xfId="0" applyFont="1" applyBorder="1" applyAlignment="1">
      <alignment horizontal="right"/>
    </xf>
    <xf numFmtId="0" fontId="3" fillId="0" borderId="4" xfId="0" applyFont="1" applyBorder="1" applyAlignment="1">
      <alignment horizontal="center"/>
    </xf>
    <xf numFmtId="0" fontId="3" fillId="0" borderId="6" xfId="0" applyFont="1" applyBorder="1" applyAlignment="1">
      <alignment horizontal="right"/>
    </xf>
    <xf numFmtId="0" fontId="3" fillId="0" borderId="7" xfId="0" applyFont="1" applyBorder="1" applyAlignment="1">
      <alignment horizontal="right"/>
    </xf>
    <xf numFmtId="0" fontId="0" fillId="0" borderId="0" xfId="0" applyFont="1" applyBorder="1" applyAlignment="1">
      <alignment horizontal="right"/>
    </xf>
    <xf numFmtId="164" fontId="0" fillId="0" borderId="2" xfId="1" applyNumberFormat="1" applyFont="1" applyBorder="1" applyAlignment="1">
      <alignment horizontal="right"/>
    </xf>
    <xf numFmtId="164" fontId="0" fillId="0" borderId="0" xfId="1" applyNumberFormat="1" applyFont="1" applyBorder="1" applyAlignment="1">
      <alignment horizontal="right"/>
    </xf>
    <xf numFmtId="0" fontId="0" fillId="0" borderId="1" xfId="0" applyFont="1" applyBorder="1" applyAlignment="1">
      <alignment horizontal="right"/>
    </xf>
    <xf numFmtId="164" fontId="0" fillId="0" borderId="3" xfId="1" applyNumberFormat="1" applyFont="1" applyBorder="1" applyAlignment="1">
      <alignment horizontal="right"/>
    </xf>
    <xf numFmtId="164" fontId="0" fillId="0" borderId="1" xfId="1" applyNumberFormat="1" applyFont="1" applyBorder="1" applyAlignment="1">
      <alignment horizontal="right"/>
    </xf>
    <xf numFmtId="0" fontId="0" fillId="0" borderId="0" xfId="0" applyAlignment="1"/>
    <xf numFmtId="0" fontId="0" fillId="2" borderId="0" xfId="0" applyFill="1"/>
    <xf numFmtId="0" fontId="3" fillId="0" borderId="12" xfId="0" applyFont="1" applyBorder="1" applyAlignment="1">
      <alignment horizontal="center"/>
    </xf>
    <xf numFmtId="0" fontId="3" fillId="0" borderId="11" xfId="0" applyFont="1" applyBorder="1" applyAlignment="1">
      <alignment horizontal="center"/>
    </xf>
    <xf numFmtId="0" fontId="0" fillId="0" borderId="0" xfId="0" applyFont="1" applyFill="1" applyBorder="1" applyAlignment="1">
      <alignment horizontal="right"/>
    </xf>
    <xf numFmtId="0" fontId="0" fillId="0" borderId="1" xfId="0" applyFont="1" applyFill="1" applyBorder="1" applyAlignment="1">
      <alignment horizontal="right"/>
    </xf>
    <xf numFmtId="0" fontId="0" fillId="0" borderId="0" xfId="0" applyNumberFormat="1"/>
    <xf numFmtId="0" fontId="0" fillId="0" borderId="0" xfId="0" quotePrefix="1"/>
    <xf numFmtId="0" fontId="0" fillId="0" borderId="0" xfId="0" quotePrefix="1" applyNumberFormat="1"/>
    <xf numFmtId="0" fontId="0" fillId="3" borderId="0" xfId="0" applyFill="1"/>
    <xf numFmtId="0" fontId="0" fillId="0" borderId="0" xfId="0" applyFill="1"/>
    <xf numFmtId="0" fontId="5" fillId="0" borderId="1" xfId="0" applyFont="1" applyBorder="1" applyAlignment="1">
      <alignment horizontal="center"/>
    </xf>
    <xf numFmtId="0" fontId="5" fillId="0" borderId="3" xfId="0" applyFont="1" applyBorder="1" applyAlignment="1">
      <alignment horizontal="center"/>
    </xf>
    <xf numFmtId="0" fontId="3" fillId="0" borderId="0" xfId="0" applyFont="1" applyAlignment="1">
      <alignment horizontal="center"/>
    </xf>
    <xf numFmtId="0" fontId="0" fillId="0" borderId="0" xfId="0" applyAlignment="1">
      <alignment horizontal="center"/>
    </xf>
  </cellXfs>
  <cellStyles count="2">
    <cellStyle name="Comma" xfId="1" builtinId="3"/>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76B8B8-94C6-44A3-8DE4-AE6A52E3B39F}" name="Table1" displayName="Table1" ref="A2:O300" totalsRowShown="0">
  <autoFilter ref="A2:O300" xr:uid="{C87C8C3E-97BA-4370-99F9-1BA626211837}"/>
  <tableColumns count="15">
    <tableColumn id="1" xr3:uid="{75BB9518-1192-45D8-A6E0-1D8C7EF2AC07}" name="id" dataDxfId="3">
      <calculatedColumnFormula>IF(ids!A2&lt;&gt;"",ids!A2,"")</calculatedColumnFormula>
    </tableColumn>
    <tableColumn id="2" xr3:uid="{70710B09-E692-4BD4-82C8-37E9E9F7566E}" name="tier" dataDxfId="2">
      <calculatedColumnFormula>VLOOKUP(Table1[[#This Row],[id]],Outline!$A$3:$C$300,2,FALSE)</calculatedColumnFormula>
    </tableColumn>
    <tableColumn id="3" xr3:uid="{D7FBCB3E-AC23-4CDD-BDDA-9CF557799156}" name="row" dataDxfId="1">
      <calculatedColumnFormula>VLOOKUP(Table1[[#This Row],[id]],Outline!$A$3:$C$300,3,FALSE)</calculatedColumnFormula>
    </tableColumn>
    <tableColumn id="4" xr3:uid="{22A16191-BBB7-4515-802B-DE881E59DFE7}" name="title"/>
    <tableColumn id="5" xr3:uid="{24F22116-7AEB-4FD2-8B9F-AF64BD36B4E6}" name="description"/>
    <tableColumn id="16" xr3:uid="{00271054-6503-4658-A7F3-33ABCD85B10D}" name="anyToUnlock"/>
    <tableColumn id="6" xr3:uid="{0B2E7CBD-D022-4081-88B7-C223D10C32B6}" name="icon"/>
    <tableColumn id="7" xr3:uid="{7F2AE2AB-698D-44EC-B6A3-9C760141BE65}" name="id_0"/>
    <tableColumn id="8" xr3:uid="{7E4FBBE9-11C3-4B01-8440-02B1E60C32F3}" name="lineFrom_0"/>
    <tableColumn id="9" xr3:uid="{127D330F-B0A0-4CA4-92A1-C7AD6E7CCB41}" name="lineTo_0"/>
    <tableColumn id="10" xr3:uid="{05D2852F-46E7-410A-A2D9-1C8ECD34D5B1}" name="id_1"/>
    <tableColumn id="11" xr3:uid="{959FF1AC-95A6-46FE-86DF-83E539F1AF0A}" name="lineFrom_1"/>
    <tableColumn id="12" xr3:uid="{DB1E9CEB-A07A-4552-A869-9A3D1745063E}" name="lineTo_1"/>
    <tableColumn id="14" xr3:uid="{53378E67-1405-4966-81A3-C6CF12211FD6}" name="mod"/>
    <tableColumn id="15" xr3:uid="{60A2BFE3-CE12-4199-936D-D9567E1F579E}" name="Code" dataDxfId="0">
      <calculatedColumnFormula>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A1CBD4-FDB8-4CE1-AE48-90534A55E93A}" name="tableID" displayName="tableID" ref="A1:A274" totalsRowShown="0">
  <autoFilter ref="A1:A274" xr:uid="{D0C760DF-6287-492C-925C-AF053D5EC287}"/>
  <tableColumns count="1">
    <tableColumn id="1" xr3:uid="{7B047458-6037-475E-AE59-DAEA3E642A43}" name="i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55F69-EFCD-497F-A60E-0FDC09320AEF}">
  <dimension ref="B1:K34"/>
  <sheetViews>
    <sheetView showGridLines="0" workbookViewId="0">
      <selection activeCell="F17" sqref="B17:F17"/>
    </sheetView>
  </sheetViews>
  <sheetFormatPr defaultRowHeight="14.5" x14ac:dyDescent="0.35"/>
  <cols>
    <col min="2" max="2" width="8.1796875" customWidth="1"/>
    <col min="3" max="10" width="13.6328125" customWidth="1"/>
    <col min="11" max="11" width="10.81640625" customWidth="1"/>
  </cols>
  <sheetData>
    <row r="1" spans="2:11" ht="21" x14ac:dyDescent="0.5">
      <c r="C1" s="36" t="s">
        <v>348</v>
      </c>
      <c r="D1" s="36"/>
      <c r="E1" s="36"/>
      <c r="F1" s="36"/>
      <c r="G1" s="36" t="s">
        <v>349</v>
      </c>
      <c r="H1" s="36"/>
      <c r="I1" s="36"/>
      <c r="J1" s="37"/>
      <c r="K1" s="13"/>
    </row>
    <row r="2" spans="2:11" x14ac:dyDescent="0.35">
      <c r="B2" s="16" t="s">
        <v>270</v>
      </c>
      <c r="C2" s="10" t="s">
        <v>271</v>
      </c>
      <c r="D2" s="17" t="s">
        <v>274</v>
      </c>
      <c r="E2" s="17" t="s">
        <v>275</v>
      </c>
      <c r="F2" s="18" t="s">
        <v>276</v>
      </c>
      <c r="G2" s="10" t="s">
        <v>271</v>
      </c>
      <c r="H2" s="17" t="s">
        <v>274</v>
      </c>
      <c r="I2" s="17" t="s">
        <v>275</v>
      </c>
      <c r="J2" s="17" t="s">
        <v>276</v>
      </c>
      <c r="K2" s="16" t="s">
        <v>272</v>
      </c>
    </row>
    <row r="3" spans="2:11" x14ac:dyDescent="0.35">
      <c r="B3" s="27">
        <v>-2</v>
      </c>
      <c r="C3" s="11">
        <f>COUNTIF(Outline!B$3:B$300,B3)</f>
        <v>1</v>
      </c>
      <c r="D3" s="19">
        <v>10001</v>
      </c>
      <c r="E3" s="21">
        <f>D3*C3</f>
        <v>10001</v>
      </c>
      <c r="F3" s="20"/>
      <c r="G3" s="11"/>
      <c r="H3" s="19"/>
      <c r="I3" s="19"/>
      <c r="J3" s="19"/>
      <c r="K3" s="14"/>
    </row>
    <row r="4" spans="2:11" x14ac:dyDescent="0.35">
      <c r="B4" s="27">
        <v>-1.5</v>
      </c>
      <c r="C4" s="11">
        <f>COUNTIF(Outline!B$3:B$300,B4)</f>
        <v>0</v>
      </c>
      <c r="D4" s="19">
        <v>0</v>
      </c>
      <c r="E4" s="21">
        <f>D4*C4</f>
        <v>0</v>
      </c>
      <c r="F4" s="20"/>
      <c r="G4" s="11"/>
      <c r="H4" s="19"/>
      <c r="I4" s="19"/>
      <c r="J4" s="19"/>
      <c r="K4" s="14"/>
    </row>
    <row r="5" spans="2:11" x14ac:dyDescent="0.35">
      <c r="B5" s="27">
        <v>-1</v>
      </c>
      <c r="C5" s="11">
        <f>COUNTIF(Outline!B$3:B$300,B5)</f>
        <v>6</v>
      </c>
      <c r="D5" s="19">
        <v>15</v>
      </c>
      <c r="E5" s="21">
        <f>D5*C5</f>
        <v>90</v>
      </c>
      <c r="F5" s="20"/>
      <c r="G5" s="11"/>
      <c r="H5" s="19"/>
      <c r="I5" s="19"/>
      <c r="J5" s="19"/>
      <c r="K5" s="14"/>
    </row>
    <row r="6" spans="2:11" x14ac:dyDescent="0.35">
      <c r="B6" s="27">
        <v>-0.5</v>
      </c>
      <c r="C6" s="11">
        <f>COUNTIF(Outline!B$3:B$300,B6)</f>
        <v>0</v>
      </c>
      <c r="D6" s="19">
        <v>0</v>
      </c>
      <c r="E6" s="21">
        <f>D6*C6</f>
        <v>0</v>
      </c>
      <c r="F6" s="20"/>
      <c r="G6" s="11"/>
      <c r="H6" s="19"/>
      <c r="I6" s="19"/>
      <c r="J6" s="19"/>
      <c r="K6" s="14"/>
    </row>
    <row r="7" spans="2:11" x14ac:dyDescent="0.35">
      <c r="B7" s="27">
        <v>0</v>
      </c>
      <c r="C7" s="11">
        <f>COUNTIF(Outline!B$3:B$300,B7)</f>
        <v>1</v>
      </c>
      <c r="D7" s="19">
        <v>0</v>
      </c>
      <c r="E7" s="21">
        <f t="shared" ref="E7:E34" si="0">D7*C7</f>
        <v>0</v>
      </c>
      <c r="F7" s="20">
        <f t="shared" ref="F7:F34" si="1">F6+E7</f>
        <v>0</v>
      </c>
      <c r="G7" s="11">
        <v>1</v>
      </c>
      <c r="H7" s="19">
        <v>0</v>
      </c>
      <c r="I7" s="21">
        <f t="shared" ref="I7:I34" si="2">H7*G7</f>
        <v>0</v>
      </c>
      <c r="J7" s="21">
        <f t="shared" ref="J7:J34" si="3">J6+I7</f>
        <v>0</v>
      </c>
      <c r="K7" s="14" t="str">
        <f>IFERROR(TEXT((F7-J7)/J7,"0%"),"N/A")</f>
        <v>N/A</v>
      </c>
    </row>
    <row r="8" spans="2:11" x14ac:dyDescent="0.35">
      <c r="B8" s="27">
        <v>0.5</v>
      </c>
      <c r="C8" s="11">
        <f>COUNTIF(Outline!B$3:B$300,B8)</f>
        <v>3</v>
      </c>
      <c r="D8" s="19">
        <v>5</v>
      </c>
      <c r="E8" s="21">
        <f t="shared" si="0"/>
        <v>15</v>
      </c>
      <c r="F8" s="20">
        <f t="shared" si="1"/>
        <v>15</v>
      </c>
      <c r="G8" s="11">
        <v>0</v>
      </c>
      <c r="H8" s="19"/>
      <c r="I8" s="21">
        <f t="shared" si="2"/>
        <v>0</v>
      </c>
      <c r="J8" s="21">
        <f t="shared" si="3"/>
        <v>0</v>
      </c>
      <c r="K8" s="14" t="str">
        <f t="shared" ref="K8:K34" si="4">IFERROR(TEXT((F8-J8)/J8,"0%"),"N/A")</f>
        <v>N/A</v>
      </c>
    </row>
    <row r="9" spans="2:11" x14ac:dyDescent="0.35">
      <c r="B9" s="27">
        <v>1</v>
      </c>
      <c r="C9" s="11">
        <f>COUNTIF(Outline!B$3:B$300,B9)</f>
        <v>4</v>
      </c>
      <c r="D9" s="19">
        <v>5</v>
      </c>
      <c r="E9" s="21">
        <f t="shared" si="0"/>
        <v>20</v>
      </c>
      <c r="F9" s="20">
        <f t="shared" si="1"/>
        <v>35</v>
      </c>
      <c r="G9" s="11">
        <v>0</v>
      </c>
      <c r="H9" s="19"/>
      <c r="I9" s="21">
        <f t="shared" si="2"/>
        <v>0</v>
      </c>
      <c r="J9" s="21">
        <f t="shared" si="3"/>
        <v>0</v>
      </c>
      <c r="K9" s="14" t="str">
        <f t="shared" si="4"/>
        <v>N/A</v>
      </c>
    </row>
    <row r="10" spans="2:11" x14ac:dyDescent="0.35">
      <c r="B10" s="27">
        <v>1.5</v>
      </c>
      <c r="C10" s="11">
        <f>COUNTIF(Outline!B$3:B$300,B10)</f>
        <v>1</v>
      </c>
      <c r="D10" s="29">
        <f>ROUND(AVERAGE(D9,D11),0)</f>
        <v>8</v>
      </c>
      <c r="E10" s="21">
        <f t="shared" si="0"/>
        <v>8</v>
      </c>
      <c r="F10" s="20">
        <f t="shared" si="1"/>
        <v>43</v>
      </c>
      <c r="G10" s="11">
        <v>0</v>
      </c>
      <c r="H10" s="19"/>
      <c r="I10" s="21">
        <f t="shared" si="2"/>
        <v>0</v>
      </c>
      <c r="J10" s="21">
        <f t="shared" si="3"/>
        <v>0</v>
      </c>
      <c r="K10" s="14" t="str">
        <f t="shared" si="4"/>
        <v>N/A</v>
      </c>
    </row>
    <row r="11" spans="2:11" x14ac:dyDescent="0.35">
      <c r="B11" s="27">
        <v>2</v>
      </c>
      <c r="C11" s="11">
        <f>COUNTIF(Outline!B$3:B$300,B11)</f>
        <v>8</v>
      </c>
      <c r="D11" s="29">
        <v>10</v>
      </c>
      <c r="E11" s="21">
        <f t="shared" si="0"/>
        <v>80</v>
      </c>
      <c r="F11" s="20">
        <f t="shared" si="1"/>
        <v>123</v>
      </c>
      <c r="G11" s="11">
        <v>2</v>
      </c>
      <c r="H11" s="19">
        <v>5</v>
      </c>
      <c r="I11" s="21">
        <f t="shared" si="2"/>
        <v>10</v>
      </c>
      <c r="J11" s="21">
        <f t="shared" si="3"/>
        <v>10</v>
      </c>
      <c r="K11" s="14" t="str">
        <f t="shared" si="4"/>
        <v>1130%</v>
      </c>
    </row>
    <row r="12" spans="2:11" x14ac:dyDescent="0.35">
      <c r="B12" s="27">
        <v>2.5</v>
      </c>
      <c r="C12" s="11">
        <f>COUNTIF(Outline!B$3:B$300,B12)</f>
        <v>1</v>
      </c>
      <c r="D12" s="29">
        <f>ROUND(AVERAGE(D11,D13),0)</f>
        <v>15</v>
      </c>
      <c r="E12" s="21">
        <f t="shared" si="0"/>
        <v>15</v>
      </c>
      <c r="F12" s="20">
        <f t="shared" si="1"/>
        <v>138</v>
      </c>
      <c r="G12" s="11">
        <v>0</v>
      </c>
      <c r="H12" s="19"/>
      <c r="I12" s="21">
        <f t="shared" si="2"/>
        <v>0</v>
      </c>
      <c r="J12" s="21">
        <f t="shared" si="3"/>
        <v>10</v>
      </c>
      <c r="K12" s="14" t="str">
        <f t="shared" si="4"/>
        <v>1280%</v>
      </c>
    </row>
    <row r="13" spans="2:11" x14ac:dyDescent="0.35">
      <c r="B13" s="27">
        <v>3</v>
      </c>
      <c r="C13" s="11">
        <f>COUNTIF(Outline!B$3:B$300,B13)</f>
        <v>13</v>
      </c>
      <c r="D13" s="29">
        <v>20</v>
      </c>
      <c r="E13" s="21">
        <f t="shared" si="0"/>
        <v>260</v>
      </c>
      <c r="F13" s="20">
        <f t="shared" si="1"/>
        <v>398</v>
      </c>
      <c r="G13" s="11">
        <v>3</v>
      </c>
      <c r="H13" s="19">
        <v>18</v>
      </c>
      <c r="I13" s="21">
        <f t="shared" si="2"/>
        <v>54</v>
      </c>
      <c r="J13" s="21">
        <f t="shared" si="3"/>
        <v>64</v>
      </c>
      <c r="K13" s="14" t="str">
        <f t="shared" si="4"/>
        <v>522%</v>
      </c>
    </row>
    <row r="14" spans="2:11" x14ac:dyDescent="0.35">
      <c r="B14" s="27">
        <v>3.5</v>
      </c>
      <c r="C14" s="11">
        <f>COUNTIF(Outline!B$3:B$300,B14)</f>
        <v>0</v>
      </c>
      <c r="D14" s="29">
        <f>ROUND(AVERAGE(D13,D15),0)</f>
        <v>35</v>
      </c>
      <c r="E14" s="21">
        <f t="shared" si="0"/>
        <v>0</v>
      </c>
      <c r="F14" s="20">
        <f t="shared" si="1"/>
        <v>398</v>
      </c>
      <c r="G14" s="11">
        <v>0</v>
      </c>
      <c r="H14" s="19"/>
      <c r="I14" s="21">
        <f t="shared" si="2"/>
        <v>0</v>
      </c>
      <c r="J14" s="21">
        <f t="shared" si="3"/>
        <v>64</v>
      </c>
      <c r="K14" s="14" t="str">
        <f t="shared" si="4"/>
        <v>522%</v>
      </c>
    </row>
    <row r="15" spans="2:11" x14ac:dyDescent="0.35">
      <c r="B15" s="27">
        <v>4</v>
      </c>
      <c r="C15" s="11">
        <f>COUNTIF(Outline!B$3:B$300,B15)</f>
        <v>19</v>
      </c>
      <c r="D15" s="29">
        <v>50</v>
      </c>
      <c r="E15" s="21">
        <f t="shared" si="0"/>
        <v>950</v>
      </c>
      <c r="F15" s="20">
        <f t="shared" si="1"/>
        <v>1348</v>
      </c>
      <c r="G15" s="11">
        <v>6</v>
      </c>
      <c r="H15" s="19">
        <v>45</v>
      </c>
      <c r="I15" s="21">
        <f t="shared" si="2"/>
        <v>270</v>
      </c>
      <c r="J15" s="21">
        <f t="shared" si="3"/>
        <v>334</v>
      </c>
      <c r="K15" s="14" t="str">
        <f t="shared" si="4"/>
        <v>304%</v>
      </c>
    </row>
    <row r="16" spans="2:11" x14ac:dyDescent="0.35">
      <c r="B16" s="27">
        <v>4.5</v>
      </c>
      <c r="C16" s="11">
        <f>COUNTIF(Outline!B$3:B$300,B16)</f>
        <v>3</v>
      </c>
      <c r="D16" s="29">
        <f>ROUND(AVERAGE(D15,D17),0)</f>
        <v>75</v>
      </c>
      <c r="E16" s="21">
        <f t="shared" si="0"/>
        <v>225</v>
      </c>
      <c r="F16" s="20">
        <f t="shared" si="1"/>
        <v>1573</v>
      </c>
      <c r="G16" s="11">
        <v>0</v>
      </c>
      <c r="H16" s="19"/>
      <c r="I16" s="21">
        <f t="shared" si="2"/>
        <v>0</v>
      </c>
      <c r="J16" s="21">
        <f t="shared" si="3"/>
        <v>334</v>
      </c>
      <c r="K16" s="14" t="str">
        <f t="shared" si="4"/>
        <v>371%</v>
      </c>
    </row>
    <row r="17" spans="2:11" x14ac:dyDescent="0.35">
      <c r="B17" s="27">
        <v>5</v>
      </c>
      <c r="C17" s="11">
        <f>COUNTIF(Outline!B$3:B$300,B17)</f>
        <v>24</v>
      </c>
      <c r="D17" s="29">
        <v>100</v>
      </c>
      <c r="E17" s="21">
        <f t="shared" si="0"/>
        <v>2400</v>
      </c>
      <c r="F17" s="20">
        <f t="shared" si="1"/>
        <v>3973</v>
      </c>
      <c r="G17" s="11">
        <v>14</v>
      </c>
      <c r="H17" s="19">
        <v>90</v>
      </c>
      <c r="I17" s="21">
        <f t="shared" si="2"/>
        <v>1260</v>
      </c>
      <c r="J17" s="21">
        <f t="shared" si="3"/>
        <v>1594</v>
      </c>
      <c r="K17" s="14" t="str">
        <f t="shared" si="4"/>
        <v>149%</v>
      </c>
    </row>
    <row r="18" spans="2:11" x14ac:dyDescent="0.35">
      <c r="B18" s="27">
        <v>5.5</v>
      </c>
      <c r="C18" s="11">
        <f>COUNTIF(Outline!B$3:B$300,B18)</f>
        <v>3</v>
      </c>
      <c r="D18" s="29">
        <f>ROUND(AVERAGE(D17,D19),0)</f>
        <v>150</v>
      </c>
      <c r="E18" s="21">
        <f t="shared" si="0"/>
        <v>450</v>
      </c>
      <c r="F18" s="20">
        <f t="shared" si="1"/>
        <v>4423</v>
      </c>
      <c r="G18" s="11">
        <v>0</v>
      </c>
      <c r="H18" s="19"/>
      <c r="I18" s="21">
        <f t="shared" si="2"/>
        <v>0</v>
      </c>
      <c r="J18" s="21">
        <f t="shared" si="3"/>
        <v>1594</v>
      </c>
      <c r="K18" s="14" t="str">
        <f t="shared" si="4"/>
        <v>177%</v>
      </c>
    </row>
    <row r="19" spans="2:11" x14ac:dyDescent="0.35">
      <c r="B19" s="27">
        <v>6</v>
      </c>
      <c r="C19" s="11">
        <f>COUNTIF(Outline!B$3:B$300,B19)</f>
        <v>27</v>
      </c>
      <c r="D19" s="29">
        <v>200</v>
      </c>
      <c r="E19" s="21">
        <f t="shared" si="0"/>
        <v>5400</v>
      </c>
      <c r="F19" s="20">
        <f t="shared" si="1"/>
        <v>9823</v>
      </c>
      <c r="G19" s="11">
        <v>16</v>
      </c>
      <c r="H19" s="19">
        <v>160</v>
      </c>
      <c r="I19" s="21">
        <f t="shared" si="2"/>
        <v>2560</v>
      </c>
      <c r="J19" s="21">
        <f t="shared" si="3"/>
        <v>4154</v>
      </c>
      <c r="K19" s="14" t="str">
        <f t="shared" si="4"/>
        <v>136%</v>
      </c>
    </row>
    <row r="20" spans="2:11" x14ac:dyDescent="0.35">
      <c r="B20" s="27">
        <v>6.5</v>
      </c>
      <c r="C20" s="11">
        <f>COUNTIF(Outline!B$3:B$300,B20)</f>
        <v>3</v>
      </c>
      <c r="D20" s="29">
        <f>ROUND(AVERAGE(D19,D21),0)</f>
        <v>300</v>
      </c>
      <c r="E20" s="21">
        <f t="shared" si="0"/>
        <v>900</v>
      </c>
      <c r="F20" s="20">
        <f t="shared" si="1"/>
        <v>10723</v>
      </c>
      <c r="G20" s="11">
        <v>0</v>
      </c>
      <c r="H20" s="19"/>
      <c r="I20" s="21">
        <f t="shared" si="2"/>
        <v>0</v>
      </c>
      <c r="J20" s="21">
        <f t="shared" si="3"/>
        <v>4154</v>
      </c>
      <c r="K20" s="14" t="str">
        <f t="shared" si="4"/>
        <v>158%</v>
      </c>
    </row>
    <row r="21" spans="2:11" x14ac:dyDescent="0.35">
      <c r="B21" s="27">
        <v>7</v>
      </c>
      <c r="C21" s="11">
        <f>COUNTIF(Outline!B$3:B$300,B21)</f>
        <v>28</v>
      </c>
      <c r="D21" s="29">
        <v>400</v>
      </c>
      <c r="E21" s="21">
        <f t="shared" si="0"/>
        <v>11200</v>
      </c>
      <c r="F21" s="20">
        <f t="shared" si="1"/>
        <v>21923</v>
      </c>
      <c r="G21" s="11">
        <v>16</v>
      </c>
      <c r="H21" s="19">
        <v>300</v>
      </c>
      <c r="I21" s="21">
        <f t="shared" si="2"/>
        <v>4800</v>
      </c>
      <c r="J21" s="21">
        <f t="shared" si="3"/>
        <v>8954</v>
      </c>
      <c r="K21" s="14" t="str">
        <f t="shared" si="4"/>
        <v>145%</v>
      </c>
    </row>
    <row r="22" spans="2:11" x14ac:dyDescent="0.35">
      <c r="B22" s="27">
        <v>7.5</v>
      </c>
      <c r="C22" s="11">
        <f>COUNTIF(Outline!B$3:B$300,B22)</f>
        <v>3</v>
      </c>
      <c r="D22" s="29">
        <f>ROUND(AVERAGE(D21,D23),0)</f>
        <v>500</v>
      </c>
      <c r="E22" s="21">
        <f t="shared" si="0"/>
        <v>1500</v>
      </c>
      <c r="F22" s="20">
        <f t="shared" si="1"/>
        <v>23423</v>
      </c>
      <c r="G22" s="11">
        <v>0</v>
      </c>
      <c r="H22" s="19"/>
      <c r="I22" s="21">
        <f t="shared" si="2"/>
        <v>0</v>
      </c>
      <c r="J22" s="21">
        <f t="shared" si="3"/>
        <v>8954</v>
      </c>
      <c r="K22" s="14" t="str">
        <f t="shared" si="4"/>
        <v>162%</v>
      </c>
    </row>
    <row r="23" spans="2:11" x14ac:dyDescent="0.35">
      <c r="B23" s="27">
        <v>8</v>
      </c>
      <c r="C23" s="11">
        <f>COUNTIF(Outline!B$3:B$300,B23)</f>
        <v>30</v>
      </c>
      <c r="D23" s="29">
        <f>ROUND(D21*1.5,0)</f>
        <v>600</v>
      </c>
      <c r="E23" s="21">
        <f t="shared" si="0"/>
        <v>18000</v>
      </c>
      <c r="F23" s="20">
        <f t="shared" si="1"/>
        <v>41423</v>
      </c>
      <c r="G23" s="11">
        <v>22</v>
      </c>
      <c r="H23" s="19">
        <v>550</v>
      </c>
      <c r="I23" s="21">
        <f t="shared" si="2"/>
        <v>12100</v>
      </c>
      <c r="J23" s="21">
        <f t="shared" si="3"/>
        <v>21054</v>
      </c>
      <c r="K23" s="14" t="str">
        <f t="shared" si="4"/>
        <v>97%</v>
      </c>
    </row>
    <row r="24" spans="2:11" x14ac:dyDescent="0.35">
      <c r="B24" s="27">
        <v>8.5</v>
      </c>
      <c r="C24" s="11">
        <f>COUNTIF(Outline!B$3:B$300,B24)</f>
        <v>1</v>
      </c>
      <c r="D24" s="29">
        <f>ROUND(AVERAGE(D23,D25),0)</f>
        <v>750</v>
      </c>
      <c r="E24" s="21">
        <f t="shared" si="0"/>
        <v>750</v>
      </c>
      <c r="F24" s="20">
        <f t="shared" si="1"/>
        <v>42173</v>
      </c>
      <c r="G24" s="11">
        <v>0</v>
      </c>
      <c r="H24" s="19"/>
      <c r="I24" s="21">
        <f t="shared" si="2"/>
        <v>0</v>
      </c>
      <c r="J24" s="21">
        <f t="shared" si="3"/>
        <v>21054</v>
      </c>
      <c r="K24" s="14" t="str">
        <f t="shared" si="4"/>
        <v>100%</v>
      </c>
    </row>
    <row r="25" spans="2:11" x14ac:dyDescent="0.35">
      <c r="B25" s="27">
        <v>9</v>
      </c>
      <c r="C25" s="11">
        <f>COUNTIF(Outline!B$3:B$300,B25)</f>
        <v>30</v>
      </c>
      <c r="D25" s="29">
        <f>ROUND(D23*1.5,0)</f>
        <v>900</v>
      </c>
      <c r="E25" s="21">
        <f t="shared" si="0"/>
        <v>27000</v>
      </c>
      <c r="F25" s="20">
        <f t="shared" si="1"/>
        <v>69173</v>
      </c>
      <c r="G25" s="11">
        <v>20</v>
      </c>
      <c r="H25" s="19">
        <v>1000</v>
      </c>
      <c r="I25" s="21">
        <f t="shared" si="2"/>
        <v>20000</v>
      </c>
      <c r="J25" s="21">
        <f t="shared" si="3"/>
        <v>41054</v>
      </c>
      <c r="K25" s="14" t="str">
        <f t="shared" si="4"/>
        <v>68%</v>
      </c>
    </row>
    <row r="26" spans="2:11" x14ac:dyDescent="0.35">
      <c r="B26" s="27">
        <v>9.5</v>
      </c>
      <c r="C26" s="11">
        <f>COUNTIF(Outline!B$3:B$300,B26)</f>
        <v>1</v>
      </c>
      <c r="D26" s="29">
        <f>ROUND(AVERAGE(D25,D27),0)</f>
        <v>1125</v>
      </c>
      <c r="E26" s="21">
        <f t="shared" si="0"/>
        <v>1125</v>
      </c>
      <c r="F26" s="20">
        <f t="shared" si="1"/>
        <v>70298</v>
      </c>
      <c r="G26" s="11">
        <v>0</v>
      </c>
      <c r="H26" s="19"/>
      <c r="I26" s="21">
        <f t="shared" si="2"/>
        <v>0</v>
      </c>
      <c r="J26" s="21">
        <f t="shared" si="3"/>
        <v>41054</v>
      </c>
      <c r="K26" s="14" t="str">
        <f t="shared" si="4"/>
        <v>71%</v>
      </c>
    </row>
    <row r="27" spans="2:11" x14ac:dyDescent="0.35">
      <c r="B27" s="27">
        <v>10</v>
      </c>
      <c r="C27" s="11">
        <f>COUNTIF(Outline!B$3:B$300,B27)</f>
        <v>27</v>
      </c>
      <c r="D27" s="29">
        <f>ROUND(D25*1.5,0)</f>
        <v>1350</v>
      </c>
      <c r="E27" s="21">
        <f t="shared" si="0"/>
        <v>36450</v>
      </c>
      <c r="F27" s="20">
        <f t="shared" si="1"/>
        <v>106748</v>
      </c>
      <c r="G27" s="11">
        <v>21</v>
      </c>
      <c r="H27" s="19">
        <v>1500</v>
      </c>
      <c r="I27" s="21">
        <f t="shared" si="2"/>
        <v>31500</v>
      </c>
      <c r="J27" s="21">
        <f t="shared" si="3"/>
        <v>72554</v>
      </c>
      <c r="K27" s="14" t="str">
        <f t="shared" si="4"/>
        <v>47%</v>
      </c>
    </row>
    <row r="28" spans="2:11" x14ac:dyDescent="0.35">
      <c r="B28" s="27">
        <v>10.5</v>
      </c>
      <c r="C28" s="11">
        <f>COUNTIF(Outline!B$3:B$300,B28)</f>
        <v>1</v>
      </c>
      <c r="D28" s="29">
        <f>ROUND(AVERAGE(D27,D29),0)</f>
        <v>1688</v>
      </c>
      <c r="E28" s="21">
        <f t="shared" si="0"/>
        <v>1688</v>
      </c>
      <c r="F28" s="20">
        <f t="shared" si="1"/>
        <v>108436</v>
      </c>
      <c r="G28" s="11">
        <v>0</v>
      </c>
      <c r="H28" s="19"/>
      <c r="I28" s="21">
        <f t="shared" si="2"/>
        <v>0</v>
      </c>
      <c r="J28" s="21">
        <f t="shared" si="3"/>
        <v>72554</v>
      </c>
      <c r="K28" s="14" t="str">
        <f t="shared" si="4"/>
        <v>49%</v>
      </c>
    </row>
    <row r="29" spans="2:11" x14ac:dyDescent="0.35">
      <c r="B29" s="27">
        <v>11</v>
      </c>
      <c r="C29" s="11">
        <f>COUNTIF(Outline!B$3:B$300,B29)</f>
        <v>17</v>
      </c>
      <c r="D29" s="29">
        <f>ROUND(D27*1.5,0)</f>
        <v>2025</v>
      </c>
      <c r="E29" s="21">
        <f t="shared" si="0"/>
        <v>34425</v>
      </c>
      <c r="F29" s="20">
        <f t="shared" si="1"/>
        <v>142861</v>
      </c>
      <c r="G29" s="11">
        <v>11</v>
      </c>
      <c r="H29" s="19">
        <v>2250</v>
      </c>
      <c r="I29" s="21">
        <f t="shared" si="2"/>
        <v>24750</v>
      </c>
      <c r="J29" s="21">
        <f t="shared" si="3"/>
        <v>97304</v>
      </c>
      <c r="K29" s="14" t="str">
        <f t="shared" si="4"/>
        <v>47%</v>
      </c>
    </row>
    <row r="30" spans="2:11" x14ac:dyDescent="0.35">
      <c r="B30" s="27">
        <v>11.5</v>
      </c>
      <c r="C30" s="11">
        <f>COUNTIF(Outline!B$3:B$300,B30)</f>
        <v>0</v>
      </c>
      <c r="D30" s="29">
        <f>ROUND(AVERAGE(D29,D31),0)</f>
        <v>2532</v>
      </c>
      <c r="E30" s="21">
        <f t="shared" si="0"/>
        <v>0</v>
      </c>
      <c r="F30" s="20">
        <f t="shared" si="1"/>
        <v>142861</v>
      </c>
      <c r="G30" s="11">
        <v>0</v>
      </c>
      <c r="H30" s="19"/>
      <c r="I30" s="21">
        <f t="shared" si="2"/>
        <v>0</v>
      </c>
      <c r="J30" s="21">
        <f t="shared" si="3"/>
        <v>97304</v>
      </c>
      <c r="K30" s="14" t="str">
        <f t="shared" si="4"/>
        <v>47%</v>
      </c>
    </row>
    <row r="31" spans="2:11" x14ac:dyDescent="0.35">
      <c r="B31" s="27">
        <v>12</v>
      </c>
      <c r="C31" s="11">
        <f>COUNTIF(Outline!B$3:B$300,B31)</f>
        <v>12</v>
      </c>
      <c r="D31" s="29">
        <f>ROUND(D29*1.5,0)</f>
        <v>3038</v>
      </c>
      <c r="E31" s="21">
        <f t="shared" si="0"/>
        <v>36456</v>
      </c>
      <c r="F31" s="20">
        <f t="shared" si="1"/>
        <v>179317</v>
      </c>
      <c r="G31" s="11">
        <v>7</v>
      </c>
      <c r="H31" s="19">
        <v>4000</v>
      </c>
      <c r="I31" s="21">
        <f t="shared" si="2"/>
        <v>28000</v>
      </c>
      <c r="J31" s="21">
        <f t="shared" si="3"/>
        <v>125304</v>
      </c>
      <c r="K31" s="14" t="str">
        <f t="shared" si="4"/>
        <v>43%</v>
      </c>
    </row>
    <row r="32" spans="2:11" x14ac:dyDescent="0.35">
      <c r="B32" s="27">
        <v>12.5</v>
      </c>
      <c r="C32" s="11">
        <f>COUNTIF(Outline!B$3:B$300,B32)</f>
        <v>0</v>
      </c>
      <c r="D32" s="29">
        <f>ROUND(AVERAGE(D31,D33),0)</f>
        <v>3798</v>
      </c>
      <c r="E32" s="21">
        <f t="shared" si="0"/>
        <v>0</v>
      </c>
      <c r="F32" s="20">
        <f t="shared" si="1"/>
        <v>179317</v>
      </c>
      <c r="G32" s="11">
        <v>0</v>
      </c>
      <c r="H32" s="19"/>
      <c r="I32" s="21">
        <f t="shared" si="2"/>
        <v>0</v>
      </c>
      <c r="J32" s="21">
        <f t="shared" si="3"/>
        <v>125304</v>
      </c>
      <c r="K32" s="14" t="str">
        <f t="shared" si="4"/>
        <v>43%</v>
      </c>
    </row>
    <row r="33" spans="2:11" x14ac:dyDescent="0.35">
      <c r="B33" s="27">
        <v>13</v>
      </c>
      <c r="C33" s="11">
        <f>COUNTIF(Outline!B$3:B$300,B33)</f>
        <v>6</v>
      </c>
      <c r="D33" s="29">
        <f>ROUND(D31*1.5,0)</f>
        <v>4557</v>
      </c>
      <c r="E33" s="21">
        <f t="shared" si="0"/>
        <v>27342</v>
      </c>
      <c r="F33" s="20">
        <f t="shared" si="1"/>
        <v>206659</v>
      </c>
      <c r="G33" s="11">
        <v>5</v>
      </c>
      <c r="H33" s="19">
        <v>10000</v>
      </c>
      <c r="I33" s="21">
        <f t="shared" si="2"/>
        <v>50000</v>
      </c>
      <c r="J33" s="21">
        <f t="shared" si="3"/>
        <v>175304</v>
      </c>
      <c r="K33" s="14" t="str">
        <f t="shared" si="4"/>
        <v>18%</v>
      </c>
    </row>
    <row r="34" spans="2:11" x14ac:dyDescent="0.35">
      <c r="B34" s="28">
        <v>13.5</v>
      </c>
      <c r="C34" s="12">
        <f>COUNTIF(Outline!B$3:B$300,B34)</f>
        <v>0</v>
      </c>
      <c r="D34" s="30">
        <f>ROUND(AVERAGE(D33,10000),0)</f>
        <v>7279</v>
      </c>
      <c r="E34" s="24">
        <f t="shared" si="0"/>
        <v>0</v>
      </c>
      <c r="F34" s="23">
        <f t="shared" si="1"/>
        <v>206659</v>
      </c>
      <c r="G34" s="12">
        <v>0</v>
      </c>
      <c r="H34" s="22"/>
      <c r="I34" s="24">
        <f t="shared" si="2"/>
        <v>0</v>
      </c>
      <c r="J34" s="24">
        <f t="shared" si="3"/>
        <v>175304</v>
      </c>
      <c r="K34" s="15" t="str">
        <f t="shared" si="4"/>
        <v>18%</v>
      </c>
    </row>
  </sheetData>
  <mergeCells count="2">
    <mergeCell ref="C1:F1"/>
    <mergeCell ref="G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9DBC-CD8D-4731-99EA-1E688929A70D}">
  <dimension ref="A1:AL303"/>
  <sheetViews>
    <sheetView showGridLines="0" topLeftCell="A11" zoomScale="110" zoomScaleNormal="110" workbookViewId="0">
      <selection activeCell="AR11" sqref="AR11"/>
    </sheetView>
  </sheetViews>
  <sheetFormatPr defaultRowHeight="10.5" x14ac:dyDescent="0.25"/>
  <cols>
    <col min="1" max="1" width="31.54296875" style="3" bestFit="1" customWidth="1"/>
    <col min="2" max="5" width="8.7265625" style="1"/>
    <col min="6" max="6" width="5.90625" style="1" customWidth="1"/>
    <col min="7" max="7" width="8.7265625" style="1"/>
    <col min="8" max="8" width="17.26953125" style="1" customWidth="1"/>
    <col min="9" max="9" width="7" style="1" customWidth="1"/>
    <col min="10" max="10" width="17.26953125" style="1" customWidth="1"/>
    <col min="11" max="11" width="7" style="1" customWidth="1"/>
    <col min="12" max="12" width="16.36328125" style="5" customWidth="1"/>
    <col min="13" max="13" width="7" style="5" customWidth="1"/>
    <col min="14" max="14" width="16.36328125" style="5" customWidth="1"/>
    <col min="15" max="15" width="7" style="5" customWidth="1"/>
    <col min="16" max="16" width="16.36328125" style="5" customWidth="1"/>
    <col min="17" max="17" width="7" style="5" customWidth="1"/>
    <col min="18" max="18" width="16.36328125" style="5" customWidth="1"/>
    <col min="19" max="19" width="7" style="5" customWidth="1"/>
    <col min="20" max="20" width="16.36328125" style="5" customWidth="1"/>
    <col min="21" max="21" width="7" style="5" customWidth="1"/>
    <col min="22" max="22" width="16.36328125" style="5" customWidth="1"/>
    <col min="23" max="23" width="7" style="5" customWidth="1"/>
    <col min="24" max="24" width="16.36328125" style="5" customWidth="1"/>
    <col min="25" max="25" width="7" style="5" customWidth="1"/>
    <col min="26" max="26" width="16.36328125" style="5" customWidth="1"/>
    <col min="27" max="27" width="7" style="5" customWidth="1"/>
    <col min="28" max="28" width="16.36328125" style="5" customWidth="1"/>
    <col min="29" max="29" width="7" style="5" customWidth="1"/>
    <col min="30" max="30" width="16.36328125" style="5" customWidth="1"/>
    <col min="31" max="31" width="7" style="5" customWidth="1"/>
    <col min="32" max="32" width="16.36328125" style="5" customWidth="1"/>
    <col min="33" max="33" width="7" style="5" customWidth="1"/>
    <col min="34" max="34" width="16.36328125" style="5" customWidth="1"/>
    <col min="35" max="35" width="7" style="5" customWidth="1"/>
    <col min="36" max="36" width="16.36328125" style="5" customWidth="1"/>
    <col min="37" max="37" width="8.7265625" style="5"/>
    <col min="38" max="38" width="16.36328125" style="5" customWidth="1"/>
    <col min="39" max="16384" width="8.7265625" style="1"/>
  </cols>
  <sheetData>
    <row r="1" spans="1:38" ht="15" customHeight="1" x14ac:dyDescent="0.25">
      <c r="H1" s="1">
        <v>1</v>
      </c>
      <c r="I1" s="1">
        <v>2</v>
      </c>
      <c r="J1" s="1">
        <v>3</v>
      </c>
      <c r="K1" s="1">
        <v>4</v>
      </c>
      <c r="L1" s="5">
        <v>5</v>
      </c>
      <c r="M1" s="5">
        <v>6</v>
      </c>
      <c r="N1" s="5">
        <v>7</v>
      </c>
      <c r="O1" s="5">
        <v>8</v>
      </c>
      <c r="P1" s="5">
        <v>9</v>
      </c>
      <c r="Q1" s="5">
        <v>10</v>
      </c>
      <c r="R1" s="5">
        <v>11</v>
      </c>
      <c r="S1" s="5">
        <v>12</v>
      </c>
      <c r="T1" s="5">
        <v>13</v>
      </c>
      <c r="U1" s="5">
        <v>14</v>
      </c>
      <c r="V1" s="5">
        <v>15</v>
      </c>
      <c r="W1" s="5">
        <v>16</v>
      </c>
      <c r="X1" s="5">
        <v>17</v>
      </c>
      <c r="Y1" s="5">
        <v>18</v>
      </c>
      <c r="Z1" s="5">
        <v>19</v>
      </c>
      <c r="AA1" s="5">
        <v>20</v>
      </c>
      <c r="AB1" s="5">
        <v>21</v>
      </c>
      <c r="AC1" s="5">
        <v>22</v>
      </c>
      <c r="AD1" s="5">
        <v>23</v>
      </c>
      <c r="AE1" s="5">
        <v>24</v>
      </c>
      <c r="AF1" s="5">
        <v>25</v>
      </c>
      <c r="AG1" s="5">
        <v>26</v>
      </c>
      <c r="AH1" s="5">
        <v>27</v>
      </c>
      <c r="AI1" s="5">
        <v>28</v>
      </c>
      <c r="AJ1" s="5">
        <v>29</v>
      </c>
      <c r="AK1" s="5">
        <v>30</v>
      </c>
      <c r="AL1" s="5">
        <v>31</v>
      </c>
    </row>
    <row r="2" spans="1:38" ht="15" customHeight="1" x14ac:dyDescent="0.25">
      <c r="A2" s="3" t="s">
        <v>114</v>
      </c>
      <c r="B2" s="1" t="s">
        <v>115</v>
      </c>
      <c r="C2" s="1" t="s">
        <v>116</v>
      </c>
      <c r="D2" s="1" t="s">
        <v>328</v>
      </c>
      <c r="E2" s="1" t="s">
        <v>329</v>
      </c>
      <c r="G2" s="1" t="s">
        <v>117</v>
      </c>
      <c r="H2" s="1">
        <v>-2</v>
      </c>
      <c r="I2" s="1">
        <v>-1.5</v>
      </c>
      <c r="J2" s="1">
        <v>-1</v>
      </c>
      <c r="K2" s="1">
        <v>-0.5</v>
      </c>
      <c r="L2" s="5">
        <v>0</v>
      </c>
      <c r="M2" s="5">
        <v>0.5</v>
      </c>
      <c r="N2" s="5">
        <v>1</v>
      </c>
      <c r="O2" s="5">
        <v>1.5</v>
      </c>
      <c r="P2" s="5">
        <v>2</v>
      </c>
      <c r="Q2" s="5">
        <v>2.5</v>
      </c>
      <c r="R2" s="5">
        <v>3</v>
      </c>
      <c r="S2" s="5">
        <v>3.5</v>
      </c>
      <c r="T2" s="5">
        <v>4</v>
      </c>
      <c r="U2" s="5">
        <v>4.5</v>
      </c>
      <c r="V2" s="5">
        <v>5</v>
      </c>
      <c r="W2" s="5">
        <v>5.5</v>
      </c>
      <c r="X2" s="5">
        <v>6</v>
      </c>
      <c r="Y2" s="5">
        <v>6.5</v>
      </c>
      <c r="Z2" s="5">
        <v>7</v>
      </c>
      <c r="AA2" s="5">
        <v>7.5</v>
      </c>
      <c r="AB2" s="5">
        <v>8</v>
      </c>
      <c r="AC2" s="5">
        <v>8.5</v>
      </c>
      <c r="AD2" s="5">
        <v>9</v>
      </c>
      <c r="AE2" s="5">
        <v>9.5</v>
      </c>
      <c r="AF2" s="5">
        <v>10</v>
      </c>
      <c r="AG2" s="5">
        <v>10.5</v>
      </c>
      <c r="AH2" s="5">
        <v>11</v>
      </c>
      <c r="AI2" s="5">
        <v>11.5</v>
      </c>
      <c r="AJ2" s="5">
        <v>12</v>
      </c>
      <c r="AK2" s="5">
        <v>12.5</v>
      </c>
      <c r="AL2" s="5">
        <v>13</v>
      </c>
    </row>
    <row r="3" spans="1:38" ht="15" customHeight="1" x14ac:dyDescent="0.25">
      <c r="A3" s="3" t="str">
        <f>IF(ids!A2&lt;&gt;"",ids!A2,"")</f>
        <v>deprecated</v>
      </c>
      <c r="B3" s="1">
        <f t="shared" ref="B3:B67" si="0">(IFERROR(MATCH(A3,$H$4:$AN$4,0),0)+IFERROR(MATCH(A3,$H$5:$AN$5,0),0)+IFERROR(MATCH(A3,$H$6:$AN$6,0),0)+IFERROR(MATCH(A3,$H$7:$AN$7,0),0)+IFERROR(MATCH(A3,$H$8:$AN$8,0),0)+IFERROR(MATCH(A3,$H$9:$AN$9,0),0)+IFERROR(MATCH(A3,$H$10:$AN$10,0),0)+IFERROR(MATCH(A3,$H$11:$AN$11,0),0)+IFERROR(MATCH(A3,$H$12:$AN$12,0),0)+IFERROR(MATCH(A3,$H$13:$AN$13,0),0)+IFERROR(MATCH(A3,$H$14:$AN$14,0),0)+IFERROR(MATCH(A3,$H$15:$AN$15,0),0)+IFERROR(MATCH(A3,$H$16:$AN$16,0),0)+IFERROR(MATCH(A3,$H$17:$AN$17,0),0)+IFERROR(MATCH(A3,$H$18:$AN$18,0),0)+IFERROR(MATCH(A3,$H$19:$AN$19,0),0)+IFERROR(MATCH(A3,$H$20:$AN$20,0),0)+IFERROR(MATCH(A3,$H$21:$AN$21,0),0)+IFERROR(MATCH(A3,$H$22:$AN$22,0),0)+IFERROR(MATCH(A3,$H$23:$AN$23,0),0)+IFERROR(MATCH(A3,$H$24:$AN$24,0),0)+IFERROR(MATCH(A3,$H$25:$AN$25,0),0)+IFERROR(MATCH(A3,$H$26:$AN$26,0),0)+IFERROR(MATCH(A3,$H$27:$AN$27,0),0)+IFERROR(MATCH(A3,$H$28:$AN$28,0),0)+IFERROR(MATCH(A3,$H$29:$AN$29,0),0)+IFERROR(MATCH(A3,$H$30:$AN$30,0),0)+IFERROR(MATCH(A3,$H$31:$AN$31,0),0)+IFERROR(MATCH(A3,$H$32:$AN$32,0),0)+IFERROR(MATCH(A3,$H$33:$AN$33,0),0)+IFERROR(MATCH(A3,$H$34:$AN$34,0),0)+IFERROR(MATCH(A3,$H$35:$AN$35,0),0)+IFERROR(MATCH(A3,$H$36:$AN$36,0),0)+IFERROR(MATCH(A3,$H$37:$AN$37,0),0)+IFERROR(MATCH(A3,$H$38:$AN$38,0),0)+IFERROR(MATCH(A3,$H$39:$AN$39,0),0)+IFERROR(MATCH(A3,$H$40:$AN$40,0),0)+IFERROR(MATCH(A3,$H$41:$AN$41,0),0)+IFERROR(MATCH(A3,$H$42:$AN$42,0),0)+IFERROR(MATCH(A3,$H$3:$AN$3,0),0)-5)/2</f>
        <v>-2</v>
      </c>
      <c r="C3" s="1">
        <f t="shared" ref="C3:C33" si="1">IFERROR(MATCH(A3,$I$3:$I$42,0),0)+IFERROR(MATCH(A3,$J$3:$J$42,0),0)+IFERROR(MATCH(A3,$K$3:$K$42,0),0)+IFERROR(MATCH(A3,$L$3:$L$42,0),0)+IFERROR(MATCH(A3,$M$3:$M$42,0),0)+IFERROR(MATCH(A3,$N$3:$N$42,0),0)+IFERROR(MATCH(A3,$O$3:$O$42,0),0)+IFERROR(MATCH(A3,$P$3:$P$42,0),0)+IFERROR(MATCH(A3,$Q$3:$Q$42,0),0)+IFERROR(MATCH(A3,$R$3:$R$42,0),0)+IFERROR(MATCH(A3,$S$3:$S$42,0),0)+IFERROR(MATCH(A3,$T$3:$T$42,0),0)+IFERROR(MATCH(A3,$U$3:$U$42,0),0)+IFERROR(MATCH(A3,$V$3:$V$42,0),0)+IFERROR(MATCH(A3,$W$3:$W$42,0),0)+IFERROR(MATCH(A3,$X$3:$X$42,0),0)+IFERROR(MATCH(A3,$Y$3:$Y$42,0),0)+IFERROR(MATCH(A3,$Z$3:$Z$42,0),0)+IFERROR(MATCH(A3,$AA$3:$AA$42,0),0)+IFERROR(MATCH(A3,$AB$3:$AB$42,0),0)+IFERROR(MATCH(A3,$AC$3:$AC$42,0),0)+IFERROR(MATCH(A3,$AD$3:$AD$42,0),0)+IFERROR(MATCH(A3,$AE$3:$AE$42,0),0)+IFERROR(MATCH(A3,$AF$3:$AF$42,0),0)+IFERROR(MATCH(A3,$AG$3:$AG$42,0),0)+IFERROR(MATCH(A3,$AH$3:$AH$42,0),0)+IFERROR(MATCH(A3,$AI$3:$AI$42,0),0)+IFERROR(MATCH(A3,$AJ$3:$AJ$42,0),0)+IFERROR(MATCH(A3,$AK$3:$AK$42,0),0)+IFERROR(MATCH(A3,$AL$3:$AL$42,0),0)+IFERROR(MATCH(A3,$AM$3:$AM$42,0),0)+IFERROR(MATCH(A3,$H$3:$H$42,0),0)</f>
        <v>23</v>
      </c>
      <c r="D3" s="1">
        <f>(B3+2)*200-3800</f>
        <v>-3800</v>
      </c>
      <c r="E3" s="1">
        <f>(C3-1)*-50+2250</f>
        <v>1150</v>
      </c>
      <c r="G3" s="1">
        <v>1</v>
      </c>
      <c r="H3" s="2"/>
    </row>
    <row r="4" spans="1:38" ht="15" customHeight="1" x14ac:dyDescent="0.25">
      <c r="A4" s="3" t="str">
        <f>IF(ids!A3&lt;&gt;"",ids!A3,"")</f>
        <v>generalLaunchPad</v>
      </c>
      <c r="B4" s="1">
        <f t="shared" si="0"/>
        <v>-1</v>
      </c>
      <c r="C4" s="1">
        <f t="shared" si="1"/>
        <v>17</v>
      </c>
      <c r="D4" s="1">
        <f t="shared" ref="D4:D67" si="2">(B4+2)*200-3800</f>
        <v>-3600</v>
      </c>
      <c r="E4" s="1">
        <f t="shared" ref="E4:E67" si="3">(C4-1)*-50+2250</f>
        <v>1450</v>
      </c>
      <c r="G4" s="1">
        <v>2</v>
      </c>
      <c r="AA4" s="5" t="s">
        <v>109</v>
      </c>
      <c r="AF4" s="5" t="s">
        <v>203</v>
      </c>
    </row>
    <row r="5" spans="1:38" ht="15" customHeight="1" x14ac:dyDescent="0.25">
      <c r="A5" s="3" t="str">
        <f>IF(ids!A4&lt;&gt;"",ids!A4,"")</f>
        <v>launchPlates</v>
      </c>
      <c r="B5" s="1">
        <f t="shared" si="0"/>
        <v>-1</v>
      </c>
      <c r="C5" s="1">
        <f t="shared" si="1"/>
        <v>19</v>
      </c>
      <c r="D5" s="1">
        <f t="shared" si="2"/>
        <v>-3600</v>
      </c>
      <c r="E5" s="1">
        <f t="shared" si="3"/>
        <v>1350</v>
      </c>
      <c r="G5" s="1">
        <v>3</v>
      </c>
      <c r="Z5" s="5" t="s">
        <v>82</v>
      </c>
      <c r="AB5" s="5" t="s">
        <v>110</v>
      </c>
      <c r="AD5" s="5" t="s">
        <v>160</v>
      </c>
      <c r="AF5" s="5" t="s">
        <v>204</v>
      </c>
      <c r="AH5" s="5" t="s">
        <v>229</v>
      </c>
      <c r="AJ5" s="5" t="s">
        <v>247</v>
      </c>
      <c r="AL5" s="5" t="s">
        <v>256</v>
      </c>
    </row>
    <row r="6" spans="1:38" ht="15" customHeight="1" x14ac:dyDescent="0.25">
      <c r="A6" s="3" t="str">
        <f>IF(ids!A5&lt;&gt;"",ids!A5,"")</f>
        <v>launchStands</v>
      </c>
      <c r="B6" s="1">
        <f t="shared" si="0"/>
        <v>-1</v>
      </c>
      <c r="C6" s="1">
        <f t="shared" si="1"/>
        <v>21</v>
      </c>
      <c r="D6" s="1">
        <f t="shared" si="2"/>
        <v>-3600</v>
      </c>
      <c r="E6" s="1">
        <f t="shared" si="3"/>
        <v>1250</v>
      </c>
      <c r="G6" s="1">
        <v>4</v>
      </c>
      <c r="N6" s="7" t="s">
        <v>260</v>
      </c>
      <c r="Z6" s="5" t="s">
        <v>83</v>
      </c>
      <c r="AB6" s="5" t="s">
        <v>111</v>
      </c>
      <c r="AD6" s="5" t="s">
        <v>161</v>
      </c>
      <c r="AF6" s="5" t="s">
        <v>205</v>
      </c>
      <c r="AH6" s="5" t="s">
        <v>230</v>
      </c>
      <c r="AJ6" s="5" t="s">
        <v>249</v>
      </c>
    </row>
    <row r="7" spans="1:38" ht="15" customHeight="1" x14ac:dyDescent="0.25">
      <c r="A7" s="3" t="str">
        <f>IF(ids!A6&lt;&gt;"",ids!A6,"")</f>
        <v>soyuzLaunchBase</v>
      </c>
      <c r="B7" s="1">
        <f t="shared" si="0"/>
        <v>-1</v>
      </c>
      <c r="C7" s="1">
        <f t="shared" si="1"/>
        <v>25</v>
      </c>
      <c r="D7" s="1">
        <f t="shared" si="2"/>
        <v>-3600</v>
      </c>
      <c r="E7" s="1">
        <f t="shared" si="3"/>
        <v>1050</v>
      </c>
      <c r="G7" s="1">
        <v>5</v>
      </c>
      <c r="N7" s="6" t="s">
        <v>261</v>
      </c>
      <c r="AF7" s="5" t="s">
        <v>206</v>
      </c>
      <c r="AH7" s="5" t="s">
        <v>231</v>
      </c>
      <c r="AJ7" s="5" t="s">
        <v>248</v>
      </c>
      <c r="AL7" s="5" t="s">
        <v>257</v>
      </c>
    </row>
    <row r="8" spans="1:38" ht="15" customHeight="1" x14ac:dyDescent="0.25">
      <c r="A8" s="3" t="str">
        <f>IF(ids!A7&lt;&gt;"",ids!A7,"")</f>
        <v>saturnLaunchPad</v>
      </c>
      <c r="B8" s="1">
        <f t="shared" si="0"/>
        <v>-1</v>
      </c>
      <c r="C8" s="1">
        <f t="shared" si="1"/>
        <v>27</v>
      </c>
      <c r="D8" s="1">
        <f t="shared" si="2"/>
        <v>-3600</v>
      </c>
      <c r="E8" s="1">
        <f t="shared" si="3"/>
        <v>950</v>
      </c>
      <c r="G8" s="1">
        <v>6</v>
      </c>
      <c r="N8" s="9" t="s">
        <v>262</v>
      </c>
      <c r="AC8" s="5" t="s">
        <v>112</v>
      </c>
      <c r="AG8" s="5" t="s">
        <v>207</v>
      </c>
    </row>
    <row r="9" spans="1:38" ht="15" customHeight="1" x14ac:dyDescent="0.25">
      <c r="A9" s="3" t="str">
        <f>IF(ids!A8&lt;&gt;"",ids!A8,"")</f>
        <v>shuttleLaunchPad</v>
      </c>
      <c r="B9" s="1">
        <f t="shared" si="0"/>
        <v>-1</v>
      </c>
      <c r="C9" s="1">
        <f t="shared" si="1"/>
        <v>29</v>
      </c>
      <c r="D9" s="1">
        <f t="shared" si="2"/>
        <v>-3600</v>
      </c>
      <c r="E9" s="1">
        <f t="shared" si="3"/>
        <v>850</v>
      </c>
      <c r="G9" s="1">
        <v>7</v>
      </c>
      <c r="AB9" s="5" t="s">
        <v>113</v>
      </c>
      <c r="AD9" s="5" t="s">
        <v>162</v>
      </c>
      <c r="AF9" s="5" t="s">
        <v>208</v>
      </c>
      <c r="AH9" s="5" t="s">
        <v>232</v>
      </c>
      <c r="AJ9" s="5" t="s">
        <v>250</v>
      </c>
      <c r="AL9" s="5" t="s">
        <v>258</v>
      </c>
    </row>
    <row r="10" spans="1:38" ht="15" customHeight="1" x14ac:dyDescent="0.25">
      <c r="A10" s="3" t="str">
        <f>IF(ids!A9&lt;&gt;"",ids!A9,"")</f>
        <v>basicLaunchStands</v>
      </c>
      <c r="B10" s="1">
        <f t="shared" si="0"/>
        <v>0.5</v>
      </c>
      <c r="C10" s="1">
        <f t="shared" si="1"/>
        <v>21</v>
      </c>
      <c r="D10" s="1">
        <f t="shared" si="2"/>
        <v>-3300</v>
      </c>
      <c r="E10" s="1">
        <f t="shared" si="3"/>
        <v>1250</v>
      </c>
      <c r="G10" s="1">
        <v>8</v>
      </c>
      <c r="AF10" s="5" t="s">
        <v>209</v>
      </c>
      <c r="AH10" s="5" t="s">
        <v>233</v>
      </c>
      <c r="AJ10" s="5" t="s">
        <v>251</v>
      </c>
    </row>
    <row r="11" spans="1:38" ht="15" customHeight="1" x14ac:dyDescent="0.25">
      <c r="A11" s="3" t="str">
        <f>IF(ids!A10&lt;&gt;"",ids!A10,"")</f>
        <v>start</v>
      </c>
      <c r="B11" s="1">
        <f t="shared" si="0"/>
        <v>0</v>
      </c>
      <c r="C11" s="1">
        <f t="shared" si="1"/>
        <v>23</v>
      </c>
      <c r="D11" s="1">
        <f t="shared" si="2"/>
        <v>-3400</v>
      </c>
      <c r="E11" s="1">
        <f t="shared" si="3"/>
        <v>1150</v>
      </c>
      <c r="G11" s="1">
        <v>9</v>
      </c>
    </row>
    <row r="12" spans="1:38" ht="15" customHeight="1" x14ac:dyDescent="0.25">
      <c r="A12" s="3" t="str">
        <f>IF(ids!A11&lt;&gt;"",ids!A11,"")</f>
        <v>otherParts</v>
      </c>
      <c r="B12" s="1">
        <f t="shared" si="0"/>
        <v>0.5</v>
      </c>
      <c r="C12" s="1">
        <f t="shared" si="1"/>
        <v>22</v>
      </c>
      <c r="D12" s="1">
        <f t="shared" si="2"/>
        <v>-3300</v>
      </c>
      <c r="E12" s="1">
        <f t="shared" si="3"/>
        <v>1200</v>
      </c>
      <c r="G12" s="1">
        <v>10</v>
      </c>
      <c r="P12" s="6" t="s">
        <v>118</v>
      </c>
      <c r="R12" s="5" t="s">
        <v>10</v>
      </c>
      <c r="T12" s="5" t="s">
        <v>20</v>
      </c>
      <c r="V12" s="5" t="s">
        <v>35</v>
      </c>
      <c r="X12" s="5" t="s">
        <v>60</v>
      </c>
      <c r="Z12" s="5" t="s">
        <v>86</v>
      </c>
      <c r="AB12" s="5" t="s">
        <v>134</v>
      </c>
      <c r="AD12" s="5" t="s">
        <v>164</v>
      </c>
    </row>
    <row r="13" spans="1:38" ht="15" customHeight="1" x14ac:dyDescent="0.25">
      <c r="A13" s="3" t="str">
        <f>IF(ids!A12&lt;&gt;"",ids!A12,"")</f>
        <v>groundVehicles</v>
      </c>
      <c r="B13" s="1">
        <f t="shared" si="0"/>
        <v>0.5</v>
      </c>
      <c r="C13" s="1">
        <f t="shared" si="1"/>
        <v>24</v>
      </c>
      <c r="D13" s="1">
        <f t="shared" si="2"/>
        <v>-3300</v>
      </c>
      <c r="E13" s="1">
        <f t="shared" si="3"/>
        <v>1100</v>
      </c>
      <c r="G13" s="1">
        <v>11</v>
      </c>
      <c r="P13" s="6" t="s">
        <v>273</v>
      </c>
      <c r="R13" s="5" t="s">
        <v>9</v>
      </c>
      <c r="T13" s="5" t="s">
        <v>19</v>
      </c>
      <c r="V13" s="5" t="s">
        <v>33</v>
      </c>
      <c r="X13" s="5" t="s">
        <v>58</v>
      </c>
      <c r="Z13" s="5" t="s">
        <v>84</v>
      </c>
      <c r="AB13" s="5" t="s">
        <v>132</v>
      </c>
    </row>
    <row r="14" spans="1:38" ht="15" customHeight="1" x14ac:dyDescent="0.25">
      <c r="A14" s="3" t="str">
        <f>IF(ids!A13&lt;&gt;"",ids!A13,"")</f>
        <v>soundingRockets</v>
      </c>
      <c r="B14" s="1">
        <f t="shared" si="0"/>
        <v>1</v>
      </c>
      <c r="C14" s="1">
        <f t="shared" si="1"/>
        <v>15</v>
      </c>
      <c r="D14" s="1">
        <f t="shared" si="2"/>
        <v>-3200</v>
      </c>
      <c r="E14" s="1">
        <f t="shared" si="3"/>
        <v>1550</v>
      </c>
      <c r="G14" s="1">
        <v>12</v>
      </c>
      <c r="V14" s="5" t="s">
        <v>34</v>
      </c>
      <c r="X14" s="5" t="s">
        <v>59</v>
      </c>
      <c r="Z14" s="5" t="s">
        <v>85</v>
      </c>
      <c r="AB14" s="5" t="s">
        <v>133</v>
      </c>
      <c r="AD14" s="5" t="s">
        <v>163</v>
      </c>
      <c r="AF14" s="5" t="s">
        <v>210</v>
      </c>
      <c r="AH14" s="5" t="s">
        <v>234</v>
      </c>
    </row>
    <row r="15" spans="1:38" ht="15" customHeight="1" x14ac:dyDescent="0.25">
      <c r="A15" s="3" t="str">
        <f>IF(ids!A14&lt;&gt;"",ids!A14,"")</f>
        <v>earlyConstruction</v>
      </c>
      <c r="B15" s="1">
        <f t="shared" si="0"/>
        <v>1</v>
      </c>
      <c r="C15" s="1">
        <f t="shared" si="1"/>
        <v>19</v>
      </c>
      <c r="D15" s="1">
        <f t="shared" si="2"/>
        <v>-3200</v>
      </c>
      <c r="E15" s="1">
        <f t="shared" si="3"/>
        <v>1350</v>
      </c>
      <c r="G15" s="1">
        <v>13</v>
      </c>
      <c r="P15" s="5" t="s">
        <v>5</v>
      </c>
      <c r="R15" s="5" t="s">
        <v>11</v>
      </c>
      <c r="T15" s="5" t="s">
        <v>21</v>
      </c>
      <c r="V15" s="5" t="s">
        <v>36</v>
      </c>
      <c r="X15" s="5" t="s">
        <v>61</v>
      </c>
      <c r="Z15" s="5" t="s">
        <v>87</v>
      </c>
      <c r="AB15" s="5" t="s">
        <v>135</v>
      </c>
      <c r="AD15" s="5" t="s">
        <v>165</v>
      </c>
      <c r="AF15" s="5" t="s">
        <v>211</v>
      </c>
      <c r="AH15" s="5" t="s">
        <v>235</v>
      </c>
    </row>
    <row r="16" spans="1:38" ht="15" customHeight="1" x14ac:dyDescent="0.25">
      <c r="A16" s="3" t="str">
        <f>IF(ids!A15&lt;&gt;"",ids!A15,"")</f>
        <v>firstFlight</v>
      </c>
      <c r="B16" s="1">
        <f t="shared" si="0"/>
        <v>1</v>
      </c>
      <c r="C16" s="1">
        <f t="shared" si="1"/>
        <v>23</v>
      </c>
      <c r="D16" s="1">
        <f t="shared" si="2"/>
        <v>-3200</v>
      </c>
      <c r="E16" s="1">
        <f t="shared" si="3"/>
        <v>1150</v>
      </c>
      <c r="G16" s="1">
        <v>14</v>
      </c>
      <c r="O16" s="6" t="s">
        <v>119</v>
      </c>
      <c r="Q16" s="6" t="s">
        <v>120</v>
      </c>
      <c r="S16" s="6" t="s">
        <v>121</v>
      </c>
      <c r="U16" s="6" t="s">
        <v>122</v>
      </c>
      <c r="W16" s="6" t="s">
        <v>123</v>
      </c>
      <c r="Y16" s="6" t="s">
        <v>124</v>
      </c>
      <c r="AA16" s="6" t="s">
        <v>136</v>
      </c>
      <c r="AC16" s="6" t="s">
        <v>166</v>
      </c>
      <c r="AE16" s="6" t="s">
        <v>212</v>
      </c>
      <c r="AG16" s="6" t="s">
        <v>236</v>
      </c>
    </row>
    <row r="17" spans="1:34" ht="15.5" customHeight="1" x14ac:dyDescent="0.25">
      <c r="A17" s="3" t="str">
        <f>IF(ids!A16&lt;&gt;"",ids!A16,"")</f>
        <v>algebra</v>
      </c>
      <c r="B17" s="1">
        <f t="shared" si="0"/>
        <v>1</v>
      </c>
      <c r="C17" s="1">
        <f t="shared" si="1"/>
        <v>32</v>
      </c>
      <c r="D17" s="1">
        <f t="shared" si="2"/>
        <v>-3200</v>
      </c>
      <c r="E17" s="1">
        <f t="shared" si="3"/>
        <v>700</v>
      </c>
      <c r="G17" s="1">
        <v>15</v>
      </c>
      <c r="N17" s="7" t="s">
        <v>6</v>
      </c>
      <c r="P17" s="5" t="s">
        <v>4</v>
      </c>
      <c r="R17" s="5" t="s">
        <v>12</v>
      </c>
      <c r="T17" s="5" t="s">
        <v>22</v>
      </c>
      <c r="V17" s="5" t="s">
        <v>37</v>
      </c>
      <c r="X17" s="5" t="s">
        <v>62</v>
      </c>
      <c r="Z17" s="5" t="s">
        <v>88</v>
      </c>
      <c r="AB17" s="5" t="s">
        <v>137</v>
      </c>
      <c r="AD17" s="5" t="s">
        <v>167</v>
      </c>
      <c r="AF17" s="5" t="s">
        <v>213</v>
      </c>
      <c r="AH17" s="5" t="s">
        <v>237</v>
      </c>
    </row>
    <row r="18" spans="1:34" ht="15" customHeight="1" x14ac:dyDescent="0.25">
      <c r="A18" s="3" t="str">
        <f>IF(ids!A17&lt;&gt;"",ids!A17,"")</f>
        <v>basicHypergolicRocketry</v>
      </c>
      <c r="B18" s="1">
        <f t="shared" si="0"/>
        <v>1.5</v>
      </c>
      <c r="C18" s="1">
        <f t="shared" si="1"/>
        <v>14</v>
      </c>
      <c r="D18" s="1">
        <f t="shared" si="2"/>
        <v>-3100</v>
      </c>
      <c r="E18" s="1">
        <f t="shared" si="3"/>
        <v>1600</v>
      </c>
      <c r="G18" s="1">
        <v>16</v>
      </c>
      <c r="P18" s="6" t="s">
        <v>222</v>
      </c>
      <c r="R18" s="5" t="s">
        <v>13</v>
      </c>
      <c r="T18" s="5" t="s">
        <v>23</v>
      </c>
      <c r="V18" s="5" t="s">
        <v>38</v>
      </c>
      <c r="X18" s="5" t="s">
        <v>63</v>
      </c>
      <c r="Z18" s="5" t="s">
        <v>89</v>
      </c>
      <c r="AB18" s="5" t="s">
        <v>138</v>
      </c>
      <c r="AD18" s="5" t="s">
        <v>168</v>
      </c>
      <c r="AF18" s="5" t="s">
        <v>214</v>
      </c>
      <c r="AH18" s="5" t="s">
        <v>238</v>
      </c>
    </row>
    <row r="19" spans="1:34" ht="15" customHeight="1" x14ac:dyDescent="0.25">
      <c r="A19" s="3" t="str">
        <f>IF(ids!A18&lt;&gt;"",ids!A18,"")</f>
        <v>primitiveFlightControl</v>
      </c>
      <c r="B19" s="1">
        <f t="shared" si="0"/>
        <v>2</v>
      </c>
      <c r="C19" s="1">
        <f t="shared" si="1"/>
        <v>11</v>
      </c>
      <c r="D19" s="1">
        <f t="shared" si="2"/>
        <v>-3000</v>
      </c>
      <c r="E19" s="1">
        <f t="shared" si="3"/>
        <v>1750</v>
      </c>
      <c r="G19" s="1">
        <v>17</v>
      </c>
      <c r="J19" s="4" t="s">
        <v>263</v>
      </c>
      <c r="T19" s="8" t="s">
        <v>24</v>
      </c>
      <c r="U19" s="8"/>
      <c r="V19" s="8" t="s">
        <v>39</v>
      </c>
      <c r="W19" s="8"/>
      <c r="X19" s="8" t="s">
        <v>64</v>
      </c>
      <c r="Z19" s="6" t="s">
        <v>218</v>
      </c>
      <c r="AB19" s="6" t="s">
        <v>217</v>
      </c>
      <c r="AD19" s="6" t="s">
        <v>221</v>
      </c>
    </row>
    <row r="20" spans="1:34" ht="15" customHeight="1" x14ac:dyDescent="0.25">
      <c r="A20" s="3" t="str">
        <f>IF(ids!A19&lt;&gt;"",ids!A19,"")</f>
        <v>primitiveBoosters</v>
      </c>
      <c r="B20" s="1">
        <f t="shared" si="0"/>
        <v>2</v>
      </c>
      <c r="C20" s="1">
        <f t="shared" si="1"/>
        <v>10</v>
      </c>
      <c r="D20" s="1">
        <f t="shared" si="2"/>
        <v>-3000</v>
      </c>
      <c r="E20" s="1">
        <f t="shared" si="3"/>
        <v>1800</v>
      </c>
      <c r="G20" s="1">
        <v>18</v>
      </c>
      <c r="T20" s="5" t="s">
        <v>25</v>
      </c>
      <c r="V20" s="5" t="s">
        <v>40</v>
      </c>
      <c r="X20" s="5" t="s">
        <v>65</v>
      </c>
      <c r="Z20" s="5" t="s">
        <v>90</v>
      </c>
      <c r="AB20" s="5" t="s">
        <v>139</v>
      </c>
      <c r="AD20" s="5" t="s">
        <v>169</v>
      </c>
      <c r="AF20" s="5" t="s">
        <v>215</v>
      </c>
    </row>
    <row r="21" spans="1:34" ht="15" customHeight="1" x14ac:dyDescent="0.25">
      <c r="A21" s="3" t="str">
        <f>IF(ids!A20&lt;&gt;"",ids!A20,"")</f>
        <v>basicCryoRocketry</v>
      </c>
      <c r="B21" s="1">
        <f t="shared" si="0"/>
        <v>2</v>
      </c>
      <c r="C21" s="1">
        <f t="shared" si="1"/>
        <v>13</v>
      </c>
      <c r="D21" s="1">
        <f t="shared" si="2"/>
        <v>-3000</v>
      </c>
      <c r="E21" s="1">
        <f t="shared" si="3"/>
        <v>1650</v>
      </c>
      <c r="G21" s="1">
        <v>19</v>
      </c>
      <c r="J21" s="4" t="s">
        <v>264</v>
      </c>
      <c r="N21" s="6" t="s">
        <v>126</v>
      </c>
      <c r="R21" s="5" t="s">
        <v>14</v>
      </c>
      <c r="T21" s="6" t="s">
        <v>505</v>
      </c>
      <c r="V21" s="6" t="s">
        <v>545</v>
      </c>
      <c r="X21" s="6" t="s">
        <v>507</v>
      </c>
      <c r="Z21" s="5" t="s">
        <v>91</v>
      </c>
      <c r="AB21" s="5" t="s">
        <v>140</v>
      </c>
      <c r="AD21" s="5" t="s">
        <v>171</v>
      </c>
      <c r="AF21" s="5" t="s">
        <v>216</v>
      </c>
      <c r="AH21" s="6" t="s">
        <v>240</v>
      </c>
    </row>
    <row r="22" spans="1:34" ht="15" customHeight="1" x14ac:dyDescent="0.25">
      <c r="A22" s="3" t="str">
        <f>IF(ids!A21&lt;&gt;"",ids!A21,"")</f>
        <v>basicRocketry</v>
      </c>
      <c r="B22" s="1">
        <f t="shared" si="0"/>
        <v>2</v>
      </c>
      <c r="C22" s="1">
        <f t="shared" si="1"/>
        <v>15</v>
      </c>
      <c r="D22" s="1">
        <f t="shared" si="2"/>
        <v>-3000</v>
      </c>
      <c r="E22" s="1">
        <f t="shared" si="3"/>
        <v>1550</v>
      </c>
      <c r="G22" s="1">
        <v>20</v>
      </c>
      <c r="T22" s="5" t="s">
        <v>26</v>
      </c>
      <c r="V22" s="5" t="s">
        <v>41</v>
      </c>
      <c r="X22" s="5" t="s">
        <v>66</v>
      </c>
      <c r="Z22" s="5" t="s">
        <v>92</v>
      </c>
      <c r="AB22" s="5" t="s">
        <v>141</v>
      </c>
      <c r="AD22" s="5" t="s">
        <v>172</v>
      </c>
      <c r="AF22" s="5" t="s">
        <v>220</v>
      </c>
    </row>
    <row r="23" spans="1:34" ht="15" customHeight="1" x14ac:dyDescent="0.25">
      <c r="A23" s="3" t="str">
        <f>IF(ids!A22&lt;&gt;"",ids!A22,"")</f>
        <v>primitiveFuelSystems</v>
      </c>
      <c r="B23" s="1">
        <f t="shared" si="0"/>
        <v>2</v>
      </c>
      <c r="C23" s="1">
        <f t="shared" si="1"/>
        <v>16</v>
      </c>
      <c r="D23" s="1">
        <f t="shared" si="2"/>
        <v>-3000</v>
      </c>
      <c r="E23" s="1">
        <f t="shared" si="3"/>
        <v>1500</v>
      </c>
      <c r="G23" s="1">
        <v>21</v>
      </c>
      <c r="J23" s="4" t="s">
        <v>265</v>
      </c>
      <c r="M23" s="6" t="s">
        <v>269</v>
      </c>
      <c r="V23" s="5" t="s">
        <v>42</v>
      </c>
      <c r="X23" s="5" t="s">
        <v>67</v>
      </c>
      <c r="Z23" s="5" t="s">
        <v>93</v>
      </c>
      <c r="AB23" s="5" t="s">
        <v>142</v>
      </c>
      <c r="AD23" s="5" t="s">
        <v>173</v>
      </c>
    </row>
    <row r="24" spans="1:34" ht="15" customHeight="1" x14ac:dyDescent="0.25">
      <c r="A24" s="3" t="str">
        <f>IF(ids!A23&lt;&gt;"",ids!A23,"")</f>
        <v>testPilots</v>
      </c>
      <c r="B24" s="1">
        <f t="shared" si="0"/>
        <v>2</v>
      </c>
      <c r="C24" s="1">
        <f t="shared" si="1"/>
        <v>22</v>
      </c>
      <c r="D24" s="1">
        <f t="shared" si="2"/>
        <v>-3000</v>
      </c>
      <c r="E24" s="1">
        <f t="shared" si="3"/>
        <v>1200</v>
      </c>
      <c r="G24" s="1">
        <v>22</v>
      </c>
      <c r="M24" s="5" t="s">
        <v>3</v>
      </c>
      <c r="P24" s="6" t="s">
        <v>128</v>
      </c>
      <c r="R24" s="6" t="s">
        <v>127</v>
      </c>
      <c r="T24" s="6" t="s">
        <v>129</v>
      </c>
      <c r="V24" s="5" t="s">
        <v>43</v>
      </c>
      <c r="X24" s="5" t="s">
        <v>68</v>
      </c>
      <c r="Z24" s="5" t="s">
        <v>94</v>
      </c>
      <c r="AB24" s="5" t="s">
        <v>143</v>
      </c>
      <c r="AD24" s="5" t="s">
        <v>174</v>
      </c>
      <c r="AF24" s="5" t="s">
        <v>219</v>
      </c>
    </row>
    <row r="25" spans="1:34" ht="15" customHeight="1" x14ac:dyDescent="0.25">
      <c r="A25" s="3" t="str">
        <f>IF(ids!A24&lt;&gt;"",ids!A24,"")</f>
        <v>earlyFlight</v>
      </c>
      <c r="B25" s="1">
        <f t="shared" si="0"/>
        <v>2</v>
      </c>
      <c r="C25" s="1">
        <f t="shared" si="1"/>
        <v>23</v>
      </c>
      <c r="D25" s="1">
        <f t="shared" si="2"/>
        <v>-3000</v>
      </c>
      <c r="E25" s="1">
        <f t="shared" si="3"/>
        <v>1150</v>
      </c>
      <c r="G25" s="1">
        <v>23</v>
      </c>
      <c r="H25" s="1" t="s">
        <v>2</v>
      </c>
      <c r="L25" s="5" t="s">
        <v>0</v>
      </c>
      <c r="N25" s="6" t="s">
        <v>125</v>
      </c>
      <c r="P25" s="5" t="s">
        <v>7</v>
      </c>
      <c r="R25" s="5" t="s">
        <v>15</v>
      </c>
      <c r="T25" s="5" t="s">
        <v>28</v>
      </c>
      <c r="V25" s="5" t="s">
        <v>44</v>
      </c>
      <c r="X25" s="5" t="s">
        <v>69</v>
      </c>
      <c r="Z25" s="5" t="s">
        <v>95</v>
      </c>
      <c r="AB25" s="5" t="s">
        <v>144</v>
      </c>
      <c r="AD25" s="5" t="s">
        <v>175</v>
      </c>
      <c r="AF25" s="5" t="s">
        <v>223</v>
      </c>
    </row>
    <row r="26" spans="1:34" ht="15" customHeight="1" x14ac:dyDescent="0.25">
      <c r="A26" s="3" t="str">
        <f>IF(ids!A25&lt;&gt;"",ids!A25,"")</f>
        <v>engineering101</v>
      </c>
      <c r="B26" s="1">
        <f t="shared" si="0"/>
        <v>2</v>
      </c>
      <c r="C26" s="1">
        <f t="shared" si="1"/>
        <v>32</v>
      </c>
      <c r="D26" s="1">
        <f t="shared" si="2"/>
        <v>-3000</v>
      </c>
      <c r="E26" s="1">
        <f t="shared" si="3"/>
        <v>700</v>
      </c>
      <c r="G26" s="1">
        <v>24</v>
      </c>
      <c r="M26" s="9" t="s">
        <v>1</v>
      </c>
      <c r="U26" s="9" t="s">
        <v>27</v>
      </c>
      <c r="V26" s="5" t="s">
        <v>46</v>
      </c>
      <c r="X26" s="5" t="s">
        <v>70</v>
      </c>
      <c r="Z26" s="5" t="s">
        <v>96</v>
      </c>
      <c r="AB26" s="5" t="s">
        <v>145</v>
      </c>
      <c r="AD26" s="5" t="s">
        <v>170</v>
      </c>
    </row>
    <row r="27" spans="1:34" ht="15" customHeight="1" x14ac:dyDescent="0.25">
      <c r="A27" s="3" t="str">
        <f>IF(ids!A26&lt;&gt;"",ids!A26,"")</f>
        <v>generalHypergolicRocketry</v>
      </c>
      <c r="B27" s="1">
        <f t="shared" si="0"/>
        <v>2.5</v>
      </c>
      <c r="C27" s="1">
        <f t="shared" si="1"/>
        <v>14</v>
      </c>
      <c r="D27" s="1">
        <f t="shared" si="2"/>
        <v>-2900</v>
      </c>
      <c r="E27" s="1">
        <f t="shared" si="3"/>
        <v>1600</v>
      </c>
      <c r="G27" s="1">
        <v>25</v>
      </c>
      <c r="J27" s="4" t="s">
        <v>266</v>
      </c>
      <c r="T27" s="6" t="s">
        <v>130</v>
      </c>
      <c r="V27" s="5" t="s">
        <v>45</v>
      </c>
      <c r="X27" s="5" t="s">
        <v>71</v>
      </c>
      <c r="Z27" s="5" t="s">
        <v>97</v>
      </c>
      <c r="AB27" s="5" t="s">
        <v>146</v>
      </c>
      <c r="AD27" s="5" t="s">
        <v>176</v>
      </c>
    </row>
    <row r="28" spans="1:34" ht="15" customHeight="1" x14ac:dyDescent="0.25">
      <c r="A28" s="3" t="str">
        <f>IF(ids!A27&lt;&gt;"",ids!A27,"")</f>
        <v>basicFlightControl</v>
      </c>
      <c r="B28" s="1">
        <f t="shared" si="0"/>
        <v>3</v>
      </c>
      <c r="C28" s="1">
        <f t="shared" si="1"/>
        <v>11</v>
      </c>
      <c r="D28" s="1">
        <f t="shared" si="2"/>
        <v>-2800</v>
      </c>
      <c r="E28" s="1">
        <f t="shared" si="3"/>
        <v>1750</v>
      </c>
      <c r="G28" s="1">
        <v>26</v>
      </c>
      <c r="V28" s="7" t="s">
        <v>50</v>
      </c>
      <c r="W28" s="7"/>
      <c r="X28" s="7" t="s">
        <v>75</v>
      </c>
      <c r="Z28" s="6" t="s">
        <v>500</v>
      </c>
      <c r="AB28" s="6" t="s">
        <v>501</v>
      </c>
    </row>
    <row r="29" spans="1:34" ht="15" customHeight="1" x14ac:dyDescent="0.25">
      <c r="A29" s="3" t="str">
        <f>IF(ids!A28&lt;&gt;"",ids!A28,"")</f>
        <v>tinyBoosters</v>
      </c>
      <c r="B29" s="1">
        <f t="shared" si="0"/>
        <v>3</v>
      </c>
      <c r="C29" s="1">
        <f t="shared" si="1"/>
        <v>10</v>
      </c>
      <c r="D29" s="1">
        <f t="shared" si="2"/>
        <v>-2800</v>
      </c>
      <c r="E29" s="1">
        <f t="shared" si="3"/>
        <v>1800</v>
      </c>
      <c r="G29" s="1">
        <v>27</v>
      </c>
      <c r="J29" s="4" t="s">
        <v>267</v>
      </c>
      <c r="V29" s="5" t="s">
        <v>47</v>
      </c>
      <c r="X29" s="5" t="s">
        <v>72</v>
      </c>
      <c r="Z29" s="5" t="s">
        <v>98</v>
      </c>
      <c r="AB29" s="5" t="s">
        <v>147</v>
      </c>
      <c r="AD29" s="5" t="s">
        <v>178</v>
      </c>
      <c r="AF29" s="5" t="s">
        <v>180</v>
      </c>
    </row>
    <row r="30" spans="1:34" ht="15" customHeight="1" x14ac:dyDescent="0.25">
      <c r="A30" s="3" t="str">
        <f>IF(ids!A29&lt;&gt;"",ids!A29,"")</f>
        <v>generalCryoRocketry</v>
      </c>
      <c r="B30" s="1">
        <f t="shared" si="0"/>
        <v>3</v>
      </c>
      <c r="C30" s="1">
        <f t="shared" si="1"/>
        <v>13</v>
      </c>
      <c r="D30" s="1">
        <f t="shared" si="2"/>
        <v>-2800</v>
      </c>
      <c r="E30" s="1">
        <f t="shared" si="3"/>
        <v>1650</v>
      </c>
      <c r="G30" s="1">
        <v>28</v>
      </c>
      <c r="R30" s="5" t="s">
        <v>16</v>
      </c>
      <c r="T30" s="5" t="s">
        <v>29</v>
      </c>
      <c r="W30" s="5" t="s">
        <v>48</v>
      </c>
      <c r="Y30" s="5" t="s">
        <v>73</v>
      </c>
      <c r="AA30" s="5" t="s">
        <v>99</v>
      </c>
      <c r="AD30" s="5" t="s">
        <v>177</v>
      </c>
      <c r="AF30" s="5" t="s">
        <v>179</v>
      </c>
    </row>
    <row r="31" spans="1:34" ht="15" customHeight="1" x14ac:dyDescent="0.25">
      <c r="A31" s="3" t="str">
        <f>IF(ids!A30&lt;&gt;"",ids!A30,"")</f>
        <v>generalRocketry</v>
      </c>
      <c r="B31" s="1">
        <f t="shared" si="0"/>
        <v>3</v>
      </c>
      <c r="C31" s="1">
        <f t="shared" si="1"/>
        <v>15</v>
      </c>
      <c r="D31" s="1">
        <f t="shared" si="2"/>
        <v>-2800</v>
      </c>
      <c r="E31" s="1">
        <f t="shared" si="3"/>
        <v>1550</v>
      </c>
      <c r="G31" s="1">
        <v>29</v>
      </c>
      <c r="J31" s="4" t="s">
        <v>268</v>
      </c>
      <c r="U31" s="5" t="s">
        <v>30</v>
      </c>
      <c r="W31" s="5" t="s">
        <v>49</v>
      </c>
      <c r="Y31" s="5" t="s">
        <v>74</v>
      </c>
    </row>
    <row r="32" spans="1:34" ht="15" customHeight="1" x14ac:dyDescent="0.25">
      <c r="A32" s="3" t="str">
        <f>IF(ids!A31&lt;&gt;"",ids!A31,"")</f>
        <v>earlyFuelSystems</v>
      </c>
      <c r="B32" s="1">
        <f t="shared" si="0"/>
        <v>3</v>
      </c>
      <c r="C32" s="1">
        <f t="shared" si="1"/>
        <v>16</v>
      </c>
      <c r="D32" s="1">
        <f t="shared" si="2"/>
        <v>-2800</v>
      </c>
      <c r="E32" s="1">
        <f t="shared" si="3"/>
        <v>1500</v>
      </c>
      <c r="G32" s="1">
        <v>30</v>
      </c>
      <c r="T32" s="5" t="s">
        <v>31</v>
      </c>
      <c r="V32" s="5" t="s">
        <v>51</v>
      </c>
      <c r="X32" s="5" t="s">
        <v>76</v>
      </c>
      <c r="Z32" s="5" t="s">
        <v>100</v>
      </c>
      <c r="AB32" s="5" t="s">
        <v>148</v>
      </c>
      <c r="AD32" s="5" t="s">
        <v>181</v>
      </c>
      <c r="AF32" s="5" t="s">
        <v>224</v>
      </c>
    </row>
    <row r="33" spans="1:38" ht="15" customHeight="1" x14ac:dyDescent="0.25">
      <c r="A33" s="3" t="str">
        <f>IF(ids!A32&lt;&gt;"",ids!A32,"")</f>
        <v>basicConstruction</v>
      </c>
      <c r="B33" s="1">
        <f t="shared" si="0"/>
        <v>3</v>
      </c>
      <c r="C33" s="1">
        <f t="shared" si="1"/>
        <v>19</v>
      </c>
      <c r="D33" s="1">
        <f t="shared" si="2"/>
        <v>-2800</v>
      </c>
      <c r="E33" s="1">
        <f t="shared" si="3"/>
        <v>1350</v>
      </c>
      <c r="G33" s="1">
        <v>31</v>
      </c>
      <c r="R33" s="5" t="s">
        <v>17</v>
      </c>
      <c r="T33" s="6" t="s">
        <v>150</v>
      </c>
      <c r="V33" s="7" t="s">
        <v>53</v>
      </c>
      <c r="W33" s="7"/>
      <c r="X33" s="7" t="s">
        <v>78</v>
      </c>
      <c r="Y33" s="7"/>
      <c r="Z33" s="7" t="s">
        <v>103</v>
      </c>
      <c r="AB33" s="5" t="s">
        <v>149</v>
      </c>
      <c r="AD33" s="5" t="s">
        <v>182</v>
      </c>
      <c r="AF33" s="5" t="s">
        <v>183</v>
      </c>
      <c r="AH33" s="5" t="s">
        <v>241</v>
      </c>
      <c r="AJ33" s="5" t="s">
        <v>242</v>
      </c>
      <c r="AL33" s="5" t="s">
        <v>243</v>
      </c>
    </row>
    <row r="34" spans="1:38" ht="15" customHeight="1" x14ac:dyDescent="0.25">
      <c r="A34" s="3" t="str">
        <f>IF(ids!A33&lt;&gt;"",ids!A33,"")</f>
        <v>nonCommericalFlight</v>
      </c>
      <c r="B34" s="1">
        <f t="shared" si="0"/>
        <v>3</v>
      </c>
      <c r="C34" s="1">
        <f t="shared" ref="C34:C65" si="4">IFERROR(MATCH(A34,$I$3:$I$42,0),0)+IFERROR(MATCH(A34,$J$3:$J$42,0),0)+IFERROR(MATCH(A34,$K$3:$K$42,0),0)+IFERROR(MATCH(A34,$L$3:$L$42,0),0)+IFERROR(MATCH(A34,$M$3:$M$42,0),0)+IFERROR(MATCH(A34,$N$3:$N$42,0),0)+IFERROR(MATCH(A34,$O$3:$O$42,0),0)+IFERROR(MATCH(A34,$P$3:$P$42,0),0)+IFERROR(MATCH(A34,$Q$3:$Q$42,0),0)+IFERROR(MATCH(A34,$R$3:$R$42,0),0)+IFERROR(MATCH(A34,$S$3:$S$42,0),0)+IFERROR(MATCH(A34,$T$3:$T$42,0),0)+IFERROR(MATCH(A34,$U$3:$U$42,0),0)+IFERROR(MATCH(A34,$V$3:$V$42,0),0)+IFERROR(MATCH(A34,$W$3:$W$42,0),0)+IFERROR(MATCH(A34,$X$3:$X$42,0),0)+IFERROR(MATCH(A34,$Y$3:$Y$42,0),0)+IFERROR(MATCH(A34,$Z$3:$Z$42,0),0)+IFERROR(MATCH(A34,$AA$3:$AA$42,0),0)+IFERROR(MATCH(A34,$AB$3:$AB$42,0),0)+IFERROR(MATCH(A34,$AC$3:$AC$42,0),0)+IFERROR(MATCH(A34,$AD$3:$AD$42,0),0)+IFERROR(MATCH(A34,$AE$3:$AE$42,0),0)+IFERROR(MATCH(A34,$AF$3:$AF$42,0),0)+IFERROR(MATCH(A34,$AG$3:$AG$42,0),0)+IFERROR(MATCH(A34,$AH$3:$AH$42,0),0)+IFERROR(MATCH(A34,$AI$3:$AI$42,0),0)+IFERROR(MATCH(A34,$AJ$3:$AJ$42,0),0)+IFERROR(MATCH(A34,$AK$3:$AK$42,0),0)+IFERROR(MATCH(A34,$AL$3:$AL$42,0),0)+IFERROR(MATCH(A34,$AM$3:$AM$42,0),0)+IFERROR(MATCH(A34,$H$3:$H$42,0),0)</f>
        <v>22</v>
      </c>
      <c r="D34" s="1">
        <f t="shared" si="2"/>
        <v>-2800</v>
      </c>
      <c r="E34" s="1">
        <f t="shared" si="3"/>
        <v>1200</v>
      </c>
      <c r="G34" s="1">
        <v>32</v>
      </c>
      <c r="N34" s="6" t="s">
        <v>131</v>
      </c>
      <c r="P34" s="5" t="s">
        <v>8</v>
      </c>
      <c r="T34" s="6" t="s">
        <v>503</v>
      </c>
      <c r="V34" s="6" t="s">
        <v>504</v>
      </c>
      <c r="X34" s="6" t="s">
        <v>154</v>
      </c>
      <c r="Z34" s="5" t="s">
        <v>101</v>
      </c>
      <c r="AB34" s="5" t="s">
        <v>151</v>
      </c>
      <c r="AD34" s="5" t="s">
        <v>184</v>
      </c>
      <c r="AF34" s="5" t="s">
        <v>225</v>
      </c>
      <c r="AH34" s="5" t="s">
        <v>244</v>
      </c>
      <c r="AJ34" s="5" t="s">
        <v>252</v>
      </c>
    </row>
    <row r="35" spans="1:38" ht="15" customHeight="1" x14ac:dyDescent="0.25">
      <c r="A35" s="3" t="str">
        <f>IF(ids!A34&lt;&gt;"",ids!A34,"")</f>
        <v>stability</v>
      </c>
      <c r="B35" s="1">
        <f t="shared" si="0"/>
        <v>3</v>
      </c>
      <c r="C35" s="1">
        <f t="shared" si="4"/>
        <v>23</v>
      </c>
      <c r="D35" s="1">
        <f t="shared" si="2"/>
        <v>-2800</v>
      </c>
      <c r="E35" s="1">
        <f t="shared" si="3"/>
        <v>1150</v>
      </c>
      <c r="G35" s="1">
        <v>33</v>
      </c>
      <c r="R35" s="6" t="s">
        <v>502</v>
      </c>
      <c r="T35" s="6" t="s">
        <v>55</v>
      </c>
      <c r="V35" s="5" t="s">
        <v>52</v>
      </c>
      <c r="X35" s="5" t="s">
        <v>77</v>
      </c>
      <c r="Z35" s="5" t="s">
        <v>102</v>
      </c>
      <c r="AB35" s="5" t="s">
        <v>152</v>
      </c>
      <c r="AD35" s="5" t="s">
        <v>187</v>
      </c>
      <c r="AF35" s="5" t="s">
        <v>188</v>
      </c>
    </row>
    <row r="36" spans="1:38" ht="15" customHeight="1" x14ac:dyDescent="0.25">
      <c r="A36" s="3" t="str">
        <f>IF(ids!A35&lt;&gt;"",ids!A35,"")</f>
        <v>survivability</v>
      </c>
      <c r="B36" s="1">
        <f t="shared" si="0"/>
        <v>3</v>
      </c>
      <c r="C36" s="1">
        <f t="shared" si="4"/>
        <v>28</v>
      </c>
      <c r="D36" s="1">
        <f t="shared" si="2"/>
        <v>-2800</v>
      </c>
      <c r="E36" s="1">
        <f t="shared" si="3"/>
        <v>900</v>
      </c>
      <c r="G36" s="1">
        <v>34</v>
      </c>
      <c r="R36" s="6" t="s">
        <v>531</v>
      </c>
      <c r="T36" s="6" t="s">
        <v>498</v>
      </c>
      <c r="X36" s="6" t="s">
        <v>499</v>
      </c>
      <c r="AB36" s="5" t="s">
        <v>153</v>
      </c>
      <c r="AD36" s="5" t="s">
        <v>186</v>
      </c>
    </row>
    <row r="37" spans="1:38" ht="15" customHeight="1" x14ac:dyDescent="0.25">
      <c r="A37" s="3" t="str">
        <f>IF(ids!A36&lt;&gt;"",ids!A36,"")</f>
        <v>science201</v>
      </c>
      <c r="B37" s="1">
        <f t="shared" si="0"/>
        <v>3</v>
      </c>
      <c r="C37" s="1">
        <f t="shared" si="4"/>
        <v>31</v>
      </c>
      <c r="D37" s="1">
        <f t="shared" si="2"/>
        <v>-2800</v>
      </c>
      <c r="E37" s="1">
        <f t="shared" si="3"/>
        <v>750</v>
      </c>
      <c r="G37" s="1">
        <v>35</v>
      </c>
      <c r="T37" s="5" t="s">
        <v>32</v>
      </c>
      <c r="V37" s="5" t="s">
        <v>54</v>
      </c>
      <c r="X37" s="5" t="s">
        <v>79</v>
      </c>
      <c r="Z37" s="7" t="s">
        <v>104</v>
      </c>
      <c r="AB37" s="5" t="s">
        <v>156</v>
      </c>
      <c r="AD37" s="5" t="s">
        <v>189</v>
      </c>
      <c r="AF37" s="5" t="s">
        <v>190</v>
      </c>
      <c r="AH37" s="5" t="s">
        <v>191</v>
      </c>
      <c r="AJ37" s="5" t="s">
        <v>192</v>
      </c>
      <c r="AL37" s="5" t="s">
        <v>193</v>
      </c>
    </row>
    <row r="38" spans="1:38" ht="15" customHeight="1" x14ac:dyDescent="0.25">
      <c r="A38" s="3" t="str">
        <f>IF(ids!A37&lt;&gt;"",ids!A37,"")</f>
        <v>serviceModules</v>
      </c>
      <c r="B38" s="1">
        <f t="shared" si="0"/>
        <v>3</v>
      </c>
      <c r="C38" s="1">
        <f t="shared" si="4"/>
        <v>38</v>
      </c>
      <c r="D38" s="1">
        <f t="shared" si="2"/>
        <v>-2800</v>
      </c>
      <c r="E38" s="1">
        <f t="shared" si="3"/>
        <v>400</v>
      </c>
      <c r="G38" s="1">
        <v>36</v>
      </c>
      <c r="X38" s="6" t="s">
        <v>497</v>
      </c>
      <c r="Z38" s="6" t="s">
        <v>239</v>
      </c>
      <c r="AB38" s="5" t="s">
        <v>157</v>
      </c>
      <c r="AD38" s="5" t="s">
        <v>194</v>
      </c>
      <c r="AF38" s="5" t="s">
        <v>197</v>
      </c>
      <c r="AH38" s="9" t="s">
        <v>198</v>
      </c>
      <c r="AJ38" s="5" t="s">
        <v>253</v>
      </c>
      <c r="AL38" s="5" t="s">
        <v>254</v>
      </c>
    </row>
    <row r="39" spans="1:38" ht="15" customHeight="1" x14ac:dyDescent="0.25">
      <c r="A39" s="3" t="str">
        <f>IF(ids!A38&lt;&gt;"",ids!A38,"")</f>
        <v>flightControl</v>
      </c>
      <c r="B39" s="1">
        <f t="shared" si="0"/>
        <v>4</v>
      </c>
      <c r="C39" s="1">
        <f t="shared" si="4"/>
        <v>11</v>
      </c>
      <c r="D39" s="1">
        <f t="shared" si="2"/>
        <v>-2600</v>
      </c>
      <c r="E39" s="1">
        <f t="shared" si="3"/>
        <v>1750</v>
      </c>
      <c r="G39" s="1">
        <v>37</v>
      </c>
      <c r="AD39" s="5" t="s">
        <v>195</v>
      </c>
      <c r="AF39" s="5" t="s">
        <v>196</v>
      </c>
      <c r="AH39" s="5" t="s">
        <v>245</v>
      </c>
      <c r="AJ39" s="6" t="s">
        <v>259</v>
      </c>
    </row>
    <row r="40" spans="1:38" ht="15" customHeight="1" x14ac:dyDescent="0.25">
      <c r="A40" s="3" t="str">
        <f>IF(ids!A39&lt;&gt;"",ids!A39,"")</f>
        <v>smallBoosters</v>
      </c>
      <c r="B40" s="1">
        <f t="shared" si="0"/>
        <v>4</v>
      </c>
      <c r="C40" s="1">
        <f t="shared" si="4"/>
        <v>10</v>
      </c>
      <c r="D40" s="1">
        <f t="shared" si="2"/>
        <v>-2600</v>
      </c>
      <c r="E40" s="1">
        <f t="shared" si="3"/>
        <v>1800</v>
      </c>
      <c r="G40" s="1">
        <v>38</v>
      </c>
      <c r="R40" s="5" t="s">
        <v>18</v>
      </c>
      <c r="V40" s="7" t="s">
        <v>56</v>
      </c>
      <c r="X40" s="5" t="s">
        <v>106</v>
      </c>
      <c r="Z40" s="5" t="s">
        <v>105</v>
      </c>
      <c r="AB40" s="5" t="s">
        <v>155</v>
      </c>
      <c r="AD40" s="5" t="s">
        <v>185</v>
      </c>
      <c r="AF40" s="5" t="s">
        <v>226</v>
      </c>
      <c r="AJ40" s="5" t="s">
        <v>255</v>
      </c>
    </row>
    <row r="41" spans="1:38" ht="15" customHeight="1" x14ac:dyDescent="0.25">
      <c r="A41" s="3" t="str">
        <f>IF(ids!A40&lt;&gt;"",ids!A40,"")</f>
        <v>advancedCryoRocketry</v>
      </c>
      <c r="B41" s="1">
        <f t="shared" si="0"/>
        <v>4</v>
      </c>
      <c r="C41" s="1">
        <f t="shared" si="4"/>
        <v>13</v>
      </c>
      <c r="D41" s="1">
        <f t="shared" si="2"/>
        <v>-2600</v>
      </c>
      <c r="E41" s="1">
        <f t="shared" si="3"/>
        <v>1650</v>
      </c>
      <c r="G41" s="1">
        <v>39</v>
      </c>
      <c r="X41" s="5" t="s">
        <v>80</v>
      </c>
      <c r="Z41" s="5" t="s">
        <v>107</v>
      </c>
      <c r="AB41" s="5" t="s">
        <v>158</v>
      </c>
      <c r="AD41" s="5" t="s">
        <v>200</v>
      </c>
      <c r="AF41" s="5" t="s">
        <v>227</v>
      </c>
      <c r="AH41" s="5" t="s">
        <v>201</v>
      </c>
      <c r="AJ41" s="5" t="s">
        <v>202</v>
      </c>
    </row>
    <row r="42" spans="1:38" ht="15" customHeight="1" x14ac:dyDescent="0.25">
      <c r="A42" s="3" t="str">
        <f>IF(ids!A41&lt;&gt;"",ids!A41,"")</f>
        <v>advRocketry</v>
      </c>
      <c r="B42" s="1">
        <f t="shared" si="0"/>
        <v>4</v>
      </c>
      <c r="C42" s="1">
        <f t="shared" si="4"/>
        <v>15</v>
      </c>
      <c r="D42" s="1">
        <f t="shared" si="2"/>
        <v>-2600</v>
      </c>
      <c r="E42" s="1">
        <f t="shared" si="3"/>
        <v>1550</v>
      </c>
      <c r="G42" s="1">
        <v>40</v>
      </c>
      <c r="V42" s="5" t="s">
        <v>57</v>
      </c>
      <c r="X42" s="5" t="s">
        <v>81</v>
      </c>
      <c r="Z42" s="5" t="s">
        <v>108</v>
      </c>
      <c r="AB42" s="5" t="s">
        <v>159</v>
      </c>
      <c r="AD42" s="5" t="s">
        <v>199</v>
      </c>
      <c r="AF42" s="5" t="s">
        <v>228</v>
      </c>
      <c r="AH42" s="5" t="s">
        <v>246</v>
      </c>
    </row>
    <row r="43" spans="1:38" ht="15" customHeight="1" x14ac:dyDescent="0.25">
      <c r="A43" s="3" t="str">
        <f>IF(ids!A42&lt;&gt;"",ids!A42,"")</f>
        <v>basicFuelSystems</v>
      </c>
      <c r="B43" s="1">
        <f t="shared" si="0"/>
        <v>4</v>
      </c>
      <c r="C43" s="1">
        <f t="shared" si="4"/>
        <v>16</v>
      </c>
      <c r="D43" s="1">
        <f t="shared" si="2"/>
        <v>-2600</v>
      </c>
      <c r="E43" s="1">
        <f t="shared" si="3"/>
        <v>1500</v>
      </c>
    </row>
    <row r="44" spans="1:38" ht="15" customHeight="1" x14ac:dyDescent="0.25">
      <c r="A44" s="3" t="str">
        <f>IF(ids!A43&lt;&gt;"",ids!A43,"")</f>
        <v>fuelLines</v>
      </c>
      <c r="B44" s="1">
        <f t="shared" si="0"/>
        <v>4</v>
      </c>
      <c r="C44" s="1">
        <f t="shared" si="4"/>
        <v>17</v>
      </c>
      <c r="D44" s="1">
        <f t="shared" si="2"/>
        <v>-2600</v>
      </c>
      <c r="E44" s="1">
        <f t="shared" si="3"/>
        <v>1450</v>
      </c>
    </row>
    <row r="45" spans="1:38" ht="15" customHeight="1" x14ac:dyDescent="0.25">
      <c r="A45" s="3" t="str">
        <f>IF(ids!A44&lt;&gt;"",ids!A44,"")</f>
        <v>decoupling</v>
      </c>
      <c r="B45" s="1">
        <f t="shared" si="0"/>
        <v>4</v>
      </c>
      <c r="C45" s="1">
        <f t="shared" si="4"/>
        <v>18</v>
      </c>
      <c r="D45" s="1">
        <f t="shared" si="2"/>
        <v>-2600</v>
      </c>
      <c r="E45" s="1">
        <f t="shared" si="3"/>
        <v>1400</v>
      </c>
    </row>
    <row r="46" spans="1:38" ht="15" customHeight="1" x14ac:dyDescent="0.25">
      <c r="A46" s="3" t="str">
        <f>IF(ids!A45&lt;&gt;"",ids!A45,"")</f>
        <v>generalConstruction</v>
      </c>
      <c r="B46" s="1">
        <f t="shared" si="0"/>
        <v>4</v>
      </c>
      <c r="C46" s="1">
        <f t="shared" si="4"/>
        <v>20</v>
      </c>
      <c r="D46" s="1">
        <f t="shared" si="2"/>
        <v>-2600</v>
      </c>
      <c r="E46" s="1">
        <f t="shared" si="3"/>
        <v>1300</v>
      </c>
    </row>
    <row r="47" spans="1:38" ht="15" customHeight="1" x14ac:dyDescent="0.25">
      <c r="A47" s="3" t="str">
        <f>IF(ids!A46&lt;&gt;"",ids!A46,"")</f>
        <v>airLaunch</v>
      </c>
      <c r="B47" s="1">
        <f t="shared" si="0"/>
        <v>4</v>
      </c>
      <c r="C47" s="1">
        <f t="shared" si="4"/>
        <v>22</v>
      </c>
      <c r="D47" s="1">
        <f t="shared" si="2"/>
        <v>-2600</v>
      </c>
      <c r="E47" s="1">
        <f t="shared" si="3"/>
        <v>1200</v>
      </c>
    </row>
    <row r="48" spans="1:38" ht="15" customHeight="1" x14ac:dyDescent="0.25">
      <c r="A48" s="3" t="str">
        <f>IF(ids!A47&lt;&gt;"",ids!A47,"")</f>
        <v>aviation</v>
      </c>
      <c r="B48" s="1">
        <f t="shared" si="0"/>
        <v>4</v>
      </c>
      <c r="C48" s="1">
        <f t="shared" si="4"/>
        <v>23</v>
      </c>
      <c r="D48" s="1">
        <f t="shared" si="2"/>
        <v>-2600</v>
      </c>
      <c r="E48" s="1">
        <f t="shared" si="3"/>
        <v>1150</v>
      </c>
    </row>
    <row r="49" spans="1:5" ht="15" customHeight="1" x14ac:dyDescent="0.25">
      <c r="A49" s="3" t="str">
        <f>IF(ids!A48&lt;&gt;"",ids!A48,"")</f>
        <v>basicLanding</v>
      </c>
      <c r="B49" s="1">
        <f t="shared" si="0"/>
        <v>4</v>
      </c>
      <c r="C49" s="1">
        <f t="shared" si="4"/>
        <v>25</v>
      </c>
      <c r="D49" s="1">
        <f t="shared" si="2"/>
        <v>-2600</v>
      </c>
      <c r="E49" s="1">
        <f t="shared" si="3"/>
        <v>1050</v>
      </c>
    </row>
    <row r="50" spans="1:5" ht="15" customHeight="1" x14ac:dyDescent="0.25">
      <c r="A50" s="3" t="str">
        <f>IF(ids!A49&lt;&gt;"",ids!A49,"")</f>
        <v>enhancedSurvivability</v>
      </c>
      <c r="B50" s="1">
        <f t="shared" si="0"/>
        <v>4</v>
      </c>
      <c r="C50" s="1">
        <f t="shared" si="4"/>
        <v>28</v>
      </c>
      <c r="D50" s="1">
        <f t="shared" si="2"/>
        <v>-2600</v>
      </c>
      <c r="E50" s="1">
        <f t="shared" si="3"/>
        <v>900</v>
      </c>
    </row>
    <row r="51" spans="1:5" ht="15" customHeight="1" x14ac:dyDescent="0.25">
      <c r="A51" s="3" t="str">
        <f>IF(ids!A50&lt;&gt;"",ids!A50,"")</f>
        <v>basicScience</v>
      </c>
      <c r="B51" s="1">
        <f t="shared" si="0"/>
        <v>4</v>
      </c>
      <c r="C51" s="1">
        <f t="shared" si="4"/>
        <v>30</v>
      </c>
      <c r="D51" s="1">
        <f t="shared" si="2"/>
        <v>-2600</v>
      </c>
      <c r="E51" s="1">
        <f t="shared" si="3"/>
        <v>800</v>
      </c>
    </row>
    <row r="52" spans="1:5" ht="15" customHeight="1" x14ac:dyDescent="0.25">
      <c r="A52" s="3" t="str">
        <f>IF(ids!A51&lt;&gt;"",ids!A51,"")</f>
        <v>groundScience</v>
      </c>
      <c r="B52" s="1">
        <f t="shared" si="0"/>
        <v>4</v>
      </c>
      <c r="C52" s="1">
        <f t="shared" si="4"/>
        <v>31</v>
      </c>
      <c r="D52" s="1">
        <f t="shared" si="2"/>
        <v>-2600</v>
      </c>
      <c r="E52" s="1">
        <f t="shared" si="3"/>
        <v>750</v>
      </c>
    </row>
    <row r="53" spans="1:5" ht="15" customHeight="1" x14ac:dyDescent="0.25">
      <c r="A53" s="3" t="str">
        <f>IF(ids!A52&lt;&gt;"",ids!A52,"")</f>
        <v>basicProbes</v>
      </c>
      <c r="B53" s="1">
        <f t="shared" si="0"/>
        <v>4</v>
      </c>
      <c r="C53" s="1">
        <f t="shared" si="4"/>
        <v>33</v>
      </c>
      <c r="D53" s="1">
        <f t="shared" si="2"/>
        <v>-2600</v>
      </c>
      <c r="E53" s="1">
        <f t="shared" si="3"/>
        <v>650</v>
      </c>
    </row>
    <row r="54" spans="1:5" ht="15" customHeight="1" x14ac:dyDescent="0.25">
      <c r="A54" s="3" t="str">
        <f>IF(ids!A53&lt;&gt;"",ids!A53,"")</f>
        <v>batteryTech</v>
      </c>
      <c r="B54" s="1">
        <f t="shared" si="0"/>
        <v>4</v>
      </c>
      <c r="C54" s="1">
        <f t="shared" si="4"/>
        <v>35</v>
      </c>
      <c r="D54" s="1">
        <f t="shared" si="2"/>
        <v>-2600</v>
      </c>
      <c r="E54" s="1">
        <f t="shared" si="3"/>
        <v>550</v>
      </c>
    </row>
    <row r="55" spans="1:5" ht="15" customHeight="1" x14ac:dyDescent="0.25">
      <c r="A55" s="3" t="str">
        <f>IF(ids!A54&lt;&gt;"",ids!A54,"")</f>
        <v>heavyHypergolicRocketry</v>
      </c>
      <c r="B55" s="1">
        <f t="shared" si="0"/>
        <v>4.5</v>
      </c>
      <c r="C55" s="1">
        <f t="shared" si="4"/>
        <v>14</v>
      </c>
      <c r="D55" s="1">
        <f t="shared" si="2"/>
        <v>-2500</v>
      </c>
      <c r="E55" s="1">
        <f t="shared" si="3"/>
        <v>1600</v>
      </c>
    </row>
    <row r="56" spans="1:5" ht="15" customHeight="1" x14ac:dyDescent="0.25">
      <c r="A56" s="3" t="str">
        <f>IF(ids!A55&lt;&gt;"",ids!A55,"")</f>
        <v>proceduralWings</v>
      </c>
      <c r="B56" s="1">
        <f t="shared" si="0"/>
        <v>4.5</v>
      </c>
      <c r="C56" s="1">
        <f t="shared" si="4"/>
        <v>24</v>
      </c>
      <c r="D56" s="1">
        <f t="shared" si="2"/>
        <v>-2500</v>
      </c>
      <c r="E56" s="1">
        <f t="shared" si="3"/>
        <v>1100</v>
      </c>
    </row>
    <row r="57" spans="1:5" ht="15" customHeight="1" x14ac:dyDescent="0.25">
      <c r="A57" s="3" t="str">
        <f>IF(ids!A56&lt;&gt;"",ids!A56,"")</f>
        <v>basicReentryModule</v>
      </c>
      <c r="B57" s="1">
        <f t="shared" si="0"/>
        <v>4.5</v>
      </c>
      <c r="C57" s="1">
        <f t="shared" si="4"/>
        <v>29</v>
      </c>
      <c r="D57" s="1">
        <f t="shared" si="2"/>
        <v>-2500</v>
      </c>
      <c r="E57" s="1">
        <f t="shared" si="3"/>
        <v>850</v>
      </c>
    </row>
    <row r="58" spans="1:5" ht="15" customHeight="1" x14ac:dyDescent="0.25">
      <c r="A58" s="3" t="str">
        <f>IF(ids!A57&lt;&gt;"",ids!A57,"")</f>
        <v>advFlightControl</v>
      </c>
      <c r="B58" s="1">
        <f t="shared" si="0"/>
        <v>5</v>
      </c>
      <c r="C58" s="1">
        <f t="shared" si="4"/>
        <v>11</v>
      </c>
      <c r="D58" s="1">
        <f t="shared" si="2"/>
        <v>-2400</v>
      </c>
      <c r="E58" s="1">
        <f t="shared" si="3"/>
        <v>1750</v>
      </c>
    </row>
    <row r="59" spans="1:5" ht="15" customHeight="1" x14ac:dyDescent="0.25">
      <c r="A59" s="3" t="str">
        <f>IF(ids!A58&lt;&gt;"",ids!A58,"")</f>
        <v>propulsionSystems</v>
      </c>
      <c r="B59" s="1">
        <f t="shared" si="0"/>
        <v>5</v>
      </c>
      <c r="C59" s="1">
        <f t="shared" si="4"/>
        <v>12</v>
      </c>
      <c r="D59" s="1">
        <f t="shared" si="2"/>
        <v>-2400</v>
      </c>
      <c r="E59" s="1">
        <f t="shared" si="3"/>
        <v>1700</v>
      </c>
    </row>
    <row r="60" spans="1:5" ht="15" customHeight="1" x14ac:dyDescent="0.25">
      <c r="A60" s="3" t="str">
        <f>IF(ids!A59&lt;&gt;"",ids!A59,"")</f>
        <v>mediumBoosters</v>
      </c>
      <c r="B60" s="1">
        <f t="shared" si="0"/>
        <v>5</v>
      </c>
      <c r="C60" s="1">
        <f t="shared" si="4"/>
        <v>10</v>
      </c>
      <c r="D60" s="1">
        <f t="shared" si="2"/>
        <v>-2400</v>
      </c>
      <c r="E60" s="1">
        <f t="shared" si="3"/>
        <v>1800</v>
      </c>
    </row>
    <row r="61" spans="1:5" ht="15" customHeight="1" x14ac:dyDescent="0.25">
      <c r="A61" s="3" t="str">
        <f>IF(ids!A60&lt;&gt;"",ids!A60,"")</f>
        <v>heavyCryoRocketry</v>
      </c>
      <c r="B61" s="1">
        <f t="shared" si="0"/>
        <v>5</v>
      </c>
      <c r="C61" s="1">
        <f t="shared" si="4"/>
        <v>13</v>
      </c>
      <c r="D61" s="1">
        <f t="shared" si="2"/>
        <v>-2400</v>
      </c>
      <c r="E61" s="1">
        <f t="shared" si="3"/>
        <v>1650</v>
      </c>
    </row>
    <row r="62" spans="1:5" ht="15" customHeight="1" x14ac:dyDescent="0.25">
      <c r="A62" s="3" t="str">
        <f>IF(ids!A61&lt;&gt;"",ids!A61,"")</f>
        <v>heavyRocketry</v>
      </c>
      <c r="B62" s="1">
        <f t="shared" si="0"/>
        <v>5</v>
      </c>
      <c r="C62" s="1">
        <f t="shared" si="4"/>
        <v>15</v>
      </c>
      <c r="D62" s="1">
        <f t="shared" si="2"/>
        <v>-2400</v>
      </c>
      <c r="E62" s="1">
        <f t="shared" si="3"/>
        <v>1550</v>
      </c>
    </row>
    <row r="63" spans="1:5" ht="15" customHeight="1" x14ac:dyDescent="0.25">
      <c r="A63" s="3" t="str">
        <f>IF(ids!A62&lt;&gt;"",ids!A62,"")</f>
        <v>fuelSystems</v>
      </c>
      <c r="B63" s="1">
        <f t="shared" si="0"/>
        <v>5</v>
      </c>
      <c r="C63" s="1">
        <f t="shared" si="4"/>
        <v>16</v>
      </c>
      <c r="D63" s="1">
        <f t="shared" si="2"/>
        <v>-2400</v>
      </c>
      <c r="E63" s="1">
        <f t="shared" si="3"/>
        <v>1500</v>
      </c>
    </row>
    <row r="64" spans="1:5" ht="15" customHeight="1" x14ac:dyDescent="0.25">
      <c r="A64" s="3" t="str">
        <f>IF(ids!A63&lt;&gt;"",ids!A63,"")</f>
        <v>flexibleFuelSolutions</v>
      </c>
      <c r="B64" s="1">
        <f t="shared" si="0"/>
        <v>5</v>
      </c>
      <c r="C64" s="1">
        <f t="shared" si="4"/>
        <v>17</v>
      </c>
      <c r="D64" s="1">
        <f t="shared" si="2"/>
        <v>-2400</v>
      </c>
      <c r="E64" s="1">
        <f t="shared" si="3"/>
        <v>1450</v>
      </c>
    </row>
    <row r="65" spans="1:5" ht="15" customHeight="1" x14ac:dyDescent="0.25">
      <c r="A65" s="3" t="str">
        <f>IF(ids!A64&lt;&gt;"",ids!A64,"")</f>
        <v>docking</v>
      </c>
      <c r="B65" s="1">
        <f t="shared" si="0"/>
        <v>5</v>
      </c>
      <c r="C65" s="1">
        <f t="shared" si="4"/>
        <v>18</v>
      </c>
      <c r="D65" s="1">
        <f t="shared" si="2"/>
        <v>-2400</v>
      </c>
      <c r="E65" s="1">
        <f t="shared" si="3"/>
        <v>1400</v>
      </c>
    </row>
    <row r="66" spans="1:5" ht="15" customHeight="1" x14ac:dyDescent="0.25">
      <c r="A66" s="3" t="str">
        <f>IF(ids!A65&lt;&gt;"",ids!A65,"")</f>
        <v>advConstruction</v>
      </c>
      <c r="B66" s="1">
        <f t="shared" si="0"/>
        <v>5</v>
      </c>
      <c r="C66" s="1">
        <f t="shared" ref="C66:C97" si="5">IFERROR(MATCH(A66,$I$3:$I$42,0),0)+IFERROR(MATCH(A66,$J$3:$J$42,0),0)+IFERROR(MATCH(A66,$K$3:$K$42,0),0)+IFERROR(MATCH(A66,$L$3:$L$42,0),0)+IFERROR(MATCH(A66,$M$3:$M$42,0),0)+IFERROR(MATCH(A66,$N$3:$N$42,0),0)+IFERROR(MATCH(A66,$O$3:$O$42,0),0)+IFERROR(MATCH(A66,$P$3:$P$42,0),0)+IFERROR(MATCH(A66,$Q$3:$Q$42,0),0)+IFERROR(MATCH(A66,$R$3:$R$42,0),0)+IFERROR(MATCH(A66,$S$3:$S$42,0),0)+IFERROR(MATCH(A66,$T$3:$T$42,0),0)+IFERROR(MATCH(A66,$U$3:$U$42,0),0)+IFERROR(MATCH(A66,$V$3:$V$42,0),0)+IFERROR(MATCH(A66,$W$3:$W$42,0),0)+IFERROR(MATCH(A66,$X$3:$X$42,0),0)+IFERROR(MATCH(A66,$Y$3:$Y$42,0),0)+IFERROR(MATCH(A66,$Z$3:$Z$42,0),0)+IFERROR(MATCH(A66,$AA$3:$AA$42,0),0)+IFERROR(MATCH(A66,$AB$3:$AB$42,0),0)+IFERROR(MATCH(A66,$AC$3:$AC$42,0),0)+IFERROR(MATCH(A66,$AD$3:$AD$42,0),0)+IFERROR(MATCH(A66,$AE$3:$AE$42,0),0)+IFERROR(MATCH(A66,$AF$3:$AF$42,0),0)+IFERROR(MATCH(A66,$AG$3:$AG$42,0),0)+IFERROR(MATCH(A66,$AH$3:$AH$42,0),0)+IFERROR(MATCH(A66,$AI$3:$AI$42,0),0)+IFERROR(MATCH(A66,$AJ$3:$AJ$42,0),0)+IFERROR(MATCH(A66,$AK$3:$AK$42,0),0)+IFERROR(MATCH(A66,$AL$3:$AL$42,0),0)+IFERROR(MATCH(A66,$AM$3:$AM$42,0),0)+IFERROR(MATCH(A66,$H$3:$H$42,0),0)</f>
        <v>20</v>
      </c>
      <c r="D66" s="1">
        <f t="shared" si="2"/>
        <v>-2400</v>
      </c>
      <c r="E66" s="1">
        <f t="shared" si="3"/>
        <v>1300</v>
      </c>
    </row>
    <row r="67" spans="1:5" ht="15" customHeight="1" x14ac:dyDescent="0.25">
      <c r="A67" s="3" t="str">
        <f>IF(ids!A66&lt;&gt;"",ids!A66,"")</f>
        <v>earlyActuators</v>
      </c>
      <c r="B67" s="1">
        <f t="shared" si="0"/>
        <v>5</v>
      </c>
      <c r="C67" s="1">
        <f t="shared" si="5"/>
        <v>21</v>
      </c>
      <c r="D67" s="1">
        <f t="shared" si="2"/>
        <v>-2400</v>
      </c>
      <c r="E67" s="1">
        <f t="shared" si="3"/>
        <v>1250</v>
      </c>
    </row>
    <row r="68" spans="1:5" ht="15" customHeight="1" x14ac:dyDescent="0.25">
      <c r="A68" s="3" t="str">
        <f>IF(ids!A67&lt;&gt;"",ids!A67,"")</f>
        <v>streamlinedFlight</v>
      </c>
      <c r="B68" s="1">
        <f t="shared" ref="B68:B134" si="6">(IFERROR(MATCH(A68,$H$4:$AN$4,0),0)+IFERROR(MATCH(A68,$H$5:$AN$5,0),0)+IFERROR(MATCH(A68,$H$6:$AN$6,0),0)+IFERROR(MATCH(A68,$H$7:$AN$7,0),0)+IFERROR(MATCH(A68,$H$8:$AN$8,0),0)+IFERROR(MATCH(A68,$H$9:$AN$9,0),0)+IFERROR(MATCH(A68,$H$10:$AN$10,0),0)+IFERROR(MATCH(A68,$H$11:$AN$11,0),0)+IFERROR(MATCH(A68,$H$12:$AN$12,0),0)+IFERROR(MATCH(A68,$H$13:$AN$13,0),0)+IFERROR(MATCH(A68,$H$14:$AN$14,0),0)+IFERROR(MATCH(A68,$H$15:$AN$15,0),0)+IFERROR(MATCH(A68,$H$16:$AN$16,0),0)+IFERROR(MATCH(A68,$H$17:$AN$17,0),0)+IFERROR(MATCH(A68,$H$18:$AN$18,0),0)+IFERROR(MATCH(A68,$H$19:$AN$19,0),0)+IFERROR(MATCH(A68,$H$20:$AN$20,0),0)+IFERROR(MATCH(A68,$H$21:$AN$21,0),0)+IFERROR(MATCH(A68,$H$22:$AN$22,0),0)+IFERROR(MATCH(A68,$H$23:$AN$23,0),0)+IFERROR(MATCH(A68,$H$24:$AN$24,0),0)+IFERROR(MATCH(A68,$H$25:$AN$25,0),0)+IFERROR(MATCH(A68,$H$26:$AN$26,0),0)+IFERROR(MATCH(A68,$H$27:$AN$27,0),0)+IFERROR(MATCH(A68,$H$28:$AN$28,0),0)+IFERROR(MATCH(A68,$H$29:$AN$29,0),0)+IFERROR(MATCH(A68,$H$30:$AN$30,0),0)+IFERROR(MATCH(A68,$H$31:$AN$31,0),0)+IFERROR(MATCH(A68,$H$32:$AN$32,0),0)+IFERROR(MATCH(A68,$H$33:$AN$33,0),0)+IFERROR(MATCH(A68,$H$34:$AN$34,0),0)+IFERROR(MATCH(A68,$H$35:$AN$35,0),0)+IFERROR(MATCH(A68,$H$36:$AN$36,0),0)+IFERROR(MATCH(A68,$H$37:$AN$37,0),0)+IFERROR(MATCH(A68,$H$38:$AN$38,0),0)+IFERROR(MATCH(A68,$H$39:$AN$39,0),0)+IFERROR(MATCH(A68,$H$40:$AN$40,0),0)+IFERROR(MATCH(A68,$H$41:$AN$41,0),0)+IFERROR(MATCH(A68,$H$42:$AN$42,0),0)+IFERROR(MATCH(A68,$H$3:$AN$3,0),0)-5)/2</f>
        <v>5</v>
      </c>
      <c r="C68" s="1">
        <f t="shared" si="5"/>
        <v>22</v>
      </c>
      <c r="D68" s="1">
        <f t="shared" ref="D68:D131" si="7">(B68+2)*200-3800</f>
        <v>-2400</v>
      </c>
      <c r="E68" s="1">
        <f t="shared" ref="E68:E131" si="8">(C68-1)*-50+2250</f>
        <v>1200</v>
      </c>
    </row>
    <row r="69" spans="1:5" ht="15" customHeight="1" x14ac:dyDescent="0.25">
      <c r="A69" s="3" t="str">
        <f>IF(ids!A68&lt;&gt;"",ids!A68,"")</f>
        <v>aerodynamicSystems</v>
      </c>
      <c r="B69" s="1">
        <f t="shared" si="6"/>
        <v>5</v>
      </c>
      <c r="C69" s="1">
        <f t="shared" si="5"/>
        <v>23</v>
      </c>
      <c r="D69" s="1">
        <f t="shared" si="7"/>
        <v>-2400</v>
      </c>
      <c r="E69" s="1">
        <f t="shared" si="8"/>
        <v>1150</v>
      </c>
    </row>
    <row r="70" spans="1:5" ht="15" customHeight="1" x14ac:dyDescent="0.25">
      <c r="A70" s="3" t="str">
        <f>IF(ids!A69&lt;&gt;"",ids!A69,"")</f>
        <v>subsonicFlight</v>
      </c>
      <c r="B70" s="1">
        <f t="shared" si="6"/>
        <v>5</v>
      </c>
      <c r="C70" s="1">
        <f t="shared" si="5"/>
        <v>24</v>
      </c>
      <c r="D70" s="1">
        <f t="shared" si="7"/>
        <v>-2400</v>
      </c>
      <c r="E70" s="1">
        <f t="shared" si="8"/>
        <v>1100</v>
      </c>
    </row>
    <row r="71" spans="1:5" ht="15" customHeight="1" x14ac:dyDescent="0.25">
      <c r="A71" s="3" t="str">
        <f>IF(ids!A70&lt;&gt;"",ids!A70,"")</f>
        <v>landing</v>
      </c>
      <c r="B71" s="1">
        <f t="shared" si="6"/>
        <v>5</v>
      </c>
      <c r="C71" s="1">
        <f t="shared" si="5"/>
        <v>25</v>
      </c>
      <c r="D71" s="1">
        <f t="shared" si="7"/>
        <v>-2400</v>
      </c>
      <c r="E71" s="1">
        <f t="shared" si="8"/>
        <v>1050</v>
      </c>
    </row>
    <row r="72" spans="1:5" ht="15" customHeight="1" x14ac:dyDescent="0.25">
      <c r="A72" s="3" t="str">
        <f>IF(ids!A71&lt;&gt;"",ids!A71,"")</f>
        <v>spaceExploration</v>
      </c>
      <c r="B72" s="1">
        <f t="shared" si="6"/>
        <v>5</v>
      </c>
      <c r="C72" s="1">
        <f t="shared" si="5"/>
        <v>26</v>
      </c>
      <c r="D72" s="1">
        <f t="shared" si="7"/>
        <v>-2400</v>
      </c>
      <c r="E72" s="1">
        <f t="shared" si="8"/>
        <v>1000</v>
      </c>
    </row>
    <row r="73" spans="1:5" ht="15" customHeight="1" x14ac:dyDescent="0.25">
      <c r="A73" s="3" t="str">
        <f>IF(ids!A72&lt;&gt;"",ids!A72,"")</f>
        <v>simpleCommandModules</v>
      </c>
      <c r="B73" s="1">
        <f t="shared" si="6"/>
        <v>5</v>
      </c>
      <c r="C73" s="1">
        <f t="shared" si="5"/>
        <v>27</v>
      </c>
      <c r="D73" s="1">
        <f t="shared" si="7"/>
        <v>-2400</v>
      </c>
      <c r="E73" s="1">
        <f t="shared" si="8"/>
        <v>950</v>
      </c>
    </row>
    <row r="74" spans="1:5" ht="15" customHeight="1" x14ac:dyDescent="0.25">
      <c r="A74" s="3" t="str">
        <f>IF(ids!A73&lt;&gt;"",ids!A73,"")</f>
        <v>appliedScience</v>
      </c>
      <c r="B74" s="1">
        <f t="shared" si="6"/>
        <v>5</v>
      </c>
      <c r="C74" s="1">
        <f t="shared" si="5"/>
        <v>30</v>
      </c>
      <c r="D74" s="1">
        <f t="shared" si="7"/>
        <v>-2400</v>
      </c>
      <c r="E74" s="1">
        <f t="shared" si="8"/>
        <v>800</v>
      </c>
    </row>
    <row r="75" spans="1:5" ht="15" customHeight="1" x14ac:dyDescent="0.25">
      <c r="A75" s="3" t="str">
        <f>IF(ids!A74&lt;&gt;"",ids!A74,"")</f>
        <v>miniaturization</v>
      </c>
      <c r="B75" s="1">
        <f t="shared" si="6"/>
        <v>5</v>
      </c>
      <c r="C75" s="1">
        <f t="shared" si="5"/>
        <v>31</v>
      </c>
      <c r="D75" s="1">
        <f t="shared" si="7"/>
        <v>-2400</v>
      </c>
      <c r="E75" s="1">
        <f t="shared" si="8"/>
        <v>750</v>
      </c>
    </row>
    <row r="76" spans="1:5" ht="15" customHeight="1" x14ac:dyDescent="0.25">
      <c r="A76" s="3" t="str">
        <f>IF(ids!A75&lt;&gt;"",ids!A75,"")</f>
        <v>earlyProbes</v>
      </c>
      <c r="B76" s="1">
        <f t="shared" si="6"/>
        <v>5</v>
      </c>
      <c r="C76" s="1">
        <f t="shared" si="5"/>
        <v>33</v>
      </c>
      <c r="D76" s="1">
        <f t="shared" si="7"/>
        <v>-2400</v>
      </c>
      <c r="E76" s="1">
        <f t="shared" si="8"/>
        <v>650</v>
      </c>
    </row>
    <row r="77" spans="1:5" ht="15" customHeight="1" x14ac:dyDescent="0.25">
      <c r="A77" s="3" t="str">
        <f>IF(ids!A76&lt;&gt;"",ids!A76,"")</f>
        <v>electrics</v>
      </c>
      <c r="B77" s="1">
        <f t="shared" si="6"/>
        <v>5</v>
      </c>
      <c r="C77" s="1">
        <f t="shared" si="5"/>
        <v>35</v>
      </c>
      <c r="D77" s="1">
        <f t="shared" si="7"/>
        <v>-2400</v>
      </c>
      <c r="E77" s="1">
        <f t="shared" si="8"/>
        <v>550</v>
      </c>
    </row>
    <row r="78" spans="1:5" ht="15" customHeight="1" x14ac:dyDescent="0.25">
      <c r="A78" s="3" t="str">
        <f>IF(ids!A77&lt;&gt;"",ids!A77,"")</f>
        <v>recycling</v>
      </c>
      <c r="B78" s="1">
        <f t="shared" si="6"/>
        <v>5</v>
      </c>
      <c r="C78" s="1">
        <f t="shared" si="5"/>
        <v>38</v>
      </c>
      <c r="D78" s="1">
        <f t="shared" si="7"/>
        <v>-2400</v>
      </c>
      <c r="E78" s="1">
        <f t="shared" si="8"/>
        <v>400</v>
      </c>
    </row>
    <row r="79" spans="1:5" ht="15" customHeight="1" x14ac:dyDescent="0.25">
      <c r="A79" s="3" t="str">
        <f>IF(ids!A78&lt;&gt;"",ids!A78,"")</f>
        <v>storageTech</v>
      </c>
      <c r="B79" s="1">
        <f t="shared" si="6"/>
        <v>5</v>
      </c>
      <c r="C79" s="1">
        <f t="shared" si="5"/>
        <v>40</v>
      </c>
      <c r="D79" s="1">
        <f t="shared" si="7"/>
        <v>-2400</v>
      </c>
      <c r="E79" s="1">
        <f t="shared" si="8"/>
        <v>300</v>
      </c>
    </row>
    <row r="80" spans="1:5" ht="15" customHeight="1" x14ac:dyDescent="0.25">
      <c r="A80" s="3" t="str">
        <f>IF(ids!A79&lt;&gt;"",ids!A79,"")</f>
        <v>heavierHypergolicRocketry</v>
      </c>
      <c r="B80" s="1">
        <f t="shared" si="6"/>
        <v>5.5</v>
      </c>
      <c r="C80" s="1">
        <f t="shared" si="5"/>
        <v>14</v>
      </c>
      <c r="D80" s="1">
        <f t="shared" si="7"/>
        <v>-2300</v>
      </c>
      <c r="E80" s="1">
        <f t="shared" si="8"/>
        <v>1600</v>
      </c>
    </row>
    <row r="81" spans="1:5" ht="15" customHeight="1" x14ac:dyDescent="0.25">
      <c r="A81" s="3" t="str">
        <f>IF(ids!A80&lt;&gt;"",ids!A80,"")</f>
        <v>simpleCommandModulesExtensions</v>
      </c>
      <c r="B81" s="1">
        <f t="shared" si="6"/>
        <v>5.5</v>
      </c>
      <c r="C81" s="1">
        <f t="shared" si="5"/>
        <v>28</v>
      </c>
      <c r="D81" s="1">
        <f t="shared" si="7"/>
        <v>-2300</v>
      </c>
      <c r="E81" s="1">
        <f t="shared" si="8"/>
        <v>900</v>
      </c>
    </row>
    <row r="82" spans="1:5" ht="15" customHeight="1" x14ac:dyDescent="0.25">
      <c r="A82" s="3" t="str">
        <f>IF(ids!A81&lt;&gt;"",ids!A81,"")</f>
        <v>reentryModule</v>
      </c>
      <c r="B82" s="1">
        <f t="shared" si="6"/>
        <v>5.5</v>
      </c>
      <c r="C82" s="1">
        <f t="shared" si="5"/>
        <v>29</v>
      </c>
      <c r="D82" s="1">
        <f t="shared" si="7"/>
        <v>-2300</v>
      </c>
      <c r="E82" s="1">
        <f t="shared" si="8"/>
        <v>850</v>
      </c>
    </row>
    <row r="83" spans="1:5" ht="15" customHeight="1" x14ac:dyDescent="0.25">
      <c r="A83" s="3" t="str">
        <f>IF(ids!A82&lt;&gt;"",ids!A82,"")</f>
        <v>specializedControl</v>
      </c>
      <c r="B83" s="1">
        <f t="shared" si="6"/>
        <v>6</v>
      </c>
      <c r="C83" s="1">
        <f t="shared" si="5"/>
        <v>11</v>
      </c>
      <c r="D83" s="1">
        <f t="shared" si="7"/>
        <v>-2200</v>
      </c>
      <c r="E83" s="1">
        <f t="shared" si="8"/>
        <v>1750</v>
      </c>
    </row>
    <row r="84" spans="1:5" ht="15" customHeight="1" x14ac:dyDescent="0.25">
      <c r="A84" s="3" t="str">
        <f>IF(ids!A83&lt;&gt;"",ids!A83,"")</f>
        <v>precisionPropulsion</v>
      </c>
      <c r="B84" s="1">
        <f t="shared" si="6"/>
        <v>6</v>
      </c>
      <c r="C84" s="1">
        <f t="shared" si="5"/>
        <v>12</v>
      </c>
      <c r="D84" s="1">
        <f t="shared" si="7"/>
        <v>-2200</v>
      </c>
      <c r="E84" s="1">
        <f t="shared" si="8"/>
        <v>1700</v>
      </c>
    </row>
    <row r="85" spans="1:5" ht="15" customHeight="1" x14ac:dyDescent="0.25">
      <c r="A85" s="3" t="str">
        <f>IF(ids!A84&lt;&gt;"",ids!A84,"")</f>
        <v>largeBoosters</v>
      </c>
      <c r="B85" s="1">
        <f t="shared" si="6"/>
        <v>6</v>
      </c>
      <c r="C85" s="1">
        <f t="shared" si="5"/>
        <v>10</v>
      </c>
      <c r="D85" s="1">
        <f t="shared" si="7"/>
        <v>-2200</v>
      </c>
      <c r="E85" s="1">
        <f t="shared" si="8"/>
        <v>1800</v>
      </c>
    </row>
    <row r="86" spans="1:5" ht="15" customHeight="1" x14ac:dyDescent="0.25">
      <c r="A86" s="3" t="str">
        <f>IF(ids!A85&lt;&gt;"",ids!A85,"")</f>
        <v>heavierCryoRocketry</v>
      </c>
      <c r="B86" s="1">
        <f t="shared" si="6"/>
        <v>6</v>
      </c>
      <c r="C86" s="1">
        <f t="shared" si="5"/>
        <v>13</v>
      </c>
      <c r="D86" s="1">
        <f t="shared" si="7"/>
        <v>-2200</v>
      </c>
      <c r="E86" s="1">
        <f t="shared" si="8"/>
        <v>1650</v>
      </c>
    </row>
    <row r="87" spans="1:5" ht="15" customHeight="1" x14ac:dyDescent="0.25">
      <c r="A87" s="3" t="str">
        <f>IF(ids!A86&lt;&gt;"",ids!A86,"")</f>
        <v>heavierRocketry</v>
      </c>
      <c r="B87" s="1">
        <f t="shared" si="6"/>
        <v>6</v>
      </c>
      <c r="C87" s="1">
        <f t="shared" si="5"/>
        <v>15</v>
      </c>
      <c r="D87" s="1">
        <f t="shared" si="7"/>
        <v>-2200</v>
      </c>
      <c r="E87" s="1">
        <f t="shared" si="8"/>
        <v>1550</v>
      </c>
    </row>
    <row r="88" spans="1:5" ht="15" customHeight="1" x14ac:dyDescent="0.25">
      <c r="A88" s="3" t="str">
        <f>IF(ids!A87&lt;&gt;"",ids!A87,"")</f>
        <v>advFuelSystems</v>
      </c>
      <c r="B88" s="1">
        <f t="shared" si="6"/>
        <v>6</v>
      </c>
      <c r="C88" s="1">
        <f t="shared" si="5"/>
        <v>16</v>
      </c>
      <c r="D88" s="1">
        <f t="shared" si="7"/>
        <v>-2200</v>
      </c>
      <c r="E88" s="1">
        <f t="shared" si="8"/>
        <v>1500</v>
      </c>
    </row>
    <row r="89" spans="1:5" ht="15" customHeight="1" x14ac:dyDescent="0.25">
      <c r="A89" s="3" t="str">
        <f>IF(ids!A88&lt;&gt;"",ids!A88,"")</f>
        <v>advancedFlexibleFuelSystems</v>
      </c>
      <c r="B89" s="1">
        <f t="shared" si="6"/>
        <v>6</v>
      </c>
      <c r="C89" s="1">
        <f t="shared" si="5"/>
        <v>17</v>
      </c>
      <c r="D89" s="1">
        <f t="shared" si="7"/>
        <v>-2200</v>
      </c>
      <c r="E89" s="1">
        <f t="shared" si="8"/>
        <v>1450</v>
      </c>
    </row>
    <row r="90" spans="1:5" ht="15" customHeight="1" x14ac:dyDescent="0.25">
      <c r="A90" s="3" t="str">
        <f>IF(ids!A89&lt;&gt;"",ids!A89,"")</f>
        <v>advancedDecoupling</v>
      </c>
      <c r="B90" s="1">
        <f t="shared" si="6"/>
        <v>6</v>
      </c>
      <c r="C90" s="1">
        <f t="shared" si="5"/>
        <v>18</v>
      </c>
      <c r="D90" s="1">
        <f t="shared" si="7"/>
        <v>-2200</v>
      </c>
      <c r="E90" s="1">
        <f t="shared" si="8"/>
        <v>1400</v>
      </c>
    </row>
    <row r="91" spans="1:5" ht="15" customHeight="1" x14ac:dyDescent="0.25">
      <c r="A91" s="3" t="str">
        <f>IF(ids!A90&lt;&gt;"",ids!A90,"")</f>
        <v>specializedConstruction</v>
      </c>
      <c r="B91" s="1">
        <f t="shared" si="6"/>
        <v>6</v>
      </c>
      <c r="C91" s="1">
        <f t="shared" si="5"/>
        <v>20</v>
      </c>
      <c r="D91" s="1">
        <f t="shared" si="7"/>
        <v>-2200</v>
      </c>
      <c r="E91" s="1">
        <f t="shared" si="8"/>
        <v>1300</v>
      </c>
    </row>
    <row r="92" spans="1:5" ht="15" customHeight="1" x14ac:dyDescent="0.25">
      <c r="A92" s="3" t="str">
        <f>IF(ids!A91&lt;&gt;"",ids!A91,"")</f>
        <v>actuators</v>
      </c>
      <c r="B92" s="1">
        <f t="shared" si="6"/>
        <v>6</v>
      </c>
      <c r="C92" s="1">
        <f t="shared" si="5"/>
        <v>21</v>
      </c>
      <c r="D92" s="1">
        <f t="shared" si="7"/>
        <v>-2200</v>
      </c>
      <c r="E92" s="1">
        <f t="shared" si="8"/>
        <v>1250</v>
      </c>
    </row>
    <row r="93" spans="1:5" ht="15" customHeight="1" x14ac:dyDescent="0.25">
      <c r="A93" s="3" t="str">
        <f>IF(ids!A92&lt;&gt;"",ids!A92,"")</f>
        <v>supersonicFlight</v>
      </c>
      <c r="B93" s="1">
        <f t="shared" si="6"/>
        <v>6</v>
      </c>
      <c r="C93" s="1">
        <f t="shared" si="5"/>
        <v>22</v>
      </c>
      <c r="D93" s="1">
        <f t="shared" si="7"/>
        <v>-2200</v>
      </c>
      <c r="E93" s="1">
        <f t="shared" si="8"/>
        <v>1200</v>
      </c>
    </row>
    <row r="94" spans="1:5" ht="15" customHeight="1" x14ac:dyDescent="0.25">
      <c r="A94" s="3" t="str">
        <f>IF(ids!A93&lt;&gt;"",ids!A93,"")</f>
        <v>advAerodynamics</v>
      </c>
      <c r="B94" s="1">
        <f t="shared" si="6"/>
        <v>6</v>
      </c>
      <c r="C94" s="1">
        <f t="shared" si="5"/>
        <v>23</v>
      </c>
      <c r="D94" s="1">
        <f t="shared" si="7"/>
        <v>-2200</v>
      </c>
      <c r="E94" s="1">
        <f t="shared" si="8"/>
        <v>1150</v>
      </c>
    </row>
    <row r="95" spans="1:5" ht="15" customHeight="1" x14ac:dyDescent="0.25">
      <c r="A95" s="3" t="str">
        <f>IF(ids!A94&lt;&gt;"",ids!A94,"")</f>
        <v>efficientFlightSystems</v>
      </c>
      <c r="B95" s="1">
        <f t="shared" si="6"/>
        <v>6</v>
      </c>
      <c r="C95" s="1">
        <f t="shared" si="5"/>
        <v>24</v>
      </c>
      <c r="D95" s="1">
        <f t="shared" si="7"/>
        <v>-2200</v>
      </c>
      <c r="E95" s="1">
        <f t="shared" si="8"/>
        <v>1100</v>
      </c>
    </row>
    <row r="96" spans="1:5" ht="15" customHeight="1" x14ac:dyDescent="0.25">
      <c r="A96" s="3" t="str">
        <f>IF(ids!A95&lt;&gt;"",ids!A95,"")</f>
        <v>fieldScience</v>
      </c>
      <c r="B96" s="1">
        <f t="shared" si="6"/>
        <v>6</v>
      </c>
      <c r="C96" s="1">
        <f t="shared" si="5"/>
        <v>25</v>
      </c>
      <c r="D96" s="1">
        <f t="shared" si="7"/>
        <v>-2200</v>
      </c>
      <c r="E96" s="1">
        <f t="shared" si="8"/>
        <v>1050</v>
      </c>
    </row>
    <row r="97" spans="1:8" ht="15" customHeight="1" x14ac:dyDescent="0.25">
      <c r="A97" s="3" t="str">
        <f>IF(ids!A96&lt;&gt;"",ids!A96,"")</f>
        <v>advExploration</v>
      </c>
      <c r="B97" s="1">
        <f t="shared" si="6"/>
        <v>6</v>
      </c>
      <c r="C97" s="1">
        <f t="shared" si="5"/>
        <v>26</v>
      </c>
      <c r="D97" s="1">
        <f t="shared" si="7"/>
        <v>-2200</v>
      </c>
      <c r="E97" s="1">
        <f t="shared" si="8"/>
        <v>1000</v>
      </c>
    </row>
    <row r="98" spans="1:8" ht="15" customHeight="1" x14ac:dyDescent="0.25">
      <c r="A98" s="3" t="str">
        <f>IF(ids!A97&lt;&gt;"",ids!A97,"")</f>
        <v>commandModules</v>
      </c>
      <c r="B98" s="1">
        <f t="shared" si="6"/>
        <v>6</v>
      </c>
      <c r="C98" s="1">
        <f t="shared" ref="C98:C106" si="9">IFERROR(MATCH(A98,$I$3:$I$42,0),0)+IFERROR(MATCH(A98,$J$3:$J$42,0),0)+IFERROR(MATCH(A98,$K$3:$K$42,0),0)+IFERROR(MATCH(A98,$L$3:$L$42,0),0)+IFERROR(MATCH(A98,$M$3:$M$42,0),0)+IFERROR(MATCH(A98,$N$3:$N$42,0),0)+IFERROR(MATCH(A98,$O$3:$O$42,0),0)+IFERROR(MATCH(A98,$P$3:$P$42,0),0)+IFERROR(MATCH(A98,$Q$3:$Q$42,0),0)+IFERROR(MATCH(A98,$R$3:$R$42,0),0)+IFERROR(MATCH(A98,$S$3:$S$42,0),0)+IFERROR(MATCH(A98,$T$3:$T$42,0),0)+IFERROR(MATCH(A98,$U$3:$U$42,0),0)+IFERROR(MATCH(A98,$V$3:$V$42,0),0)+IFERROR(MATCH(A98,$W$3:$W$42,0),0)+IFERROR(MATCH(A98,$X$3:$X$42,0),0)+IFERROR(MATCH(A98,$Y$3:$Y$42,0),0)+IFERROR(MATCH(A98,$Z$3:$Z$42,0),0)+IFERROR(MATCH(A98,$AA$3:$AA$42,0),0)+IFERROR(MATCH(A98,$AB$3:$AB$42,0),0)+IFERROR(MATCH(A98,$AC$3:$AC$42,0),0)+IFERROR(MATCH(A98,$AD$3:$AD$42,0),0)+IFERROR(MATCH(A98,$AE$3:$AE$42,0),0)+IFERROR(MATCH(A98,$AF$3:$AF$42,0),0)+IFERROR(MATCH(A98,$AG$3:$AG$42,0),0)+IFERROR(MATCH(A98,$AH$3:$AH$42,0),0)+IFERROR(MATCH(A98,$AI$3:$AI$42,0),0)+IFERROR(MATCH(A98,$AJ$3:$AJ$42,0),0)+IFERROR(MATCH(A98,$AK$3:$AK$42,0),0)+IFERROR(MATCH(A98,$AL$3:$AL$42,0),0)+IFERROR(MATCH(A98,$AM$3:$AM$42,0),0)+IFERROR(MATCH(A98,$H$3:$H$42,0),0)</f>
        <v>27</v>
      </c>
      <c r="D98" s="1">
        <f t="shared" si="7"/>
        <v>-2200</v>
      </c>
      <c r="E98" s="1">
        <f t="shared" si="8"/>
        <v>950</v>
      </c>
    </row>
    <row r="99" spans="1:8" ht="15" customHeight="1" x14ac:dyDescent="0.25">
      <c r="A99" s="3" t="str">
        <f>IF(ids!A98&lt;&gt;"",ids!A98,"")</f>
        <v>exactScience</v>
      </c>
      <c r="B99" s="1">
        <f t="shared" si="6"/>
        <v>6</v>
      </c>
      <c r="C99" s="1">
        <f t="shared" si="9"/>
        <v>30</v>
      </c>
      <c r="D99" s="1">
        <f t="shared" si="7"/>
        <v>-2200</v>
      </c>
      <c r="E99" s="1">
        <f t="shared" si="8"/>
        <v>800</v>
      </c>
    </row>
    <row r="100" spans="1:8" ht="15" customHeight="1" x14ac:dyDescent="0.25">
      <c r="A100" s="3" t="str">
        <f>IF(ids!A99&lt;&gt;"",ids!A99,"")</f>
        <v>precisionEngineering</v>
      </c>
      <c r="B100" s="1">
        <f t="shared" si="6"/>
        <v>6</v>
      </c>
      <c r="C100" s="1">
        <f t="shared" si="9"/>
        <v>31</v>
      </c>
      <c r="D100" s="1">
        <f t="shared" si="7"/>
        <v>-2200</v>
      </c>
      <c r="E100" s="1">
        <f t="shared" si="8"/>
        <v>750</v>
      </c>
    </row>
    <row r="101" spans="1:8" ht="15" customHeight="1" x14ac:dyDescent="0.25">
      <c r="A101" s="3" t="str">
        <f>IF(ids!A100&lt;&gt;"",ids!A100,"")</f>
        <v>lowGainCommunications</v>
      </c>
      <c r="B101" s="1">
        <f t="shared" si="6"/>
        <v>6</v>
      </c>
      <c r="C101" s="1">
        <f t="shared" si="9"/>
        <v>32</v>
      </c>
      <c r="D101" s="1">
        <f t="shared" si="7"/>
        <v>-2200</v>
      </c>
      <c r="E101" s="1">
        <f t="shared" si="8"/>
        <v>700</v>
      </c>
    </row>
    <row r="102" spans="1:8" ht="15" customHeight="1" x14ac:dyDescent="0.25">
      <c r="A102" s="3" t="str">
        <f>IF(ids!A101&lt;&gt;"",ids!A101,"")</f>
        <v>communicationSatellites</v>
      </c>
      <c r="B102" s="1">
        <f t="shared" si="6"/>
        <v>6</v>
      </c>
      <c r="C102" s="1">
        <f t="shared" si="9"/>
        <v>33</v>
      </c>
      <c r="D102" s="1">
        <f t="shared" si="7"/>
        <v>-2200</v>
      </c>
      <c r="E102" s="1">
        <f t="shared" si="8"/>
        <v>650</v>
      </c>
      <c r="H102" s="3"/>
    </row>
    <row r="103" spans="1:8" ht="14.5" customHeight="1" x14ac:dyDescent="0.25">
      <c r="A103" s="3" t="str">
        <f>IF(ids!A102&lt;&gt;"",ids!A102,"")</f>
        <v>advElectrics</v>
      </c>
      <c r="B103" s="1">
        <f t="shared" si="6"/>
        <v>6</v>
      </c>
      <c r="C103" s="1">
        <f t="shared" si="9"/>
        <v>35</v>
      </c>
      <c r="D103" s="1">
        <f t="shared" si="7"/>
        <v>-2200</v>
      </c>
      <c r="E103" s="1">
        <f t="shared" si="8"/>
        <v>550</v>
      </c>
      <c r="H103" s="3"/>
    </row>
    <row r="104" spans="1:8" ht="14.5" customHeight="1" x14ac:dyDescent="0.25">
      <c r="A104" s="3" t="str">
        <f>IF(ids!A103&lt;&gt;"",ids!A103,"")</f>
        <v>heatManagementSystems</v>
      </c>
      <c r="B104" s="1">
        <f t="shared" si="6"/>
        <v>6</v>
      </c>
      <c r="C104" s="1">
        <f t="shared" si="9"/>
        <v>38</v>
      </c>
      <c r="D104" s="1">
        <f t="shared" si="7"/>
        <v>-2200</v>
      </c>
      <c r="E104" s="1">
        <f t="shared" si="8"/>
        <v>400</v>
      </c>
      <c r="H104" s="3"/>
    </row>
    <row r="105" spans="1:8" ht="14.5" customHeight="1" x14ac:dyDescent="0.25">
      <c r="A105" s="3" t="str">
        <f>IF(ids!A104&lt;&gt;"",ids!A104,"")</f>
        <v>hydroponics</v>
      </c>
      <c r="B105" s="1">
        <f t="shared" si="6"/>
        <v>6</v>
      </c>
      <c r="C105" s="1">
        <f t="shared" si="9"/>
        <v>39</v>
      </c>
      <c r="D105" s="1">
        <f t="shared" si="7"/>
        <v>-2200</v>
      </c>
      <c r="E105" s="1">
        <f t="shared" si="8"/>
        <v>350</v>
      </c>
      <c r="H105" s="3"/>
    </row>
    <row r="106" spans="1:8" ht="14.5" customHeight="1" x14ac:dyDescent="0.25">
      <c r="A106" s="3" t="str">
        <f>IF(ids!A105&lt;&gt;"",ids!A105,"")</f>
        <v>earlyLogistics</v>
      </c>
      <c r="B106" s="1">
        <f t="shared" si="6"/>
        <v>6</v>
      </c>
      <c r="C106" s="1">
        <f t="shared" si="9"/>
        <v>40</v>
      </c>
      <c r="D106" s="1">
        <f t="shared" si="7"/>
        <v>-2200</v>
      </c>
      <c r="E106" s="1">
        <f t="shared" si="8"/>
        <v>300</v>
      </c>
      <c r="H106" s="8"/>
    </row>
    <row r="107" spans="1:8" ht="14.5" customHeight="1" x14ac:dyDescent="0.25">
      <c r="A107" s="3" t="str">
        <f>IF(ids!A106&lt;&gt;"",ids!A106,"")</f>
        <v>evenHeavierHypergolicRocketry</v>
      </c>
      <c r="B107" s="1">
        <f t="shared" si="6"/>
        <v>6.5</v>
      </c>
      <c r="C107" s="1">
        <f>IFERROR(MATCH(A107,$I$3:$I$42,0),0)+IFERROR(MATCH(A107,$J$3:$J$42,0),0)+IFERROR(MATCH(A107,$K$3:$K$42,0),0)+IFERROR(MATCH(A107,$L$3:$L$42,0),0)+IFERROR(MATCH(A107,$M$3:$M$42,0),0)+IFERROR(MATCH(A107,$N$3:$N$42,0),0)+IFERROR(MATCH(A107,$O$3:$O$42,0),0)+IFERROR(MATCH(A107,$P$3:$P$42,0),0)+IFERROR(MATCH(A107,$Q$3:$Q$42,0),0)+IFERROR(MATCH(A107,$R$3:$R$42,0),0)+IFERROR(MATCH(A107,$S$3:$S$42,0),0)+IFERROR(MATCH(A107,$T$3:$T$42,0),0)+IFERROR(MATCH(A107,$U$3:$U$42,0),0)+IFERROR(MATCH(A107,$V$3:$V$42,0),0)+IFERROR(MATCH(A107,$W$3:$W$42,0),0)+IFERROR(MATCH(A107,$X$3:$X$42,0),0)+IFERROR(MATCH(A107,$Y$3:$Y$42,0),0)+IFERROR(MATCH(A107,$Z$3:$Z$42,0),0)+IFERROR(MATCH(A107,$AA$3:$AA$42,0),0)+IFERROR(MATCH(A107,$AB$3:$AB$42,0),0)+IFERROR(MATCH(A107,$AC$3:$AC$42,0),0)+IFERROR(MATCH(A107,$AD$3:$AD$42,0),0)+IFERROR(MATCH(A107,$AE$3:$AE$42,0),0)+IFERROR(MATCH(A107,$AF$3:$AF$42,0),0)+IFERROR(MATCH(A107,$AG$3:$AG$42,0),0)+IFERROR(MATCH(A107,$AH$3:$AH$42,0),0)+IFERROR(MATCH(A107,$AI$3:$AI$42,0),0)+IFERROR(MATCH(A107,$AJ$3:$AJ$42,0),0)+IFERROR(MATCH(A107,$AK$3:$AK$42,0),0)+IFERROR(MATCH(A107,$AL$3:$AL$42,0),0)+IFERROR(MATCH(A107,$AM$3:$AM$42,0),0)+IFERROR(MATCH(A107,$H$3:$H$42,0),0)</f>
        <v>14</v>
      </c>
      <c r="D107" s="1">
        <f t="shared" si="7"/>
        <v>-2100</v>
      </c>
      <c r="E107" s="1">
        <f t="shared" si="8"/>
        <v>1600</v>
      </c>
      <c r="H107" s="8"/>
    </row>
    <row r="108" spans="1:8" ht="14.5" customHeight="1" x14ac:dyDescent="0.25">
      <c r="A108" s="3" t="str">
        <f>IF(ids!A107&lt;&gt;"",ids!A107,"")</f>
        <v>commandModulesExtensions</v>
      </c>
      <c r="B108" s="1">
        <f t="shared" si="6"/>
        <v>6.5</v>
      </c>
      <c r="C108" s="1">
        <f>IFERROR(MATCH(A108,$I$3:$I$42,0),0)+IFERROR(MATCH(A108,$J$3:$J$42,0),0)+IFERROR(MATCH(A108,$K$3:$K$42,0),0)+IFERROR(MATCH(A108,$L$3:$L$42,0),0)+IFERROR(MATCH(A108,$M$3:$M$42,0),0)+IFERROR(MATCH(A108,$N$3:$N$42,0),0)+IFERROR(MATCH(A108,$O$3:$O$42,0),0)+IFERROR(MATCH(A108,$P$3:$P$42,0),0)+IFERROR(MATCH(A108,$Q$3:$Q$42,0),0)+IFERROR(MATCH(A108,$R$3:$R$42,0),0)+IFERROR(MATCH(A108,$S$3:$S$42,0),0)+IFERROR(MATCH(A108,$T$3:$T$42,0),0)+IFERROR(MATCH(A108,$U$3:$U$42,0),0)+IFERROR(MATCH(A108,$V$3:$V$42,0),0)+IFERROR(MATCH(A108,$W$3:$W$42,0),0)+IFERROR(MATCH(A108,$X$3:$X$42,0),0)+IFERROR(MATCH(A108,$Y$3:$Y$42,0),0)+IFERROR(MATCH(A108,$Z$3:$Z$42,0),0)+IFERROR(MATCH(A108,$AA$3:$AA$42,0),0)+IFERROR(MATCH(A108,$AB$3:$AB$42,0),0)+IFERROR(MATCH(A108,$AC$3:$AC$42,0),0)+IFERROR(MATCH(A108,$AD$3:$AD$42,0),0)+IFERROR(MATCH(A108,$AE$3:$AE$42,0),0)+IFERROR(MATCH(A108,$AF$3:$AF$42,0),0)+IFERROR(MATCH(A108,$AG$3:$AG$42,0),0)+IFERROR(MATCH(A108,$AH$3:$AH$42,0),0)+IFERROR(MATCH(A108,$AI$3:$AI$42,0),0)+IFERROR(MATCH(A108,$AJ$3:$AJ$42,0),0)+IFERROR(MATCH(A108,$AK$3:$AK$42,0),0)+IFERROR(MATCH(A108,$AL$3:$AL$42,0),0)+IFERROR(MATCH(A108,$AM$3:$AM$42,0),0)+IFERROR(MATCH(A108,$H$3:$H$42,0),0)</f>
        <v>28</v>
      </c>
      <c r="D108" s="1">
        <f t="shared" si="7"/>
        <v>-2100</v>
      </c>
      <c r="E108" s="1">
        <f t="shared" si="8"/>
        <v>900</v>
      </c>
      <c r="H108" s="8"/>
    </row>
    <row r="109" spans="1:8" ht="14.5" customHeight="1" x14ac:dyDescent="0.25">
      <c r="A109" s="3" t="str">
        <f>IF(ids!A108&lt;&gt;"",ids!A108,"")</f>
        <v>advancedReentryModule</v>
      </c>
      <c r="B109" s="1">
        <f t="shared" si="6"/>
        <v>6.5</v>
      </c>
      <c r="C109" s="1">
        <f>IFERROR(MATCH(A109,$I$3:$I$42,0),0)+IFERROR(MATCH(A109,$J$3:$J$42,0),0)+IFERROR(MATCH(A109,$K$3:$K$42,0),0)+IFERROR(MATCH(A109,$L$3:$L$42,0),0)+IFERROR(MATCH(A109,$M$3:$M$42,0),0)+IFERROR(MATCH(A109,$N$3:$N$42,0),0)+IFERROR(MATCH(A109,$O$3:$O$42,0),0)+IFERROR(MATCH(A109,$P$3:$P$42,0),0)+IFERROR(MATCH(A109,$Q$3:$Q$42,0),0)+IFERROR(MATCH(A109,$R$3:$R$42,0),0)+IFERROR(MATCH(A109,$S$3:$S$42,0),0)+IFERROR(MATCH(A109,$T$3:$T$42,0),0)+IFERROR(MATCH(A109,$U$3:$U$42,0),0)+IFERROR(MATCH(A109,$V$3:$V$42,0),0)+IFERROR(MATCH(A109,$W$3:$W$42,0),0)+IFERROR(MATCH(A109,$X$3:$X$42,0),0)+IFERROR(MATCH(A109,$Y$3:$Y$42,0),0)+IFERROR(MATCH(A109,$Z$3:$Z$42,0),0)+IFERROR(MATCH(A109,$AA$3:$AA$42,0),0)+IFERROR(MATCH(A109,$AB$3:$AB$42,0),0)+IFERROR(MATCH(A109,$AC$3:$AC$42,0),0)+IFERROR(MATCH(A109,$AD$3:$AD$42,0),0)+IFERROR(MATCH(A109,$AE$3:$AE$42,0),0)+IFERROR(MATCH(A109,$AF$3:$AF$42,0),0)+IFERROR(MATCH(A109,$AG$3:$AG$42,0),0)+IFERROR(MATCH(A109,$AH$3:$AH$42,0),0)+IFERROR(MATCH(A109,$AI$3:$AI$42,0),0)+IFERROR(MATCH(A109,$AJ$3:$AJ$42,0),0)+IFERROR(MATCH(A109,$AK$3:$AK$42,0),0)+IFERROR(MATCH(A109,$AL$3:$AL$42,0),0)+IFERROR(MATCH(A109,$AM$3:$AM$42,0),0)+IFERROR(MATCH(A109,$H$3:$H$42,0),0)</f>
        <v>29</v>
      </c>
      <c r="D109" s="1">
        <f t="shared" si="7"/>
        <v>-2100</v>
      </c>
      <c r="E109" s="1">
        <f t="shared" si="8"/>
        <v>850</v>
      </c>
      <c r="H109" s="8"/>
    </row>
    <row r="110" spans="1:8" ht="14.5" customHeight="1" x14ac:dyDescent="0.25">
      <c r="A110" s="3" t="str">
        <f>IF(ids!A109&lt;&gt;"",ids!A109,"")</f>
        <v>nuclearPower</v>
      </c>
      <c r="B110" s="1">
        <f t="shared" si="6"/>
        <v>7</v>
      </c>
      <c r="C110" s="1">
        <f>IFERROR(MATCH(A110,$I$3:$I$42,0),0)+IFERROR(MATCH(A110,$J$3:$J$42,0),0)+IFERROR(MATCH(A110,$K$3:$K$42,0),0)+IFERROR(MATCH(A110,$L$3:$L$42,0),0)+IFERROR(MATCH(A110,$M$3:$M$42,0),0)+IFERROR(MATCH(A110,$N$3:$N$42,0),0)+IFERROR(MATCH(A110,$O$3:$O$42,0),0)+IFERROR(MATCH(A110,$P$3:$P$42,0),0)+IFERROR(MATCH(A110,$Q$3:$Q$42,0),0)+IFERROR(MATCH(A110,$R$3:$R$42,0),0)+IFERROR(MATCH(A110,$S$3:$S$42,0),0)+IFERROR(MATCH(A110,$T$3:$T$42,0),0)+IFERROR(MATCH(A110,$U$3:$U$42,0),0)+IFERROR(MATCH(A110,$V$3:$V$42,0),0)+IFERROR(MATCH(A110,$W$3:$W$42,0),0)+IFERROR(MATCH(A110,$X$3:$X$42,0),0)+IFERROR(MATCH(A110,$Y$3:$Y$42,0),0)+IFERROR(MATCH(A110,$Z$3:$Z$42,0),0)+IFERROR(MATCH(A110,$AA$3:$AA$42,0),0)+IFERROR(MATCH(A110,$AB$3:$AB$42,0),0)+IFERROR(MATCH(A110,$AC$3:$AC$42,0),0)+IFERROR(MATCH(A110,$AD$3:$AD$42,0),0)+IFERROR(MATCH(A110,$AE$3:$AE$42,0),0)+IFERROR(MATCH(A110,$AF$3:$AF$42,0),0)+IFERROR(MATCH(A110,$AG$3:$AG$42,0),0)+IFERROR(MATCH(A110,$AH$3:$AH$42,0),0)+IFERROR(MATCH(A110,$AI$3:$AI$42,0),0)+IFERROR(MATCH(A110,$AJ$3:$AJ$42,0),0)+IFERROR(MATCH(A110,$AK$3:$AK$42,0),0)+IFERROR(MATCH(A110,$AL$3:$AL$42,0),0)+IFERROR(MATCH(A110,$AM$3:$AM$42,0),0)+IFERROR(MATCH(A110,$H$3:$H$42,0),0)</f>
        <v>3</v>
      </c>
      <c r="D110" s="1">
        <f t="shared" si="7"/>
        <v>-2000</v>
      </c>
      <c r="E110" s="1">
        <f t="shared" si="8"/>
        <v>2150</v>
      </c>
      <c r="H110" s="8"/>
    </row>
    <row r="111" spans="1:8" ht="14.5" customHeight="1" x14ac:dyDescent="0.25">
      <c r="A111" s="3" t="str">
        <f>IF(ids!A110&lt;&gt;"",ids!A110,"")</f>
        <v>nuclearPropulsion</v>
      </c>
      <c r="B111" s="1">
        <f t="shared" si="6"/>
        <v>7</v>
      </c>
      <c r="C111" s="1">
        <f t="shared" ref="C111:C142" si="10">IFERROR(MATCH(A111,$I$3:$I$42,0),0)+IFERROR(MATCH(A111,$J$3:$J$42,0),0)+IFERROR(MATCH(A111,$K$3:$K$42,0),0)+IFERROR(MATCH(A111,$L$3:$L$42,0),0)+IFERROR(MATCH(A111,$M$3:$M$42,0),0)+IFERROR(MATCH(A111,$N$3:$N$42,0),0)+IFERROR(MATCH(A111,$O$3:$O$42,0),0)+IFERROR(MATCH(A111,$P$3:$P$42,0),0)+IFERROR(MATCH(A111,$Q$3:$Q$42,0),0)+IFERROR(MATCH(A111,$R$3:$R$42,0),0)+IFERROR(MATCH(A111,$S$3:$S$42,0),0)+IFERROR(MATCH(A111,$T$3:$T$42,0),0)+IFERROR(MATCH(A111,$U$3:$U$42,0),0)+IFERROR(MATCH(A111,$V$3:$V$42,0),0)+IFERROR(MATCH(A111,$W$3:$W$42,0),0)+IFERROR(MATCH(A111,$X$3:$X$42,0),0)+IFERROR(MATCH(A111,$Y$3:$Y$42,0),0)+IFERROR(MATCH(A111,$Z$3:$Z$42,0),0)+IFERROR(MATCH(A111,$AA$3:$AA$42,0),0)+IFERROR(MATCH(A111,$AB$3:$AB$42,0),0)+IFERROR(MATCH(A111,$AC$3:$AC$42,0),0)+IFERROR(MATCH(A111,$AD$3:$AD$42,0),0)+IFERROR(MATCH(A111,$AE$3:$AE$42,0),0)+IFERROR(MATCH(A111,$AF$3:$AF$42,0),0)+IFERROR(MATCH(A111,$AG$3:$AG$42,0),0)+IFERROR(MATCH(A111,$AH$3:$AH$42,0),0)+IFERROR(MATCH(A111,$AI$3:$AI$42,0),0)+IFERROR(MATCH(A111,$AJ$3:$AJ$42,0),0)+IFERROR(MATCH(A111,$AK$3:$AK$42,0),0)+IFERROR(MATCH(A111,$AL$3:$AL$42,0),0)+IFERROR(MATCH(A111,$AM$3:$AM$42,0),0)+IFERROR(MATCH(A111,$H$3:$H$42,0),0)</f>
        <v>4</v>
      </c>
      <c r="D111" s="1">
        <f t="shared" si="7"/>
        <v>-2000</v>
      </c>
      <c r="E111" s="1">
        <f t="shared" si="8"/>
        <v>2100</v>
      </c>
      <c r="H111" s="8"/>
    </row>
    <row r="112" spans="1:8" ht="14.5" customHeight="1" x14ac:dyDescent="0.25">
      <c r="A112" s="3" t="str">
        <f>IF(ids!A111&lt;&gt;"",ids!A111,"")</f>
        <v>experimentalControl</v>
      </c>
      <c r="B112" s="1">
        <f t="shared" si="6"/>
        <v>7</v>
      </c>
      <c r="C112" s="1">
        <f t="shared" si="10"/>
        <v>11</v>
      </c>
      <c r="D112" s="1">
        <f t="shared" si="7"/>
        <v>-2000</v>
      </c>
      <c r="E112" s="1">
        <f t="shared" si="8"/>
        <v>1750</v>
      </c>
      <c r="H112" s="5"/>
    </row>
    <row r="113" spans="1:8" ht="14.5" customHeight="1" x14ac:dyDescent="0.25">
      <c r="A113" s="3" t="str">
        <f>IF(ids!A112&lt;&gt;"",ids!A112,"")</f>
        <v>experimentalPropulsion</v>
      </c>
      <c r="B113" s="1">
        <f t="shared" si="6"/>
        <v>7</v>
      </c>
      <c r="C113" s="1">
        <f t="shared" si="10"/>
        <v>12</v>
      </c>
      <c r="D113" s="1">
        <f t="shared" si="7"/>
        <v>-2000</v>
      </c>
      <c r="E113" s="1">
        <f t="shared" si="8"/>
        <v>1700</v>
      </c>
      <c r="H113" s="5"/>
    </row>
    <row r="114" spans="1:8" ht="14.5" customHeight="1" x14ac:dyDescent="0.25">
      <c r="A114" s="3" t="str">
        <f>IF(ids!A113&lt;&gt;"",ids!A113,"")</f>
        <v>largerBoosters</v>
      </c>
      <c r="B114" s="1">
        <f t="shared" si="6"/>
        <v>7</v>
      </c>
      <c r="C114" s="1">
        <f t="shared" si="10"/>
        <v>10</v>
      </c>
      <c r="D114" s="1">
        <f t="shared" si="7"/>
        <v>-2000</v>
      </c>
      <c r="E114" s="1">
        <f t="shared" si="8"/>
        <v>1800</v>
      </c>
      <c r="H114" s="5"/>
    </row>
    <row r="115" spans="1:8" ht="14.5" customHeight="1" x14ac:dyDescent="0.25">
      <c r="A115" s="3" t="str">
        <f>IF(ids!A114&lt;&gt;"",ids!A114,"")</f>
        <v>evenHeavierCryoRocketry</v>
      </c>
      <c r="B115" s="1">
        <f t="shared" si="6"/>
        <v>7</v>
      </c>
      <c r="C115" s="1">
        <f t="shared" si="10"/>
        <v>13</v>
      </c>
      <c r="D115" s="1">
        <f t="shared" si="7"/>
        <v>-2000</v>
      </c>
      <c r="E115" s="1">
        <f t="shared" si="8"/>
        <v>1650</v>
      </c>
      <c r="H115" s="5"/>
    </row>
    <row r="116" spans="1:8" ht="14.5" customHeight="1" x14ac:dyDescent="0.25">
      <c r="A116" s="3" t="str">
        <f>IF(ids!A115&lt;&gt;"",ids!A115,"")</f>
        <v>evenHeavierRocketry</v>
      </c>
      <c r="B116" s="1">
        <f t="shared" si="6"/>
        <v>7</v>
      </c>
      <c r="C116" s="1">
        <f t="shared" si="10"/>
        <v>15</v>
      </c>
      <c r="D116" s="1">
        <f t="shared" si="7"/>
        <v>-2000</v>
      </c>
      <c r="E116" s="1">
        <f t="shared" si="8"/>
        <v>1550</v>
      </c>
      <c r="H116" s="5"/>
    </row>
    <row r="117" spans="1:8" ht="14.5" customHeight="1" x14ac:dyDescent="0.25">
      <c r="A117" s="3" t="str">
        <f>IF(ids!A116&lt;&gt;"",ids!A116,"")</f>
        <v>largeVolumeContainment</v>
      </c>
      <c r="B117" s="1">
        <f t="shared" si="6"/>
        <v>7</v>
      </c>
      <c r="C117" s="1">
        <f t="shared" si="10"/>
        <v>16</v>
      </c>
      <c r="D117" s="1">
        <f t="shared" si="7"/>
        <v>-2000</v>
      </c>
      <c r="E117" s="1">
        <f t="shared" si="8"/>
        <v>1500</v>
      </c>
      <c r="H117" s="5"/>
    </row>
    <row r="118" spans="1:8" ht="14.5" customHeight="1" x14ac:dyDescent="0.25">
      <c r="A118" s="3" t="str">
        <f>IF(ids!A117&lt;&gt;"",ids!A117,"")</f>
        <v>largeFlexibleFuelSystems</v>
      </c>
      <c r="B118" s="1">
        <f t="shared" si="6"/>
        <v>7</v>
      </c>
      <c r="C118" s="1">
        <f t="shared" si="10"/>
        <v>17</v>
      </c>
      <c r="D118" s="1">
        <f t="shared" si="7"/>
        <v>-2000</v>
      </c>
      <c r="E118" s="1">
        <f t="shared" si="8"/>
        <v>1450</v>
      </c>
      <c r="H118" s="5"/>
    </row>
    <row r="119" spans="1:8" ht="14.5" customHeight="1" x14ac:dyDescent="0.25">
      <c r="A119" s="3" t="str">
        <f>IF(ids!A118&lt;&gt;"",ids!A118,"")</f>
        <v>enginePlates</v>
      </c>
      <c r="B119" s="1">
        <f t="shared" si="6"/>
        <v>7</v>
      </c>
      <c r="C119" s="1">
        <f t="shared" si="10"/>
        <v>18</v>
      </c>
      <c r="D119" s="1">
        <f t="shared" si="7"/>
        <v>-2000</v>
      </c>
      <c r="E119" s="1">
        <f t="shared" si="8"/>
        <v>1400</v>
      </c>
      <c r="H119" s="5"/>
    </row>
    <row r="120" spans="1:8" ht="14.5" customHeight="1" x14ac:dyDescent="0.25">
      <c r="A120" s="3" t="str">
        <f>IF(ids!A119&lt;&gt;"",ids!A119,"")</f>
        <v>advMetalworks</v>
      </c>
      <c r="B120" s="1">
        <f t="shared" si="6"/>
        <v>7</v>
      </c>
      <c r="C120" s="1">
        <f t="shared" si="10"/>
        <v>19</v>
      </c>
      <c r="D120" s="1">
        <f t="shared" si="7"/>
        <v>-2000</v>
      </c>
      <c r="E120" s="1">
        <f t="shared" si="8"/>
        <v>1350</v>
      </c>
      <c r="H120" s="5"/>
    </row>
    <row r="121" spans="1:8" ht="14.5" customHeight="1" x14ac:dyDescent="0.25">
      <c r="A121" s="3" t="str">
        <f>IF(ids!A120&lt;&gt;"",ids!A120,"")</f>
        <v>composites</v>
      </c>
      <c r="B121" s="1">
        <f t="shared" si="6"/>
        <v>7</v>
      </c>
      <c r="C121" s="1">
        <f t="shared" si="10"/>
        <v>20</v>
      </c>
      <c r="D121" s="1">
        <f t="shared" si="7"/>
        <v>-2000</v>
      </c>
      <c r="E121" s="1">
        <f t="shared" si="8"/>
        <v>1300</v>
      </c>
      <c r="H121" s="5"/>
    </row>
    <row r="122" spans="1:8" ht="14.5" customHeight="1" x14ac:dyDescent="0.25">
      <c r="A122" s="3" t="str">
        <f>IF(ids!A121&lt;&gt;"",ids!A121,"")</f>
        <v>advActuators</v>
      </c>
      <c r="B122" s="1">
        <f t="shared" si="6"/>
        <v>7</v>
      </c>
      <c r="C122" s="1">
        <f t="shared" si="10"/>
        <v>21</v>
      </c>
      <c r="D122" s="1">
        <f t="shared" si="7"/>
        <v>-2000</v>
      </c>
      <c r="E122" s="1">
        <f t="shared" si="8"/>
        <v>1250</v>
      </c>
      <c r="H122" s="5"/>
    </row>
    <row r="123" spans="1:8" ht="14.5" customHeight="1" x14ac:dyDescent="0.25">
      <c r="A123" s="3" t="str">
        <f>IF(ids!A122&lt;&gt;"",ids!A122,"")</f>
        <v>highAltitudeFlight</v>
      </c>
      <c r="B123" s="1">
        <f t="shared" si="6"/>
        <v>7</v>
      </c>
      <c r="C123" s="1">
        <f t="shared" si="10"/>
        <v>22</v>
      </c>
      <c r="D123" s="1">
        <f t="shared" si="7"/>
        <v>-2000</v>
      </c>
      <c r="E123" s="1">
        <f t="shared" si="8"/>
        <v>1200</v>
      </c>
    </row>
    <row r="124" spans="1:8" ht="14.5" customHeight="1" x14ac:dyDescent="0.25">
      <c r="A124" s="3" t="str">
        <f>IF(ids!A123&lt;&gt;"",ids!A123,"")</f>
        <v>heavyAerodynamics</v>
      </c>
      <c r="B124" s="1">
        <f t="shared" si="6"/>
        <v>7</v>
      </c>
      <c r="C124" s="1">
        <f t="shared" si="10"/>
        <v>23</v>
      </c>
      <c r="D124" s="1">
        <f t="shared" si="7"/>
        <v>-2000</v>
      </c>
      <c r="E124" s="1">
        <f t="shared" si="8"/>
        <v>1150</v>
      </c>
    </row>
    <row r="125" spans="1:8" ht="14.5" customHeight="1" x14ac:dyDescent="0.25">
      <c r="A125" s="3" t="str">
        <f>IF(ids!A124&lt;&gt;"",ids!A124,"")</f>
        <v>advancedFlightSystems</v>
      </c>
      <c r="B125" s="1">
        <f t="shared" si="6"/>
        <v>7</v>
      </c>
      <c r="C125" s="1">
        <f t="shared" si="10"/>
        <v>24</v>
      </c>
      <c r="D125" s="1">
        <f t="shared" si="7"/>
        <v>-2000</v>
      </c>
      <c r="E125" s="1">
        <f t="shared" si="8"/>
        <v>1100</v>
      </c>
    </row>
    <row r="126" spans="1:8" ht="14.5" customHeight="1" x14ac:dyDescent="0.25">
      <c r="A126" s="3" t="str">
        <f>IF(ids!A125&lt;&gt;"",ids!A125,"")</f>
        <v>advLanding</v>
      </c>
      <c r="B126" s="1">
        <f t="shared" si="6"/>
        <v>7</v>
      </c>
      <c r="C126" s="1">
        <f t="shared" si="10"/>
        <v>25</v>
      </c>
      <c r="D126" s="1">
        <f t="shared" si="7"/>
        <v>-2000</v>
      </c>
      <c r="E126" s="1">
        <f t="shared" si="8"/>
        <v>1050</v>
      </c>
    </row>
    <row r="127" spans="1:8" ht="14.5" customHeight="1" x14ac:dyDescent="0.25">
      <c r="A127" s="3" t="str">
        <f>IF(ids!A126&lt;&gt;"",ids!A126,"")</f>
        <v>heavyCommandModules</v>
      </c>
      <c r="B127" s="1">
        <f t="shared" si="6"/>
        <v>7</v>
      </c>
      <c r="C127" s="1">
        <f t="shared" si="10"/>
        <v>27</v>
      </c>
      <c r="D127" s="1">
        <f t="shared" si="7"/>
        <v>-2000</v>
      </c>
      <c r="E127" s="1">
        <f t="shared" si="8"/>
        <v>950</v>
      </c>
    </row>
    <row r="128" spans="1:8" ht="14.5" customHeight="1" x14ac:dyDescent="0.25">
      <c r="A128" s="3" t="str">
        <f>IF(ids!A127&lt;&gt;"",ids!A127,"")</f>
        <v>scienceTech</v>
      </c>
      <c r="B128" s="1">
        <f t="shared" si="6"/>
        <v>7</v>
      </c>
      <c r="C128" s="1">
        <f t="shared" si="10"/>
        <v>30</v>
      </c>
      <c r="D128" s="1">
        <f t="shared" si="7"/>
        <v>-2000</v>
      </c>
      <c r="E128" s="1">
        <f t="shared" si="8"/>
        <v>800</v>
      </c>
    </row>
    <row r="129" spans="1:5" ht="14.5" customHeight="1" x14ac:dyDescent="0.25">
      <c r="A129" s="3" t="str">
        <f>IF(ids!A128&lt;&gt;"",ids!A128,"")</f>
        <v>electronics</v>
      </c>
      <c r="B129" s="1">
        <f t="shared" si="6"/>
        <v>7</v>
      </c>
      <c r="C129" s="1">
        <f t="shared" si="10"/>
        <v>31</v>
      </c>
      <c r="D129" s="1">
        <f t="shared" si="7"/>
        <v>-2000</v>
      </c>
      <c r="E129" s="1">
        <f t="shared" si="8"/>
        <v>750</v>
      </c>
    </row>
    <row r="130" spans="1:5" ht="14.5" customHeight="1" x14ac:dyDescent="0.25">
      <c r="A130" s="3" t="str">
        <f>IF(ids!A129&lt;&gt;"",ids!A129,"")</f>
        <v>highGainCommunications</v>
      </c>
      <c r="B130" s="1">
        <f t="shared" si="6"/>
        <v>7</v>
      </c>
      <c r="C130" s="1">
        <f t="shared" si="10"/>
        <v>32</v>
      </c>
      <c r="D130" s="1">
        <f t="shared" si="7"/>
        <v>-2000</v>
      </c>
      <c r="E130" s="1">
        <f t="shared" si="8"/>
        <v>700</v>
      </c>
    </row>
    <row r="131" spans="1:5" ht="14.5" customHeight="1" x14ac:dyDescent="0.25">
      <c r="A131" s="3" t="str">
        <f>IF(ids!A130&lt;&gt;"",ids!A130,"")</f>
        <v>unmannedTech</v>
      </c>
      <c r="B131" s="1">
        <f t="shared" si="6"/>
        <v>7</v>
      </c>
      <c r="C131" s="1">
        <f t="shared" si="10"/>
        <v>33</v>
      </c>
      <c r="D131" s="1">
        <f t="shared" si="7"/>
        <v>-2000</v>
      </c>
      <c r="E131" s="1">
        <f t="shared" si="8"/>
        <v>650</v>
      </c>
    </row>
    <row r="132" spans="1:5" ht="14.5" customHeight="1" x14ac:dyDescent="0.25">
      <c r="A132" s="3" t="str">
        <f>IF(ids!A131&lt;&gt;"",ids!A131,"")</f>
        <v>largeElectrics</v>
      </c>
      <c r="B132" s="1">
        <f t="shared" si="6"/>
        <v>7</v>
      </c>
      <c r="C132" s="1">
        <f t="shared" si="10"/>
        <v>35</v>
      </c>
      <c r="D132" s="1">
        <f t="shared" ref="D132:D195" si="11">(B132+2)*200-3800</f>
        <v>-2000</v>
      </c>
      <c r="E132" s="1">
        <f t="shared" ref="E132:E195" si="12">(C132-1)*-50+2250</f>
        <v>550</v>
      </c>
    </row>
    <row r="133" spans="1:5" ht="14.5" customHeight="1" x14ac:dyDescent="0.25">
      <c r="A133" s="3" t="str">
        <f>IF(ids!A132&lt;&gt;"",ids!A132,"")</f>
        <v>flexibleSolarTech</v>
      </c>
      <c r="B133" s="1">
        <f t="shared" si="6"/>
        <v>7</v>
      </c>
      <c r="C133" s="1">
        <f t="shared" si="10"/>
        <v>36</v>
      </c>
      <c r="D133" s="1">
        <f t="shared" si="11"/>
        <v>-2000</v>
      </c>
      <c r="E133" s="1">
        <f t="shared" si="12"/>
        <v>500</v>
      </c>
    </row>
    <row r="134" spans="1:5" ht="14.5" customHeight="1" x14ac:dyDescent="0.25">
      <c r="A134" s="3" t="str">
        <f>IF(ids!A133&lt;&gt;"",ids!A133,"")</f>
        <v>intermediateHeatManagement</v>
      </c>
      <c r="B134" s="1">
        <f t="shared" si="6"/>
        <v>7</v>
      </c>
      <c r="C134" s="1">
        <f t="shared" si="10"/>
        <v>38</v>
      </c>
      <c r="D134" s="1">
        <f t="shared" si="11"/>
        <v>-2000</v>
      </c>
      <c r="E134" s="1">
        <f t="shared" si="12"/>
        <v>400</v>
      </c>
    </row>
    <row r="135" spans="1:5" ht="14.5" customHeight="1" x14ac:dyDescent="0.25">
      <c r="A135" s="3" t="str">
        <f>IF(ids!A134&lt;&gt;"",ids!A134,"")</f>
        <v>earlyStations</v>
      </c>
      <c r="B135" s="1">
        <f t="shared" ref="B135:B198" si="13">(IFERROR(MATCH(A135,$H$4:$AN$4,0),0)+IFERROR(MATCH(A135,$H$5:$AN$5,0),0)+IFERROR(MATCH(A135,$H$6:$AN$6,0),0)+IFERROR(MATCH(A135,$H$7:$AN$7,0),0)+IFERROR(MATCH(A135,$H$8:$AN$8,0),0)+IFERROR(MATCH(A135,$H$9:$AN$9,0),0)+IFERROR(MATCH(A135,$H$10:$AN$10,0),0)+IFERROR(MATCH(A135,$H$11:$AN$11,0),0)+IFERROR(MATCH(A135,$H$12:$AN$12,0),0)+IFERROR(MATCH(A135,$H$13:$AN$13,0),0)+IFERROR(MATCH(A135,$H$14:$AN$14,0),0)+IFERROR(MATCH(A135,$H$15:$AN$15,0),0)+IFERROR(MATCH(A135,$H$16:$AN$16,0),0)+IFERROR(MATCH(A135,$H$17:$AN$17,0),0)+IFERROR(MATCH(A135,$H$18:$AN$18,0),0)+IFERROR(MATCH(A135,$H$19:$AN$19,0),0)+IFERROR(MATCH(A135,$H$20:$AN$20,0),0)+IFERROR(MATCH(A135,$H$21:$AN$21,0),0)+IFERROR(MATCH(A135,$H$22:$AN$22,0),0)+IFERROR(MATCH(A135,$H$23:$AN$23,0),0)+IFERROR(MATCH(A135,$H$24:$AN$24,0),0)+IFERROR(MATCH(A135,$H$25:$AN$25,0),0)+IFERROR(MATCH(A135,$H$26:$AN$26,0),0)+IFERROR(MATCH(A135,$H$27:$AN$27,0),0)+IFERROR(MATCH(A135,$H$28:$AN$28,0),0)+IFERROR(MATCH(A135,$H$29:$AN$29,0),0)+IFERROR(MATCH(A135,$H$30:$AN$30,0),0)+IFERROR(MATCH(A135,$H$31:$AN$31,0),0)+IFERROR(MATCH(A135,$H$32:$AN$32,0),0)+IFERROR(MATCH(A135,$H$33:$AN$33,0),0)+IFERROR(MATCH(A135,$H$34:$AN$34,0),0)+IFERROR(MATCH(A135,$H$35:$AN$35,0),0)+IFERROR(MATCH(A135,$H$36:$AN$36,0),0)+IFERROR(MATCH(A135,$H$37:$AN$37,0),0)+IFERROR(MATCH(A135,$H$38:$AN$38,0),0)+IFERROR(MATCH(A135,$H$39:$AN$39,0),0)+IFERROR(MATCH(A135,$H$40:$AN$40,0),0)+IFERROR(MATCH(A135,$H$41:$AN$41,0),0)+IFERROR(MATCH(A135,$H$42:$AN$42,0),0)+IFERROR(MATCH(A135,$H$3:$AN$3,0),0)-5)/2</f>
        <v>7</v>
      </c>
      <c r="C135" s="1">
        <f t="shared" si="10"/>
        <v>39</v>
      </c>
      <c r="D135" s="1">
        <f t="shared" si="11"/>
        <v>-2000</v>
      </c>
      <c r="E135" s="1">
        <f t="shared" si="12"/>
        <v>350</v>
      </c>
    </row>
    <row r="136" spans="1:5" ht="14.5" customHeight="1" x14ac:dyDescent="0.25">
      <c r="A136" s="3" t="str">
        <f>IF(ids!A135&lt;&gt;"",ids!A135,"")</f>
        <v>logistics</v>
      </c>
      <c r="B136" s="1">
        <f t="shared" si="13"/>
        <v>7</v>
      </c>
      <c r="C136" s="1">
        <f t="shared" si="10"/>
        <v>40</v>
      </c>
      <c r="D136" s="1">
        <f t="shared" si="11"/>
        <v>-2000</v>
      </c>
      <c r="E136" s="1">
        <f t="shared" si="12"/>
        <v>300</v>
      </c>
    </row>
    <row r="137" spans="1:5" ht="14.5" customHeight="1" x14ac:dyDescent="0.25">
      <c r="A137" s="3" t="str">
        <f>IF(ids!A136&lt;&gt;"",ids!A136,"")</f>
        <v>nuclearFuelSystems</v>
      </c>
      <c r="B137" s="1">
        <f t="shared" si="13"/>
        <v>7.5</v>
      </c>
      <c r="C137" s="1">
        <f t="shared" si="10"/>
        <v>2</v>
      </c>
      <c r="D137" s="1">
        <f t="shared" si="11"/>
        <v>-1900</v>
      </c>
      <c r="E137" s="1">
        <f t="shared" si="12"/>
        <v>2200</v>
      </c>
    </row>
    <row r="138" spans="1:5" ht="14.5" customHeight="1" x14ac:dyDescent="0.25">
      <c r="A138" s="3" t="str">
        <f>IF(ids!A137&lt;&gt;"",ids!A137,"")</f>
        <v>veryHeavyHypergolicRocketry</v>
      </c>
      <c r="B138" s="1">
        <f t="shared" si="13"/>
        <v>7.5</v>
      </c>
      <c r="C138" s="1">
        <f t="shared" si="10"/>
        <v>14</v>
      </c>
      <c r="D138" s="1">
        <f t="shared" si="11"/>
        <v>-1900</v>
      </c>
      <c r="E138" s="1">
        <f t="shared" si="12"/>
        <v>1600</v>
      </c>
    </row>
    <row r="139" spans="1:5" ht="14.5" customHeight="1" x14ac:dyDescent="0.25">
      <c r="A139" s="3" t="str">
        <f>IF(ids!A138&lt;&gt;"",ids!A138,"")</f>
        <v>heavyCommandModulesExtensions</v>
      </c>
      <c r="B139" s="1">
        <f t="shared" si="13"/>
        <v>7.5</v>
      </c>
      <c r="C139" s="1">
        <f t="shared" si="10"/>
        <v>28</v>
      </c>
      <c r="D139" s="1">
        <f t="shared" si="11"/>
        <v>-1900</v>
      </c>
      <c r="E139" s="1">
        <f t="shared" si="12"/>
        <v>900</v>
      </c>
    </row>
    <row r="140" spans="1:5" ht="15.5" customHeight="1" x14ac:dyDescent="0.25">
      <c r="A140" s="3" t="str">
        <f>IF(ids!A139&lt;&gt;"",ids!A139,"")</f>
        <v>largeNuclearPower</v>
      </c>
      <c r="B140" s="1">
        <f t="shared" si="13"/>
        <v>8</v>
      </c>
      <c r="C140" s="1">
        <f t="shared" si="10"/>
        <v>3</v>
      </c>
      <c r="D140" s="1">
        <f t="shared" si="11"/>
        <v>-1800</v>
      </c>
      <c r="E140" s="1">
        <f t="shared" si="12"/>
        <v>2150</v>
      </c>
    </row>
    <row r="141" spans="1:5" ht="15.5" customHeight="1" x14ac:dyDescent="0.25">
      <c r="A141" s="3" t="str">
        <f>IF(ids!A140&lt;&gt;"",ids!A140,"")</f>
        <v>improvedNuclearPropulsion</v>
      </c>
      <c r="B141" s="1">
        <f t="shared" si="13"/>
        <v>8</v>
      </c>
      <c r="C141" s="1">
        <f t="shared" si="10"/>
        <v>4</v>
      </c>
      <c r="D141" s="1">
        <f t="shared" si="11"/>
        <v>-1800</v>
      </c>
      <c r="E141" s="1">
        <f t="shared" si="12"/>
        <v>2100</v>
      </c>
    </row>
    <row r="142" spans="1:5" ht="15.5" customHeight="1" x14ac:dyDescent="0.25">
      <c r="A142" s="3" t="str">
        <f>IF(ids!A141&lt;&gt;"",ids!A141,"")</f>
        <v>ionPropulsion</v>
      </c>
      <c r="B142" s="1">
        <f t="shared" si="13"/>
        <v>8</v>
      </c>
      <c r="C142" s="1">
        <f t="shared" si="10"/>
        <v>7</v>
      </c>
      <c r="D142" s="1">
        <f t="shared" si="11"/>
        <v>-1800</v>
      </c>
      <c r="E142" s="1">
        <f t="shared" si="12"/>
        <v>1950</v>
      </c>
    </row>
    <row r="143" spans="1:5" ht="15.5" customHeight="1" x14ac:dyDescent="0.25">
      <c r="A143" s="3" t="str">
        <f>IF(ids!A142&lt;&gt;"",ids!A142,"")</f>
        <v>exoticControl</v>
      </c>
      <c r="B143" s="1">
        <f t="shared" si="13"/>
        <v>8</v>
      </c>
      <c r="C143" s="1">
        <f t="shared" ref="C143:C174" si="14">IFERROR(MATCH(A143,$I$3:$I$42,0),0)+IFERROR(MATCH(A143,$J$3:$J$42,0),0)+IFERROR(MATCH(A143,$K$3:$K$42,0),0)+IFERROR(MATCH(A143,$L$3:$L$42,0),0)+IFERROR(MATCH(A143,$M$3:$M$42,0),0)+IFERROR(MATCH(A143,$N$3:$N$42,0),0)+IFERROR(MATCH(A143,$O$3:$O$42,0),0)+IFERROR(MATCH(A143,$P$3:$P$42,0),0)+IFERROR(MATCH(A143,$Q$3:$Q$42,0),0)+IFERROR(MATCH(A143,$R$3:$R$42,0),0)+IFERROR(MATCH(A143,$S$3:$S$42,0),0)+IFERROR(MATCH(A143,$T$3:$T$42,0),0)+IFERROR(MATCH(A143,$U$3:$U$42,0),0)+IFERROR(MATCH(A143,$V$3:$V$42,0),0)+IFERROR(MATCH(A143,$W$3:$W$42,0),0)+IFERROR(MATCH(A143,$X$3:$X$42,0),0)+IFERROR(MATCH(A143,$Y$3:$Y$42,0),0)+IFERROR(MATCH(A143,$Z$3:$Z$42,0),0)+IFERROR(MATCH(A143,$AA$3:$AA$42,0),0)+IFERROR(MATCH(A143,$AB$3:$AB$42,0),0)+IFERROR(MATCH(A143,$AC$3:$AC$42,0),0)+IFERROR(MATCH(A143,$AD$3:$AD$42,0),0)+IFERROR(MATCH(A143,$AE$3:$AE$42,0),0)+IFERROR(MATCH(A143,$AF$3:$AF$42,0),0)+IFERROR(MATCH(A143,$AG$3:$AG$42,0),0)+IFERROR(MATCH(A143,$AH$3:$AH$42,0),0)+IFERROR(MATCH(A143,$AI$3:$AI$42,0),0)+IFERROR(MATCH(A143,$AJ$3:$AJ$42,0),0)+IFERROR(MATCH(A143,$AK$3:$AK$42,0),0)+IFERROR(MATCH(A143,$AL$3:$AL$42,0),0)+IFERROR(MATCH(A143,$AM$3:$AM$42,0),0)+IFERROR(MATCH(A143,$H$3:$H$42,0),0)</f>
        <v>11</v>
      </c>
      <c r="D143" s="1">
        <f t="shared" si="11"/>
        <v>-1800</v>
      </c>
      <c r="E143" s="1">
        <f t="shared" si="12"/>
        <v>1750</v>
      </c>
    </row>
    <row r="144" spans="1:5" ht="15.5" customHeight="1" x14ac:dyDescent="0.25">
      <c r="A144" s="3" t="str">
        <f>IF(ids!A143&lt;&gt;"",ids!A143,"")</f>
        <v>exoticPropulsion</v>
      </c>
      <c r="B144" s="1">
        <f t="shared" si="13"/>
        <v>8</v>
      </c>
      <c r="C144" s="1">
        <f t="shared" si="14"/>
        <v>12</v>
      </c>
      <c r="D144" s="1">
        <f t="shared" si="11"/>
        <v>-1800</v>
      </c>
      <c r="E144" s="1">
        <f t="shared" si="12"/>
        <v>1700</v>
      </c>
    </row>
    <row r="145" spans="1:5" ht="15.5" customHeight="1" x14ac:dyDescent="0.25">
      <c r="A145" s="3" t="str">
        <f>IF(ids!A144&lt;&gt;"",ids!A144,"")</f>
        <v>hugeBoosters</v>
      </c>
      <c r="B145" s="1">
        <f t="shared" si="13"/>
        <v>8</v>
      </c>
      <c r="C145" s="1">
        <f t="shared" si="14"/>
        <v>10</v>
      </c>
      <c r="D145" s="1">
        <f t="shared" si="11"/>
        <v>-1800</v>
      </c>
      <c r="E145" s="1">
        <f t="shared" si="12"/>
        <v>1800</v>
      </c>
    </row>
    <row r="146" spans="1:5" ht="15.5" customHeight="1" x14ac:dyDescent="0.25">
      <c r="A146" s="3" t="str">
        <f>IF(ids!A145&lt;&gt;"",ids!A145,"")</f>
        <v>veryHeavyCryoRocketry</v>
      </c>
      <c r="B146" s="1">
        <f t="shared" si="13"/>
        <v>8</v>
      </c>
      <c r="C146" s="1">
        <f t="shared" si="14"/>
        <v>13</v>
      </c>
      <c r="D146" s="1">
        <f t="shared" si="11"/>
        <v>-1800</v>
      </c>
      <c r="E146" s="1">
        <f t="shared" si="12"/>
        <v>1650</v>
      </c>
    </row>
    <row r="147" spans="1:5" ht="15.5" customHeight="1" x14ac:dyDescent="0.25">
      <c r="A147" s="3" t="str">
        <f>IF(ids!A146&lt;&gt;"",ids!A146,"")</f>
        <v>veryHeavyRocketry</v>
      </c>
      <c r="B147" s="1">
        <f t="shared" si="13"/>
        <v>8</v>
      </c>
      <c r="C147" s="1">
        <f t="shared" si="14"/>
        <v>15</v>
      </c>
      <c r="D147" s="1">
        <f t="shared" si="11"/>
        <v>-1800</v>
      </c>
      <c r="E147" s="1">
        <f t="shared" si="12"/>
        <v>1550</v>
      </c>
    </row>
    <row r="148" spans="1:5" ht="15.5" customHeight="1" x14ac:dyDescent="0.25">
      <c r="A148" s="3" t="str">
        <f>IF(ids!A147&lt;&gt;"",ids!A147,"")</f>
        <v>highPerformanceFuelSystems</v>
      </c>
      <c r="B148" s="1">
        <f t="shared" si="13"/>
        <v>8</v>
      </c>
      <c r="C148" s="1">
        <f t="shared" si="14"/>
        <v>16</v>
      </c>
      <c r="D148" s="1">
        <f t="shared" si="11"/>
        <v>-1800</v>
      </c>
      <c r="E148" s="1">
        <f t="shared" si="12"/>
        <v>1500</v>
      </c>
    </row>
    <row r="149" spans="1:5" ht="15.5" customHeight="1" x14ac:dyDescent="0.25">
      <c r="A149" s="3" t="str">
        <f>IF(ids!A148&lt;&gt;"",ids!A148,"")</f>
        <v>hugeFlexibleFuelSystems</v>
      </c>
      <c r="B149" s="1">
        <f t="shared" si="13"/>
        <v>8</v>
      </c>
      <c r="C149" s="1">
        <f t="shared" si="14"/>
        <v>17</v>
      </c>
      <c r="D149" s="1">
        <f t="shared" si="11"/>
        <v>-1800</v>
      </c>
      <c r="E149" s="1">
        <f t="shared" si="12"/>
        <v>1450</v>
      </c>
    </row>
    <row r="150" spans="1:5" ht="15.5" customHeight="1" x14ac:dyDescent="0.25">
      <c r="A150" s="3" t="str">
        <f>IF(ids!A149&lt;&gt;"",ids!A149,"")</f>
        <v>advancedDocking</v>
      </c>
      <c r="B150" s="1">
        <f t="shared" si="13"/>
        <v>8</v>
      </c>
      <c r="C150" s="1">
        <f t="shared" si="14"/>
        <v>18</v>
      </c>
      <c r="D150" s="1">
        <f t="shared" si="11"/>
        <v>-1800</v>
      </c>
      <c r="E150" s="1">
        <f t="shared" si="12"/>
        <v>1400</v>
      </c>
    </row>
    <row r="151" spans="1:5" ht="15.5" customHeight="1" x14ac:dyDescent="0.25">
      <c r="A151" s="3" t="str">
        <f>IF(ids!A150&lt;&gt;"",ids!A150,"")</f>
        <v>nanolathing</v>
      </c>
      <c r="B151" s="1">
        <f t="shared" si="13"/>
        <v>8</v>
      </c>
      <c r="C151" s="1">
        <f t="shared" si="14"/>
        <v>19</v>
      </c>
      <c r="D151" s="1">
        <f t="shared" si="11"/>
        <v>-1800</v>
      </c>
      <c r="E151" s="1">
        <f t="shared" si="12"/>
        <v>1350</v>
      </c>
    </row>
    <row r="152" spans="1:5" ht="15.5" customHeight="1" x14ac:dyDescent="0.25">
      <c r="A152" s="3" t="str">
        <f>IF(ids!A151&lt;&gt;"",ids!A151,"")</f>
        <v>metaMaterials</v>
      </c>
      <c r="B152" s="1">
        <f t="shared" si="13"/>
        <v>8</v>
      </c>
      <c r="C152" s="1">
        <f t="shared" si="14"/>
        <v>20</v>
      </c>
      <c r="D152" s="1">
        <f t="shared" si="11"/>
        <v>-1800</v>
      </c>
      <c r="E152" s="1">
        <f t="shared" si="12"/>
        <v>1300</v>
      </c>
    </row>
    <row r="153" spans="1:5" ht="15.5" customHeight="1" x14ac:dyDescent="0.25">
      <c r="A153" s="3" t="str">
        <f>IF(ids!A152&lt;&gt;"",ids!A152,"")</f>
        <v>experimentalActuators</v>
      </c>
      <c r="B153" s="1">
        <f t="shared" si="13"/>
        <v>8</v>
      </c>
      <c r="C153" s="1">
        <f t="shared" si="14"/>
        <v>21</v>
      </c>
      <c r="D153" s="1">
        <f t="shared" si="11"/>
        <v>-1800</v>
      </c>
      <c r="E153" s="1">
        <f t="shared" si="12"/>
        <v>1250</v>
      </c>
    </row>
    <row r="154" spans="1:5" ht="15.5" customHeight="1" x14ac:dyDescent="0.25">
      <c r="A154" s="3" t="str">
        <f>IF(ids!A153&lt;&gt;"",ids!A153,"")</f>
        <v>hypersonicFlight</v>
      </c>
      <c r="B154" s="1">
        <f t="shared" si="13"/>
        <v>8</v>
      </c>
      <c r="C154" s="1">
        <f t="shared" si="14"/>
        <v>22</v>
      </c>
      <c r="D154" s="1">
        <f t="shared" si="11"/>
        <v>-1800</v>
      </c>
      <c r="E154" s="1">
        <f t="shared" si="12"/>
        <v>1200</v>
      </c>
    </row>
    <row r="155" spans="1:5" ht="15.5" customHeight="1" x14ac:dyDescent="0.25">
      <c r="A155" s="3" t="str">
        <f>IF(ids!A154&lt;&gt;"",ids!A154,"")</f>
        <v>experimentalAerodynamics</v>
      </c>
      <c r="B155" s="1">
        <f t="shared" si="13"/>
        <v>8</v>
      </c>
      <c r="C155" s="1">
        <f t="shared" si="14"/>
        <v>23</v>
      </c>
      <c r="D155" s="1">
        <f t="shared" si="11"/>
        <v>-1800</v>
      </c>
      <c r="E155" s="1">
        <f t="shared" si="12"/>
        <v>1150</v>
      </c>
    </row>
    <row r="156" spans="1:5" ht="15.5" customHeight="1" x14ac:dyDescent="0.25">
      <c r="A156" s="3" t="str">
        <f>IF(ids!A155&lt;&gt;"",ids!A155,"")</f>
        <v>specializedFlightSystems</v>
      </c>
      <c r="B156" s="1">
        <f t="shared" si="13"/>
        <v>8</v>
      </c>
      <c r="C156" s="1">
        <f t="shared" si="14"/>
        <v>24</v>
      </c>
      <c r="D156" s="1">
        <f t="shared" si="11"/>
        <v>-1800</v>
      </c>
      <c r="E156" s="1">
        <f t="shared" si="12"/>
        <v>1100</v>
      </c>
    </row>
    <row r="157" spans="1:5" ht="15.5" customHeight="1" x14ac:dyDescent="0.25">
      <c r="A157" s="3" t="str">
        <f>IF(ids!A156&lt;&gt;"",ids!A156,"")</f>
        <v>heavyLanding</v>
      </c>
      <c r="B157" s="1">
        <f t="shared" si="13"/>
        <v>8</v>
      </c>
      <c r="C157" s="1">
        <f t="shared" si="14"/>
        <v>25</v>
      </c>
      <c r="D157" s="1">
        <f t="shared" si="11"/>
        <v>-1800</v>
      </c>
      <c r="E157" s="1">
        <f t="shared" si="12"/>
        <v>1050</v>
      </c>
    </row>
    <row r="158" spans="1:5" ht="15.5" customHeight="1" x14ac:dyDescent="0.25">
      <c r="A158" s="3" t="str">
        <f>IF(ids!A157&lt;&gt;"",ids!A157,"")</f>
        <v>specializedCommandModules</v>
      </c>
      <c r="B158" s="1">
        <f t="shared" si="13"/>
        <v>8</v>
      </c>
      <c r="C158" s="1">
        <f t="shared" si="14"/>
        <v>27</v>
      </c>
      <c r="D158" s="1">
        <f t="shared" si="11"/>
        <v>-1800</v>
      </c>
      <c r="E158" s="1">
        <f t="shared" si="12"/>
        <v>950</v>
      </c>
    </row>
    <row r="159" spans="1:5" ht="15.5" customHeight="1" x14ac:dyDescent="0.25">
      <c r="A159" s="3" t="str">
        <f>IF(ids!A158&lt;&gt;"",ids!A158,"")</f>
        <v>advScienceTech</v>
      </c>
      <c r="B159" s="1">
        <f t="shared" si="13"/>
        <v>8</v>
      </c>
      <c r="C159" s="1">
        <f t="shared" si="14"/>
        <v>30</v>
      </c>
      <c r="D159" s="1">
        <f t="shared" si="11"/>
        <v>-1800</v>
      </c>
      <c r="E159" s="1">
        <f t="shared" si="12"/>
        <v>800</v>
      </c>
    </row>
    <row r="160" spans="1:5" ht="15.5" customHeight="1" x14ac:dyDescent="0.25">
      <c r="A160" s="3" t="str">
        <f>IF(ids!A159&lt;&gt;"",ids!A159,"")</f>
        <v>specializedScienceTech</v>
      </c>
      <c r="B160" s="1">
        <f t="shared" si="13"/>
        <v>8</v>
      </c>
      <c r="C160" s="1">
        <f t="shared" si="14"/>
        <v>31</v>
      </c>
      <c r="D160" s="1">
        <f t="shared" si="11"/>
        <v>-1800</v>
      </c>
      <c r="E160" s="1">
        <f t="shared" si="12"/>
        <v>750</v>
      </c>
    </row>
    <row r="161" spans="1:5" ht="15.5" customHeight="1" x14ac:dyDescent="0.25">
      <c r="A161" s="3" t="str">
        <f>IF(ids!A160&lt;&gt;"",ids!A160,"")</f>
        <v>signalProcessing</v>
      </c>
      <c r="B161" s="1">
        <f t="shared" si="13"/>
        <v>8</v>
      </c>
      <c r="C161" s="1">
        <f t="shared" si="14"/>
        <v>32</v>
      </c>
      <c r="D161" s="1">
        <f t="shared" si="11"/>
        <v>-1800</v>
      </c>
      <c r="E161" s="1">
        <f t="shared" si="12"/>
        <v>700</v>
      </c>
    </row>
    <row r="162" spans="1:5" ht="15.5" customHeight="1" x14ac:dyDescent="0.25">
      <c r="A162" s="3" t="str">
        <f>IF(ids!A161&lt;&gt;"",ids!A161,"")</f>
        <v>advUnmanned</v>
      </c>
      <c r="B162" s="1">
        <f t="shared" si="13"/>
        <v>8</v>
      </c>
      <c r="C162" s="1">
        <f t="shared" si="14"/>
        <v>33</v>
      </c>
      <c r="D162" s="1">
        <f t="shared" si="11"/>
        <v>-1800</v>
      </c>
      <c r="E162" s="1">
        <f t="shared" si="12"/>
        <v>650</v>
      </c>
    </row>
    <row r="163" spans="1:5" ht="15.5" customHeight="1" x14ac:dyDescent="0.25">
      <c r="A163" s="3" t="str">
        <f>IF(ids!A162&lt;&gt;"",ids!A162,"")</f>
        <v>automation</v>
      </c>
      <c r="B163" s="1">
        <f t="shared" si="13"/>
        <v>8</v>
      </c>
      <c r="C163" s="1">
        <f t="shared" si="14"/>
        <v>34</v>
      </c>
      <c r="D163" s="1">
        <f t="shared" si="11"/>
        <v>-1800</v>
      </c>
      <c r="E163" s="1">
        <f t="shared" si="12"/>
        <v>600</v>
      </c>
    </row>
    <row r="164" spans="1:5" ht="15.5" customHeight="1" x14ac:dyDescent="0.25">
      <c r="A164" s="3" t="str">
        <f>IF(ids!A163&lt;&gt;"",ids!A163,"")</f>
        <v>specializedElectrics</v>
      </c>
      <c r="B164" s="1">
        <f t="shared" si="13"/>
        <v>8</v>
      </c>
      <c r="C164" s="1">
        <f t="shared" si="14"/>
        <v>35</v>
      </c>
      <c r="D164" s="1">
        <f t="shared" si="11"/>
        <v>-1800</v>
      </c>
      <c r="E164" s="1">
        <f t="shared" si="12"/>
        <v>550</v>
      </c>
    </row>
    <row r="165" spans="1:5" ht="15.5" customHeight="1" x14ac:dyDescent="0.25">
      <c r="A165" s="3" t="str">
        <f>IF(ids!A164&lt;&gt;"",ids!A164,"")</f>
        <v>advSolarTech</v>
      </c>
      <c r="B165" s="1">
        <f t="shared" si="13"/>
        <v>8</v>
      </c>
      <c r="C165" s="1">
        <f t="shared" si="14"/>
        <v>36</v>
      </c>
      <c r="D165" s="1">
        <f t="shared" si="11"/>
        <v>-1800</v>
      </c>
      <c r="E165" s="1">
        <f t="shared" si="12"/>
        <v>500</v>
      </c>
    </row>
    <row r="166" spans="1:5" ht="15.5" customHeight="1" x14ac:dyDescent="0.25">
      <c r="A166" s="3" t="str">
        <f>IF(ids!A165&lt;&gt;"",ids!A165,"")</f>
        <v>advHeatManagement</v>
      </c>
      <c r="B166" s="1">
        <f t="shared" si="13"/>
        <v>8</v>
      </c>
      <c r="C166" s="1">
        <f t="shared" si="14"/>
        <v>38</v>
      </c>
      <c r="D166" s="1">
        <f t="shared" si="11"/>
        <v>-1800</v>
      </c>
      <c r="E166" s="1">
        <f t="shared" si="12"/>
        <v>400</v>
      </c>
    </row>
    <row r="167" spans="1:5" ht="15.5" customHeight="1" x14ac:dyDescent="0.25">
      <c r="A167" s="3" t="str">
        <f>IF(ids!A166&lt;&gt;"",ids!A166,"")</f>
        <v>shortTermHabitation</v>
      </c>
      <c r="B167" s="1">
        <f t="shared" si="13"/>
        <v>8</v>
      </c>
      <c r="C167" s="1">
        <f t="shared" si="14"/>
        <v>39</v>
      </c>
      <c r="D167" s="1">
        <f t="shared" si="11"/>
        <v>-1800</v>
      </c>
      <c r="E167" s="1">
        <f t="shared" si="12"/>
        <v>350</v>
      </c>
    </row>
    <row r="168" spans="1:5" ht="15.5" customHeight="1" x14ac:dyDescent="0.25">
      <c r="A168" s="3" t="str">
        <f>IF(ids!A167&lt;&gt;"",ids!A167,"")</f>
        <v>isru</v>
      </c>
      <c r="B168" s="1">
        <f t="shared" si="13"/>
        <v>8</v>
      </c>
      <c r="C168" s="1">
        <f t="shared" si="14"/>
        <v>40</v>
      </c>
      <c r="D168" s="1">
        <f t="shared" si="11"/>
        <v>-1800</v>
      </c>
      <c r="E168" s="1">
        <f t="shared" si="12"/>
        <v>300</v>
      </c>
    </row>
    <row r="169" spans="1:5" ht="15.5" customHeight="1" x14ac:dyDescent="0.25">
      <c r="A169" s="3" t="str">
        <f>IF(ids!A168&lt;&gt;"",ids!A168,"")</f>
        <v>experimentalHypergolicRocketry</v>
      </c>
      <c r="B169" s="1">
        <f t="shared" si="13"/>
        <v>8.5</v>
      </c>
      <c r="C169" s="1">
        <f t="shared" si="14"/>
        <v>14</v>
      </c>
      <c r="D169" s="1">
        <f t="shared" si="11"/>
        <v>-1700</v>
      </c>
      <c r="E169" s="1">
        <f t="shared" si="12"/>
        <v>1600</v>
      </c>
    </row>
    <row r="170" spans="1:5" ht="15.5" customHeight="1" x14ac:dyDescent="0.25">
      <c r="A170" s="3" t="str">
        <f>IF(ids!A169&lt;&gt;"",ids!A169,"")</f>
        <v>advNuclearPower</v>
      </c>
      <c r="B170" s="1">
        <f t="shared" si="13"/>
        <v>9</v>
      </c>
      <c r="C170" s="1">
        <f t="shared" si="14"/>
        <v>3</v>
      </c>
      <c r="D170" s="1">
        <f t="shared" si="11"/>
        <v>-1600</v>
      </c>
      <c r="E170" s="1">
        <f t="shared" si="12"/>
        <v>2150</v>
      </c>
    </row>
    <row r="171" spans="1:5" ht="15.5" customHeight="1" x14ac:dyDescent="0.25">
      <c r="A171" s="3" t="str">
        <f>IF(ids!A170&lt;&gt;"",ids!A170,"")</f>
        <v>advNuclearPropulsion</v>
      </c>
      <c r="B171" s="1">
        <f t="shared" si="13"/>
        <v>9</v>
      </c>
      <c r="C171" s="1">
        <f t="shared" si="14"/>
        <v>4</v>
      </c>
      <c r="D171" s="1">
        <f t="shared" si="11"/>
        <v>-1600</v>
      </c>
      <c r="E171" s="1">
        <f t="shared" si="12"/>
        <v>2100</v>
      </c>
    </row>
    <row r="172" spans="1:5" ht="15.5" customHeight="1" x14ac:dyDescent="0.25">
      <c r="A172" s="3" t="str">
        <f>IF(ids!A171&lt;&gt;"",ids!A171,"")</f>
        <v>advIonPropulsion</v>
      </c>
      <c r="B172" s="1">
        <f t="shared" si="13"/>
        <v>9</v>
      </c>
      <c r="C172" s="1">
        <f t="shared" si="14"/>
        <v>7</v>
      </c>
      <c r="D172" s="1">
        <f t="shared" si="11"/>
        <v>-1600</v>
      </c>
      <c r="E172" s="1">
        <f t="shared" si="12"/>
        <v>1950</v>
      </c>
    </row>
    <row r="173" spans="1:5" ht="15.5" customHeight="1" x14ac:dyDescent="0.25">
      <c r="A173" s="3" t="str">
        <f>IF(ids!A172&lt;&gt;"",ids!A172,"")</f>
        <v>aBitMoreExoticPropulsion</v>
      </c>
      <c r="B173" s="1">
        <f t="shared" si="13"/>
        <v>9</v>
      </c>
      <c r="C173" s="1">
        <f t="shared" si="14"/>
        <v>12</v>
      </c>
      <c r="D173" s="1">
        <f t="shared" si="11"/>
        <v>-1600</v>
      </c>
      <c r="E173" s="1">
        <f t="shared" si="12"/>
        <v>1700</v>
      </c>
    </row>
    <row r="174" spans="1:5" ht="15.5" customHeight="1" x14ac:dyDescent="0.25">
      <c r="A174" s="3" t="str">
        <f>IF(ids!A173&lt;&gt;"",ids!A173,"")</f>
        <v>gargantuanBoosters</v>
      </c>
      <c r="B174" s="1">
        <f t="shared" si="13"/>
        <v>9</v>
      </c>
      <c r="C174" s="1">
        <f t="shared" si="14"/>
        <v>10</v>
      </c>
      <c r="D174" s="1">
        <f t="shared" si="11"/>
        <v>-1600</v>
      </c>
      <c r="E174" s="1">
        <f t="shared" si="12"/>
        <v>1800</v>
      </c>
    </row>
    <row r="175" spans="1:5" ht="15.5" customHeight="1" x14ac:dyDescent="0.25">
      <c r="A175" s="3" t="str">
        <f>IF(ids!A174&lt;&gt;"",ids!A174,"")</f>
        <v>experimentalCryoRocketry</v>
      </c>
      <c r="B175" s="1">
        <f t="shared" si="13"/>
        <v>9</v>
      </c>
      <c r="C175" s="1">
        <f t="shared" ref="C175:C206" si="15">IFERROR(MATCH(A175,$I$3:$I$42,0),0)+IFERROR(MATCH(A175,$J$3:$J$42,0),0)+IFERROR(MATCH(A175,$K$3:$K$42,0),0)+IFERROR(MATCH(A175,$L$3:$L$42,0),0)+IFERROR(MATCH(A175,$M$3:$M$42,0),0)+IFERROR(MATCH(A175,$N$3:$N$42,0),0)+IFERROR(MATCH(A175,$O$3:$O$42,0),0)+IFERROR(MATCH(A175,$P$3:$P$42,0),0)+IFERROR(MATCH(A175,$Q$3:$Q$42,0),0)+IFERROR(MATCH(A175,$R$3:$R$42,0),0)+IFERROR(MATCH(A175,$S$3:$S$42,0),0)+IFERROR(MATCH(A175,$T$3:$T$42,0),0)+IFERROR(MATCH(A175,$U$3:$U$42,0),0)+IFERROR(MATCH(A175,$V$3:$V$42,0),0)+IFERROR(MATCH(A175,$W$3:$W$42,0),0)+IFERROR(MATCH(A175,$X$3:$X$42,0),0)+IFERROR(MATCH(A175,$Y$3:$Y$42,0),0)+IFERROR(MATCH(A175,$Z$3:$Z$42,0),0)+IFERROR(MATCH(A175,$AA$3:$AA$42,0),0)+IFERROR(MATCH(A175,$AB$3:$AB$42,0),0)+IFERROR(MATCH(A175,$AC$3:$AC$42,0),0)+IFERROR(MATCH(A175,$AD$3:$AD$42,0),0)+IFERROR(MATCH(A175,$AE$3:$AE$42,0),0)+IFERROR(MATCH(A175,$AF$3:$AF$42,0),0)+IFERROR(MATCH(A175,$AG$3:$AG$42,0),0)+IFERROR(MATCH(A175,$AH$3:$AH$42,0),0)+IFERROR(MATCH(A175,$AI$3:$AI$42,0),0)+IFERROR(MATCH(A175,$AJ$3:$AJ$42,0),0)+IFERROR(MATCH(A175,$AK$3:$AK$42,0),0)+IFERROR(MATCH(A175,$AL$3:$AL$42,0),0)+IFERROR(MATCH(A175,$AM$3:$AM$42,0),0)+IFERROR(MATCH(A175,$H$3:$H$42,0),0)</f>
        <v>13</v>
      </c>
      <c r="D175" s="1">
        <f t="shared" si="11"/>
        <v>-1600</v>
      </c>
      <c r="E175" s="1">
        <f t="shared" si="12"/>
        <v>1650</v>
      </c>
    </row>
    <row r="176" spans="1:5" ht="15.5" customHeight="1" x14ac:dyDescent="0.25">
      <c r="A176" s="3" t="str">
        <f>IF(ids!A175&lt;&gt;"",ids!A175,"")</f>
        <v>experimentalRocketry</v>
      </c>
      <c r="B176" s="1">
        <f t="shared" si="13"/>
        <v>9</v>
      </c>
      <c r="C176" s="1">
        <f t="shared" si="15"/>
        <v>15</v>
      </c>
      <c r="D176" s="1">
        <f t="shared" si="11"/>
        <v>-1600</v>
      </c>
      <c r="E176" s="1">
        <f t="shared" si="12"/>
        <v>1550</v>
      </c>
    </row>
    <row r="177" spans="1:5" ht="15.5" customHeight="1" x14ac:dyDescent="0.25">
      <c r="A177" s="3" t="str">
        <f>IF(ids!A176&lt;&gt;"",ids!A176,"")</f>
        <v>specializedFuelStorage</v>
      </c>
      <c r="B177" s="1">
        <f t="shared" si="13"/>
        <v>9</v>
      </c>
      <c r="C177" s="1">
        <f t="shared" si="15"/>
        <v>16</v>
      </c>
      <c r="D177" s="1">
        <f t="shared" si="11"/>
        <v>-1600</v>
      </c>
      <c r="E177" s="1">
        <f t="shared" si="12"/>
        <v>1500</v>
      </c>
    </row>
    <row r="178" spans="1:5" ht="15.5" customHeight="1" x14ac:dyDescent="0.25">
      <c r="A178" s="3" t="str">
        <f>IF(ids!A177&lt;&gt;"",ids!A177,"")</f>
        <v>highPerformanceFlexibleFuelSystems</v>
      </c>
      <c r="B178" s="1">
        <f t="shared" si="13"/>
        <v>9</v>
      </c>
      <c r="C178" s="1">
        <f t="shared" si="15"/>
        <v>17</v>
      </c>
      <c r="D178" s="1">
        <f t="shared" si="11"/>
        <v>-1600</v>
      </c>
      <c r="E178" s="1">
        <f t="shared" si="12"/>
        <v>1450</v>
      </c>
    </row>
    <row r="179" spans="1:5" ht="15.5" customHeight="1" x14ac:dyDescent="0.25">
      <c r="A179" s="3" t="str">
        <f>IF(ids!A178&lt;&gt;"",ids!A178,"")</f>
        <v>advancedEnginePlates</v>
      </c>
      <c r="B179" s="1">
        <f t="shared" si="13"/>
        <v>9</v>
      </c>
      <c r="C179" s="1">
        <f t="shared" si="15"/>
        <v>18</v>
      </c>
      <c r="D179" s="1">
        <f t="shared" si="11"/>
        <v>-1600</v>
      </c>
      <c r="E179" s="1">
        <f t="shared" si="12"/>
        <v>1400</v>
      </c>
    </row>
    <row r="180" spans="1:5" ht="15.5" customHeight="1" x14ac:dyDescent="0.25">
      <c r="A180" s="3" t="str">
        <f>IF(ids!A179&lt;&gt;"",ids!A179,"")</f>
        <v>exoticAlloys</v>
      </c>
      <c r="B180" s="1">
        <f t="shared" si="13"/>
        <v>9</v>
      </c>
      <c r="C180" s="1">
        <f t="shared" si="15"/>
        <v>19</v>
      </c>
      <c r="D180" s="1">
        <f t="shared" si="11"/>
        <v>-1600</v>
      </c>
      <c r="E180" s="1">
        <f t="shared" si="12"/>
        <v>1350</v>
      </c>
    </row>
    <row r="181" spans="1:5" ht="15.5" customHeight="1" x14ac:dyDescent="0.25">
      <c r="A181" s="3" t="str">
        <f>IF(ids!A180&lt;&gt;"",ids!A180,"")</f>
        <v>orbitalAssembly</v>
      </c>
      <c r="B181" s="1">
        <f t="shared" si="13"/>
        <v>9</v>
      </c>
      <c r="C181" s="1">
        <f t="shared" si="15"/>
        <v>20</v>
      </c>
      <c r="D181" s="1">
        <f t="shared" si="11"/>
        <v>-1600</v>
      </c>
      <c r="E181" s="1">
        <f t="shared" si="12"/>
        <v>1300</v>
      </c>
    </row>
    <row r="182" spans="1:5" ht="15.5" customHeight="1" x14ac:dyDescent="0.25">
      <c r="A182" s="3" t="str">
        <f>IF(ids!A181&lt;&gt;"",ids!A181,"")</f>
        <v>offworldManufacturing</v>
      </c>
      <c r="B182" s="1">
        <f t="shared" si="13"/>
        <v>9</v>
      </c>
      <c r="C182" s="1">
        <f t="shared" si="15"/>
        <v>21</v>
      </c>
      <c r="D182" s="1">
        <f t="shared" si="11"/>
        <v>-1600</v>
      </c>
      <c r="E182" s="1">
        <f t="shared" si="12"/>
        <v>1250</v>
      </c>
    </row>
    <row r="183" spans="1:5" ht="15.5" customHeight="1" x14ac:dyDescent="0.25">
      <c r="A183" s="3" t="str">
        <f>IF(ids!A182&lt;&gt;"",ids!A182,"")</f>
        <v>aerospaceTech</v>
      </c>
      <c r="B183" s="1">
        <f t="shared" si="13"/>
        <v>9</v>
      </c>
      <c r="C183" s="1">
        <f t="shared" si="15"/>
        <v>22</v>
      </c>
      <c r="D183" s="1">
        <f t="shared" si="11"/>
        <v>-1600</v>
      </c>
      <c r="E183" s="1">
        <f t="shared" si="12"/>
        <v>1200</v>
      </c>
    </row>
    <row r="184" spans="1:5" ht="15.5" customHeight="1" x14ac:dyDescent="0.25">
      <c r="A184" s="3" t="str">
        <f>IF(ids!A183&lt;&gt;"",ids!A183,"")</f>
        <v>aerospaceComposites</v>
      </c>
      <c r="B184" s="1">
        <f t="shared" si="13"/>
        <v>9</v>
      </c>
      <c r="C184" s="1">
        <f t="shared" si="15"/>
        <v>23</v>
      </c>
      <c r="D184" s="1">
        <f t="shared" si="11"/>
        <v>-1600</v>
      </c>
      <c r="E184" s="1">
        <f t="shared" si="12"/>
        <v>1150</v>
      </c>
    </row>
    <row r="185" spans="1:5" ht="15.5" customHeight="1" x14ac:dyDescent="0.25">
      <c r="A185" s="3" t="str">
        <f>IF(ids!A184&lt;&gt;"",ids!A184,"")</f>
        <v>experimentalFlightSystems</v>
      </c>
      <c r="B185" s="1">
        <f t="shared" si="13"/>
        <v>9</v>
      </c>
      <c r="C185" s="1">
        <f t="shared" si="15"/>
        <v>24</v>
      </c>
      <c r="D185" s="1">
        <f t="shared" si="11"/>
        <v>-1600</v>
      </c>
      <c r="E185" s="1">
        <f t="shared" si="12"/>
        <v>1100</v>
      </c>
    </row>
    <row r="186" spans="1:5" ht="15.5" customHeight="1" x14ac:dyDescent="0.25">
      <c r="A186" s="3" t="str">
        <f>IF(ids!A185&lt;&gt;"",ids!A185,"")</f>
        <v>advancedMotors</v>
      </c>
      <c r="B186" s="1">
        <f t="shared" si="13"/>
        <v>9</v>
      </c>
      <c r="C186" s="1">
        <f t="shared" si="15"/>
        <v>25</v>
      </c>
      <c r="D186" s="1">
        <f t="shared" si="11"/>
        <v>-1600</v>
      </c>
      <c r="E186" s="1">
        <f t="shared" si="12"/>
        <v>1050</v>
      </c>
    </row>
    <row r="187" spans="1:5" ht="15.5" customHeight="1" x14ac:dyDescent="0.25">
      <c r="A187" s="3" t="str">
        <f>IF(ids!A186&lt;&gt;"",ids!A186,"")</f>
        <v>specializedLanders</v>
      </c>
      <c r="B187" s="1">
        <f t="shared" si="13"/>
        <v>9</v>
      </c>
      <c r="C187" s="1">
        <f t="shared" si="15"/>
        <v>28</v>
      </c>
      <c r="D187" s="1">
        <f t="shared" si="11"/>
        <v>-1600</v>
      </c>
      <c r="E187" s="1">
        <f t="shared" si="12"/>
        <v>900</v>
      </c>
    </row>
    <row r="188" spans="1:5" ht="15.5" customHeight="1" x14ac:dyDescent="0.25">
      <c r="A188" s="3" t="str">
        <f>IF(ids!A187&lt;&gt;"",ids!A187,"")</f>
        <v>specializedCommandCenters</v>
      </c>
      <c r="B188" s="1">
        <f t="shared" si="13"/>
        <v>9</v>
      </c>
      <c r="C188" s="1">
        <f t="shared" si="15"/>
        <v>27</v>
      </c>
      <c r="D188" s="1">
        <f t="shared" si="11"/>
        <v>-1600</v>
      </c>
      <c r="E188" s="1">
        <f t="shared" si="12"/>
        <v>950</v>
      </c>
    </row>
    <row r="189" spans="1:5" ht="15.5" customHeight="1" x14ac:dyDescent="0.25">
      <c r="A189" s="3" t="str">
        <f>IF(ids!A188&lt;&gt;"",ids!A188,"")</f>
        <v>experimentalScience</v>
      </c>
      <c r="B189" s="1">
        <f t="shared" si="13"/>
        <v>9</v>
      </c>
      <c r="C189" s="1">
        <f t="shared" si="15"/>
        <v>30</v>
      </c>
      <c r="D189" s="1">
        <f t="shared" si="11"/>
        <v>-1600</v>
      </c>
      <c r="E189" s="1">
        <f t="shared" si="12"/>
        <v>800</v>
      </c>
    </row>
    <row r="190" spans="1:5" ht="15.5" customHeight="1" x14ac:dyDescent="0.25">
      <c r="A190" s="3" t="str">
        <f>IF(ids!A189&lt;&gt;"",ids!A189,"")</f>
        <v>longTermScienceTech</v>
      </c>
      <c r="B190" s="1">
        <f t="shared" si="13"/>
        <v>9</v>
      </c>
      <c r="C190" s="1">
        <f t="shared" si="15"/>
        <v>31</v>
      </c>
      <c r="D190" s="1">
        <f t="shared" si="11"/>
        <v>-1600</v>
      </c>
      <c r="E190" s="1">
        <f t="shared" si="12"/>
        <v>750</v>
      </c>
    </row>
    <row r="191" spans="1:5" ht="15.5" customHeight="1" x14ac:dyDescent="0.25">
      <c r="A191" s="3" t="str">
        <f>IF(ids!A190&lt;&gt;"",ids!A190,"")</f>
        <v>digitalSignalProcessing</v>
      </c>
      <c r="B191" s="1">
        <f t="shared" si="13"/>
        <v>9</v>
      </c>
      <c r="C191" s="1">
        <f t="shared" si="15"/>
        <v>32</v>
      </c>
      <c r="D191" s="1">
        <f t="shared" si="11"/>
        <v>-1600</v>
      </c>
      <c r="E191" s="1">
        <f t="shared" si="12"/>
        <v>700</v>
      </c>
    </row>
    <row r="192" spans="1:5" ht="15.5" customHeight="1" x14ac:dyDescent="0.25">
      <c r="A192" s="3" t="str">
        <f>IF(ids!A191&lt;&gt;"",ids!A191,"")</f>
        <v>largeUnmanned</v>
      </c>
      <c r="B192" s="1">
        <f t="shared" si="13"/>
        <v>9</v>
      </c>
      <c r="C192" s="1">
        <f t="shared" si="15"/>
        <v>33</v>
      </c>
      <c r="D192" s="1">
        <f t="shared" si="11"/>
        <v>-1600</v>
      </c>
      <c r="E192" s="1">
        <f t="shared" si="12"/>
        <v>650</v>
      </c>
    </row>
    <row r="193" spans="1:5" ht="15.5" customHeight="1" x14ac:dyDescent="0.25">
      <c r="A193" s="3" t="str">
        <f>IF(ids!A192&lt;&gt;"",ids!A192,"")</f>
        <v>mechatronics</v>
      </c>
      <c r="B193" s="1">
        <f t="shared" si="13"/>
        <v>9</v>
      </c>
      <c r="C193" s="1">
        <f t="shared" si="15"/>
        <v>34</v>
      </c>
      <c r="D193" s="1">
        <f t="shared" si="11"/>
        <v>-1600</v>
      </c>
      <c r="E193" s="1">
        <f t="shared" si="12"/>
        <v>600</v>
      </c>
    </row>
    <row r="194" spans="1:5" ht="15.5" customHeight="1" x14ac:dyDescent="0.25">
      <c r="A194" s="3" t="str">
        <f>IF(ids!A193&lt;&gt;"",ids!A193,"")</f>
        <v>experimentalElectrics</v>
      </c>
      <c r="B194" s="1">
        <f t="shared" si="13"/>
        <v>9</v>
      </c>
      <c r="C194" s="1">
        <f t="shared" si="15"/>
        <v>35</v>
      </c>
      <c r="D194" s="1">
        <f t="shared" si="11"/>
        <v>-1600</v>
      </c>
      <c r="E194" s="1">
        <f t="shared" si="12"/>
        <v>550</v>
      </c>
    </row>
    <row r="195" spans="1:5" ht="15.5" customHeight="1" x14ac:dyDescent="0.25">
      <c r="A195" s="3" t="str">
        <f>IF(ids!A194&lt;&gt;"",ids!A194,"")</f>
        <v>advPVMaterials</v>
      </c>
      <c r="B195" s="1">
        <f t="shared" si="13"/>
        <v>9</v>
      </c>
      <c r="C195" s="1">
        <f t="shared" si="15"/>
        <v>36</v>
      </c>
      <c r="D195" s="1">
        <f t="shared" si="11"/>
        <v>-1600</v>
      </c>
      <c r="E195" s="1">
        <f t="shared" si="12"/>
        <v>500</v>
      </c>
    </row>
    <row r="196" spans="1:5" ht="15.5" customHeight="1" x14ac:dyDescent="0.25">
      <c r="A196" s="3" t="str">
        <f>IF(ids!A195&lt;&gt;"",ids!A195,"")</f>
        <v>cuttingEdgeSolarTech</v>
      </c>
      <c r="B196" s="1">
        <f t="shared" si="13"/>
        <v>9</v>
      </c>
      <c r="C196" s="1">
        <f t="shared" si="15"/>
        <v>37</v>
      </c>
      <c r="D196" s="1">
        <f t="shared" ref="D196:D259" si="16">(B196+2)*200-3800</f>
        <v>-1600</v>
      </c>
      <c r="E196" s="1">
        <f t="shared" ref="E196:E259" si="17">(C196-1)*-50+2250</f>
        <v>450</v>
      </c>
    </row>
    <row r="197" spans="1:5" ht="15.5" customHeight="1" x14ac:dyDescent="0.25">
      <c r="A197" s="3" t="str">
        <f>IF(ids!A196&lt;&gt;"",ids!A196,"")</f>
        <v>experimentalHeatManagement</v>
      </c>
      <c r="B197" s="1">
        <f t="shared" si="13"/>
        <v>9</v>
      </c>
      <c r="C197" s="1">
        <f t="shared" si="15"/>
        <v>38</v>
      </c>
      <c r="D197" s="1">
        <f t="shared" si="16"/>
        <v>-1600</v>
      </c>
      <c r="E197" s="1">
        <f t="shared" si="17"/>
        <v>400</v>
      </c>
    </row>
    <row r="198" spans="1:5" ht="15.5" customHeight="1" x14ac:dyDescent="0.25">
      <c r="A198" s="3" t="str">
        <f>IF(ids!A197&lt;&gt;"",ids!A197,"")</f>
        <v>longTermHabitation</v>
      </c>
      <c r="B198" s="1">
        <f t="shared" si="13"/>
        <v>9</v>
      </c>
      <c r="C198" s="1">
        <f t="shared" si="15"/>
        <v>39</v>
      </c>
      <c r="D198" s="1">
        <f t="shared" si="16"/>
        <v>-1600</v>
      </c>
      <c r="E198" s="1">
        <f t="shared" si="17"/>
        <v>350</v>
      </c>
    </row>
    <row r="199" spans="1:5" ht="15.5" customHeight="1" x14ac:dyDescent="0.25">
      <c r="A199" s="3" t="str">
        <f>IF(ids!A198&lt;&gt;"",ids!A198,"")</f>
        <v>advLogistics</v>
      </c>
      <c r="B199" s="1">
        <f t="shared" ref="B199:B261" si="18">(IFERROR(MATCH(A199,$H$4:$AN$4,0),0)+IFERROR(MATCH(A199,$H$5:$AN$5,0),0)+IFERROR(MATCH(A199,$H$6:$AN$6,0),0)+IFERROR(MATCH(A199,$H$7:$AN$7,0),0)+IFERROR(MATCH(A199,$H$8:$AN$8,0),0)+IFERROR(MATCH(A199,$H$9:$AN$9,0),0)+IFERROR(MATCH(A199,$H$10:$AN$10,0),0)+IFERROR(MATCH(A199,$H$11:$AN$11,0),0)+IFERROR(MATCH(A199,$H$12:$AN$12,0),0)+IFERROR(MATCH(A199,$H$13:$AN$13,0),0)+IFERROR(MATCH(A199,$H$14:$AN$14,0),0)+IFERROR(MATCH(A199,$H$15:$AN$15,0),0)+IFERROR(MATCH(A199,$H$16:$AN$16,0),0)+IFERROR(MATCH(A199,$H$17:$AN$17,0),0)+IFERROR(MATCH(A199,$H$18:$AN$18,0),0)+IFERROR(MATCH(A199,$H$19:$AN$19,0),0)+IFERROR(MATCH(A199,$H$20:$AN$20,0),0)+IFERROR(MATCH(A199,$H$21:$AN$21,0),0)+IFERROR(MATCH(A199,$H$22:$AN$22,0),0)+IFERROR(MATCH(A199,$H$23:$AN$23,0),0)+IFERROR(MATCH(A199,$H$24:$AN$24,0),0)+IFERROR(MATCH(A199,$H$25:$AN$25,0),0)+IFERROR(MATCH(A199,$H$26:$AN$26,0),0)+IFERROR(MATCH(A199,$H$27:$AN$27,0),0)+IFERROR(MATCH(A199,$H$28:$AN$28,0),0)+IFERROR(MATCH(A199,$H$29:$AN$29,0),0)+IFERROR(MATCH(A199,$H$30:$AN$30,0),0)+IFERROR(MATCH(A199,$H$31:$AN$31,0),0)+IFERROR(MATCH(A199,$H$32:$AN$32,0),0)+IFERROR(MATCH(A199,$H$33:$AN$33,0),0)+IFERROR(MATCH(A199,$H$34:$AN$34,0),0)+IFERROR(MATCH(A199,$H$35:$AN$35,0),0)+IFERROR(MATCH(A199,$H$36:$AN$36,0),0)+IFERROR(MATCH(A199,$H$37:$AN$37,0),0)+IFERROR(MATCH(A199,$H$38:$AN$38,0),0)+IFERROR(MATCH(A199,$H$39:$AN$39,0),0)+IFERROR(MATCH(A199,$H$40:$AN$40,0),0)+IFERROR(MATCH(A199,$H$41:$AN$41,0),0)+IFERROR(MATCH(A199,$H$42:$AN$42,0),0)+IFERROR(MATCH(A199,$H$3:$AN$3,0),0)-5)/2</f>
        <v>9</v>
      </c>
      <c r="C199" s="1">
        <f t="shared" si="15"/>
        <v>40</v>
      </c>
      <c r="D199" s="1">
        <f t="shared" si="16"/>
        <v>-1600</v>
      </c>
      <c r="E199" s="1">
        <f t="shared" si="17"/>
        <v>300</v>
      </c>
    </row>
    <row r="200" spans="1:5" ht="15.5" customHeight="1" x14ac:dyDescent="0.25">
      <c r="A200" s="3" t="str">
        <f>IF(ids!A199&lt;&gt;"",ids!A199,"")</f>
        <v>giganticHypergolicRocketry</v>
      </c>
      <c r="B200" s="1">
        <f t="shared" si="18"/>
        <v>9.5</v>
      </c>
      <c r="C200" s="1">
        <f t="shared" si="15"/>
        <v>14</v>
      </c>
      <c r="D200" s="1">
        <f t="shared" si="16"/>
        <v>-1500</v>
      </c>
      <c r="E200" s="1">
        <f t="shared" si="17"/>
        <v>1600</v>
      </c>
    </row>
    <row r="201" spans="1:5" ht="15.5" customHeight="1" x14ac:dyDescent="0.25">
      <c r="A201" s="3" t="str">
        <f>IF(ids!A200&lt;&gt;"",ids!A200,"")</f>
        <v>fusionPower</v>
      </c>
      <c r="B201" s="1">
        <f t="shared" si="18"/>
        <v>10</v>
      </c>
      <c r="C201" s="1">
        <f t="shared" si="15"/>
        <v>2</v>
      </c>
      <c r="D201" s="1">
        <f t="shared" si="16"/>
        <v>-1400</v>
      </c>
      <c r="E201" s="1">
        <f t="shared" si="17"/>
        <v>2200</v>
      </c>
    </row>
    <row r="202" spans="1:5" ht="15.5" customHeight="1" x14ac:dyDescent="0.25">
      <c r="A202" s="3" t="str">
        <f>IF(ids!A201&lt;&gt;"",ids!A201,"")</f>
        <v>expNuclearPower</v>
      </c>
      <c r="B202" s="1">
        <f t="shared" si="18"/>
        <v>10</v>
      </c>
      <c r="C202" s="1">
        <f t="shared" si="15"/>
        <v>3</v>
      </c>
      <c r="D202" s="1">
        <f t="shared" si="16"/>
        <v>-1400</v>
      </c>
      <c r="E202" s="1">
        <f t="shared" si="17"/>
        <v>2150</v>
      </c>
    </row>
    <row r="203" spans="1:5" ht="15.5" customHeight="1" x14ac:dyDescent="0.25">
      <c r="A203" s="3" t="str">
        <f>IF(ids!A202&lt;&gt;"",ids!A202,"")</f>
        <v>expNuclearPropulsion</v>
      </c>
      <c r="B203" s="1">
        <f t="shared" si="18"/>
        <v>10</v>
      </c>
      <c r="C203" s="1">
        <f t="shared" si="15"/>
        <v>4</v>
      </c>
      <c r="D203" s="1">
        <f t="shared" si="16"/>
        <v>-1400</v>
      </c>
      <c r="E203" s="1">
        <f t="shared" si="17"/>
        <v>2100</v>
      </c>
    </row>
    <row r="204" spans="1:5" ht="15.5" customHeight="1" x14ac:dyDescent="0.25">
      <c r="A204" s="3" t="str">
        <f>IF(ids!A203&lt;&gt;"",ids!A203,"")</f>
        <v>fusionRockets</v>
      </c>
      <c r="B204" s="1">
        <f t="shared" si="18"/>
        <v>10</v>
      </c>
      <c r="C204" s="1">
        <f t="shared" si="15"/>
        <v>5</v>
      </c>
      <c r="D204" s="1">
        <f t="shared" si="16"/>
        <v>-1400</v>
      </c>
      <c r="E204" s="1">
        <f t="shared" si="17"/>
        <v>2050</v>
      </c>
    </row>
    <row r="205" spans="1:5" ht="15.5" customHeight="1" x14ac:dyDescent="0.25">
      <c r="A205" s="3" t="str">
        <f>IF(ids!A204&lt;&gt;"",ids!A204,"")</f>
        <v>plasmaPropulsion</v>
      </c>
      <c r="B205" s="1">
        <f t="shared" si="18"/>
        <v>10</v>
      </c>
      <c r="C205" s="1">
        <f t="shared" si="15"/>
        <v>7</v>
      </c>
      <c r="D205" s="1">
        <f t="shared" si="16"/>
        <v>-1400</v>
      </c>
      <c r="E205" s="1">
        <f t="shared" si="17"/>
        <v>1950</v>
      </c>
    </row>
    <row r="206" spans="1:5" ht="15.5" customHeight="1" x14ac:dyDescent="0.25">
      <c r="A206" s="3" t="str">
        <f>IF(ids!A205&lt;&gt;"",ids!A205,"")</f>
        <v>advGriddedThrusters</v>
      </c>
      <c r="B206" s="1">
        <f t="shared" si="18"/>
        <v>10</v>
      </c>
      <c r="C206" s="1">
        <f t="shared" si="15"/>
        <v>8</v>
      </c>
      <c r="D206" s="1">
        <f t="shared" si="16"/>
        <v>-1400</v>
      </c>
      <c r="E206" s="1">
        <f t="shared" si="17"/>
        <v>1900</v>
      </c>
    </row>
    <row r="207" spans="1:5" ht="15.5" customHeight="1" x14ac:dyDescent="0.25">
      <c r="A207" s="3" t="str">
        <f>IF(ids!A206&lt;&gt;"",ids!A206,"")</f>
        <v>expAircraftEngines</v>
      </c>
      <c r="B207" s="1">
        <f t="shared" si="18"/>
        <v>10</v>
      </c>
      <c r="C207" s="1">
        <f t="shared" ref="C207:C238" si="19">IFERROR(MATCH(A207,$I$3:$I$42,0),0)+IFERROR(MATCH(A207,$J$3:$J$42,0),0)+IFERROR(MATCH(A207,$K$3:$K$42,0),0)+IFERROR(MATCH(A207,$L$3:$L$42,0),0)+IFERROR(MATCH(A207,$M$3:$M$42,0),0)+IFERROR(MATCH(A207,$N$3:$N$42,0),0)+IFERROR(MATCH(A207,$O$3:$O$42,0),0)+IFERROR(MATCH(A207,$P$3:$P$42,0),0)+IFERROR(MATCH(A207,$Q$3:$Q$42,0),0)+IFERROR(MATCH(A207,$R$3:$R$42,0),0)+IFERROR(MATCH(A207,$S$3:$S$42,0),0)+IFERROR(MATCH(A207,$T$3:$T$42,0),0)+IFERROR(MATCH(A207,$U$3:$U$42,0),0)+IFERROR(MATCH(A207,$V$3:$V$42,0),0)+IFERROR(MATCH(A207,$W$3:$W$42,0),0)+IFERROR(MATCH(A207,$X$3:$X$42,0),0)+IFERROR(MATCH(A207,$Y$3:$Y$42,0),0)+IFERROR(MATCH(A207,$Z$3:$Z$42,0),0)+IFERROR(MATCH(A207,$AA$3:$AA$42,0),0)+IFERROR(MATCH(A207,$AB$3:$AB$42,0),0)+IFERROR(MATCH(A207,$AC$3:$AC$42,0),0)+IFERROR(MATCH(A207,$AD$3:$AD$42,0),0)+IFERROR(MATCH(A207,$AE$3:$AE$42,0),0)+IFERROR(MATCH(A207,$AF$3:$AF$42,0),0)+IFERROR(MATCH(A207,$AG$3:$AG$42,0),0)+IFERROR(MATCH(A207,$AH$3:$AH$42,0),0)+IFERROR(MATCH(A207,$AI$3:$AI$42,0),0)+IFERROR(MATCH(A207,$AJ$3:$AJ$42,0),0)+IFERROR(MATCH(A207,$AK$3:$AK$42,0),0)+IFERROR(MATCH(A207,$AL$3:$AL$42,0),0)+IFERROR(MATCH(A207,$AM$3:$AM$42,0),0)+IFERROR(MATCH(A207,$H$3:$H$42,0),0)</f>
        <v>12</v>
      </c>
      <c r="D207" s="1">
        <f t="shared" si="16"/>
        <v>-1400</v>
      </c>
      <c r="E207" s="1">
        <f t="shared" si="17"/>
        <v>1700</v>
      </c>
    </row>
    <row r="208" spans="1:5" ht="15.5" customHeight="1" x14ac:dyDescent="0.25">
      <c r="A208" s="3" t="str">
        <f>IF(ids!A207&lt;&gt;"",ids!A207,"")</f>
        <v>giganticCryoRocketry</v>
      </c>
      <c r="B208" s="1">
        <f t="shared" si="18"/>
        <v>10</v>
      </c>
      <c r="C208" s="1">
        <f t="shared" si="19"/>
        <v>13</v>
      </c>
      <c r="D208" s="1">
        <f t="shared" si="16"/>
        <v>-1400</v>
      </c>
      <c r="E208" s="1">
        <f t="shared" si="17"/>
        <v>1650</v>
      </c>
    </row>
    <row r="209" spans="1:5" ht="15.5" customHeight="1" x14ac:dyDescent="0.25">
      <c r="A209" s="3" t="str">
        <f>IF(ids!A208&lt;&gt;"",ids!A208,"")</f>
        <v>giganticRocketry</v>
      </c>
      <c r="B209" s="1">
        <f t="shared" si="18"/>
        <v>10</v>
      </c>
      <c r="C209" s="1">
        <f t="shared" si="19"/>
        <v>15</v>
      </c>
      <c r="D209" s="1">
        <f t="shared" si="16"/>
        <v>-1400</v>
      </c>
      <c r="E209" s="1">
        <f t="shared" si="17"/>
        <v>1550</v>
      </c>
    </row>
    <row r="210" spans="1:5" ht="15.5" customHeight="1" x14ac:dyDescent="0.25">
      <c r="A210" s="3" t="str">
        <f>IF(ids!A209&lt;&gt;"",ids!A209,"")</f>
        <v>exoticFuelStorage</v>
      </c>
      <c r="B210" s="1">
        <f t="shared" si="18"/>
        <v>10</v>
      </c>
      <c r="C210" s="1">
        <f t="shared" si="19"/>
        <v>16</v>
      </c>
      <c r="D210" s="1">
        <f t="shared" si="16"/>
        <v>-1400</v>
      </c>
      <c r="E210" s="1">
        <f t="shared" si="17"/>
        <v>1500</v>
      </c>
    </row>
    <row r="211" spans="1:5" ht="15.5" customHeight="1" x14ac:dyDescent="0.25">
      <c r="A211" s="3" t="str">
        <f>IF(ids!A210&lt;&gt;"",ids!A210,"")</f>
        <v>automatedDecouplingSystems</v>
      </c>
      <c r="B211" s="1">
        <f t="shared" si="18"/>
        <v>10</v>
      </c>
      <c r="C211" s="1">
        <f t="shared" si="19"/>
        <v>18</v>
      </c>
      <c r="D211" s="1">
        <f t="shared" si="16"/>
        <v>-1400</v>
      </c>
      <c r="E211" s="1">
        <f t="shared" si="17"/>
        <v>1400</v>
      </c>
    </row>
    <row r="212" spans="1:5" ht="15.5" customHeight="1" x14ac:dyDescent="0.25">
      <c r="A212" s="3" t="str">
        <f>IF(ids!A211&lt;&gt;"",ids!A211,"")</f>
        <v>aerographite</v>
      </c>
      <c r="B212" s="1">
        <f t="shared" si="18"/>
        <v>10</v>
      </c>
      <c r="C212" s="1">
        <f t="shared" si="19"/>
        <v>19</v>
      </c>
      <c r="D212" s="1">
        <f t="shared" si="16"/>
        <v>-1400</v>
      </c>
      <c r="E212" s="1">
        <f t="shared" si="17"/>
        <v>1350</v>
      </c>
    </row>
    <row r="213" spans="1:5" ht="15.5" customHeight="1" x14ac:dyDescent="0.25">
      <c r="A213" s="3" t="str">
        <f>IF(ids!A212&lt;&gt;"",ids!A212,"")</f>
        <v>orbitalMegastructures</v>
      </c>
      <c r="B213" s="1">
        <f t="shared" si="18"/>
        <v>10</v>
      </c>
      <c r="C213" s="1">
        <f t="shared" si="19"/>
        <v>20</v>
      </c>
      <c r="D213" s="1">
        <f t="shared" si="16"/>
        <v>-1400</v>
      </c>
      <c r="E213" s="1">
        <f t="shared" si="17"/>
        <v>1300</v>
      </c>
    </row>
    <row r="214" spans="1:5" ht="15.5" customHeight="1" x14ac:dyDescent="0.25">
      <c r="A214" s="3" t="str">
        <f>IF(ids!A213&lt;&gt;"",ids!A213,"")</f>
        <v>experimentalAerospaceTech</v>
      </c>
      <c r="B214" s="1">
        <f t="shared" si="18"/>
        <v>10</v>
      </c>
      <c r="C214" s="1">
        <f t="shared" si="19"/>
        <v>22</v>
      </c>
      <c r="D214" s="1">
        <f t="shared" si="16"/>
        <v>-1400</v>
      </c>
      <c r="E214" s="1">
        <f t="shared" si="17"/>
        <v>1200</v>
      </c>
    </row>
    <row r="215" spans="1:5" ht="15.5" customHeight="1" x14ac:dyDescent="0.25">
      <c r="A215" s="3" t="str">
        <f>IF(ids!A214&lt;&gt;"",ids!A214,"")</f>
        <v>advAerospaceEngineering</v>
      </c>
      <c r="B215" s="1">
        <f t="shared" si="18"/>
        <v>10</v>
      </c>
      <c r="C215" s="1">
        <f t="shared" si="19"/>
        <v>23</v>
      </c>
      <c r="D215" s="1">
        <f t="shared" si="16"/>
        <v>-1400</v>
      </c>
      <c r="E215" s="1">
        <f t="shared" si="17"/>
        <v>1150</v>
      </c>
    </row>
    <row r="216" spans="1:5" ht="15.5" customHeight="1" x14ac:dyDescent="0.25">
      <c r="A216" s="3" t="str">
        <f>IF(ids!A215&lt;&gt;"",ids!A215,"")</f>
        <v>heavyLanders</v>
      </c>
      <c r="B216" s="1">
        <f t="shared" si="18"/>
        <v>10</v>
      </c>
      <c r="C216" s="1">
        <f t="shared" si="19"/>
        <v>28</v>
      </c>
      <c r="D216" s="1">
        <f t="shared" si="16"/>
        <v>-1400</v>
      </c>
      <c r="E216" s="1">
        <f t="shared" si="17"/>
        <v>900</v>
      </c>
    </row>
    <row r="217" spans="1:5" ht="15.5" customHeight="1" x14ac:dyDescent="0.25">
      <c r="A217" s="3" t="str">
        <f>IF(ids!A216&lt;&gt;"",ids!A216,"")</f>
        <v>heavyCommandCenters</v>
      </c>
      <c r="B217" s="1">
        <f t="shared" si="18"/>
        <v>10</v>
      </c>
      <c r="C217" s="1">
        <f t="shared" si="19"/>
        <v>27</v>
      </c>
      <c r="D217" s="1">
        <f t="shared" si="16"/>
        <v>-1400</v>
      </c>
      <c r="E217" s="1">
        <f t="shared" si="17"/>
        <v>950</v>
      </c>
    </row>
    <row r="218" spans="1:5" ht="15.5" customHeight="1" x14ac:dyDescent="0.25">
      <c r="A218" s="3" t="str">
        <f>IF(ids!A217&lt;&gt;"",ids!A217,"")</f>
        <v>metascience</v>
      </c>
      <c r="B218" s="1">
        <f t="shared" si="18"/>
        <v>10</v>
      </c>
      <c r="C218" s="1">
        <f t="shared" si="19"/>
        <v>30</v>
      </c>
      <c r="D218" s="1">
        <f t="shared" si="16"/>
        <v>-1400</v>
      </c>
      <c r="E218" s="1">
        <f t="shared" si="17"/>
        <v>800</v>
      </c>
    </row>
    <row r="219" spans="1:5" ht="15.5" customHeight="1" x14ac:dyDescent="0.25">
      <c r="A219" s="3" t="str">
        <f>IF(ids!A218&lt;&gt;"",ids!A218,"")</f>
        <v>scientificOutposts</v>
      </c>
      <c r="B219" s="1">
        <f t="shared" si="18"/>
        <v>10</v>
      </c>
      <c r="C219" s="1">
        <f t="shared" si="19"/>
        <v>31</v>
      </c>
      <c r="D219" s="1">
        <f t="shared" si="16"/>
        <v>-1400</v>
      </c>
      <c r="E219" s="1">
        <f t="shared" si="17"/>
        <v>750</v>
      </c>
    </row>
    <row r="220" spans="1:5" ht="15.5" customHeight="1" x14ac:dyDescent="0.25">
      <c r="A220" s="3" t="str">
        <f>IF(ids!A219&lt;&gt;"",ids!A219,"")</f>
        <v>xBandCommunications</v>
      </c>
      <c r="B220" s="1">
        <f t="shared" si="18"/>
        <v>10</v>
      </c>
      <c r="C220" s="1">
        <f t="shared" si="19"/>
        <v>32</v>
      </c>
      <c r="D220" s="1">
        <f t="shared" si="16"/>
        <v>-1400</v>
      </c>
      <c r="E220" s="1">
        <f t="shared" si="17"/>
        <v>700</v>
      </c>
    </row>
    <row r="221" spans="1:5" ht="15.5" customHeight="1" x14ac:dyDescent="0.25">
      <c r="A221" s="3" t="str">
        <f>IF(ids!A220&lt;&gt;"",ids!A220,"")</f>
        <v>artificialIntelligence</v>
      </c>
      <c r="B221" s="1">
        <f t="shared" si="18"/>
        <v>10</v>
      </c>
      <c r="C221" s="1">
        <f t="shared" si="19"/>
        <v>33</v>
      </c>
      <c r="D221" s="1">
        <f t="shared" si="16"/>
        <v>-1400</v>
      </c>
      <c r="E221" s="1">
        <f t="shared" si="17"/>
        <v>650</v>
      </c>
    </row>
    <row r="222" spans="1:5" ht="15.5" customHeight="1" x14ac:dyDescent="0.25">
      <c r="A222" s="3" t="str">
        <f>IF(ids!A221&lt;&gt;"",ids!A221,"")</f>
        <v>highTechElectricalSystems</v>
      </c>
      <c r="B222" s="1">
        <f t="shared" si="18"/>
        <v>10</v>
      </c>
      <c r="C222" s="1">
        <f t="shared" si="19"/>
        <v>35</v>
      </c>
      <c r="D222" s="1">
        <f t="shared" si="16"/>
        <v>-1400</v>
      </c>
      <c r="E222" s="1">
        <f t="shared" si="17"/>
        <v>550</v>
      </c>
    </row>
    <row r="223" spans="1:5" ht="15.5" customHeight="1" x14ac:dyDescent="0.25">
      <c r="A223" s="3" t="str">
        <f>IF(ids!A222&lt;&gt;"",ids!A222,"")</f>
        <v>microwavePowerTransmission</v>
      </c>
      <c r="B223" s="1">
        <f t="shared" si="18"/>
        <v>10</v>
      </c>
      <c r="C223" s="1">
        <f t="shared" si="19"/>
        <v>36</v>
      </c>
      <c r="D223" s="1">
        <f t="shared" si="16"/>
        <v>-1400</v>
      </c>
      <c r="E223" s="1">
        <f t="shared" si="17"/>
        <v>500</v>
      </c>
    </row>
    <row r="224" spans="1:5" ht="15.5" customHeight="1" x14ac:dyDescent="0.25">
      <c r="A224" s="3" t="str">
        <f>IF(ids!A223&lt;&gt;"",ids!A223,"")</f>
        <v>exoticSolarTech</v>
      </c>
      <c r="B224" s="1">
        <f t="shared" si="18"/>
        <v>10</v>
      </c>
      <c r="C224" s="1">
        <f t="shared" si="19"/>
        <v>37</v>
      </c>
      <c r="D224" s="1">
        <f t="shared" si="16"/>
        <v>-1400</v>
      </c>
      <c r="E224" s="1">
        <f t="shared" si="17"/>
        <v>450</v>
      </c>
    </row>
    <row r="225" spans="1:5" ht="15.5" customHeight="1" x14ac:dyDescent="0.25">
      <c r="A225" s="3" t="str">
        <f>IF(ids!A224&lt;&gt;"",ids!A224,"")</f>
        <v>specializedRadiators</v>
      </c>
      <c r="B225" s="1">
        <f t="shared" si="18"/>
        <v>10</v>
      </c>
      <c r="C225" s="1">
        <f t="shared" si="19"/>
        <v>38</v>
      </c>
      <c r="D225" s="1">
        <f t="shared" si="16"/>
        <v>-1400</v>
      </c>
      <c r="E225" s="1">
        <f t="shared" si="17"/>
        <v>400</v>
      </c>
    </row>
    <row r="226" spans="1:5" ht="15.5" customHeight="1" x14ac:dyDescent="0.25">
      <c r="A226" s="3" t="str">
        <f>IF(ids!A225&lt;&gt;"",ids!A225,"")</f>
        <v>advancedStations</v>
      </c>
      <c r="B226" s="1">
        <f t="shared" si="18"/>
        <v>10</v>
      </c>
      <c r="C226" s="1">
        <f t="shared" si="19"/>
        <v>39</v>
      </c>
      <c r="D226" s="1">
        <f t="shared" si="16"/>
        <v>-1400</v>
      </c>
      <c r="E226" s="1">
        <f t="shared" si="17"/>
        <v>350</v>
      </c>
    </row>
    <row r="227" spans="1:5" ht="15.5" customHeight="1" x14ac:dyDescent="0.25">
      <c r="A227" s="3" t="str">
        <f>IF(ids!A226&lt;&gt;"",ids!A226,"")</f>
        <v>advOffworldMining</v>
      </c>
      <c r="B227" s="1">
        <f t="shared" si="18"/>
        <v>10</v>
      </c>
      <c r="C227" s="1">
        <f t="shared" si="19"/>
        <v>40</v>
      </c>
      <c r="D227" s="1">
        <f t="shared" si="16"/>
        <v>-1400</v>
      </c>
      <c r="E227" s="1">
        <f t="shared" si="17"/>
        <v>300</v>
      </c>
    </row>
    <row r="228" spans="1:5" ht="15.5" customHeight="1" x14ac:dyDescent="0.25">
      <c r="A228" s="3" t="str">
        <f>IF(ids!A227&lt;&gt;"",ids!A227,"")</f>
        <v>colossalHypergolicRocketry</v>
      </c>
      <c r="B228" s="1">
        <f t="shared" si="18"/>
        <v>10.5</v>
      </c>
      <c r="C228" s="1">
        <f t="shared" si="19"/>
        <v>14</v>
      </c>
      <c r="D228" s="1">
        <f t="shared" si="16"/>
        <v>-1300</v>
      </c>
      <c r="E228" s="1">
        <f t="shared" si="17"/>
        <v>1600</v>
      </c>
    </row>
    <row r="229" spans="1:5" ht="15.5" customHeight="1" x14ac:dyDescent="0.25">
      <c r="A229" s="3" t="str">
        <f>IF(ids!A228&lt;&gt;"",ids!A228,"")</f>
        <v>exoticNuclearPower</v>
      </c>
      <c r="B229" s="1">
        <f t="shared" si="18"/>
        <v>11</v>
      </c>
      <c r="C229" s="1">
        <f t="shared" si="19"/>
        <v>3</v>
      </c>
      <c r="D229" s="1">
        <f t="shared" si="16"/>
        <v>-1200</v>
      </c>
      <c r="E229" s="1">
        <f t="shared" si="17"/>
        <v>2150</v>
      </c>
    </row>
    <row r="230" spans="1:5" ht="15.5" customHeight="1" x14ac:dyDescent="0.25">
      <c r="A230" s="3" t="str">
        <f>IF(ids!A229&lt;&gt;"",ids!A229,"")</f>
        <v>exoticNuclearPropulsion</v>
      </c>
      <c r="B230" s="1">
        <f t="shared" si="18"/>
        <v>11</v>
      </c>
      <c r="C230" s="1">
        <f t="shared" si="19"/>
        <v>4</v>
      </c>
      <c r="D230" s="1">
        <f t="shared" si="16"/>
        <v>-1200</v>
      </c>
      <c r="E230" s="1">
        <f t="shared" si="17"/>
        <v>2100</v>
      </c>
    </row>
    <row r="231" spans="1:5" ht="15.5" customHeight="1" x14ac:dyDescent="0.25">
      <c r="A231" s="3" t="str">
        <f>IF(ids!A230&lt;&gt;"",ids!A230,"")</f>
        <v>advFusionReactions</v>
      </c>
      <c r="B231" s="1">
        <f t="shared" si="18"/>
        <v>11</v>
      </c>
      <c r="C231" s="1">
        <f t="shared" si="19"/>
        <v>5</v>
      </c>
      <c r="D231" s="1">
        <f t="shared" si="16"/>
        <v>-1200</v>
      </c>
      <c r="E231" s="1">
        <f t="shared" si="17"/>
        <v>2050</v>
      </c>
    </row>
    <row r="232" spans="1:5" ht="15.5" customHeight="1" x14ac:dyDescent="0.25">
      <c r="A232" s="3" t="str">
        <f>IF(ids!A231&lt;&gt;"",ids!A231,"")</f>
        <v>advEMSystems</v>
      </c>
      <c r="B232" s="1">
        <f t="shared" si="18"/>
        <v>11</v>
      </c>
      <c r="C232" s="1">
        <f t="shared" si="19"/>
        <v>7</v>
      </c>
      <c r="D232" s="1">
        <f t="shared" si="16"/>
        <v>-1200</v>
      </c>
      <c r="E232" s="1">
        <f t="shared" si="17"/>
        <v>1950</v>
      </c>
    </row>
    <row r="233" spans="1:5" ht="15.5" customHeight="1" x14ac:dyDescent="0.25">
      <c r="A233" s="3" t="str">
        <f>IF(ids!A232&lt;&gt;"",ids!A232,"")</f>
        <v>expGriddedThrusters</v>
      </c>
      <c r="B233" s="1">
        <f t="shared" si="18"/>
        <v>11</v>
      </c>
      <c r="C233" s="1">
        <f t="shared" si="19"/>
        <v>8</v>
      </c>
      <c r="D233" s="1">
        <f t="shared" si="16"/>
        <v>-1200</v>
      </c>
      <c r="E233" s="1">
        <f t="shared" si="17"/>
        <v>1900</v>
      </c>
    </row>
    <row r="234" spans="1:5" ht="15.5" customHeight="1" x14ac:dyDescent="0.25">
      <c r="A234" s="3" t="str">
        <f>IF(ids!A233&lt;&gt;"",ids!A233,"")</f>
        <v>hybridAircraftEngines</v>
      </c>
      <c r="B234" s="1">
        <f t="shared" si="18"/>
        <v>11</v>
      </c>
      <c r="C234" s="1">
        <f t="shared" si="19"/>
        <v>12</v>
      </c>
      <c r="D234" s="1">
        <f t="shared" si="16"/>
        <v>-1200</v>
      </c>
      <c r="E234" s="1">
        <f t="shared" si="17"/>
        <v>1700</v>
      </c>
    </row>
    <row r="235" spans="1:5" ht="15.5" customHeight="1" x14ac:dyDescent="0.25">
      <c r="A235" s="3" t="str">
        <f>IF(ids!A234&lt;&gt;"",ids!A234,"")</f>
        <v>colossalCryoRocketry</v>
      </c>
      <c r="B235" s="1">
        <f t="shared" si="18"/>
        <v>11</v>
      </c>
      <c r="C235" s="1">
        <f t="shared" si="19"/>
        <v>13</v>
      </c>
      <c r="D235" s="1">
        <f t="shared" si="16"/>
        <v>-1200</v>
      </c>
      <c r="E235" s="1">
        <f t="shared" si="17"/>
        <v>1650</v>
      </c>
    </row>
    <row r="236" spans="1:5" ht="15.5" customHeight="1" x14ac:dyDescent="0.25">
      <c r="A236" s="3" t="str">
        <f>IF(ids!A235&lt;&gt;"",ids!A235,"")</f>
        <v>colossalRocketry</v>
      </c>
      <c r="B236" s="1">
        <f t="shared" si="18"/>
        <v>11</v>
      </c>
      <c r="C236" s="1">
        <f t="shared" si="19"/>
        <v>15</v>
      </c>
      <c r="D236" s="1">
        <f t="shared" si="16"/>
        <v>-1200</v>
      </c>
      <c r="E236" s="1">
        <f t="shared" si="17"/>
        <v>1550</v>
      </c>
    </row>
    <row r="237" spans="1:5" ht="15.5" customHeight="1" x14ac:dyDescent="0.25">
      <c r="A237" s="3" t="str">
        <f>IF(ids!A236&lt;&gt;"",ids!A236,"")</f>
        <v>extremeFuelStorage</v>
      </c>
      <c r="B237" s="1">
        <f t="shared" si="18"/>
        <v>11</v>
      </c>
      <c r="C237" s="1">
        <f t="shared" si="19"/>
        <v>16</v>
      </c>
      <c r="D237" s="1">
        <f t="shared" si="16"/>
        <v>-1200</v>
      </c>
      <c r="E237" s="1">
        <f t="shared" si="17"/>
        <v>1500</v>
      </c>
    </row>
    <row r="238" spans="1:5" ht="15.5" customHeight="1" x14ac:dyDescent="0.25">
      <c r="A238" s="3" t="str">
        <f>IF(ids!A237&lt;&gt;"",ids!A237,"")</f>
        <v>bioActivatedAerographite</v>
      </c>
      <c r="B238" s="1">
        <f t="shared" si="18"/>
        <v>11</v>
      </c>
      <c r="C238" s="1">
        <f t="shared" si="19"/>
        <v>19</v>
      </c>
      <c r="D238" s="1">
        <f t="shared" si="16"/>
        <v>-1200</v>
      </c>
      <c r="E238" s="1">
        <f t="shared" si="17"/>
        <v>1350</v>
      </c>
    </row>
    <row r="239" spans="1:5" ht="15.5" customHeight="1" x14ac:dyDescent="0.25">
      <c r="A239" s="3" t="str">
        <f>IF(ids!A238&lt;&gt;"",ids!A238,"")</f>
        <v>highEnergyScience</v>
      </c>
      <c r="B239" s="1">
        <f t="shared" si="18"/>
        <v>11</v>
      </c>
      <c r="C239" s="1">
        <f t="shared" ref="C239:C266" si="20">IFERROR(MATCH(A239,$I$3:$I$42,0),0)+IFERROR(MATCH(A239,$J$3:$J$42,0),0)+IFERROR(MATCH(A239,$K$3:$K$42,0),0)+IFERROR(MATCH(A239,$L$3:$L$42,0),0)+IFERROR(MATCH(A239,$M$3:$M$42,0),0)+IFERROR(MATCH(A239,$N$3:$N$42,0),0)+IFERROR(MATCH(A239,$O$3:$O$42,0),0)+IFERROR(MATCH(A239,$P$3:$P$42,0),0)+IFERROR(MATCH(A239,$Q$3:$Q$42,0),0)+IFERROR(MATCH(A239,$R$3:$R$42,0),0)+IFERROR(MATCH(A239,$S$3:$S$42,0),0)+IFERROR(MATCH(A239,$T$3:$T$42,0),0)+IFERROR(MATCH(A239,$U$3:$U$42,0),0)+IFERROR(MATCH(A239,$V$3:$V$42,0),0)+IFERROR(MATCH(A239,$W$3:$W$42,0),0)+IFERROR(MATCH(A239,$X$3:$X$42,0),0)+IFERROR(MATCH(A239,$Y$3:$Y$42,0),0)+IFERROR(MATCH(A239,$Z$3:$Z$42,0),0)+IFERROR(MATCH(A239,$AA$3:$AA$42,0),0)+IFERROR(MATCH(A239,$AB$3:$AB$42,0),0)+IFERROR(MATCH(A239,$AC$3:$AC$42,0),0)+IFERROR(MATCH(A239,$AD$3:$AD$42,0),0)+IFERROR(MATCH(A239,$AE$3:$AE$42,0),0)+IFERROR(MATCH(A239,$AF$3:$AF$42,0),0)+IFERROR(MATCH(A239,$AG$3:$AG$42,0),0)+IFERROR(MATCH(A239,$AH$3:$AH$42,0),0)+IFERROR(MATCH(A239,$AI$3:$AI$42,0),0)+IFERROR(MATCH(A239,$AJ$3:$AJ$42,0),0)+IFERROR(MATCH(A239,$AK$3:$AK$42,0),0)+IFERROR(MATCH(A239,$AL$3:$AL$42,0),0)+IFERROR(MATCH(A239,$AM$3:$AM$42,0),0)+IFERROR(MATCH(A239,$H$3:$H$42,0),0)</f>
        <v>31</v>
      </c>
      <c r="D239" s="1">
        <f t="shared" si="16"/>
        <v>-1200</v>
      </c>
      <c r="E239" s="1">
        <f t="shared" si="17"/>
        <v>750</v>
      </c>
    </row>
    <row r="240" spans="1:5" ht="15.5" customHeight="1" x14ac:dyDescent="0.25">
      <c r="A240" s="3" t="str">
        <f>IF(ids!A239&lt;&gt;"",ids!A239,"")</f>
        <v>deepSpaceOpticalCommunications</v>
      </c>
      <c r="B240" s="1">
        <f t="shared" si="18"/>
        <v>11</v>
      </c>
      <c r="C240" s="1">
        <f t="shared" si="20"/>
        <v>32</v>
      </c>
      <c r="D240" s="1">
        <f t="shared" si="16"/>
        <v>-1200</v>
      </c>
      <c r="E240" s="1">
        <f t="shared" si="17"/>
        <v>700</v>
      </c>
    </row>
    <row r="241" spans="1:5" ht="15.5" customHeight="1" x14ac:dyDescent="0.25">
      <c r="A241" s="3" t="str">
        <f>IF(ids!A240&lt;&gt;"",ids!A240,"")</f>
        <v>highPowerElectricalSystems</v>
      </c>
      <c r="B241" s="1">
        <f t="shared" si="18"/>
        <v>11</v>
      </c>
      <c r="C241" s="1">
        <f t="shared" si="20"/>
        <v>35</v>
      </c>
      <c r="D241" s="1">
        <f t="shared" si="16"/>
        <v>-1200</v>
      </c>
      <c r="E241" s="1">
        <f t="shared" si="17"/>
        <v>550</v>
      </c>
    </row>
    <row r="242" spans="1:5" ht="15.5" customHeight="1" x14ac:dyDescent="0.25">
      <c r="A242" s="3" t="str">
        <f>IF(ids!A241&lt;&gt;"",ids!A241,"")</f>
        <v>beamedPowerPropulsion</v>
      </c>
      <c r="B242" s="1">
        <f t="shared" si="18"/>
        <v>11</v>
      </c>
      <c r="C242" s="1">
        <f t="shared" si="20"/>
        <v>36</v>
      </c>
      <c r="D242" s="1">
        <f t="shared" si="16"/>
        <v>-1200</v>
      </c>
      <c r="E242" s="1">
        <f t="shared" si="17"/>
        <v>500</v>
      </c>
    </row>
    <row r="243" spans="1:5" ht="15.5" customHeight="1" x14ac:dyDescent="0.25">
      <c r="A243" s="3" t="str">
        <f>IF(ids!A242&lt;&gt;"",ids!A242,"")</f>
        <v>omegaSolarTech</v>
      </c>
      <c r="B243" s="1">
        <f t="shared" si="18"/>
        <v>11</v>
      </c>
      <c r="C243" s="1">
        <f t="shared" si="20"/>
        <v>37</v>
      </c>
      <c r="D243" s="1">
        <f t="shared" si="16"/>
        <v>-1200</v>
      </c>
      <c r="E243" s="1">
        <f t="shared" si="17"/>
        <v>450</v>
      </c>
    </row>
    <row r="244" spans="1:5" ht="15.5" customHeight="1" x14ac:dyDescent="0.25">
      <c r="A244" s="3" t="str">
        <f>IF(ids!A243&lt;&gt;"",ids!A243,"")</f>
        <v>colonization</v>
      </c>
      <c r="B244" s="1">
        <f t="shared" si="18"/>
        <v>11</v>
      </c>
      <c r="C244" s="1">
        <f t="shared" si="20"/>
        <v>39</v>
      </c>
      <c r="D244" s="1">
        <f t="shared" si="16"/>
        <v>-1200</v>
      </c>
      <c r="E244" s="1">
        <f t="shared" si="17"/>
        <v>350</v>
      </c>
    </row>
    <row r="245" spans="1:5" ht="15.5" customHeight="1" x14ac:dyDescent="0.25">
      <c r="A245" s="3" t="str">
        <f>IF(ids!A244&lt;&gt;"",ids!A244,"")</f>
        <v>resourceExploitation</v>
      </c>
      <c r="B245" s="1">
        <f t="shared" si="18"/>
        <v>11</v>
      </c>
      <c r="C245" s="1">
        <f t="shared" si="20"/>
        <v>40</v>
      </c>
      <c r="D245" s="1">
        <f t="shared" si="16"/>
        <v>-1200</v>
      </c>
      <c r="E245" s="1">
        <f t="shared" si="17"/>
        <v>300</v>
      </c>
    </row>
    <row r="246" spans="1:5" ht="15.5" customHeight="1" x14ac:dyDescent="0.25">
      <c r="A246" s="3" t="str">
        <f>IF(ids!A245&lt;&gt;"",ids!A245,"")</f>
        <v>antimatterPower</v>
      </c>
      <c r="B246" s="1">
        <f t="shared" si="18"/>
        <v>12</v>
      </c>
      <c r="C246" s="1">
        <f t="shared" si="20"/>
        <v>3</v>
      </c>
      <c r="D246" s="1">
        <f t="shared" si="16"/>
        <v>-1000</v>
      </c>
      <c r="E246" s="1">
        <f t="shared" si="17"/>
        <v>2150</v>
      </c>
    </row>
    <row r="247" spans="1:5" ht="15.5" customHeight="1" x14ac:dyDescent="0.25">
      <c r="A247" s="3" t="str">
        <f>IF(ids!A246&lt;&gt;"",ids!A246,"")</f>
        <v>highPowerExoticNuclearPropulsion</v>
      </c>
      <c r="B247" s="1">
        <f t="shared" si="18"/>
        <v>12</v>
      </c>
      <c r="C247" s="1">
        <f t="shared" si="20"/>
        <v>4</v>
      </c>
      <c r="D247" s="1">
        <f t="shared" si="16"/>
        <v>-1000</v>
      </c>
      <c r="E247" s="1">
        <f t="shared" si="17"/>
        <v>2100</v>
      </c>
    </row>
    <row r="248" spans="1:5" ht="15.5" customHeight="1" x14ac:dyDescent="0.25">
      <c r="A248" s="3" t="str">
        <f>IF(ids!A247&lt;&gt;"",ids!A247,"")</f>
        <v>exoticReactions</v>
      </c>
      <c r="B248" s="1">
        <f t="shared" si="18"/>
        <v>12</v>
      </c>
      <c r="C248" s="1">
        <f t="shared" si="20"/>
        <v>5</v>
      </c>
      <c r="D248" s="1">
        <f t="shared" si="16"/>
        <v>-1000</v>
      </c>
      <c r="E248" s="1">
        <f t="shared" si="17"/>
        <v>2050</v>
      </c>
    </row>
    <row r="249" spans="1:5" ht="15.5" customHeight="1" x14ac:dyDescent="0.25">
      <c r="A249" s="3" t="str">
        <f>IF(ids!A248&lt;&gt;"",ids!A248,"")</f>
        <v>specializedPlasmaGeneration</v>
      </c>
      <c r="B249" s="1">
        <f t="shared" si="18"/>
        <v>12</v>
      </c>
      <c r="C249" s="1">
        <f t="shared" si="20"/>
        <v>7</v>
      </c>
      <c r="D249" s="1">
        <f t="shared" si="16"/>
        <v>-1000</v>
      </c>
      <c r="E249" s="1">
        <f t="shared" si="17"/>
        <v>1950</v>
      </c>
    </row>
    <row r="250" spans="1:5" ht="15.5" customHeight="1" x14ac:dyDescent="0.25">
      <c r="A250" s="3" t="str">
        <f>IF(ids!A249&lt;&gt;"",ids!A249,"")</f>
        <v>exoticGriddedThrusters</v>
      </c>
      <c r="B250" s="1">
        <f t="shared" si="18"/>
        <v>12</v>
      </c>
      <c r="C250" s="1">
        <f t="shared" si="20"/>
        <v>8</v>
      </c>
      <c r="D250" s="1">
        <f t="shared" si="16"/>
        <v>-1000</v>
      </c>
      <c r="E250" s="1">
        <f t="shared" si="17"/>
        <v>1900</v>
      </c>
    </row>
    <row r="251" spans="1:5" ht="15.5" customHeight="1" x14ac:dyDescent="0.25">
      <c r="A251" s="3" t="str">
        <f>IF(ids!A250&lt;&gt;"",ids!A250,"")</f>
        <v>appliedHighEnergyPhysics</v>
      </c>
      <c r="B251" s="1">
        <f t="shared" si="18"/>
        <v>12</v>
      </c>
      <c r="C251" s="1">
        <f t="shared" si="20"/>
        <v>31</v>
      </c>
      <c r="D251" s="1">
        <f t="shared" si="16"/>
        <v>-1000</v>
      </c>
      <c r="E251" s="1">
        <f t="shared" si="17"/>
        <v>750</v>
      </c>
    </row>
    <row r="252" spans="1:5" ht="15.5" customHeight="1" x14ac:dyDescent="0.25">
      <c r="A252" s="3" t="str">
        <f>IF(ids!A251&lt;&gt;"",ids!A251,"")</f>
        <v>quantumCommunications</v>
      </c>
      <c r="B252" s="1">
        <f t="shared" si="18"/>
        <v>12</v>
      </c>
      <c r="C252" s="1">
        <f t="shared" si="20"/>
        <v>32</v>
      </c>
      <c r="D252" s="1">
        <f t="shared" si="16"/>
        <v>-1000</v>
      </c>
      <c r="E252" s="1">
        <f t="shared" si="17"/>
        <v>700</v>
      </c>
    </row>
    <row r="253" spans="1:5" ht="15.5" customHeight="1" x14ac:dyDescent="0.25">
      <c r="A253" s="3" t="str">
        <f>IF(ids!A252&lt;&gt;"",ids!A252,"")</f>
        <v>experimentalElectricalSystems</v>
      </c>
      <c r="B253" s="1">
        <f t="shared" si="18"/>
        <v>12</v>
      </c>
      <c r="C253" s="1">
        <f t="shared" si="20"/>
        <v>35</v>
      </c>
      <c r="D253" s="1">
        <f t="shared" si="16"/>
        <v>-1000</v>
      </c>
      <c r="E253" s="1">
        <f t="shared" si="17"/>
        <v>550</v>
      </c>
    </row>
    <row r="254" spans="1:5" ht="15.5" customHeight="1" x14ac:dyDescent="0.25">
      <c r="A254" s="3" t="str">
        <f>IF(ids!A253&lt;&gt;"",ids!A253,"")</f>
        <v>experimentalBeamedPowerPropulsion</v>
      </c>
      <c r="B254" s="1">
        <f t="shared" si="18"/>
        <v>12</v>
      </c>
      <c r="C254" s="1">
        <f t="shared" si="20"/>
        <v>36</v>
      </c>
      <c r="D254" s="1">
        <f t="shared" si="16"/>
        <v>-1000</v>
      </c>
      <c r="E254" s="1">
        <f t="shared" si="17"/>
        <v>500</v>
      </c>
    </row>
    <row r="255" spans="1:5" ht="15.5" customHeight="1" x14ac:dyDescent="0.25">
      <c r="A255" s="3" t="str">
        <f>IF(ids!A254&lt;&gt;"",ids!A254,"")</f>
        <v>quantumSolarTech</v>
      </c>
      <c r="B255" s="1">
        <f t="shared" si="18"/>
        <v>12</v>
      </c>
      <c r="C255" s="1">
        <f t="shared" si="20"/>
        <v>37</v>
      </c>
      <c r="D255" s="1">
        <f t="shared" si="16"/>
        <v>-1000</v>
      </c>
      <c r="E255" s="1">
        <f t="shared" si="17"/>
        <v>450</v>
      </c>
    </row>
    <row r="256" spans="1:5" ht="15.5" customHeight="1" x14ac:dyDescent="0.25">
      <c r="A256" s="3" t="str">
        <f>IF(ids!A255&lt;&gt;"",ids!A255,"")</f>
        <v>exoticRadiators</v>
      </c>
      <c r="B256" s="1">
        <f t="shared" si="18"/>
        <v>12</v>
      </c>
      <c r="C256" s="1">
        <f t="shared" si="20"/>
        <v>38</v>
      </c>
      <c r="D256" s="1">
        <f t="shared" si="16"/>
        <v>-1000</v>
      </c>
      <c r="E256" s="1">
        <f t="shared" si="17"/>
        <v>400</v>
      </c>
    </row>
    <row r="257" spans="1:5" ht="15.5" customHeight="1" x14ac:dyDescent="0.25">
      <c r="A257" s="3" t="str">
        <f>IF(ids!A256&lt;&gt;"",ids!A256,"")</f>
        <v>advColonization</v>
      </c>
      <c r="B257" s="1">
        <f t="shared" si="18"/>
        <v>12</v>
      </c>
      <c r="C257" s="1">
        <f t="shared" si="20"/>
        <v>39</v>
      </c>
      <c r="D257" s="1">
        <f t="shared" si="16"/>
        <v>-1000</v>
      </c>
      <c r="E257" s="1">
        <f t="shared" si="17"/>
        <v>350</v>
      </c>
    </row>
    <row r="258" spans="1:5" ht="15.5" customHeight="1" x14ac:dyDescent="0.25">
      <c r="A258" s="3" t="str">
        <f>IF(ids!A257&lt;&gt;"",ids!A257,"")</f>
        <v>unifiedFieldTheory</v>
      </c>
      <c r="B258" s="1">
        <f t="shared" si="18"/>
        <v>13</v>
      </c>
      <c r="C258" s="1">
        <f t="shared" si="20"/>
        <v>3</v>
      </c>
      <c r="D258" s="1">
        <f t="shared" si="16"/>
        <v>-800</v>
      </c>
      <c r="E258" s="1">
        <f t="shared" si="17"/>
        <v>2150</v>
      </c>
    </row>
    <row r="259" spans="1:5" ht="15.5" customHeight="1" x14ac:dyDescent="0.25">
      <c r="A259" s="3" t="str">
        <f>IF(ids!A258&lt;&gt;"",ids!A258,"")</f>
        <v>quantumReactions</v>
      </c>
      <c r="B259" s="1">
        <f t="shared" si="18"/>
        <v>13</v>
      </c>
      <c r="C259" s="1">
        <f t="shared" si="20"/>
        <v>5</v>
      </c>
      <c r="D259" s="1">
        <f t="shared" si="16"/>
        <v>-800</v>
      </c>
      <c r="E259" s="1">
        <f t="shared" si="17"/>
        <v>2050</v>
      </c>
    </row>
    <row r="260" spans="1:5" ht="15.5" customHeight="1" x14ac:dyDescent="0.25">
      <c r="A260" s="3" t="str">
        <f>IF(ids!A259&lt;&gt;"",ids!A259,"")</f>
        <v>exoticPlasmaPropulsion</v>
      </c>
      <c r="B260" s="1">
        <f t="shared" si="18"/>
        <v>13</v>
      </c>
      <c r="C260" s="1">
        <f t="shared" si="20"/>
        <v>7</v>
      </c>
      <c r="D260" s="1">
        <f t="shared" ref="D260:D300" si="21">(B260+2)*200-3800</f>
        <v>-800</v>
      </c>
      <c r="E260" s="1">
        <f t="shared" ref="E260:E300" si="22">(C260-1)*-50+2250</f>
        <v>1950</v>
      </c>
    </row>
    <row r="261" spans="1:5" ht="15.5" customHeight="1" x14ac:dyDescent="0.25">
      <c r="A261" s="3" t="str">
        <f>IF(ids!A260&lt;&gt;"",ids!A260,"")</f>
        <v>ultraHighEnergyPhysics</v>
      </c>
      <c r="B261" s="1">
        <f t="shared" si="18"/>
        <v>13</v>
      </c>
      <c r="C261" s="1">
        <f t="shared" si="20"/>
        <v>31</v>
      </c>
      <c r="D261" s="1">
        <f t="shared" si="21"/>
        <v>-800</v>
      </c>
      <c r="E261" s="1">
        <f t="shared" si="22"/>
        <v>750</v>
      </c>
    </row>
    <row r="262" spans="1:5" ht="15.5" customHeight="1" x14ac:dyDescent="0.25">
      <c r="A262" s="3" t="str">
        <f>IF(ids!A261&lt;&gt;"",ids!A261,"")</f>
        <v>exoticElectricalSystems</v>
      </c>
      <c r="B262" s="1">
        <f>(IFERROR(MATCH(A262,$H$4:$AN$4,0),0)+IFERROR(MATCH(A262,$H$5:$AN$5,0),0)+IFERROR(MATCH(A262,$H$6:$AN$6,0),0)+IFERROR(MATCH(A262,$H$7:$AN$7,0),0)+IFERROR(MATCH(A262,$H$8:$AN$8,0),0)+IFERROR(MATCH(A262,$H$9:$AN$9,0),0)+IFERROR(MATCH(A262,$H$10:$AN$10,0),0)+IFERROR(MATCH(A262,$H$11:$AN$11,0),0)+IFERROR(MATCH(A262,$H$12:$AN$12,0),0)+IFERROR(MATCH(A262,$H$13:$AN$13,0),0)+IFERROR(MATCH(A262,$H$14:$AN$14,0),0)+IFERROR(MATCH(A262,$H$15:$AN$15,0),0)+IFERROR(MATCH(A262,$H$16:$AN$16,0),0)+IFERROR(MATCH(A262,$H$17:$AN$17,0),0)+IFERROR(MATCH(A262,$H$18:$AN$18,0),0)+IFERROR(MATCH(A262,$H$19:$AN$19,0),0)+IFERROR(MATCH(A262,$H$20:$AN$20,0),0)+IFERROR(MATCH(A262,$H$21:$AN$21,0),0)+IFERROR(MATCH(A262,$H$22:$AN$22,0),0)+IFERROR(MATCH(A262,$H$23:$AN$23,0),0)+IFERROR(MATCH(A262,$H$24:$AN$24,0),0)+IFERROR(MATCH(A262,$H$25:$AN$25,0),0)+IFERROR(MATCH(A262,$H$26:$AN$26,0),0)+IFERROR(MATCH(A262,$H$27:$AN$27,0),0)+IFERROR(MATCH(A262,$H$28:$AN$28,0),0)+IFERROR(MATCH(A262,$H$29:$AN$29,0),0)+IFERROR(MATCH(A262,$H$30:$AN$30,0),0)+IFERROR(MATCH(A262,$H$31:$AN$31,0),0)+IFERROR(MATCH(A262,$H$32:$AN$32,0),0)+IFERROR(MATCH(A262,$H$33:$AN$33,0),0)+IFERROR(MATCH(A262,$H$34:$AN$34,0),0)+IFERROR(MATCH(A262,$H$35:$AN$35,0),0)+IFERROR(MATCH(A262,$H$36:$AN$36,0),0)+IFERROR(MATCH(A262,$H$37:$AN$37,0),0)+IFERROR(MATCH(A262,$H$38:$AN$38,0),0)+IFERROR(MATCH(A262,$H$39:$AN$39,0),0)+IFERROR(MATCH(A262,$H$40:$AN$40,0),0)+IFERROR(MATCH(A262,$H$41:$AN$41,0),0)+IFERROR(MATCH(A262,$H$42:$AN$42,0),0)+IFERROR(MATCH(A262,$H$3:$AN$3,0),0)-5)/2</f>
        <v>13</v>
      </c>
      <c r="C262" s="1">
        <f t="shared" si="20"/>
        <v>35</v>
      </c>
      <c r="D262" s="1">
        <f t="shared" si="21"/>
        <v>-800</v>
      </c>
      <c r="E262" s="1">
        <f t="shared" si="22"/>
        <v>550</v>
      </c>
    </row>
    <row r="263" spans="1:5" ht="15.5" customHeight="1" x14ac:dyDescent="0.25">
      <c r="A263" s="3" t="str">
        <f>IF(ids!A262&lt;&gt;"",ids!A262,"")</f>
        <v>exoticBeamedPowerPropulsion</v>
      </c>
      <c r="B263" s="1">
        <f>(IFERROR(MATCH(A263,$H$4:$AN$4,0),0)+IFERROR(MATCH(A263,$H$5:$AN$5,0),0)+IFERROR(MATCH(A263,$H$6:$AN$6,0),0)+IFERROR(MATCH(A263,$H$7:$AN$7,0),0)+IFERROR(MATCH(A263,$H$8:$AN$8,0),0)+IFERROR(MATCH(A263,$H$9:$AN$9,0),0)+IFERROR(MATCH(A263,$H$10:$AN$10,0),0)+IFERROR(MATCH(A263,$H$11:$AN$11,0),0)+IFERROR(MATCH(A263,$H$12:$AN$12,0),0)+IFERROR(MATCH(A263,$H$13:$AN$13,0),0)+IFERROR(MATCH(A263,$H$14:$AN$14,0),0)+IFERROR(MATCH(A263,$H$15:$AN$15,0),0)+IFERROR(MATCH(A263,$H$16:$AN$16,0),0)+IFERROR(MATCH(A263,$H$17:$AN$17,0),0)+IFERROR(MATCH(A263,$H$18:$AN$18,0),0)+IFERROR(MATCH(A263,$H$19:$AN$19,0),0)+IFERROR(MATCH(A263,$H$20:$AN$20,0),0)+IFERROR(MATCH(A263,$H$21:$AN$21,0),0)+IFERROR(MATCH(A263,$H$22:$AN$22,0),0)+IFERROR(MATCH(A263,$H$23:$AN$23,0),0)+IFERROR(MATCH(A263,$H$24:$AN$24,0),0)+IFERROR(MATCH(A263,$H$25:$AN$25,0),0)+IFERROR(MATCH(A263,$H$26:$AN$26,0),0)+IFERROR(MATCH(A263,$H$27:$AN$27,0),0)+IFERROR(MATCH(A263,$H$28:$AN$28,0),0)+IFERROR(MATCH(A263,$H$29:$AN$29,0),0)+IFERROR(MATCH(A263,$H$30:$AN$30,0),0)+IFERROR(MATCH(A263,$H$31:$AN$31,0),0)+IFERROR(MATCH(A263,$H$32:$AN$32,0),0)+IFERROR(MATCH(A263,$H$33:$AN$33,0),0)+IFERROR(MATCH(A263,$H$34:$AN$34,0),0)+IFERROR(MATCH(A263,$H$35:$AN$35,0),0)+IFERROR(MATCH(A263,$H$36:$AN$36,0),0)+IFERROR(MATCH(A263,$H$37:$AN$37,0),0)+IFERROR(MATCH(A263,$H$38:$AN$38,0),0)+IFERROR(MATCH(A263,$H$39:$AN$39,0),0)+IFERROR(MATCH(A263,$H$40:$AN$40,0),0)+IFERROR(MATCH(A263,$H$41:$AN$41,0),0)+IFERROR(MATCH(A263,$H$42:$AN$42,0),0)+IFERROR(MATCH(A263,$H$3:$AN$3,0),0)-5)/2</f>
        <v>13</v>
      </c>
      <c r="C263" s="1">
        <f t="shared" si="20"/>
        <v>36</v>
      </c>
      <c r="D263" s="1">
        <f t="shared" si="21"/>
        <v>-800</v>
      </c>
      <c r="E263" s="1">
        <f t="shared" si="22"/>
        <v>500</v>
      </c>
    </row>
    <row r="264" spans="1:5" ht="15.5" customHeight="1" x14ac:dyDescent="0.25">
      <c r="A264" s="3" t="str">
        <f>IF(ids!A263&lt;&gt;"",ids!A263,"")</f>
        <v>solarTech</v>
      </c>
      <c r="B264" s="1">
        <f>(IFERROR(MATCH(A264,$H$4:$AN$4,0),0)+IFERROR(MATCH(A264,$H$5:$AN$5,0),0)+IFERROR(MATCH(A264,$H$6:$AN$6,0),0)+IFERROR(MATCH(A264,$H$7:$AN$7,0),0)+IFERROR(MATCH(A264,$H$8:$AN$8,0),0)+IFERROR(MATCH(A264,$H$9:$AN$9,0),0)+IFERROR(MATCH(A264,$H$10:$AN$10,0),0)+IFERROR(MATCH(A264,$H$11:$AN$11,0),0)+IFERROR(MATCH(A264,$H$12:$AN$12,0),0)+IFERROR(MATCH(A264,$H$13:$AN$13,0),0)+IFERROR(MATCH(A264,$H$14:$AN$14,0),0)+IFERROR(MATCH(A264,$H$15:$AN$15,0),0)+IFERROR(MATCH(A264,$H$16:$AN$16,0),0)+IFERROR(MATCH(A264,$H$17:$AN$17,0),0)+IFERROR(MATCH(A264,$H$18:$AN$18,0),0)+IFERROR(MATCH(A264,$H$19:$AN$19,0),0)+IFERROR(MATCH(A264,$H$20:$AN$20,0),0)+IFERROR(MATCH(A264,$H$21:$AN$21,0),0)+IFERROR(MATCH(A264,$H$22:$AN$22,0),0)+IFERROR(MATCH(A264,$H$23:$AN$23,0),0)+IFERROR(MATCH(A264,$H$24:$AN$24,0),0)+IFERROR(MATCH(A264,$H$25:$AN$25,0),0)+IFERROR(MATCH(A264,$H$26:$AN$26,0),0)+IFERROR(MATCH(A264,$H$27:$AN$27,0),0)+IFERROR(MATCH(A264,$H$28:$AN$28,0),0)+IFERROR(MATCH(A264,$H$29:$AN$29,0),0)+IFERROR(MATCH(A264,$H$30:$AN$30,0),0)+IFERROR(MATCH(A264,$H$31:$AN$31,0),0)+IFERROR(MATCH(A264,$H$32:$AN$32,0),0)+IFERROR(MATCH(A264,$H$33:$AN$33,0),0)+IFERROR(MATCH(A264,$H$34:$AN$34,0),0)+IFERROR(MATCH(A264,$H$35:$AN$35,0),0)+IFERROR(MATCH(A264,$H$36:$AN$36,0),0)+IFERROR(MATCH(A264,$H$37:$AN$37,0),0)+IFERROR(MATCH(A264,$H$38:$AN$38,0),0)+IFERROR(MATCH(A264,$H$39:$AN$39,0),0)+IFERROR(MATCH(A264,$H$40:$AN$40,0),0)+IFERROR(MATCH(A264,$H$41:$AN$41,0),0)+IFERROR(MATCH(A264,$H$42:$AN$42,0),0)+IFERROR(MATCH(A264,$H$3:$AN$3,0),0)-5)/2</f>
        <v>6</v>
      </c>
      <c r="C264" s="1">
        <f t="shared" si="20"/>
        <v>36</v>
      </c>
      <c r="D264" s="1">
        <f t="shared" si="21"/>
        <v>-2200</v>
      </c>
      <c r="E264" s="1">
        <f t="shared" si="22"/>
        <v>500</v>
      </c>
    </row>
    <row r="265" spans="1:5" ht="15.5" customHeight="1" x14ac:dyDescent="0.25">
      <c r="A265" s="3" t="str">
        <f>IF(ids!A264&lt;&gt;"",ids!A264,"")</f>
        <v>avionics</v>
      </c>
      <c r="B265" s="1">
        <f>(IFERROR(MATCH(A265,$H$4:$AN$4,0),0)+IFERROR(MATCH(A265,$H$5:$AN$5,0),0)+IFERROR(MATCH(A265,$H$6:$AN$6,0),0)+IFERROR(MATCH(A265,$H$7:$AN$7,0),0)+IFERROR(MATCH(A265,$H$8:$AN$8,0),0)+IFERROR(MATCH(A265,$H$9:$AN$9,0),0)+IFERROR(MATCH(A265,$H$10:$AN$10,0),0)+IFERROR(MATCH(A265,$H$11:$AN$11,0),0)+IFERROR(MATCH(A265,$H$12:$AN$12,0),0)+IFERROR(MATCH(A265,$H$13:$AN$13,0),0)+IFERROR(MATCH(A265,$H$14:$AN$14,0),0)+IFERROR(MATCH(A265,$H$15:$AN$15,0),0)+IFERROR(MATCH(A265,$H$16:$AN$16,0),0)+IFERROR(MATCH(A265,$H$17:$AN$17,0),0)+IFERROR(MATCH(A265,$H$18:$AN$18,0),0)+IFERROR(MATCH(A265,$H$19:$AN$19,0),0)+IFERROR(MATCH(A265,$H$20:$AN$20,0),0)+IFERROR(MATCH(A265,$H$21:$AN$21,0),0)+IFERROR(MATCH(A265,$H$22:$AN$22,0),0)+IFERROR(MATCH(A265,$H$23:$AN$23,0),0)+IFERROR(MATCH(A265,$H$24:$AN$24,0),0)+IFERROR(MATCH(A265,$H$25:$AN$25,0),0)+IFERROR(MATCH(A265,$H$26:$AN$26,0),0)+IFERROR(MATCH(A265,$H$27:$AN$27,0),0)+IFERROR(MATCH(A265,$H$28:$AN$28,0),0)+IFERROR(MATCH(A265,$H$29:$AN$29,0),0)+IFERROR(MATCH(A265,$H$30:$AN$30,0),0)+IFERROR(MATCH(A265,$H$31:$AN$31,0),0)+IFERROR(MATCH(A265,$H$32:$AN$32,0),0)+IFERROR(MATCH(A265,$H$33:$AN$33,0),0)+IFERROR(MATCH(A265,$H$34:$AN$34,0),0)+IFERROR(MATCH(A265,$H$35:$AN$35,0),0)+IFERROR(MATCH(A265,$H$36:$AN$36,0),0)+IFERROR(MATCH(A265,$H$37:$AN$37,0),0)+IFERROR(MATCH(A265,$H$38:$AN$38,0),0)+IFERROR(MATCH(A265,$H$39:$AN$39,0),0)+IFERROR(MATCH(A265,$H$40:$AN$40,0),0)+IFERROR(MATCH(A265,$H$41:$AN$41,0),0)+IFERROR(MATCH(A265,$H$42:$AN$42,0),0)+IFERROR(MATCH(A265,$H$3:$AN$3,0),0)-5)/2</f>
        <v>4</v>
      </c>
      <c r="C265" s="1">
        <f t="shared" si="20"/>
        <v>34</v>
      </c>
      <c r="D265" s="1">
        <f t="shared" si="21"/>
        <v>-2600</v>
      </c>
      <c r="E265" s="1">
        <f t="shared" si="22"/>
        <v>600</v>
      </c>
    </row>
    <row r="266" spans="1:5" ht="15.5" customHeight="1" x14ac:dyDescent="0.25">
      <c r="A266" s="3" t="str">
        <f>IF(ids!A265&lt;&gt;"",ids!A265,"")</f>
        <v>earlySolar</v>
      </c>
      <c r="B266" s="1">
        <f>(IFERROR(MATCH(A266,$H$4:$AN$4,0),0)+IFERROR(MATCH(A266,$H$5:$AN$5,0),0)+IFERROR(MATCH(A266,$H$6:$AN$6,0),0)+IFERROR(MATCH(A266,$H$7:$AN$7,0),0)+IFERROR(MATCH(A266,$H$8:$AN$8,0),0)+IFERROR(MATCH(A266,$H$9:$AN$9,0),0)+IFERROR(MATCH(A266,$H$10:$AN$10,0),0)+IFERROR(MATCH(A266,$H$11:$AN$11,0),0)+IFERROR(MATCH(A266,$H$12:$AN$12,0),0)+IFERROR(MATCH(A266,$H$13:$AN$13,0),0)+IFERROR(MATCH(A266,$H$14:$AN$14,0),0)+IFERROR(MATCH(A266,$H$15:$AN$15,0),0)+IFERROR(MATCH(A266,$H$16:$AN$16,0),0)+IFERROR(MATCH(A266,$H$17:$AN$17,0),0)+IFERROR(MATCH(A266,$H$18:$AN$18,0),0)+IFERROR(MATCH(A266,$H$19:$AN$19,0),0)+IFERROR(MATCH(A266,$H$20:$AN$20,0),0)+IFERROR(MATCH(A266,$H$21:$AN$21,0),0)+IFERROR(MATCH(A266,$H$22:$AN$22,0),0)+IFERROR(MATCH(A266,$H$23:$AN$23,0),0)+IFERROR(MATCH(A266,$H$24:$AN$24,0),0)+IFERROR(MATCH(A266,$H$25:$AN$25,0),0)+IFERROR(MATCH(A266,$H$26:$AN$26,0),0)+IFERROR(MATCH(A266,$H$27:$AN$27,0),0)+IFERROR(MATCH(A266,$H$28:$AN$28,0),0)+IFERROR(MATCH(A266,$H$29:$AN$29,0),0)+IFERROR(MATCH(A266,$H$30:$AN$30,0),0)+IFERROR(MATCH(A266,$H$31:$AN$31,0),0)+IFERROR(MATCH(A266,$H$32:$AN$32,0),0)+IFERROR(MATCH(A266,$H$33:$AN$33,0),0)+IFERROR(MATCH(A266,$H$34:$AN$34,0),0)+IFERROR(MATCH(A266,$H$35:$AN$35,0),0)+IFERROR(MATCH(A266,$H$36:$AN$36,0),0)+IFERROR(MATCH(A266,$H$37:$AN$37,0),0)+IFERROR(MATCH(A266,$H$38:$AN$38,0),0)+IFERROR(MATCH(A266,$H$39:$AN$39,0),0)+IFERROR(MATCH(A266,$H$40:$AN$40,0),0)+IFERROR(MATCH(A266,$H$41:$AN$41,0),0)+IFERROR(MATCH(A266,$H$42:$AN$42,0),0)+IFERROR(MATCH(A266,$H$3:$AN$3,0),0)-5)/2</f>
        <v>3</v>
      </c>
      <c r="C266" s="1">
        <f t="shared" si="20"/>
        <v>34</v>
      </c>
      <c r="D266" s="1">
        <f t="shared" si="21"/>
        <v>-2800</v>
      </c>
      <c r="E266" s="1">
        <f t="shared" si="22"/>
        <v>600</v>
      </c>
    </row>
    <row r="267" spans="1:5" ht="15.5" customHeight="1" x14ac:dyDescent="0.25">
      <c r="A267" s="3" t="str">
        <f>IF(ids!A266&lt;&gt;"",ids!A266,"")</f>
        <v>advancedAvionics</v>
      </c>
      <c r="B267" s="1">
        <f t="shared" ref="B267:B300" si="23">(IFERROR(MATCH(A267,$H$4:$AN$4,0),0)+IFERROR(MATCH(A267,$H$5:$AN$5,0),0)+IFERROR(MATCH(A267,$H$6:$AN$6,0),0)+IFERROR(MATCH(A267,$H$7:$AN$7,0),0)+IFERROR(MATCH(A267,$H$8:$AN$8,0),0)+IFERROR(MATCH(A267,$H$9:$AN$9,0),0)+IFERROR(MATCH(A267,$H$10:$AN$10,0),0)+IFERROR(MATCH(A267,$H$11:$AN$11,0),0)+IFERROR(MATCH(A267,$H$12:$AN$12,0),0)+IFERROR(MATCH(A267,$H$13:$AN$13,0),0)+IFERROR(MATCH(A267,$H$14:$AN$14,0),0)+IFERROR(MATCH(A267,$H$15:$AN$15,0),0)+IFERROR(MATCH(A267,$H$16:$AN$16,0),0)+IFERROR(MATCH(A267,$H$17:$AN$17,0),0)+IFERROR(MATCH(A267,$H$18:$AN$18,0),0)+IFERROR(MATCH(A267,$H$19:$AN$19,0),0)+IFERROR(MATCH(A267,$H$20:$AN$20,0),0)+IFERROR(MATCH(A267,$H$21:$AN$21,0),0)+IFERROR(MATCH(A267,$H$22:$AN$22,0),0)+IFERROR(MATCH(A267,$H$23:$AN$23,0),0)+IFERROR(MATCH(A267,$H$24:$AN$24,0),0)+IFERROR(MATCH(A267,$H$25:$AN$25,0),0)+IFERROR(MATCH(A267,$H$26:$AN$26,0),0)+IFERROR(MATCH(A267,$H$27:$AN$27,0),0)+IFERROR(MATCH(A267,$H$28:$AN$28,0),0)+IFERROR(MATCH(A267,$H$29:$AN$29,0),0)+IFERROR(MATCH(A267,$H$30:$AN$30,0),0)+IFERROR(MATCH(A267,$H$31:$AN$31,0),0)+IFERROR(MATCH(A267,$H$32:$AN$32,0),0)+IFERROR(MATCH(A267,$H$33:$AN$33,0),0)+IFERROR(MATCH(A267,$H$34:$AN$34,0),0)+IFERROR(MATCH(A267,$H$35:$AN$35,0),0)+IFERROR(MATCH(A267,$H$36:$AN$36,0),0)+IFERROR(MATCH(A267,$H$37:$AN$37,0),0)+IFERROR(MATCH(A267,$H$38:$AN$38,0),0)+IFERROR(MATCH(A267,$H$39:$AN$39,0),0)+IFERROR(MATCH(A267,$H$40:$AN$40,0),0)+IFERROR(MATCH(A267,$H$41:$AN$41,0),0)+IFERROR(MATCH(A267,$H$42:$AN$42,0),0)+IFERROR(MATCH(A267,$H$3:$AN$3,0),0)-5)/2</f>
        <v>6</v>
      </c>
      <c r="C267" s="1">
        <f t="shared" ref="C267:C300" si="24">IFERROR(MATCH(A267,$I$3:$I$42,0),0)+IFERROR(MATCH(A267,$J$3:$J$42,0),0)+IFERROR(MATCH(A267,$K$3:$K$42,0),0)+IFERROR(MATCH(A267,$L$3:$L$42,0),0)+IFERROR(MATCH(A267,$M$3:$M$42,0),0)+IFERROR(MATCH(A267,$N$3:$N$42,0),0)+IFERROR(MATCH(A267,$O$3:$O$42,0),0)+IFERROR(MATCH(A267,$P$3:$P$42,0),0)+IFERROR(MATCH(A267,$Q$3:$Q$42,0),0)+IFERROR(MATCH(A267,$R$3:$R$42,0),0)+IFERROR(MATCH(A267,$S$3:$S$42,0),0)+IFERROR(MATCH(A267,$T$3:$T$42,0),0)+IFERROR(MATCH(A267,$U$3:$U$42,0),0)+IFERROR(MATCH(A267,$V$3:$V$42,0),0)+IFERROR(MATCH(A267,$W$3:$W$42,0),0)+IFERROR(MATCH(A267,$X$3:$X$42,0),0)+IFERROR(MATCH(A267,$Y$3:$Y$42,0),0)+IFERROR(MATCH(A267,$Z$3:$Z$42,0),0)+IFERROR(MATCH(A267,$AA$3:$AA$42,0),0)+IFERROR(MATCH(A267,$AB$3:$AB$42,0),0)+IFERROR(MATCH(A267,$AC$3:$AC$42,0),0)+IFERROR(MATCH(A267,$AD$3:$AD$42,0),0)+IFERROR(MATCH(A267,$AE$3:$AE$42,0),0)+IFERROR(MATCH(A267,$AF$3:$AF$42,0),0)+IFERROR(MATCH(A267,$AG$3:$AG$42,0),0)+IFERROR(MATCH(A267,$AH$3:$AH$42,0),0)+IFERROR(MATCH(A267,$AI$3:$AI$42,0),0)+IFERROR(MATCH(A267,$AJ$3:$AJ$42,0),0)+IFERROR(MATCH(A267,$AK$3:$AK$42,0),0)+IFERROR(MATCH(A267,$AL$3:$AL$42,0),0)+IFERROR(MATCH(A267,$AM$3:$AM$42,0),0)+IFERROR(MATCH(A267,$H$3:$H$42,0),0)</f>
        <v>34</v>
      </c>
      <c r="D267" s="1">
        <f t="shared" si="21"/>
        <v>-2200</v>
      </c>
      <c r="E267" s="1">
        <f t="shared" si="22"/>
        <v>600</v>
      </c>
    </row>
    <row r="268" spans="1:5" ht="15.5" customHeight="1" x14ac:dyDescent="0.25">
      <c r="A268" s="3" t="str">
        <f>IF(ids!A267&lt;&gt;"",ids!A267,"")</f>
        <v>landingFrames</v>
      </c>
      <c r="B268" s="1">
        <f t="shared" si="23"/>
        <v>7</v>
      </c>
      <c r="C268" s="1">
        <f t="shared" si="24"/>
        <v>26</v>
      </c>
      <c r="D268" s="1">
        <f t="shared" si="21"/>
        <v>-2000</v>
      </c>
      <c r="E268" s="1">
        <f t="shared" si="22"/>
        <v>1000</v>
      </c>
    </row>
    <row r="269" spans="1:5" ht="15.5" customHeight="1" x14ac:dyDescent="0.25">
      <c r="A269" s="3" t="str">
        <f>IF(ids!A268&lt;&gt;"",ids!A268,"")</f>
        <v>heavyDutyLandingFrames</v>
      </c>
      <c r="B269" s="1">
        <f t="shared" si="23"/>
        <v>8</v>
      </c>
      <c r="C269" s="1">
        <f t="shared" si="24"/>
        <v>26</v>
      </c>
      <c r="D269" s="1">
        <f t="shared" si="21"/>
        <v>-1800</v>
      </c>
      <c r="E269" s="1">
        <f t="shared" si="22"/>
        <v>1000</v>
      </c>
    </row>
    <row r="270" spans="1:5" ht="15.5" customHeight="1" x14ac:dyDescent="0.25">
      <c r="A270" s="3" t="str">
        <f>IF(ids!A269&lt;&gt;"",ids!A269,"")</f>
        <v>antennaArrays</v>
      </c>
      <c r="B270" s="1">
        <f t="shared" si="23"/>
        <v>4</v>
      </c>
      <c r="C270" s="1">
        <f t="shared" si="24"/>
        <v>32</v>
      </c>
      <c r="D270" s="1">
        <f t="shared" si="21"/>
        <v>-2600</v>
      </c>
      <c r="E270" s="1">
        <f t="shared" si="22"/>
        <v>700</v>
      </c>
    </row>
    <row r="271" spans="1:5" ht="15.5" customHeight="1" x14ac:dyDescent="0.25">
      <c r="A271" s="3" t="str">
        <f>IF(ids!A270&lt;&gt;"",ids!A270,"")</f>
        <v>parabolicAntennas</v>
      </c>
      <c r="B271" s="1">
        <f t="shared" si="23"/>
        <v>5</v>
      </c>
      <c r="C271" s="1">
        <f t="shared" si="24"/>
        <v>32</v>
      </c>
      <c r="D271" s="1">
        <f t="shared" si="21"/>
        <v>-2400</v>
      </c>
      <c r="E271" s="1">
        <f t="shared" si="22"/>
        <v>700</v>
      </c>
    </row>
    <row r="272" spans="1:5" ht="15.5" customHeight="1" x14ac:dyDescent="0.25">
      <c r="A272" s="3" t="str">
        <f>IF(ids!A271&lt;&gt;"",ids!A271,"")</f>
        <v>fairings</v>
      </c>
      <c r="B272" s="1">
        <f t="shared" si="23"/>
        <v>4</v>
      </c>
      <c r="C272" s="1">
        <f t="shared" si="24"/>
        <v>19</v>
      </c>
      <c r="D272" s="1">
        <f t="shared" si="21"/>
        <v>-2600</v>
      </c>
      <c r="E272" s="1">
        <f t="shared" si="22"/>
        <v>1350</v>
      </c>
    </row>
    <row r="273" spans="1:5" ht="15.5" customHeight="1" x14ac:dyDescent="0.25">
      <c r="A273" s="3" t="str">
        <f>IF(ids!A272&lt;&gt;"",ids!A272,"")</f>
        <v>adapters</v>
      </c>
      <c r="B273" s="1">
        <f t="shared" si="23"/>
        <v>5</v>
      </c>
      <c r="C273" s="1">
        <f t="shared" si="24"/>
        <v>19</v>
      </c>
      <c r="D273" s="1">
        <f t="shared" si="21"/>
        <v>-2400</v>
      </c>
      <c r="E273" s="1">
        <f t="shared" si="22"/>
        <v>1350</v>
      </c>
    </row>
    <row r="274" spans="1:5" ht="15.5" customHeight="1" x14ac:dyDescent="0.25">
      <c r="A274" s="3" t="str">
        <f>IF(ids!A273&lt;&gt;"",ids!A273,"")</f>
        <v>noseCones</v>
      </c>
      <c r="B274" s="1">
        <f t="shared" si="23"/>
        <v>6</v>
      </c>
      <c r="C274" s="1">
        <f t="shared" si="24"/>
        <v>19</v>
      </c>
      <c r="D274" s="1">
        <f t="shared" si="21"/>
        <v>-2200</v>
      </c>
      <c r="E274" s="1">
        <f t="shared" si="22"/>
        <v>1350</v>
      </c>
    </row>
    <row r="275" spans="1:5" ht="15.5" customHeight="1" x14ac:dyDescent="0.25">
      <c r="A275" s="3" t="str">
        <f>IF(ids!A274&lt;&gt;"",ids!A274,"")</f>
        <v>primitiveProbes</v>
      </c>
      <c r="B275" s="1">
        <f t="shared" si="23"/>
        <v>3</v>
      </c>
      <c r="C275" s="1">
        <f t="shared" si="24"/>
        <v>33</v>
      </c>
      <c r="D275" s="1">
        <f t="shared" si="21"/>
        <v>-2800</v>
      </c>
      <c r="E275" s="1">
        <f t="shared" si="22"/>
        <v>650</v>
      </c>
    </row>
    <row r="276" spans="1:5" ht="15.5" customHeight="1" x14ac:dyDescent="0.25">
      <c r="A276" s="3" t="str">
        <f>IF(ids!A275&lt;&gt;"",ids!A275,"")</f>
        <v/>
      </c>
      <c r="B276" s="1">
        <f t="shared" si="23"/>
        <v>-2.5</v>
      </c>
      <c r="C276" s="1">
        <f t="shared" si="24"/>
        <v>0</v>
      </c>
      <c r="D276" s="1">
        <f t="shared" si="21"/>
        <v>-3900</v>
      </c>
      <c r="E276" s="1">
        <f t="shared" si="22"/>
        <v>2300</v>
      </c>
    </row>
    <row r="277" spans="1:5" ht="15.5" customHeight="1" x14ac:dyDescent="0.25">
      <c r="A277" s="3" t="str">
        <f>IF(ids!A276&lt;&gt;"",ids!A276,"")</f>
        <v/>
      </c>
      <c r="B277" s="1">
        <f t="shared" si="23"/>
        <v>-2.5</v>
      </c>
      <c r="C277" s="1">
        <f t="shared" si="24"/>
        <v>0</v>
      </c>
      <c r="D277" s="1">
        <f t="shared" si="21"/>
        <v>-3900</v>
      </c>
      <c r="E277" s="1">
        <f t="shared" si="22"/>
        <v>2300</v>
      </c>
    </row>
    <row r="278" spans="1:5" ht="15.5" customHeight="1" x14ac:dyDescent="0.25">
      <c r="A278" s="3" t="str">
        <f>IF(ids!A277&lt;&gt;"",ids!A277,"")</f>
        <v/>
      </c>
      <c r="B278" s="1">
        <f t="shared" si="23"/>
        <v>-2.5</v>
      </c>
      <c r="C278" s="1">
        <f t="shared" si="24"/>
        <v>0</v>
      </c>
      <c r="D278" s="1">
        <f t="shared" si="21"/>
        <v>-3900</v>
      </c>
      <c r="E278" s="1">
        <f t="shared" si="22"/>
        <v>2300</v>
      </c>
    </row>
    <row r="279" spans="1:5" ht="15.5" customHeight="1" x14ac:dyDescent="0.25">
      <c r="A279" s="3" t="str">
        <f>IF(ids!A278&lt;&gt;"",ids!A278,"")</f>
        <v/>
      </c>
      <c r="B279" s="1">
        <f t="shared" si="23"/>
        <v>-2.5</v>
      </c>
      <c r="C279" s="1">
        <f t="shared" si="24"/>
        <v>0</v>
      </c>
      <c r="D279" s="1">
        <f t="shared" si="21"/>
        <v>-3900</v>
      </c>
      <c r="E279" s="1">
        <f t="shared" si="22"/>
        <v>2300</v>
      </c>
    </row>
    <row r="280" spans="1:5" ht="15.5" customHeight="1" x14ac:dyDescent="0.25">
      <c r="A280" s="3" t="str">
        <f>IF(ids!A279&lt;&gt;"",ids!A279,"")</f>
        <v/>
      </c>
      <c r="B280" s="1">
        <f t="shared" si="23"/>
        <v>-2.5</v>
      </c>
      <c r="C280" s="1">
        <f t="shared" si="24"/>
        <v>0</v>
      </c>
      <c r="D280" s="1">
        <f t="shared" si="21"/>
        <v>-3900</v>
      </c>
      <c r="E280" s="1">
        <f t="shared" si="22"/>
        <v>2300</v>
      </c>
    </row>
    <row r="281" spans="1:5" ht="15.5" customHeight="1" x14ac:dyDescent="0.25">
      <c r="A281" s="3" t="str">
        <f>IF(ids!A280&lt;&gt;"",ids!A280,"")</f>
        <v/>
      </c>
      <c r="B281" s="1">
        <f t="shared" si="23"/>
        <v>-2.5</v>
      </c>
      <c r="C281" s="1">
        <f t="shared" si="24"/>
        <v>0</v>
      </c>
      <c r="D281" s="1">
        <f t="shared" si="21"/>
        <v>-3900</v>
      </c>
      <c r="E281" s="1">
        <f t="shared" si="22"/>
        <v>2300</v>
      </c>
    </row>
    <row r="282" spans="1:5" ht="15.5" customHeight="1" x14ac:dyDescent="0.25">
      <c r="A282" s="3" t="str">
        <f>IF(ids!A281&lt;&gt;"",ids!A281,"")</f>
        <v/>
      </c>
      <c r="B282" s="1">
        <f t="shared" si="23"/>
        <v>-2.5</v>
      </c>
      <c r="C282" s="1">
        <f t="shared" si="24"/>
        <v>0</v>
      </c>
      <c r="D282" s="1">
        <f t="shared" si="21"/>
        <v>-3900</v>
      </c>
      <c r="E282" s="1">
        <f t="shared" si="22"/>
        <v>2300</v>
      </c>
    </row>
    <row r="283" spans="1:5" ht="15.5" customHeight="1" x14ac:dyDescent="0.25">
      <c r="A283" s="3" t="str">
        <f>IF(ids!A282&lt;&gt;"",ids!A282,"")</f>
        <v/>
      </c>
      <c r="B283" s="1">
        <f t="shared" si="23"/>
        <v>-2.5</v>
      </c>
      <c r="C283" s="1">
        <f t="shared" si="24"/>
        <v>0</v>
      </c>
      <c r="D283" s="1">
        <f t="shared" si="21"/>
        <v>-3900</v>
      </c>
      <c r="E283" s="1">
        <f t="shared" si="22"/>
        <v>2300</v>
      </c>
    </row>
    <row r="284" spans="1:5" ht="15.5" customHeight="1" x14ac:dyDescent="0.25">
      <c r="A284" s="3" t="str">
        <f>IF(ids!A283&lt;&gt;"",ids!A283,"")</f>
        <v/>
      </c>
      <c r="B284" s="1">
        <f t="shared" si="23"/>
        <v>-2.5</v>
      </c>
      <c r="C284" s="1">
        <f t="shared" si="24"/>
        <v>0</v>
      </c>
      <c r="D284" s="1">
        <f t="shared" si="21"/>
        <v>-3900</v>
      </c>
      <c r="E284" s="1">
        <f t="shared" si="22"/>
        <v>2300</v>
      </c>
    </row>
    <row r="285" spans="1:5" ht="15.5" customHeight="1" x14ac:dyDescent="0.25">
      <c r="A285" s="3" t="str">
        <f>IF(ids!A284&lt;&gt;"",ids!A284,"")</f>
        <v/>
      </c>
      <c r="B285" s="1">
        <f t="shared" si="23"/>
        <v>-2.5</v>
      </c>
      <c r="C285" s="1">
        <f t="shared" si="24"/>
        <v>0</v>
      </c>
      <c r="D285" s="1">
        <f t="shared" si="21"/>
        <v>-3900</v>
      </c>
      <c r="E285" s="1">
        <f t="shared" si="22"/>
        <v>2300</v>
      </c>
    </row>
    <row r="286" spans="1:5" ht="15.5" customHeight="1" x14ac:dyDescent="0.25">
      <c r="A286" s="3" t="str">
        <f>IF(ids!A285&lt;&gt;"",ids!A285,"")</f>
        <v/>
      </c>
      <c r="B286" s="1">
        <f t="shared" si="23"/>
        <v>-2.5</v>
      </c>
      <c r="C286" s="1">
        <f t="shared" si="24"/>
        <v>0</v>
      </c>
      <c r="D286" s="1">
        <f t="shared" si="21"/>
        <v>-3900</v>
      </c>
      <c r="E286" s="1">
        <f t="shared" si="22"/>
        <v>2300</v>
      </c>
    </row>
    <row r="287" spans="1:5" ht="15.5" customHeight="1" x14ac:dyDescent="0.25">
      <c r="A287" s="3" t="str">
        <f>IF(ids!A286&lt;&gt;"",ids!A286,"")</f>
        <v/>
      </c>
      <c r="B287" s="1">
        <f t="shared" si="23"/>
        <v>-2.5</v>
      </c>
      <c r="C287" s="1">
        <f t="shared" si="24"/>
        <v>0</v>
      </c>
      <c r="D287" s="1">
        <f t="shared" si="21"/>
        <v>-3900</v>
      </c>
      <c r="E287" s="1">
        <f t="shared" si="22"/>
        <v>2300</v>
      </c>
    </row>
    <row r="288" spans="1:5" ht="15.5" customHeight="1" x14ac:dyDescent="0.25">
      <c r="A288" s="3" t="str">
        <f>IF(ids!A287&lt;&gt;"",ids!A287,"")</f>
        <v/>
      </c>
      <c r="B288" s="1">
        <f t="shared" si="23"/>
        <v>-2.5</v>
      </c>
      <c r="C288" s="1">
        <f t="shared" si="24"/>
        <v>0</v>
      </c>
      <c r="D288" s="1">
        <f t="shared" si="21"/>
        <v>-3900</v>
      </c>
      <c r="E288" s="1">
        <f t="shared" si="22"/>
        <v>2300</v>
      </c>
    </row>
    <row r="289" spans="1:5" ht="15.5" customHeight="1" x14ac:dyDescent="0.25">
      <c r="A289" s="3" t="str">
        <f>IF(ids!A288&lt;&gt;"",ids!A288,"")</f>
        <v/>
      </c>
      <c r="B289" s="1">
        <f t="shared" si="23"/>
        <v>-2.5</v>
      </c>
      <c r="C289" s="1">
        <f t="shared" si="24"/>
        <v>0</v>
      </c>
      <c r="D289" s="1">
        <f t="shared" si="21"/>
        <v>-3900</v>
      </c>
      <c r="E289" s="1">
        <f t="shared" si="22"/>
        <v>2300</v>
      </c>
    </row>
    <row r="290" spans="1:5" ht="15.5" customHeight="1" x14ac:dyDescent="0.25">
      <c r="A290" s="3" t="str">
        <f>IF(ids!A289&lt;&gt;"",ids!A289,"")</f>
        <v/>
      </c>
      <c r="B290" s="1">
        <f t="shared" si="23"/>
        <v>-2.5</v>
      </c>
      <c r="C290" s="1">
        <f t="shared" si="24"/>
        <v>0</v>
      </c>
      <c r="D290" s="1">
        <f t="shared" si="21"/>
        <v>-3900</v>
      </c>
      <c r="E290" s="1">
        <f t="shared" si="22"/>
        <v>2300</v>
      </c>
    </row>
    <row r="291" spans="1:5" ht="15.5" customHeight="1" x14ac:dyDescent="0.25">
      <c r="A291" s="3" t="str">
        <f>IF(ids!A290&lt;&gt;"",ids!A290,"")</f>
        <v/>
      </c>
      <c r="B291" s="1">
        <f t="shared" si="23"/>
        <v>-2.5</v>
      </c>
      <c r="C291" s="1">
        <f t="shared" si="24"/>
        <v>0</v>
      </c>
      <c r="D291" s="1">
        <f t="shared" si="21"/>
        <v>-3900</v>
      </c>
      <c r="E291" s="1">
        <f t="shared" si="22"/>
        <v>2300</v>
      </c>
    </row>
    <row r="292" spans="1:5" ht="15.5" customHeight="1" x14ac:dyDescent="0.25">
      <c r="A292" s="3" t="str">
        <f>IF(ids!A291&lt;&gt;"",ids!A291,"")</f>
        <v/>
      </c>
      <c r="B292" s="1">
        <f t="shared" si="23"/>
        <v>-2.5</v>
      </c>
      <c r="C292" s="1">
        <f t="shared" si="24"/>
        <v>0</v>
      </c>
      <c r="D292" s="1">
        <f t="shared" si="21"/>
        <v>-3900</v>
      </c>
      <c r="E292" s="1">
        <f t="shared" si="22"/>
        <v>2300</v>
      </c>
    </row>
    <row r="293" spans="1:5" ht="15.5" customHeight="1" x14ac:dyDescent="0.25">
      <c r="A293" s="3" t="str">
        <f>IF(ids!A292&lt;&gt;"",ids!A292,"")</f>
        <v/>
      </c>
      <c r="B293" s="1">
        <f t="shared" si="23"/>
        <v>-2.5</v>
      </c>
      <c r="C293" s="1">
        <f t="shared" si="24"/>
        <v>0</v>
      </c>
      <c r="D293" s="1">
        <f t="shared" si="21"/>
        <v>-3900</v>
      </c>
      <c r="E293" s="1">
        <f t="shared" si="22"/>
        <v>2300</v>
      </c>
    </row>
    <row r="294" spans="1:5" ht="15.5" customHeight="1" x14ac:dyDescent="0.25">
      <c r="A294" s="3" t="str">
        <f>IF(ids!A293&lt;&gt;"",ids!A293,"")</f>
        <v/>
      </c>
      <c r="B294" s="1">
        <f t="shared" si="23"/>
        <v>-2.5</v>
      </c>
      <c r="C294" s="1">
        <f t="shared" si="24"/>
        <v>0</v>
      </c>
      <c r="D294" s="1">
        <f t="shared" si="21"/>
        <v>-3900</v>
      </c>
      <c r="E294" s="1">
        <f t="shared" si="22"/>
        <v>2300</v>
      </c>
    </row>
    <row r="295" spans="1:5" ht="15.5" customHeight="1" x14ac:dyDescent="0.25">
      <c r="A295" s="3" t="str">
        <f>IF(ids!A294&lt;&gt;"",ids!A294,"")</f>
        <v/>
      </c>
      <c r="B295" s="1">
        <f t="shared" si="23"/>
        <v>-2.5</v>
      </c>
      <c r="C295" s="1">
        <f t="shared" si="24"/>
        <v>0</v>
      </c>
      <c r="D295" s="1">
        <f t="shared" si="21"/>
        <v>-3900</v>
      </c>
      <c r="E295" s="1">
        <f t="shared" si="22"/>
        <v>2300</v>
      </c>
    </row>
    <row r="296" spans="1:5" ht="15.5" customHeight="1" x14ac:dyDescent="0.25">
      <c r="A296" s="3" t="str">
        <f>IF(ids!A295&lt;&gt;"",ids!A295,"")</f>
        <v/>
      </c>
      <c r="B296" s="1">
        <f t="shared" si="23"/>
        <v>-2.5</v>
      </c>
      <c r="C296" s="1">
        <f t="shared" si="24"/>
        <v>0</v>
      </c>
      <c r="D296" s="1">
        <f t="shared" si="21"/>
        <v>-3900</v>
      </c>
      <c r="E296" s="1">
        <f t="shared" si="22"/>
        <v>2300</v>
      </c>
    </row>
    <row r="297" spans="1:5" ht="15.5" customHeight="1" x14ac:dyDescent="0.25">
      <c r="A297" s="3" t="str">
        <f>IF(ids!A296&lt;&gt;"",ids!A296,"")</f>
        <v/>
      </c>
      <c r="B297" s="1">
        <f t="shared" si="23"/>
        <v>-2.5</v>
      </c>
      <c r="C297" s="1">
        <f t="shared" si="24"/>
        <v>0</v>
      </c>
      <c r="D297" s="1">
        <f t="shared" si="21"/>
        <v>-3900</v>
      </c>
      <c r="E297" s="1">
        <f t="shared" si="22"/>
        <v>2300</v>
      </c>
    </row>
    <row r="298" spans="1:5" ht="15.5" customHeight="1" x14ac:dyDescent="0.25">
      <c r="A298" s="3" t="str">
        <f>IF(ids!A297&lt;&gt;"",ids!A297,"")</f>
        <v/>
      </c>
      <c r="B298" s="1">
        <f t="shared" si="23"/>
        <v>-2.5</v>
      </c>
      <c r="C298" s="1">
        <f t="shared" si="24"/>
        <v>0</v>
      </c>
      <c r="D298" s="1">
        <f t="shared" si="21"/>
        <v>-3900</v>
      </c>
      <c r="E298" s="1">
        <f t="shared" si="22"/>
        <v>2300</v>
      </c>
    </row>
    <row r="299" spans="1:5" ht="15.5" customHeight="1" x14ac:dyDescent="0.25">
      <c r="A299" s="3" t="str">
        <f>IF(ids!A298&lt;&gt;"",ids!A298,"")</f>
        <v/>
      </c>
      <c r="B299" s="1">
        <f t="shared" si="23"/>
        <v>-2.5</v>
      </c>
      <c r="C299" s="1">
        <f t="shared" si="24"/>
        <v>0</v>
      </c>
      <c r="D299" s="1">
        <f t="shared" si="21"/>
        <v>-3900</v>
      </c>
      <c r="E299" s="1">
        <f t="shared" si="22"/>
        <v>2300</v>
      </c>
    </row>
    <row r="300" spans="1:5" ht="15.5" customHeight="1" x14ac:dyDescent="0.25">
      <c r="A300" s="3" t="str">
        <f>IF(ids!A299&lt;&gt;"",ids!A299,"")</f>
        <v/>
      </c>
      <c r="B300" s="1">
        <f t="shared" si="23"/>
        <v>-2.5</v>
      </c>
      <c r="C300" s="1">
        <f t="shared" si="24"/>
        <v>0</v>
      </c>
      <c r="D300" s="1">
        <f t="shared" si="21"/>
        <v>-3900</v>
      </c>
      <c r="E300" s="1">
        <f t="shared" si="22"/>
        <v>2300</v>
      </c>
    </row>
    <row r="301" spans="1:5" ht="15.5" customHeight="1" x14ac:dyDescent="0.25"/>
    <row r="302" spans="1:5" ht="15.5" customHeight="1" x14ac:dyDescent="0.25"/>
    <row r="303" spans="1:5" ht="15.5" customHeight="1" x14ac:dyDescent="0.25"/>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4733C-ECD0-47D7-8788-A6CB92633B9B}">
  <dimension ref="A1:O300"/>
  <sheetViews>
    <sheetView tabSelected="1" zoomScale="80" zoomScaleNormal="80" workbookViewId="0">
      <pane xSplit="1" ySplit="2" topLeftCell="B45" activePane="bottomRight" state="frozen"/>
      <selection pane="topRight" activeCell="B1" sqref="B1"/>
      <selection pane="bottomLeft" activeCell="A3" sqref="A3"/>
      <selection pane="bottomRight" activeCell="D74" sqref="D74"/>
    </sheetView>
  </sheetViews>
  <sheetFormatPr defaultRowHeight="14.5" x14ac:dyDescent="0.35"/>
  <cols>
    <col min="1" max="1" width="24.7265625" customWidth="1"/>
    <col min="2" max="2" width="6.08984375" customWidth="1"/>
    <col min="3" max="3" width="6.54296875" customWidth="1"/>
    <col min="4" max="4" width="36.08984375" customWidth="1"/>
    <col min="5" max="5" width="44.54296875" customWidth="1"/>
    <col min="6" max="6" width="13.90625" bestFit="1" customWidth="1"/>
    <col min="7" max="7" width="25.6328125" customWidth="1"/>
    <col min="8" max="8" width="19.08984375" customWidth="1"/>
    <col min="9" max="10" width="11.81640625" customWidth="1"/>
    <col min="11" max="11" width="19.08984375" customWidth="1"/>
    <col min="12" max="13" width="11.81640625" customWidth="1"/>
    <col min="14" max="14" width="17.90625" customWidth="1"/>
    <col min="15" max="15" width="87.26953125" customWidth="1"/>
  </cols>
  <sheetData>
    <row r="1" spans="1:15" x14ac:dyDescent="0.35">
      <c r="A1" t="s">
        <v>282</v>
      </c>
      <c r="B1" s="39"/>
      <c r="C1" s="39"/>
      <c r="H1" s="38" t="s">
        <v>280</v>
      </c>
      <c r="I1" s="38"/>
      <c r="J1" s="38"/>
      <c r="K1" s="38" t="s">
        <v>281</v>
      </c>
      <c r="L1" s="38"/>
      <c r="M1" s="38"/>
    </row>
    <row r="2" spans="1:15" x14ac:dyDescent="0.35">
      <c r="A2" t="s">
        <v>277</v>
      </c>
      <c r="B2" t="s">
        <v>115</v>
      </c>
      <c r="C2" t="s">
        <v>116</v>
      </c>
      <c r="D2" t="s">
        <v>278</v>
      </c>
      <c r="E2" t="s">
        <v>279</v>
      </c>
      <c r="F2" t="s">
        <v>391</v>
      </c>
      <c r="G2" t="s">
        <v>323</v>
      </c>
      <c r="H2" t="s">
        <v>284</v>
      </c>
      <c r="I2" t="s">
        <v>286</v>
      </c>
      <c r="J2" t="s">
        <v>287</v>
      </c>
      <c r="K2" t="s">
        <v>285</v>
      </c>
      <c r="L2" t="s">
        <v>288</v>
      </c>
      <c r="M2" t="s">
        <v>289</v>
      </c>
      <c r="N2" t="s">
        <v>326</v>
      </c>
      <c r="O2" t="s">
        <v>320</v>
      </c>
    </row>
    <row r="3" spans="1:15" x14ac:dyDescent="0.35">
      <c r="A3" t="str">
        <f>IF(ids!A2&lt;&gt;"",ids!A2,"")</f>
        <v>deprecated</v>
      </c>
      <c r="B3">
        <f>VLOOKUP(Table1[[#This Row],[id]],Outline!$A$3:$C$300,2,FALSE)</f>
        <v>-2</v>
      </c>
      <c r="C3">
        <f>VLOOKUP(Table1[[#This Row],[id]],Outline!$A$3:$C$300,3,FALSE)</f>
        <v>23</v>
      </c>
      <c r="D3" t="s">
        <v>295</v>
      </c>
      <c r="E3" t="s">
        <v>296</v>
      </c>
      <c r="F3" s="31" t="s">
        <v>394</v>
      </c>
      <c r="H3" t="s">
        <v>0</v>
      </c>
      <c r="I3" t="s">
        <v>290</v>
      </c>
      <c r="J3" t="s">
        <v>291</v>
      </c>
      <c r="N3" t="s">
        <v>321</v>
      </c>
      <c r="O3" s="2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deprecated
    tier = -2
    title = #LOC_KTT_deprecated_Title // Deprecated
    description = #LOC_KTT_deprecated_Description // These are parts that don't quite fit in.
    cost = 10001
    hideEmpty = True
    nodeName = ktt_deprecated
    anyToUnlock = False
    icon = KiwiTechTree/Icons/ktt_icon_deprecated
    pos = -3800,1150,0
    scale = 0.6
    Parent
    {
        parentID = start
        lineFrom = LEFT
        lineTo = RIGHT
    }
}</v>
      </c>
    </row>
    <row r="4" spans="1:15" x14ac:dyDescent="0.35">
      <c r="A4" t="str">
        <f>IF(ids!A3&lt;&gt;"",ids!A3,"")</f>
        <v>generalLaunchPad</v>
      </c>
      <c r="B4">
        <f>VLOOKUP(Table1[[#This Row],[id]],Outline!$A$3:$C$300,2,FALSE)</f>
        <v>-1</v>
      </c>
      <c r="C4">
        <f>VLOOKUP(Table1[[#This Row],[id]],Outline!$A$3:$C$300,3,FALSE)</f>
        <v>17</v>
      </c>
      <c r="D4" t="s">
        <v>297</v>
      </c>
      <c r="E4" t="s">
        <v>312</v>
      </c>
      <c r="F4" s="31" t="s">
        <v>394</v>
      </c>
      <c r="G4" t="s">
        <v>317</v>
      </c>
      <c r="H4" t="s">
        <v>0</v>
      </c>
      <c r="I4" t="s">
        <v>290</v>
      </c>
      <c r="J4" t="s">
        <v>291</v>
      </c>
      <c r="N4" t="s">
        <v>319</v>
      </c>
      <c r="O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RDNode:NEEDS[ModularLaunchPads]
{
    id = generalLaunchPad
    tier = -1
    title = #LOC_KTT_generalLaunchPad_Title // General Launch Bases
    description = #LOC_KTT_generalLaunchPad_Description // Modular Launch Pads General Launch Base parts.
    cost = 15
    hideEmpty = True
    nodeName = ktt_generalLaunchPad
    anyToUnlock = False
    icon = RDicon_rocketry-heavy
    pos = -3600,1450,0
    scale = 0.6
    Parent
    {
        parentID = start
        lineFrom = LEFT
        lineTo = RIGHT
    }
}</v>
      </c>
    </row>
    <row r="5" spans="1:15" x14ac:dyDescent="0.35">
      <c r="A5" t="str">
        <f>IF(ids!A4&lt;&gt;"",ids!A4,"")</f>
        <v>launchPlates</v>
      </c>
      <c r="B5">
        <f>VLOOKUP(Table1[[#This Row],[id]],Outline!$A$3:$C$300,2,FALSE)</f>
        <v>-1</v>
      </c>
      <c r="C5">
        <f>VLOOKUP(Table1[[#This Row],[id]],Outline!$A$3:$C$300,3,FALSE)</f>
        <v>19</v>
      </c>
      <c r="D5" t="s">
        <v>298</v>
      </c>
      <c r="E5" t="s">
        <v>311</v>
      </c>
      <c r="F5" s="31" t="s">
        <v>394</v>
      </c>
      <c r="G5" t="s">
        <v>316</v>
      </c>
      <c r="H5" t="s">
        <v>0</v>
      </c>
      <c r="I5" t="s">
        <v>290</v>
      </c>
      <c r="J5" t="s">
        <v>291</v>
      </c>
      <c r="N5" t="s">
        <v>319</v>
      </c>
      <c r="O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RDNode:NEEDS[ModularLaunchPads]
{
    id = launchPlates
    tier = -1
    title = #LOC_KTT_launchPlates_Title // Launch Plates
    description = #LOC_KTT_launchPlates_Description // Modular Launch Pads Launch Plate parts.
    cost = 15
    hideEmpty = True
    nodeName = ktt_launchPlates
    anyToUnlock = False
    icon = RDicon_rocketry-general
    pos = -3600,1350,0
    scale = 0.6
    Parent
    {
        parentID = start
        lineFrom = LEFT
        lineTo = RIGHT
    }
}</v>
      </c>
    </row>
    <row r="6" spans="1:15" x14ac:dyDescent="0.35">
      <c r="A6" t="str">
        <f>IF(ids!A5&lt;&gt;"",ids!A5,"")</f>
        <v>launchStands</v>
      </c>
      <c r="B6">
        <f>VLOOKUP(Table1[[#This Row],[id]],Outline!$A$3:$C$300,2,FALSE)</f>
        <v>-1</v>
      </c>
      <c r="C6">
        <f>VLOOKUP(Table1[[#This Row],[id]],Outline!$A$3:$C$300,3,FALSE)</f>
        <v>21</v>
      </c>
      <c r="D6" t="s">
        <v>299</v>
      </c>
      <c r="E6" t="s">
        <v>310</v>
      </c>
      <c r="F6" s="31" t="s">
        <v>394</v>
      </c>
      <c r="G6" t="s">
        <v>316</v>
      </c>
      <c r="H6" t="s">
        <v>0</v>
      </c>
      <c r="I6" t="s">
        <v>290</v>
      </c>
      <c r="J6" t="s">
        <v>291</v>
      </c>
      <c r="N6" t="s">
        <v>319</v>
      </c>
      <c r="O6" s="2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RDNode:NEEDS[ModularLaunchPads]
{
    id = launchStands
    tier = -1
    title = #LOC_KTT_launchStands_Title // Launch Stands
    description = #LOC_KTT_launchStands_Description // Modular Launch Pads Launch Stand parts.
    cost = 15
    hideEmpty = True
    nodeName = ktt_launchStands
    anyToUnlock = False
    icon = RDicon_rocketry-general
    pos = -3600,1250,0
    scale = 0.6
    Parent
    {
        parentID = start
        lineFrom = LEFT
        lineTo = RIGHT
    }
}</v>
      </c>
    </row>
    <row r="7" spans="1:15" x14ac:dyDescent="0.35">
      <c r="A7" t="str">
        <f>IF(ids!A6&lt;&gt;"",ids!A6,"")</f>
        <v>soyuzLaunchBase</v>
      </c>
      <c r="B7">
        <f>VLOOKUP(Table1[[#This Row],[id]],Outline!$A$3:$C$300,2,FALSE)</f>
        <v>-1</v>
      </c>
      <c r="C7">
        <f>VLOOKUP(Table1[[#This Row],[id]],Outline!$A$3:$C$300,3,FALSE)</f>
        <v>25</v>
      </c>
      <c r="D7" t="s">
        <v>308</v>
      </c>
      <c r="E7" t="s">
        <v>313</v>
      </c>
      <c r="F7" s="31" t="s">
        <v>394</v>
      </c>
      <c r="G7" t="s">
        <v>317</v>
      </c>
      <c r="H7" t="s">
        <v>0</v>
      </c>
      <c r="I7" t="s">
        <v>290</v>
      </c>
      <c r="J7" t="s">
        <v>291</v>
      </c>
      <c r="N7" t="s">
        <v>319</v>
      </c>
      <c r="O7" s="2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RDNode:NEEDS[ModularLaunchPads]
{
    id = soyuzLaunchBase
    tier = -1
    title = #LOC_KTT_soyuzLaunchBase_Title // Soyuz Launch Base
    description = #LOC_KTT_soyuzLaunchBase_Description // Modular Launch Pads Soyuz Launch Base parts.
    cost = 15
    hideEmpty = True
    nodeName = ktt_soyuzLaunchBase
    anyToUnlock = False
    icon = RDicon_rocketry-heavy
    pos = -3600,1050,0
    scale = 0.6
    Parent
    {
        parentID = start
        lineFrom = LEFT
        lineTo = RIGHT
    }
}</v>
      </c>
    </row>
    <row r="8" spans="1:15" x14ac:dyDescent="0.35">
      <c r="A8" t="str">
        <f>IF(ids!A7&lt;&gt;"",ids!A7,"")</f>
        <v>saturnLaunchPad</v>
      </c>
      <c r="B8">
        <f>VLOOKUP(Table1[[#This Row],[id]],Outline!$A$3:$C$300,2,FALSE)</f>
        <v>-1</v>
      </c>
      <c r="C8">
        <f>VLOOKUP(Table1[[#This Row],[id]],Outline!$A$3:$C$300,3,FALSE)</f>
        <v>27</v>
      </c>
      <c r="D8" t="s">
        <v>307</v>
      </c>
      <c r="E8" t="s">
        <v>314</v>
      </c>
      <c r="F8" s="31" t="s">
        <v>394</v>
      </c>
      <c r="G8" t="s">
        <v>318</v>
      </c>
      <c r="H8" t="s">
        <v>0</v>
      </c>
      <c r="I8" t="s">
        <v>290</v>
      </c>
      <c r="J8" t="s">
        <v>291</v>
      </c>
      <c r="N8" t="s">
        <v>319</v>
      </c>
      <c r="O8" s="2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RDNode:NEEDS[ModularLaunchPads]
{
    id = saturnLaunchPad
    tier = -1
    title = #LOC_KTT_saturnLaunchPad_Title // Saturn Launch Pad
    description = #LOC_KTT_saturnLaunchPad_Description // Modular Launch Pads Saturn Mobile Launcher parts.
    cost = 15
    hideEmpty = True
    nodeName = ktt_saturnLaunchPad
    anyToUnlock = False
    icon = RDicon_rocketry-veryHeavy
    pos = -3600,950,0
    scale = 0.6
    Parent
    {
        parentID = start
        lineFrom = LEFT
        lineTo = RIGHT
    }
}</v>
      </c>
    </row>
    <row r="9" spans="1:15" x14ac:dyDescent="0.35">
      <c r="A9" t="str">
        <f>IF(ids!A8&lt;&gt;"",ids!A8,"")</f>
        <v>shuttleLaunchPad</v>
      </c>
      <c r="B9">
        <f>VLOOKUP(Table1[[#This Row],[id]],Outline!$A$3:$C$300,2,FALSE)</f>
        <v>-1</v>
      </c>
      <c r="C9">
        <f>VLOOKUP(Table1[[#This Row],[id]],Outline!$A$3:$C$300,3,FALSE)</f>
        <v>29</v>
      </c>
      <c r="D9" t="s">
        <v>309</v>
      </c>
      <c r="E9" t="s">
        <v>315</v>
      </c>
      <c r="F9" s="31" t="s">
        <v>394</v>
      </c>
      <c r="G9" t="s">
        <v>318</v>
      </c>
      <c r="H9" t="s">
        <v>0</v>
      </c>
      <c r="I9" t="s">
        <v>290</v>
      </c>
      <c r="J9" t="s">
        <v>291</v>
      </c>
      <c r="N9" t="s">
        <v>319</v>
      </c>
      <c r="O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RDNode:NEEDS[ModularLaunchPads]
{
    id = shuttleLaunchPad
    tier = -1
    title = #LOC_KTT_shuttleLaunchPad_Title // Shuttle Launch Pad
    description = #LOC_KTT_shuttleLaunchPad_Description // Modular Launch Pads Space Shuttle launcher parts.
    cost = 15
    hideEmpty = True
    nodeName = ktt_shuttleLaunchPad
    anyToUnlock = False
    icon = RDicon_rocketry-veryHeavy
    pos = -3600,850,0
    scale = 0.6
    Parent
    {
        parentID = start
        lineFrom = LEFT
        lineTo = RIGHT
    }
}</v>
      </c>
    </row>
    <row r="10" spans="1:15" x14ac:dyDescent="0.35">
      <c r="A10" s="26" t="str">
        <f>IF(ids!A9&lt;&gt;"",ids!A9,"")</f>
        <v>basicLaunchStands</v>
      </c>
      <c r="B10">
        <f>VLOOKUP(Table1[[#This Row],[id]],Outline!$A$3:$C$300,2,FALSE)</f>
        <v>0.5</v>
      </c>
      <c r="C10">
        <f>VLOOKUP(Table1[[#This Row],[id]],Outline!$A$3:$C$300,3,FALSE)</f>
        <v>21</v>
      </c>
      <c r="D10" t="s">
        <v>330</v>
      </c>
      <c r="E10" t="s">
        <v>340</v>
      </c>
      <c r="F10" s="31" t="s">
        <v>394</v>
      </c>
      <c r="H10" t="s">
        <v>0</v>
      </c>
      <c r="I10" t="s">
        <v>291</v>
      </c>
      <c r="J10" t="s">
        <v>290</v>
      </c>
      <c r="N10" t="s">
        <v>322</v>
      </c>
      <c r="O10" s="2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RDNode:NEEDS[ModularLaunchPads,KiwiTechTree]
{
    id = basicLaunchStands
    tier = 0.5
    title = #LOC_KTT_basicLaunchStands_Title // Basic Launch Stands
    description = #LOC_KTT_basicLaunchStands_Description // Modula Launch Stands for early rockets
    cost = 5
    hideEmpty = True
    nodeName = ktt_basicLaunchStands
    anyToUnlock = False
    icon = KiwiTechTree/Icons/ktt_icon_basicLaunchStands
    pos = -3300,1250,0
    scale = 0.6
    Parent
    {
        parentID = start
        lineFrom = RIGHT
        lineTo = LEFT
    }
}</v>
      </c>
    </row>
    <row r="11" spans="1:15" x14ac:dyDescent="0.35">
      <c r="A11" t="str">
        <f>IF(ids!A10&lt;&gt;"",ids!A10,"")</f>
        <v>start</v>
      </c>
      <c r="B11">
        <f>VLOOKUP(Table1[[#This Row],[id]],Outline!$A$3:$C$300,2,FALSE)</f>
        <v>0</v>
      </c>
      <c r="C11">
        <f>VLOOKUP(Table1[[#This Row],[id]],Outline!$A$3:$C$300,3,FALSE)</f>
        <v>23</v>
      </c>
      <c r="D11" t="s">
        <v>324</v>
      </c>
      <c r="E11" t="s">
        <v>325</v>
      </c>
      <c r="F11" s="31" t="s">
        <v>394</v>
      </c>
      <c r="N11" t="s">
        <v>327</v>
      </c>
      <c r="O11" s="2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start
    tier = 0
    title = #autoLOC_501020 //#autoLOC_501020 = Start
    description = #autoLOC_501021 //#autoLOC_501021 = The technology we started out with.
    cost = 0
    hideEmpty = True
    nodeName = ktt_start
    anyToUnlock = False
    icon = KiwiTechTree/Icons/ktt_icon_start
    pos = -3400,1150,0
    scale = 0.6
}</v>
      </c>
    </row>
    <row r="12" spans="1:15" x14ac:dyDescent="0.35">
      <c r="A12" t="str">
        <f>IF(ids!A11&lt;&gt;"",ids!A11,"")</f>
        <v>otherParts</v>
      </c>
      <c r="B12">
        <f>VLOOKUP(Table1[[#This Row],[id]],Outline!$A$3:$C$300,2,FALSE)</f>
        <v>0.5</v>
      </c>
      <c r="C12">
        <f>VLOOKUP(Table1[[#This Row],[id]],Outline!$A$3:$C$300,3,FALSE)</f>
        <v>22</v>
      </c>
      <c r="D12" t="s">
        <v>300</v>
      </c>
      <c r="E12" t="s">
        <v>341</v>
      </c>
      <c r="F12" s="31" t="s">
        <v>394</v>
      </c>
      <c r="H12" t="s">
        <v>0</v>
      </c>
      <c r="I12" t="s">
        <v>291</v>
      </c>
      <c r="J12" t="s">
        <v>290</v>
      </c>
      <c r="N12" t="s">
        <v>321</v>
      </c>
      <c r="O1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otherParts
    tier = 0.5
    title = #LOC_KTT_otherParts_Title // Other Parts
    description = #LOC_KTT_otherParts_Description // A place for everything and everything in it's place.
    cost = 5
    hideEmpty = True
    nodeName = ktt_otherParts
    anyToUnlock = False
    icon = KiwiTechTree/Icons/ktt_icon_otherParts
    pos = -3300,1200,0
    scale = 0.6
    Parent
    {
        parentID = start
        lineFrom = RIGHT
        lineTo = LEFT
    }
}</v>
      </c>
    </row>
    <row r="13" spans="1:15" x14ac:dyDescent="0.35">
      <c r="A13" t="str">
        <f>IF(ids!A12&lt;&gt;"",ids!A12,"")</f>
        <v>groundVehicles</v>
      </c>
      <c r="B13">
        <f>VLOOKUP(Table1[[#This Row],[id]],Outline!$A$3:$C$300,2,FALSE)</f>
        <v>0.5</v>
      </c>
      <c r="C13">
        <f>VLOOKUP(Table1[[#This Row],[id]],Outline!$A$3:$C$300,3,FALSE)</f>
        <v>24</v>
      </c>
      <c r="D13" t="s">
        <v>301</v>
      </c>
      <c r="E13" t="s">
        <v>342</v>
      </c>
      <c r="F13" s="31" t="s">
        <v>394</v>
      </c>
      <c r="H13" t="s">
        <v>0</v>
      </c>
      <c r="I13" t="s">
        <v>291</v>
      </c>
      <c r="J13" t="s">
        <v>290</v>
      </c>
      <c r="N13" t="s">
        <v>343</v>
      </c>
      <c r="O1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RDNode:NEEDS[Grounded,KiwiTechTree]
{
    id = groundVehicles
    tier = 0.5
    title = #LOC_KTT_groundVehicles_Title // Ground Vehicles
    description = #LOC_KTT_groundVehicles_Description // Every kerbin dreams of flying in a rocket, but these are the vehicles for those who are deemed too likely to crash the rocket into the administration building.
    cost = 5
    hideEmpty = True
    nodeName = ktt_groundVehicles
    anyToUnlock = False
    icon = KiwiTechTree/Icons/ktt_icon_groundVehicles
    pos = -3300,1100,0
    scale = 0.6
    Parent
    {
        parentID = start
        lineFrom = RIGHT
        lineTo = LEFT
    }
}</v>
      </c>
    </row>
    <row r="14" spans="1:15" x14ac:dyDescent="0.35">
      <c r="A14" t="str">
        <f>IF(ids!A13&lt;&gt;"",ids!A13,"")</f>
        <v>soundingRockets</v>
      </c>
      <c r="B14">
        <f>VLOOKUP(Table1[[#This Row],[id]],Outline!$A$3:$C$300,2,FALSE)</f>
        <v>1</v>
      </c>
      <c r="C14">
        <f>VLOOKUP(Table1[[#This Row],[id]],Outline!$A$3:$C$300,3,FALSE)</f>
        <v>15</v>
      </c>
      <c r="D14" t="s">
        <v>302</v>
      </c>
      <c r="E14" t="s">
        <v>344</v>
      </c>
      <c r="F14" s="31" t="s">
        <v>394</v>
      </c>
      <c r="H14" t="s">
        <v>0</v>
      </c>
      <c r="I14" t="s">
        <v>291</v>
      </c>
      <c r="J14" t="s">
        <v>290</v>
      </c>
      <c r="N14" t="s">
        <v>321</v>
      </c>
      <c r="O1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soundingRockets
    tier = 1
    title = #LOC_KTT_soundingRockets_Title // Sounding Rockets
    description = #LOC_KTT_soundingRockets_Description // Early Solid Rockets are critical to show that our space program is awesome sauce.
    cost = 5
    hideEmpty = True
    nodeName = ktt_soundingRockets
    anyToUnlock = False
    icon = KiwiTechTree/Icons/ktt_icon_soundingRockets
    pos = -3200,1550,0
    scale = 0.6
    Parent
    {
        parentID = start
        lineFrom = RIGHT
        lineTo = LEFT
    }
}</v>
      </c>
    </row>
    <row r="15" spans="1:15" x14ac:dyDescent="0.35">
      <c r="A15" s="26" t="str">
        <f>IF(ids!A14&lt;&gt;"",ids!A14,"")</f>
        <v>earlyConstruction</v>
      </c>
      <c r="B15">
        <f>VLOOKUP(Table1[[#This Row],[id]],Outline!$A$3:$C$300,2,FALSE)</f>
        <v>1</v>
      </c>
      <c r="C15">
        <f>VLOOKUP(Table1[[#This Row],[id]],Outline!$A$3:$C$300,3,FALSE)</f>
        <v>19</v>
      </c>
      <c r="D15" t="s">
        <v>303</v>
      </c>
      <c r="E15" t="s">
        <v>345</v>
      </c>
      <c r="F15" s="31" t="s">
        <v>394</v>
      </c>
      <c r="H15" t="s">
        <v>0</v>
      </c>
      <c r="I15" t="s">
        <v>291</v>
      </c>
      <c r="J15" t="s">
        <v>290</v>
      </c>
      <c r="N15" t="s">
        <v>321</v>
      </c>
      <c r="O1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earlyConstruction
    tier = 1
    title = #LOC_KTT_earlyConstruction_Title // Early Construction
    description = #LOC_KTT_earlyConstruction_Description // We have some high quality duct tape holding these parts together!
    cost = 5
    hideEmpty = True
    nodeName = ktt_earlyConstruction
    anyToUnlock = False
    icon = KiwiTechTree/Icons/ktt_icon_earlyConstruction
    pos = -3200,1350,0
    scale = 0.6
    Parent
    {
        parentID = start
        lineFrom = RIGHT
        lineTo = LEFT
    }
}</v>
      </c>
    </row>
    <row r="16" spans="1:15" x14ac:dyDescent="0.35">
      <c r="A16" s="26" t="str">
        <f>IF(ids!A15&lt;&gt;"",ids!A15,"")</f>
        <v>firstFlight</v>
      </c>
      <c r="B16">
        <f>VLOOKUP(Table1[[#This Row],[id]],Outline!$A$3:$C$300,2,FALSE)</f>
        <v>1</v>
      </c>
      <c r="C16">
        <f>VLOOKUP(Table1[[#This Row],[id]],Outline!$A$3:$C$300,3,FALSE)</f>
        <v>23</v>
      </c>
      <c r="D16" t="s">
        <v>304</v>
      </c>
      <c r="E16" t="s">
        <v>346</v>
      </c>
      <c r="F16" s="31" t="s">
        <v>394</v>
      </c>
      <c r="H16" t="s">
        <v>0</v>
      </c>
      <c r="I16" t="s">
        <v>291</v>
      </c>
      <c r="J16" t="s">
        <v>290</v>
      </c>
      <c r="N16" t="s">
        <v>321</v>
      </c>
      <c r="O1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firstFlight
    tier = 1
    title = #LOC_KTT_firstFlight_Title // First Flight
    description = #LOC_KTT_firstFlight_Description // The first flight (after several large explosions)
    cost = 5
    hideEmpty = True
    nodeName = ktt_firstFlight
    anyToUnlock = False
    icon = KiwiTechTree/Icons/ktt_icon_firstFlight
    pos = -3200,1150,0
    scale = 0.6
    Parent
    {
        parentID = start
        lineFrom = RIGHT
        lineTo = LEFT
    }
}</v>
      </c>
    </row>
    <row r="17" spans="1:15" x14ac:dyDescent="0.35">
      <c r="A17" s="26" t="str">
        <f>IF(ids!A16&lt;&gt;"",ids!A16,"")</f>
        <v>algebra</v>
      </c>
      <c r="B17">
        <f>VLOOKUP(Table1[[#This Row],[id]],Outline!$A$3:$C$300,2,FALSE)</f>
        <v>1</v>
      </c>
      <c r="C17">
        <f>VLOOKUP(Table1[[#This Row],[id]],Outline!$A$3:$C$300,3,FALSE)</f>
        <v>32</v>
      </c>
      <c r="D17" t="s">
        <v>331</v>
      </c>
      <c r="E17" t="s">
        <v>347</v>
      </c>
      <c r="F17" s="31" t="s">
        <v>394</v>
      </c>
      <c r="H17" t="s">
        <v>0</v>
      </c>
      <c r="I17" t="s">
        <v>291</v>
      </c>
      <c r="J17" t="s">
        <v>290</v>
      </c>
      <c r="N17" t="s">
        <v>321</v>
      </c>
      <c r="O1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algebra
    tier = 1
    title = #LOC_KTT_algebra_Title // Algebra
    description = #LOC_KTT_algebra_Description // Solve for X?  I was first told that X equals 5 and then later told that X equals 10.  How can I solve for something that equals one thing and all things simultaneously!?
    cost = 5
    hideEmpty = True
    nodeName = ktt_algebra
    anyToUnlock = False
    icon = KiwiTechTree/Icons/ktt_icon_algebra
    pos = -3200,700,0
    scale = 0.6
    Parent
    {
        parentID = start
        lineFrom = RIGHT
        lineTo = LEFT
    }
}</v>
      </c>
    </row>
    <row r="18" spans="1:15" x14ac:dyDescent="0.35">
      <c r="A18" s="26" t="str">
        <f>IF(ids!A17&lt;&gt;"",ids!A17,"")</f>
        <v>basicHypergolicRocketry</v>
      </c>
      <c r="B18">
        <f>VLOOKUP(Table1[[#This Row],[id]],Outline!$A$3:$C$300,2,FALSE)</f>
        <v>1.5</v>
      </c>
      <c r="C18">
        <f>VLOOKUP(Table1[[#This Row],[id]],Outline!$A$3:$C$300,3,FALSE)</f>
        <v>14</v>
      </c>
      <c r="D18" t="s">
        <v>332</v>
      </c>
      <c r="E18" s="34"/>
      <c r="F18" s="33" t="s">
        <v>393</v>
      </c>
      <c r="H18" t="s">
        <v>6</v>
      </c>
      <c r="I18" t="s">
        <v>291</v>
      </c>
      <c r="J18" t="s">
        <v>290</v>
      </c>
      <c r="N18" t="s">
        <v>321</v>
      </c>
      <c r="O18" s="2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basicHypergolicRocketry
    tier = 1.5
    title = #LOC_KTT_basicHypergolicRocketry_Title // Basic Hypergolic Rocketry
    description = #LOC_KTT_basicHypergolicRocketry_Description // 
    cost = 8
    hideEmpty = True
    nodeName = ktt_basicHypergolicRocketry
    anyToUnlock = True
    icon = KiwiTechTree/Icons/ktt_icon_basicHypergolicRocketry
    pos = -3100,1600,0
    scale = 0.6
    Parent
    {
        parentID = soundingRockets
        lineFrom = RIGHT
        lineTo = LEFT
    }
}</v>
      </c>
    </row>
    <row r="19" spans="1:15" x14ac:dyDescent="0.35">
      <c r="A19" s="26" t="str">
        <f>IF(ids!A18&lt;&gt;"",ids!A18,"")</f>
        <v>primitiveFlightControl</v>
      </c>
      <c r="B19">
        <f>VLOOKUP(Table1[[#This Row],[id]],Outline!$A$3:$C$300,2,FALSE)</f>
        <v>2</v>
      </c>
      <c r="C19">
        <f>VLOOKUP(Table1[[#This Row],[id]],Outline!$A$3:$C$300,3,FALSE)</f>
        <v>11</v>
      </c>
      <c r="D19" t="s">
        <v>333</v>
      </c>
      <c r="E19" t="s">
        <v>363</v>
      </c>
      <c r="F19" s="31" t="s">
        <v>394</v>
      </c>
      <c r="H19" t="s">
        <v>6</v>
      </c>
      <c r="I19" t="s">
        <v>291</v>
      </c>
      <c r="J19" t="s">
        <v>290</v>
      </c>
      <c r="N19" t="s">
        <v>321</v>
      </c>
      <c r="O1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primitiveFlightControl
    tier = 2
    title = #LOC_KTT_primitiveFlightControl_Title // Primitive Flight Control
    description = #LOC_KTT_primitiveFlightControl_Description // These thrusters have a chance to keep your rocket under control, in the right circumstances.
    cost = 10
    hideEmpty = True
    nodeName = ktt_primitiveFlightControl
    anyToUnlock = False
    icon = KiwiTechTree/Icons/ktt_icon_primitiveFlightControl
    pos = -3000,1750,0
    scale = 0.6
    Parent
    {
        parentID = soundingRockets
        lineFrom = RIGHT
        lineTo = LEFT
    }
}</v>
      </c>
    </row>
    <row r="20" spans="1:15" x14ac:dyDescent="0.35">
      <c r="A20" s="26" t="str">
        <f>IF(ids!A19&lt;&gt;"",ids!A19,"")</f>
        <v>primitiveBoosters</v>
      </c>
      <c r="B20">
        <f>VLOOKUP(Table1[[#This Row],[id]],Outline!$A$3:$C$300,2,FALSE)</f>
        <v>2</v>
      </c>
      <c r="C20">
        <f>VLOOKUP(Table1[[#This Row],[id]],Outline!$A$3:$C$300,3,FALSE)</f>
        <v>10</v>
      </c>
      <c r="D20" t="s">
        <v>404</v>
      </c>
      <c r="E20" t="s">
        <v>362</v>
      </c>
      <c r="F20" s="31" t="s">
        <v>394</v>
      </c>
      <c r="H20" t="s">
        <v>6</v>
      </c>
      <c r="I20" t="s">
        <v>291</v>
      </c>
      <c r="J20" t="s">
        <v>290</v>
      </c>
      <c r="N20" t="s">
        <v>321</v>
      </c>
      <c r="O20" s="2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primitiveBoosters
    tier = 2
    title = #LOC_KTT_primitiveBoosters_Title // Primitive Solid Rocket Boosters
    description = #LOC_KTT_primitiveBoosters_Description // I think it's gonna be a long, long time til touch down brings me round again to find I'm not the Kerbal they think I am at home.
    cost = 10
    hideEmpty = True
    nodeName = ktt_primitiveBoosters
    anyToUnlock = False
    icon = KiwiTechTree/Icons/ktt_icon_primitiveBoosters
    pos = -3000,1800,0
    scale = 0.6
    Parent
    {
        parentID = soundingRockets
        lineFrom = RIGHT
        lineTo = LEFT
    }
}</v>
      </c>
    </row>
    <row r="21" spans="1:15" x14ac:dyDescent="0.35">
      <c r="A21" t="str">
        <f>IF(ids!A20&lt;&gt;"",ids!A20,"")</f>
        <v>basicCryoRocketry</v>
      </c>
      <c r="B21">
        <f>VLOOKUP(Table1[[#This Row],[id]],Outline!$A$3:$C$300,2,FALSE)</f>
        <v>2</v>
      </c>
      <c r="C21">
        <f>VLOOKUP(Table1[[#This Row],[id]],Outline!$A$3:$C$300,3,FALSE)</f>
        <v>13</v>
      </c>
      <c r="D21" t="s">
        <v>371</v>
      </c>
      <c r="E21" t="s">
        <v>375</v>
      </c>
      <c r="F21" s="33" t="s">
        <v>393</v>
      </c>
      <c r="H21" t="s">
        <v>6</v>
      </c>
      <c r="I21" t="s">
        <v>291</v>
      </c>
      <c r="J21" t="s">
        <v>290</v>
      </c>
      <c r="K21" t="s">
        <v>4</v>
      </c>
      <c r="L21" t="s">
        <v>292</v>
      </c>
      <c r="M21" t="s">
        <v>293</v>
      </c>
      <c r="N21" t="s">
        <v>321</v>
      </c>
      <c r="O21" s="2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basicCryoRocketry
    tier = 2
    title = #LOC_KTT_basicCryoRocketry_Title // Basic Cryogenic Rocketry
    description = #LOC_KTT_basicCryoRocketry_Description // We learned that you cannot just use Liquid Hydrogen or Methane instead of Liquid Fuel for the same rocket design.
    cost = 10
    hideEmpty = True
    nodeName = ktt_basicCryoRocketry
    anyToUnlock = True
    icon = KiwiTechTree/Icons/ktt_icon_basicCryoRocketry
    pos = -3000,1650,0
    scale = 0.6
    Parent
    {
        parentID = soundingRockets
        lineFrom = RIGHT
        lineTo = LEFT
    }
    Parent
    {
        parentID = basicRocketry
        lineFrom = TOP
        lineTo = BOTTOM
    }
}</v>
      </c>
    </row>
    <row r="22" spans="1:15" x14ac:dyDescent="0.35">
      <c r="A22" t="str">
        <f>IF(ids!A21&lt;&gt;"",ids!A21,"")</f>
        <v>basicRocketry</v>
      </c>
      <c r="B22">
        <f>VLOOKUP(Table1[[#This Row],[id]],Outline!$A$3:$C$300,2,FALSE)</f>
        <v>2</v>
      </c>
      <c r="C22">
        <f>VLOOKUP(Table1[[#This Row],[id]],Outline!$A$3:$C$300,3,FALSE)</f>
        <v>15</v>
      </c>
      <c r="D22" t="s">
        <v>395</v>
      </c>
      <c r="E22" t="s">
        <v>396</v>
      </c>
      <c r="F22" s="31" t="s">
        <v>394</v>
      </c>
      <c r="G22" t="s">
        <v>397</v>
      </c>
      <c r="H22" t="s">
        <v>6</v>
      </c>
      <c r="I22" t="s">
        <v>291</v>
      </c>
      <c r="J22" t="s">
        <v>290</v>
      </c>
      <c r="N22" t="s">
        <v>327</v>
      </c>
      <c r="O2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basicRocketry
    tier = 2
    title = #autoLOC_501022 //#autoLOC_501022 = Basic Rocketry
    description = #autoLOC_501023 //#autoLOC_501023 = How hard can Rocket Science be anyway?
    cost = 10
    hideEmpty = True
    nodeName = ktt_basicRocketry
    anyToUnlock = False
    icon = RDicon_rocketry-basic
    pos = -3000,1550,0
    scale = 0.6
    Parent
    {
        parentID = soundingRockets
        lineFrom = RIGHT
        lineTo = LEFT
    }
}</v>
      </c>
    </row>
    <row r="23" spans="1:15" x14ac:dyDescent="0.35">
      <c r="A23" s="26" t="str">
        <f>IF(ids!A22&lt;&gt;"",ids!A22,"")</f>
        <v>primitiveFuelSystems</v>
      </c>
      <c r="B23">
        <f>VLOOKUP(Table1[[#This Row],[id]],Outline!$A$3:$C$300,2,FALSE)</f>
        <v>2</v>
      </c>
      <c r="C23">
        <f>VLOOKUP(Table1[[#This Row],[id]],Outline!$A$3:$C$300,3,FALSE)</f>
        <v>16</v>
      </c>
      <c r="D23" t="s">
        <v>334</v>
      </c>
      <c r="E23" t="s">
        <v>398</v>
      </c>
      <c r="F23" s="31" t="s">
        <v>394</v>
      </c>
      <c r="H23" t="s">
        <v>6</v>
      </c>
      <c r="I23" t="s">
        <v>291</v>
      </c>
      <c r="J23" t="s">
        <v>290</v>
      </c>
      <c r="N23" t="s">
        <v>321</v>
      </c>
      <c r="O2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primitiveFuelSystems
    tier = 2
    title = #LOC_KTT_primitiveFuelSystems_Title // Primitive Fuel Systems
    description = #LOC_KTT_primitiveFuelSystems_Description // See that can lying over there?  Let's fill it up with that explosive liquid and try setting it on fire!
    cost = 10
    hideEmpty = True
    nodeName = ktt_primitiveFuelSystems
    anyToUnlock = False
    icon = KiwiTechTree/Icons/ktt_icon_primitiveFuelSystems
    pos = -3000,1500,0
    scale = 0.6
    Parent
    {
        parentID = soundingRockets
        lineFrom = RIGHT
        lineTo = LEFT
    }
}</v>
      </c>
    </row>
    <row r="24" spans="1:15" x14ac:dyDescent="0.35">
      <c r="A24" s="26" t="str">
        <f>IF(ids!A23&lt;&gt;"",ids!A23,"")</f>
        <v>testPilots</v>
      </c>
      <c r="B24">
        <f>VLOOKUP(Table1[[#This Row],[id]],Outline!$A$3:$C$300,2,FALSE)</f>
        <v>2</v>
      </c>
      <c r="C24">
        <f>VLOOKUP(Table1[[#This Row],[id]],Outline!$A$3:$C$300,3,FALSE)</f>
        <v>22</v>
      </c>
      <c r="D24" t="s">
        <v>305</v>
      </c>
      <c r="E24" t="s">
        <v>399</v>
      </c>
      <c r="F24" s="31" t="s">
        <v>394</v>
      </c>
      <c r="H24" t="s">
        <v>125</v>
      </c>
      <c r="I24" t="s">
        <v>291</v>
      </c>
      <c r="J24" t="s">
        <v>290</v>
      </c>
      <c r="N24" t="s">
        <v>321</v>
      </c>
      <c r="O2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testPilots
    tier = 2
    title = #LOC_KTT_testPilots_Title // Test Pilots
    description = #LOC_KTT_testPilots_Description // We need someone to be the first to jump off the bridge before we all follow.
    cost = 10
    hideEmpty = True
    nodeName = ktt_testPilots
    anyToUnlock = False
    icon = KiwiTechTree/Icons/ktt_icon_testPilots
    pos = -3000,1200,0
    scale = 0.6
    Parent
    {
        parentID = firstFlight
        lineFrom = RIGHT
        lineTo = LEFT
    }
}</v>
      </c>
    </row>
    <row r="25" spans="1:15" x14ac:dyDescent="0.35">
      <c r="A25" t="str">
        <f>IF(ids!A24&lt;&gt;"",ids!A24,"")</f>
        <v>earlyFlight</v>
      </c>
      <c r="B25">
        <f>VLOOKUP(Table1[[#This Row],[id]],Outline!$A$3:$C$300,2,FALSE)</f>
        <v>2</v>
      </c>
      <c r="C25">
        <f>VLOOKUP(Table1[[#This Row],[id]],Outline!$A$3:$C$300,3,FALSE)</f>
        <v>23</v>
      </c>
      <c r="D25" t="s">
        <v>306</v>
      </c>
      <c r="E25" t="s">
        <v>400</v>
      </c>
      <c r="F25" s="31" t="s">
        <v>394</v>
      </c>
      <c r="H25" t="s">
        <v>125</v>
      </c>
      <c r="I25" t="s">
        <v>291</v>
      </c>
      <c r="J25" t="s">
        <v>290</v>
      </c>
      <c r="N25" t="s">
        <v>321</v>
      </c>
      <c r="O25" s="2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earlyFlight
    tier = 2
    title = #LOC_KTT_earlyFlight_Title // Early Flight
    description = #LOC_KTT_earlyFlight_Description // Kerbals have been flying since the discovery of Solid Fuel.
    cost = 10
    hideEmpty = True
    nodeName = ktt_earlyFlight
    anyToUnlock = False
    icon = KiwiTechTree/Icons/ktt_icon_earlyFlight
    pos = -3000,1150,0
    scale = 0.6
    Parent
    {
        parentID = firstFlight
        lineFrom = RIGHT
        lineTo = LEFT
    }
}</v>
      </c>
    </row>
    <row r="26" spans="1:15" x14ac:dyDescent="0.35">
      <c r="A26" t="str">
        <f>IF(ids!A25&lt;&gt;"",ids!A25,"")</f>
        <v>engineering101</v>
      </c>
      <c r="B26">
        <f>VLOOKUP(Table1[[#This Row],[id]],Outline!$A$3:$C$300,2,FALSE)</f>
        <v>2</v>
      </c>
      <c r="C26">
        <f>VLOOKUP(Table1[[#This Row],[id]],Outline!$A$3:$C$300,3,FALSE)</f>
        <v>32</v>
      </c>
      <c r="D26" t="s">
        <v>401</v>
      </c>
      <c r="E26" t="s">
        <v>402</v>
      </c>
      <c r="F26" s="31" t="s">
        <v>394</v>
      </c>
      <c r="G26" t="s">
        <v>442</v>
      </c>
      <c r="H26" t="s">
        <v>131</v>
      </c>
      <c r="I26" t="s">
        <v>291</v>
      </c>
      <c r="J26" t="s">
        <v>290</v>
      </c>
      <c r="N26" t="s">
        <v>327</v>
      </c>
      <c r="O2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engineering101
    tier = 2
    title = #autoLOC_501024 //#autoLOC_501024 = Engineering 101
    description = #autoLOC_501025 //#autoLOC_501025 = How hard can Aerospace Engineering be anyway?
    cost = 10
    hideEmpty = True
    nodeName = ktt_engineering101
    anyToUnlock = False
    icon = RDicon_emgineering101
    pos = -3000,700,0
    scale = 0.6
    Parent
    {
        parentID = algebra
        lineFrom = RIGHT
        lineTo = LEFT
    }
}</v>
      </c>
    </row>
    <row r="27" spans="1:15" x14ac:dyDescent="0.35">
      <c r="A27" s="26" t="str">
        <f>IF(ids!A26&lt;&gt;"",ids!A26,"")</f>
        <v>generalHypergolicRocketry</v>
      </c>
      <c r="B27">
        <f>VLOOKUP(Table1[[#This Row],[id]],Outline!$A$3:$C$300,2,FALSE)</f>
        <v>2.5</v>
      </c>
      <c r="C27">
        <f>VLOOKUP(Table1[[#This Row],[id]],Outline!$A$3:$C$300,3,FALSE)</f>
        <v>14</v>
      </c>
      <c r="D27" t="s">
        <v>335</v>
      </c>
      <c r="E27" s="34"/>
      <c r="F27" s="33" t="s">
        <v>393</v>
      </c>
      <c r="H27" t="s">
        <v>119</v>
      </c>
      <c r="I27" t="s">
        <v>291</v>
      </c>
      <c r="J27" t="s">
        <v>290</v>
      </c>
      <c r="K27" t="s">
        <v>4</v>
      </c>
      <c r="L27" t="s">
        <v>291</v>
      </c>
      <c r="M27" t="s">
        <v>290</v>
      </c>
      <c r="N27" t="s">
        <v>321</v>
      </c>
      <c r="O2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generalHypergolicRocketry
    tier = 2.5
    title = #LOC_KTT_generalHypergolicRocketry_Title // General Hypergolic Rocketry
    description = #LOC_KTT_generalHypergolicRocketry_Description // 
    cost = 15
    hideEmpty = True
    nodeName = ktt_generalHypergolicRocketry
    anyToUnlock = True
    icon = KiwiTechTree/Icons/ktt_icon_generalHypergolicRocketry
    pos = -2900,1600,0
    scale = 0.6
    Parent
    {
        parentID = basicHypergolicRocketry
        lineFrom = RIGHT
        lineTo = LEFT
    }
    Parent
    {
        parentID = basicRocketry
        lineFrom = RIGHT
        lineTo = LEFT
    }
}</v>
      </c>
    </row>
    <row r="28" spans="1:15" x14ac:dyDescent="0.35">
      <c r="A28" t="str">
        <f>IF(ids!A27&lt;&gt;"",ids!A27,"")</f>
        <v>basicFlightControl</v>
      </c>
      <c r="B28">
        <f>VLOOKUP(Table1[[#This Row],[id]],Outline!$A$3:$C$300,2,FALSE)</f>
        <v>3</v>
      </c>
      <c r="C28">
        <f>VLOOKUP(Table1[[#This Row],[id]],Outline!$A$3:$C$300,3,FALSE)</f>
        <v>11</v>
      </c>
      <c r="D28" t="s">
        <v>336</v>
      </c>
      <c r="E28" t="s">
        <v>403</v>
      </c>
      <c r="F28" s="31" t="s">
        <v>394</v>
      </c>
      <c r="H28" t="s">
        <v>273</v>
      </c>
      <c r="I28" t="s">
        <v>291</v>
      </c>
      <c r="J28" t="s">
        <v>290</v>
      </c>
      <c r="N28" t="s">
        <v>321</v>
      </c>
      <c r="O2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basicFlightControl
    tier = 3
    title = #LOC_KTT_basicFlightControl_Title // Basic Flight Control
    description = #LOC_KTT_basicFlightControl_Description // The more you try to control something, the more it controls you.
    cost = 20
    hideEmpty = True
    nodeName = ktt_basicFlightControl
    anyToUnlock = False
    icon = KiwiTechTree/Icons/ktt_icon_basicFlightControl
    pos = -2800,1750,0
    scale = 0.6
    Parent
    {
        parentID = primitiveFlightControl
        lineFrom = RIGHT
        lineTo = LEFT
    }
}</v>
      </c>
    </row>
    <row r="29" spans="1:15" x14ac:dyDescent="0.35">
      <c r="A29" t="str">
        <f>IF(ids!A28&lt;&gt;"",ids!A28,"")</f>
        <v>tinyBoosters</v>
      </c>
      <c r="B29">
        <f>VLOOKUP(Table1[[#This Row],[id]],Outline!$A$3:$C$300,2,FALSE)</f>
        <v>3</v>
      </c>
      <c r="C29">
        <f>VLOOKUP(Table1[[#This Row],[id]],Outline!$A$3:$C$300,3,FALSE)</f>
        <v>10</v>
      </c>
      <c r="D29" t="s">
        <v>405</v>
      </c>
      <c r="E29" t="s">
        <v>412</v>
      </c>
      <c r="F29" s="31" t="s">
        <v>394</v>
      </c>
      <c r="H29" t="s">
        <v>118</v>
      </c>
      <c r="I29" t="s">
        <v>291</v>
      </c>
      <c r="J29" t="s">
        <v>290</v>
      </c>
      <c r="N29" t="s">
        <v>321</v>
      </c>
      <c r="O2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tinyBoosters
    tier = 3
    title = #LOC_KTT_tinyBoosters_Title // Tiny Solid Rocket Boosters
    description = #LOC_KTT_tinyBoosters_Description // What is this?  A booster for ants?! How can we be expected to give kerbals a chance to get into space if they can't even fit inside the tank?
    cost = 20
    hideEmpty = True
    nodeName = ktt_tinyBoosters
    anyToUnlock = False
    icon = KiwiTechTree/Icons/ktt_icon_tinyBoosters
    pos = -2800,1800,0
    scale = 0.6
    Parent
    {
        parentID = primitiveBoosters
        lineFrom = RIGHT
        lineTo = LEFT
    }
}</v>
      </c>
    </row>
    <row r="30" spans="1:15" x14ac:dyDescent="0.35">
      <c r="A30" t="str">
        <f>IF(ids!A29&lt;&gt;"",ids!A29,"")</f>
        <v>generalCryoRocketry</v>
      </c>
      <c r="B30">
        <f>VLOOKUP(Table1[[#This Row],[id]],Outline!$A$3:$C$300,2,FALSE)</f>
        <v>3</v>
      </c>
      <c r="C30">
        <f>VLOOKUP(Table1[[#This Row],[id]],Outline!$A$3:$C$300,3,FALSE)</f>
        <v>13</v>
      </c>
      <c r="D30" t="s">
        <v>372</v>
      </c>
      <c r="E30" t="s">
        <v>376</v>
      </c>
      <c r="F30" s="33" t="s">
        <v>393</v>
      </c>
      <c r="H30" t="s">
        <v>5</v>
      </c>
      <c r="I30" t="s">
        <v>291</v>
      </c>
      <c r="J30" t="s">
        <v>290</v>
      </c>
      <c r="K30" t="s">
        <v>12</v>
      </c>
      <c r="L30" t="s">
        <v>292</v>
      </c>
      <c r="M30" t="s">
        <v>293</v>
      </c>
      <c r="N30" t="s">
        <v>321</v>
      </c>
      <c r="O3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generalCryoRocketry
    tier = 3
    title = #LOC_KTT_generalCryoRocketry_Title // General Cryogenic Rocketry
    description = #LOC_KTT_generalCryoRocketry_Description // Those bigger rockets now have ice powers.
    cost = 20
    hideEmpty = True
    nodeName = ktt_generalCryoRocketry
    anyToUnlock = True
    icon = KiwiTechTree/Icons/ktt_icon_generalCryoRocketry
    pos = -2800,1650,0
    scale = 0.6
    Parent
    {
        parentID = basicCryoRocketry
        lineFrom = RIGHT
        lineTo = LEFT
    }
    Parent
    {
        parentID = generalRocketry
        lineFrom = TOP
        lineTo = BOTTOM
    }
}</v>
      </c>
    </row>
    <row r="31" spans="1:15" x14ac:dyDescent="0.35">
      <c r="A31" t="str">
        <f>IF(ids!A30&lt;&gt;"",ids!A30,"")</f>
        <v>generalRocketry</v>
      </c>
      <c r="B31">
        <f>VLOOKUP(Table1[[#This Row],[id]],Outline!$A$3:$C$300,2,FALSE)</f>
        <v>3</v>
      </c>
      <c r="C31">
        <f>VLOOKUP(Table1[[#This Row],[id]],Outline!$A$3:$C$300,3,FALSE)</f>
        <v>15</v>
      </c>
      <c r="D31" t="s">
        <v>419</v>
      </c>
      <c r="E31" t="s">
        <v>420</v>
      </c>
      <c r="F31" s="31" t="s">
        <v>394</v>
      </c>
      <c r="G31" t="s">
        <v>316</v>
      </c>
      <c r="H31" t="s">
        <v>4</v>
      </c>
      <c r="I31" t="s">
        <v>291</v>
      </c>
      <c r="J31" t="s">
        <v>290</v>
      </c>
      <c r="N31" t="s">
        <v>327</v>
      </c>
      <c r="O3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generalRocketry
    tier = 3
    title = #autoLOC_501030 //#autoLOC_501030 = General Rocketry
    description = #autoLOC_501031 //#autoLOC_501031 = More engines, more fuel, more ambitious ideas.
    cost = 20
    hideEmpty = True
    nodeName = ktt_generalRocketry
    anyToUnlock = False
    icon = RDicon_rocketry-general
    pos = -2800,1550,0
    scale = 0.6
    Parent
    {
        parentID = basicRocketry
        lineFrom = RIGHT
        lineTo = LEFT
    }
}</v>
      </c>
    </row>
    <row r="32" spans="1:15" x14ac:dyDescent="0.35">
      <c r="A32" t="str">
        <f>IF(ids!A31&lt;&gt;"",ids!A31,"")</f>
        <v>earlyFuelSystems</v>
      </c>
      <c r="B32">
        <f>VLOOKUP(Table1[[#This Row],[id]],Outline!$A$3:$C$300,2,FALSE)</f>
        <v>3</v>
      </c>
      <c r="C32">
        <f>VLOOKUP(Table1[[#This Row],[id]],Outline!$A$3:$C$300,3,FALSE)</f>
        <v>16</v>
      </c>
      <c r="D32" t="s">
        <v>337</v>
      </c>
      <c r="E32" t="s">
        <v>437</v>
      </c>
      <c r="F32" s="31" t="s">
        <v>394</v>
      </c>
      <c r="H32" t="s">
        <v>222</v>
      </c>
      <c r="I32" t="s">
        <v>291</v>
      </c>
      <c r="J32" t="s">
        <v>290</v>
      </c>
      <c r="N32" t="s">
        <v>321</v>
      </c>
      <c r="O3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earlyFuelSystems
    tier = 3
    title = #LOC_KTT_earlyFuelSystems_Title // Early Fuel Systems
    description = #LOC_KTT_earlyFuelSystems_Description // We built some containers to hold that oily, black stuff we found in the local tar pits. 
    cost = 20
    hideEmpty = True
    nodeName = ktt_earlyFuelSystems
    anyToUnlock = False
    icon = KiwiTechTree/Icons/ktt_icon_earlyFuelSystems
    pos = -2800,1500,0
    scale = 0.6
    Parent
    {
        parentID = primitiveFuelSystems
        lineFrom = RIGHT
        lineTo = LEFT
    }
}</v>
      </c>
    </row>
    <row r="33" spans="1:15" x14ac:dyDescent="0.35">
      <c r="A33" t="str">
        <f>IF(ids!A32&lt;&gt;"",ids!A32,"")</f>
        <v>basicConstruction</v>
      </c>
      <c r="B33">
        <f>VLOOKUP(Table1[[#This Row],[id]],Outline!$A$3:$C$300,2,FALSE)</f>
        <v>3</v>
      </c>
      <c r="C33">
        <f>VLOOKUP(Table1[[#This Row],[id]],Outline!$A$3:$C$300,3,FALSE)</f>
        <v>19</v>
      </c>
      <c r="D33" t="s">
        <v>465</v>
      </c>
      <c r="E33" t="s">
        <v>466</v>
      </c>
      <c r="F33" s="31" t="s">
        <v>394</v>
      </c>
      <c r="H33" t="s">
        <v>126</v>
      </c>
      <c r="I33" t="s">
        <v>291</v>
      </c>
      <c r="J33" t="s">
        <v>290</v>
      </c>
      <c r="N33" t="s">
        <v>321</v>
      </c>
      <c r="O3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basicConstruction
    tier = 3
    title = #LOC_KTT_basicConstruction_Title // Basic Construction
    description = #LOC_KTT_basicConstruction_Description // Some odds and ends we found lying around Margo's backyard.
    cost = 20
    hideEmpty = True
    nodeName = ktt_basicConstruction
    anyToUnlock = False
    icon = KiwiTechTree/Icons/ktt_icon_basicConstruction
    pos = -2800,1350,0
    scale = 0.6
    Parent
    {
        parentID = earlyConstruction
        lineFrom = RIGHT
        lineTo = LEFT
    }
}</v>
      </c>
    </row>
    <row r="34" spans="1:15" x14ac:dyDescent="0.35">
      <c r="A34" s="26" t="str">
        <f>IF(ids!A33&lt;&gt;"",ids!A33,"")</f>
        <v>nonCommericalFlight</v>
      </c>
      <c r="B34">
        <f>VLOOKUP(Table1[[#This Row],[id]],Outline!$A$3:$C$300,2,FALSE)</f>
        <v>3</v>
      </c>
      <c r="C34">
        <f>VLOOKUP(Table1[[#This Row],[id]],Outline!$A$3:$C$300,3,FALSE)</f>
        <v>22</v>
      </c>
      <c r="D34" t="s">
        <v>476</v>
      </c>
      <c r="E34" t="s">
        <v>477</v>
      </c>
      <c r="F34" s="31" t="s">
        <v>394</v>
      </c>
      <c r="H34" t="s">
        <v>128</v>
      </c>
      <c r="I34" t="s">
        <v>291</v>
      </c>
      <c r="J34" t="s">
        <v>290</v>
      </c>
      <c r="N34" t="s">
        <v>321</v>
      </c>
      <c r="O3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nonCommericalFlight
    tier = 3
    title = #LOC_KTT_nonCommericalFlight_Title // Non-Commercial Flights
    description = #LOC_KTT_nonCommericalFlight_Description // That was some of the best flying I've seen to date -- Right up to the part where you got killed.
    cost = 20
    hideEmpty = True
    nodeName = ktt_nonCommericalFlight
    anyToUnlock = False
    icon = KiwiTechTree/Icons/ktt_icon_nonCommericalFlight
    pos = -2800,1200,0
    scale = 0.6
    Parent
    {
        parentID = testPilots
        lineFrom = RIGHT
        lineTo = LEFT
    }
}</v>
      </c>
    </row>
    <row r="35" spans="1:15" x14ac:dyDescent="0.35">
      <c r="A35" t="str">
        <f>IF(ids!A34&lt;&gt;"",ids!A34,"")</f>
        <v>stability</v>
      </c>
      <c r="B35">
        <f>VLOOKUP(Table1[[#This Row],[id]],Outline!$A$3:$C$300,2,FALSE)</f>
        <v>3</v>
      </c>
      <c r="C35">
        <f>VLOOKUP(Table1[[#This Row],[id]],Outline!$A$3:$C$300,3,FALSE)</f>
        <v>23</v>
      </c>
      <c r="D35" t="s">
        <v>478</v>
      </c>
      <c r="E35" t="s">
        <v>479</v>
      </c>
      <c r="F35" s="31" t="s">
        <v>394</v>
      </c>
      <c r="G35" t="s">
        <v>480</v>
      </c>
      <c r="H35" t="s">
        <v>7</v>
      </c>
      <c r="I35" t="s">
        <v>291</v>
      </c>
      <c r="J35" t="s">
        <v>290</v>
      </c>
      <c r="N35" t="s">
        <v>327</v>
      </c>
      <c r="O3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stability
    tier = 3
    title = #autoLOC_501028 //#autoLOC_501028 = Stability
    description = #autoLOC_501029 //#autoLOC_501029 = Reaching for the stars starts with keeping our spacecraft pointed generally in the right direction.
    cost = 20
    hideEmpty = True
    nodeName = ktt_stability
    anyToUnlock = False
    icon = RDicon_stability
    pos = -2800,1150,0
    scale = 0.6
    Parent
    {
        parentID = earlyFlight
        lineFrom = RIGHT
        lineTo = LEFT
    }
}</v>
      </c>
    </row>
    <row r="36" spans="1:15" x14ac:dyDescent="0.35">
      <c r="A36" t="str">
        <f>IF(ids!A35&lt;&gt;"",ids!A35,"")</f>
        <v>survivability</v>
      </c>
      <c r="B36">
        <f>VLOOKUP(Table1[[#This Row],[id]],Outline!$A$3:$C$300,2,FALSE)</f>
        <v>3</v>
      </c>
      <c r="C36">
        <f>VLOOKUP(Table1[[#This Row],[id]],Outline!$A$3:$C$300,3,FALSE)</f>
        <v>28</v>
      </c>
      <c r="D36" t="s">
        <v>481</v>
      </c>
      <c r="E36" t="s">
        <v>482</v>
      </c>
      <c r="F36" s="31" t="s">
        <v>394</v>
      </c>
      <c r="H36" t="s">
        <v>8</v>
      </c>
      <c r="I36" t="s">
        <v>291</v>
      </c>
      <c r="J36" t="s">
        <v>290</v>
      </c>
      <c r="K36" t="s">
        <v>7</v>
      </c>
      <c r="L36" t="s">
        <v>291</v>
      </c>
      <c r="M36" t="s">
        <v>290</v>
      </c>
      <c r="N36" t="s">
        <v>327</v>
      </c>
      <c r="O3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survivability
    tier = 3
    title = #autoLOC_501026 //#autoLOC_501026 = Survivability
    description = #autoLOC_501027 //#autoLOC_501027 = The art and science of landing and walking away from it.
    cost = 20
    hideEmpty = True
    nodeName = ktt_survivability
    anyToUnlock = False
    icon = KiwiTechTree/Icons/ktt_icon_survivability
    pos = -2800,900,0
    scale = 0.6
    Parent
    {
        parentID = engineering101
        lineFrom = RIGHT
        lineTo = LEFT
    }
    Parent
    {
        parentID = earlyFlight
        lineFrom = RIGHT
        lineTo = LEFT
    }
}</v>
      </c>
    </row>
    <row r="37" spans="1:15" x14ac:dyDescent="0.35">
      <c r="A37" t="str">
        <f>IF(ids!A36&lt;&gt;"",ids!A36,"")</f>
        <v>science201</v>
      </c>
      <c r="B37">
        <f>VLOOKUP(Table1[[#This Row],[id]],Outline!$A$3:$C$300,2,FALSE)</f>
        <v>3</v>
      </c>
      <c r="C37">
        <f>VLOOKUP(Table1[[#This Row],[id]],Outline!$A$3:$C$300,3,FALSE)</f>
        <v>31</v>
      </c>
      <c r="D37" t="s">
        <v>483</v>
      </c>
      <c r="E37" t="s">
        <v>484</v>
      </c>
      <c r="F37" s="31" t="s">
        <v>394</v>
      </c>
      <c r="H37" t="s">
        <v>8</v>
      </c>
      <c r="I37" t="s">
        <v>291</v>
      </c>
      <c r="J37" t="s">
        <v>290</v>
      </c>
      <c r="N37" t="s">
        <v>321</v>
      </c>
      <c r="O3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science201
    tier = 3
    title = #LOC_KTT_science201_Title // Science 201
    description = #LOC_KTT_science201_Description // People want us to try and know more about how all that "stuff" works besides just watching all of the pretty explosions.
    cost = 20
    hideEmpty = True
    nodeName = ktt_science201
    anyToUnlock = False
    icon = KiwiTechTree/Icons/ktt_icon_science201
    pos = -2800,750,0
    scale = 0.6
    Parent
    {
        parentID = engineering101
        lineFrom = RIGHT
        lineTo = LEFT
    }
}</v>
      </c>
    </row>
    <row r="38" spans="1:15" x14ac:dyDescent="0.35">
      <c r="A38" t="str">
        <f>IF(ids!A37&lt;&gt;"",ids!A37,"")</f>
        <v>serviceModules</v>
      </c>
      <c r="B38">
        <f>VLOOKUP(Table1[[#This Row],[id]],Outline!$A$3:$C$300,2,FALSE)</f>
        <v>3</v>
      </c>
      <c r="C38">
        <f>VLOOKUP(Table1[[#This Row],[id]],Outline!$A$3:$C$300,3,FALSE)</f>
        <v>38</v>
      </c>
      <c r="D38" t="s">
        <v>485</v>
      </c>
      <c r="E38" t="s">
        <v>493</v>
      </c>
      <c r="F38" s="31" t="s">
        <v>394</v>
      </c>
      <c r="H38" t="s">
        <v>8</v>
      </c>
      <c r="I38" t="s">
        <v>291</v>
      </c>
      <c r="J38" t="s">
        <v>290</v>
      </c>
      <c r="N38" t="s">
        <v>321</v>
      </c>
      <c r="O3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serviceModules
    tier = 3
    title = #LOC_KTT_serviceModules_Title // Service Modules
    description = #LOC_KTT_serviceModules_Description // Placing our science instruments, batteries and fuel cells inside may help them survive going into space.
    cost = 20
    hideEmpty = True
    nodeName = ktt_serviceModules
    anyToUnlock = False
    icon = KiwiTechTree/Icons/ktt_icon_serviceModules
    pos = -2800,400,0
    scale = 0.6
    Parent
    {
        parentID = engineering101
        lineFrom = RIGHT
        lineTo = LEFT
    }
}</v>
      </c>
    </row>
    <row r="39" spans="1:15" x14ac:dyDescent="0.35">
      <c r="A39" t="str">
        <f>IF(ids!A38&lt;&gt;"",ids!A38,"")</f>
        <v>flightControl</v>
      </c>
      <c r="B39">
        <f>VLOOKUP(Table1[[#This Row],[id]],Outline!$A$3:$C$300,2,FALSE)</f>
        <v>4</v>
      </c>
      <c r="C39">
        <f>VLOOKUP(Table1[[#This Row],[id]],Outline!$A$3:$C$300,3,FALSE)</f>
        <v>11</v>
      </c>
      <c r="D39" t="s">
        <v>494</v>
      </c>
      <c r="E39" t="s">
        <v>495</v>
      </c>
      <c r="F39" s="31" t="s">
        <v>394</v>
      </c>
      <c r="G39" t="s">
        <v>556</v>
      </c>
      <c r="H39" t="s">
        <v>9</v>
      </c>
      <c r="I39" t="s">
        <v>291</v>
      </c>
      <c r="J39" t="s">
        <v>290</v>
      </c>
      <c r="N39" t="s">
        <v>327</v>
      </c>
      <c r="O3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flightControl
    tier = 4
    title = #autoLOC_501036 //#autoLOC_501036 = Flight Control
    description = #autoLOC_501037 //#autoLOC_501037 = Tumbling out of control may be fun, but our engineers insist there's more to rocket science than that.
    cost = 50
    hideEmpty = True
    nodeName = ktt_flightControl
    anyToUnlock = False
    icon = RDicon_control-flight-advanced
    pos = -2600,1750,0
    scale = 0.6
    Parent
    {
        parentID = basicFlightControl
        lineFrom = RIGHT
        lineTo = LEFT
    }
}</v>
      </c>
    </row>
    <row r="40" spans="1:15" x14ac:dyDescent="0.35">
      <c r="A40" t="str">
        <f>IF(ids!A39&lt;&gt;"",ids!A39,"")</f>
        <v>smallBoosters</v>
      </c>
      <c r="B40">
        <f>VLOOKUP(Table1[[#This Row],[id]],Outline!$A$3:$C$300,2,FALSE)</f>
        <v>4</v>
      </c>
      <c r="C40">
        <f>VLOOKUP(Table1[[#This Row],[id]],Outline!$A$3:$C$300,3,FALSE)</f>
        <v>10</v>
      </c>
      <c r="D40" t="s">
        <v>406</v>
      </c>
      <c r="E40" t="s">
        <v>413</v>
      </c>
      <c r="F40" s="31" t="s">
        <v>394</v>
      </c>
      <c r="H40" t="s">
        <v>10</v>
      </c>
      <c r="I40" t="s">
        <v>291</v>
      </c>
      <c r="J40" t="s">
        <v>290</v>
      </c>
      <c r="N40" t="s">
        <v>321</v>
      </c>
      <c r="O4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smallBoosters
    tier = 4
    title = #LOC_KTT_smallBoosters_Title // Small Solid Rocket Boosters
    description = #LOC_KTT_smallBoosters_Description // We solved the problem! Kerbals could, theoretically, fit inside the solid tanks of these boosters. 
    cost = 50
    hideEmpty = True
    nodeName = ktt_smallBoosters
    anyToUnlock = False
    icon = KiwiTechTree/Icons/ktt_icon_smallBoosters
    pos = -2600,1800,0
    scale = 0.6
    Parent
    {
        parentID = tinyBoosters
        lineFrom = RIGHT
        lineTo = LEFT
    }
}</v>
      </c>
    </row>
    <row r="41" spans="1:15" x14ac:dyDescent="0.35">
      <c r="A41" t="str">
        <f>IF(ids!A40&lt;&gt;"",ids!A40,"")</f>
        <v>advancedCryoRocketry</v>
      </c>
      <c r="B41">
        <f>VLOOKUP(Table1[[#This Row],[id]],Outline!$A$3:$C$300,2,FALSE)</f>
        <v>4</v>
      </c>
      <c r="C41">
        <f>VLOOKUP(Table1[[#This Row],[id]],Outline!$A$3:$C$300,3,FALSE)</f>
        <v>13</v>
      </c>
      <c r="D41" t="s">
        <v>373</v>
      </c>
      <c r="E41" t="s">
        <v>377</v>
      </c>
      <c r="F41" s="33" t="s">
        <v>393</v>
      </c>
      <c r="H41" t="s">
        <v>11</v>
      </c>
      <c r="I41" t="s">
        <v>291</v>
      </c>
      <c r="J41" t="s">
        <v>290</v>
      </c>
      <c r="K41" t="s">
        <v>22</v>
      </c>
      <c r="L41" t="s">
        <v>292</v>
      </c>
      <c r="M41" t="s">
        <v>293</v>
      </c>
      <c r="N41" t="s">
        <v>321</v>
      </c>
      <c r="O4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advancedCryoRocketry
    tier = 4
    title = #LOC_KTT_advancedCryoRocketry_Title // Advanced Cryogenic Rocketry
    description = #LOC_KTT_advancedCryoRocketry_Description // Our Cryo Rockets are advanced, or something.
    cost = 50
    hideEmpty = True
    nodeName = ktt_advancedCryoRocketry
    anyToUnlock = True
    icon = KiwiTechTree/Icons/ktt_icon_advancedCryoRocketry
    pos = -2600,1650,0
    scale = 0.6
    Parent
    {
        parentID = generalCryoRocketry
        lineFrom = RIGHT
        lineTo = LEFT
    }
    Parent
    {
        parentID = advRocketry
        lineFrom = TOP
        lineTo = BOTTOM
    }
}</v>
      </c>
    </row>
    <row r="42" spans="1:15" x14ac:dyDescent="0.35">
      <c r="A42" t="str">
        <f>IF(ids!A41&lt;&gt;"",ids!A41,"")</f>
        <v>advRocketry</v>
      </c>
      <c r="B42">
        <f>VLOOKUP(Table1[[#This Row],[id]],Outline!$A$3:$C$300,2,FALSE)</f>
        <v>4</v>
      </c>
      <c r="C42">
        <f>VLOOKUP(Table1[[#This Row],[id]],Outline!$A$3:$C$300,3,FALSE)</f>
        <v>15</v>
      </c>
      <c r="D42" t="s">
        <v>421</v>
      </c>
      <c r="E42" t="s">
        <v>422</v>
      </c>
      <c r="F42" s="31" t="s">
        <v>394</v>
      </c>
      <c r="G42" t="s">
        <v>443</v>
      </c>
      <c r="H42" t="s">
        <v>12</v>
      </c>
      <c r="I42" t="s">
        <v>291</v>
      </c>
      <c r="J42" t="s">
        <v>290</v>
      </c>
      <c r="N42" t="s">
        <v>327</v>
      </c>
      <c r="O4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advRocketry
    tier = 4
    title = #autoLOC_501038 //#autoLOC_501038 = Advanced Rocketry
    description = #autoLOC_501039 //#autoLOC_501039 = A new step ahead in rocket technology.
    cost = 50
    hideEmpty = True
    nodeName = ktt_advRocketry
    anyToUnlock = False
    icon = RDicon_rocketry-advanced
    pos = -2600,1550,0
    scale = 0.6
    Parent
    {
        parentID = generalRocketry
        lineFrom = RIGHT
        lineTo = LEFT
    }
}</v>
      </c>
    </row>
    <row r="43" spans="1:15" x14ac:dyDescent="0.35">
      <c r="A43" t="str">
        <f>IF(ids!A42&lt;&gt;"",ids!A42,"")</f>
        <v>basicFuelSystems</v>
      </c>
      <c r="B43">
        <f>VLOOKUP(Table1[[#This Row],[id]],Outline!$A$3:$C$300,2,FALSE)</f>
        <v>4</v>
      </c>
      <c r="C43">
        <f>VLOOKUP(Table1[[#This Row],[id]],Outline!$A$3:$C$300,3,FALSE)</f>
        <v>16</v>
      </c>
      <c r="D43" t="s">
        <v>338</v>
      </c>
      <c r="E43" t="s">
        <v>438</v>
      </c>
      <c r="F43" s="31" t="s">
        <v>394</v>
      </c>
      <c r="H43" t="s">
        <v>13</v>
      </c>
      <c r="I43" t="s">
        <v>291</v>
      </c>
      <c r="J43" t="s">
        <v>290</v>
      </c>
      <c r="N43" t="s">
        <v>321</v>
      </c>
      <c r="O4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basicFuelSystems
    tier = 4
    title = #LOC_KTT_basicFuelSystems_Title // Basic Fuel Systems
    description = #LOC_KTT_basicFuelSystems_Description // We now have a basic understanding of how fuel should flow through a rocket. 
    cost = 50
    hideEmpty = True
    nodeName = ktt_basicFuelSystems
    anyToUnlock = False
    icon = KiwiTechTree/Icons/ktt_icon_basicFuelSystems
    pos = -2600,1500,0
    scale = 0.6
    Parent
    {
        parentID = earlyFuelSystems
        lineFrom = RIGHT
        lineTo = LEFT
    }
}</v>
      </c>
    </row>
    <row r="44" spans="1:15" x14ac:dyDescent="0.35">
      <c r="A44" t="str">
        <f>IF(ids!A43&lt;&gt;"",ids!A43,"")</f>
        <v>fuelLines</v>
      </c>
      <c r="B44">
        <f>VLOOKUP(Table1[[#This Row],[id]],Outline!$A$3:$C$300,2,FALSE)</f>
        <v>4</v>
      </c>
      <c r="C44">
        <f>VLOOKUP(Table1[[#This Row],[id]],Outline!$A$3:$C$300,3,FALSE)</f>
        <v>17</v>
      </c>
      <c r="D44" t="s">
        <v>486</v>
      </c>
      <c r="E44" t="s">
        <v>496</v>
      </c>
      <c r="F44" s="31" t="s">
        <v>394</v>
      </c>
      <c r="H44" t="s">
        <v>13</v>
      </c>
      <c r="I44" t="s">
        <v>291</v>
      </c>
      <c r="J44" t="s">
        <v>290</v>
      </c>
      <c r="N44" t="s">
        <v>321</v>
      </c>
      <c r="O4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fuelLines
    tier = 4
    title = #LOC_KTT_fuelLines_Title // Fuel Lines
    description = #LOC_KTT_fuelLines_Description // Advances have been made to connect fuel tanks together.
    cost = 50
    hideEmpty = True
    nodeName = ktt_fuelLines
    anyToUnlock = False
    icon = KiwiTechTree/Icons/ktt_icon_fuelLines
    pos = -2600,1450,0
    scale = 0.6
    Parent
    {
        parentID = earlyFuelSystems
        lineFrom = RIGHT
        lineTo = LEFT
    }
}</v>
      </c>
    </row>
    <row r="45" spans="1:15" x14ac:dyDescent="0.35">
      <c r="A45" t="str">
        <f>IF(ids!A44&lt;&gt;"",ids!A44,"")</f>
        <v>decoupling</v>
      </c>
      <c r="B45">
        <f>VLOOKUP(Table1[[#This Row],[id]],Outline!$A$3:$C$300,2,FALSE)</f>
        <v>4</v>
      </c>
      <c r="C45">
        <f>VLOOKUP(Table1[[#This Row],[id]],Outline!$A$3:$C$300,3,FALSE)</f>
        <v>18</v>
      </c>
      <c r="D45" t="s">
        <v>508</v>
      </c>
      <c r="E45" t="s">
        <v>509</v>
      </c>
      <c r="F45" s="31" t="s">
        <v>394</v>
      </c>
      <c r="H45" t="s">
        <v>14</v>
      </c>
      <c r="I45" t="s">
        <v>291</v>
      </c>
      <c r="J45" t="s">
        <v>290</v>
      </c>
      <c r="N45" t="s">
        <v>321</v>
      </c>
      <c r="O4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decoupling
    tier = 4
    title = #LOC_KTT_decoupling_Title // Decoupling
    description = #LOC_KTT_decoupling_Description // The kerbals at the lab were inspired by their Matryoshka dolls.
    cost = 50
    hideEmpty = True
    nodeName = ktt_decoupling
    anyToUnlock = False
    icon = KiwiTechTree/Icons/ktt_icon_decoupling
    pos = -2600,1400,0
    scale = 0.6
    Parent
    {
        parentID = basicConstruction
        lineFrom = RIGHT
        lineTo = LEFT
    }
}</v>
      </c>
    </row>
    <row r="46" spans="1:15" x14ac:dyDescent="0.35">
      <c r="A46" t="str">
        <f>IF(ids!A45&lt;&gt;"",ids!A45,"")</f>
        <v>generalConstruction</v>
      </c>
      <c r="B46">
        <f>VLOOKUP(Table1[[#This Row],[id]],Outline!$A$3:$C$300,2,FALSE)</f>
        <v>4</v>
      </c>
      <c r="C46">
        <f>VLOOKUP(Table1[[#This Row],[id]],Outline!$A$3:$C$300,3,FALSE)</f>
        <v>20</v>
      </c>
      <c r="D46" t="s">
        <v>467</v>
      </c>
      <c r="E46" t="s">
        <v>468</v>
      </c>
      <c r="F46" s="31" t="s">
        <v>394</v>
      </c>
      <c r="G46" t="s">
        <v>469</v>
      </c>
      <c r="H46" t="s">
        <v>14</v>
      </c>
      <c r="I46" t="s">
        <v>291</v>
      </c>
      <c r="J46" t="s">
        <v>290</v>
      </c>
      <c r="N46" t="s">
        <v>327</v>
      </c>
      <c r="O4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generalConstruction
    tier = 4
    title = #autoLOC_501040 //#autoLOC_501040 = General Construction
    description = #autoLOC_501041 //#autoLOC_501041 = New equipment to help out in keeping things stable, especially useful when the size of the spacecraft defies the current bounds of sanity.
    cost = 50
    hideEmpty = True
    nodeName = ktt_generalConstruction
    anyToUnlock = False
    icon = RDicon_construction-general
    pos = -2600,1300,0
    scale = 0.6
    Parent
    {
        parentID = basicConstruction
        lineFrom = RIGHT
        lineTo = LEFT
    }
}</v>
      </c>
    </row>
    <row r="47" spans="1:15" x14ac:dyDescent="0.35">
      <c r="A47" s="26" t="str">
        <f>IF(ids!A46&lt;&gt;"",ids!A46,"")</f>
        <v>airLaunch</v>
      </c>
      <c r="B47">
        <f>VLOOKUP(Table1[[#This Row],[id]],Outline!$A$3:$C$300,2,FALSE)</f>
        <v>4</v>
      </c>
      <c r="C47">
        <f>VLOOKUP(Table1[[#This Row],[id]],Outline!$A$3:$C$300,3,FALSE)</f>
        <v>22</v>
      </c>
      <c r="D47" t="s">
        <v>487</v>
      </c>
      <c r="E47" s="35" t="s">
        <v>534</v>
      </c>
      <c r="F47" s="31" t="s">
        <v>394</v>
      </c>
      <c r="H47" t="s">
        <v>127</v>
      </c>
      <c r="I47" t="s">
        <v>291</v>
      </c>
      <c r="J47" t="s">
        <v>290</v>
      </c>
      <c r="N47" t="s">
        <v>321</v>
      </c>
      <c r="O4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airLaunch
    tier = 4
    title = #LOC_KTT_airLaunch_Title // Air Launch
    description = #LOC_KTT_airLaunch_Description // Sometimes we need someone older and bigger than us to lift us up a bit higher than we can reach on our own.
    cost = 50
    hideEmpty = True
    nodeName = ktt_airLaunch
    anyToUnlock = False
    icon = KiwiTechTree/Icons/ktt_icon_airLaunch
    pos = -2600,1200,0
    scale = 0.6
    Parent
    {
        parentID = nonCommericalFlight
        lineFrom = RIGHT
        lineTo = LEFT
    }
}</v>
      </c>
    </row>
    <row r="48" spans="1:15" x14ac:dyDescent="0.35">
      <c r="A48" t="str">
        <f>IF(ids!A47&lt;&gt;"",ids!A47,"")</f>
        <v>aviation</v>
      </c>
      <c r="B48">
        <f>VLOOKUP(Table1[[#This Row],[id]],Outline!$A$3:$C$300,2,FALSE)</f>
        <v>4</v>
      </c>
      <c r="C48">
        <f>VLOOKUP(Table1[[#This Row],[id]],Outline!$A$3:$C$300,3,FALSE)</f>
        <v>23</v>
      </c>
      <c r="D48" t="s">
        <v>511</v>
      </c>
      <c r="E48" t="s">
        <v>512</v>
      </c>
      <c r="F48" s="31" t="s">
        <v>394</v>
      </c>
      <c r="G48" t="s">
        <v>513</v>
      </c>
      <c r="H48" t="s">
        <v>15</v>
      </c>
      <c r="I48" t="s">
        <v>291</v>
      </c>
      <c r="J48" t="s">
        <v>290</v>
      </c>
      <c r="N48" t="s">
        <v>327</v>
      </c>
      <c r="O4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aviation
    tier = 4
    title = #autoLOC_501032 //#autoLOC_501032 = Aviation
    description = #autoLOC_501033 //#autoLOC_501033 = The art and science of keeping heavier-than-air objects aloft for extended periods of time.
    cost = 50
    hideEmpty = True
    nodeName = ktt_aviation
    anyToUnlock = False
    icon = RDicon_aerospaceTech
    pos = -2600,1150,0
    scale = 0.6
    Parent
    {
        parentID = stability
        lineFrom = RIGHT
        lineTo = LEFT
    }
}</v>
      </c>
    </row>
    <row r="49" spans="1:15" x14ac:dyDescent="0.35">
      <c r="A49" s="26" t="str">
        <f>IF(ids!A48&lt;&gt;"",ids!A48,"")</f>
        <v>basicLanding</v>
      </c>
      <c r="B49">
        <f>VLOOKUP(Table1[[#This Row],[id]],Outline!$A$3:$C$300,2,FALSE)</f>
        <v>4</v>
      </c>
      <c r="C49">
        <f>VLOOKUP(Table1[[#This Row],[id]],Outline!$A$3:$C$300,3,FALSE)</f>
        <v>25</v>
      </c>
      <c r="D49" t="s">
        <v>488</v>
      </c>
      <c r="E49" s="35" t="s">
        <v>535</v>
      </c>
      <c r="F49" s="31" t="s">
        <v>394</v>
      </c>
      <c r="H49" t="s">
        <v>15</v>
      </c>
      <c r="I49" t="s">
        <v>291</v>
      </c>
      <c r="J49" t="s">
        <v>290</v>
      </c>
      <c r="N49" t="s">
        <v>321</v>
      </c>
      <c r="O4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basicLanding
    tier = 4
    title = #LOC_KTT_basicLanding_Title // Basic Landing
    description = #LOC_KTT_basicLanding_Description // Rumors have it that wheels improve the ability of some aircraft to land without unplanned disassembly upon returning to land.
    cost = 50
    hideEmpty = True
    nodeName = ktt_basicLanding
    anyToUnlock = False
    icon = KiwiTechTree/Icons/ktt_icon_basicLanding
    pos = -2600,1050,0
    scale = 0.6
    Parent
    {
        parentID = stability
        lineFrom = RIGHT
        lineTo = LEFT
    }
}</v>
      </c>
    </row>
    <row r="50" spans="1:15" x14ac:dyDescent="0.35">
      <c r="A50" t="str">
        <f>IF(ids!A49&lt;&gt;"",ids!A49,"")</f>
        <v>enhancedSurvivability</v>
      </c>
      <c r="B50">
        <f>VLOOKUP(Table1[[#This Row],[id]],Outline!$A$3:$C$300,2,FALSE)</f>
        <v>4</v>
      </c>
      <c r="C50">
        <f>VLOOKUP(Table1[[#This Row],[id]],Outline!$A$3:$C$300,3,FALSE)</f>
        <v>28</v>
      </c>
      <c r="D50" t="s">
        <v>514</v>
      </c>
      <c r="E50" t="s">
        <v>515</v>
      </c>
      <c r="F50" s="31" t="s">
        <v>394</v>
      </c>
      <c r="H50" t="s">
        <v>16</v>
      </c>
      <c r="I50" t="s">
        <v>291</v>
      </c>
      <c r="J50" t="s">
        <v>290</v>
      </c>
      <c r="N50" t="s">
        <v>321</v>
      </c>
      <c r="O5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enhancedSurvivability
    tier = 4
    title = #LOC_CTT_enhancedSurvivability_title
    description = #LOC_CTT_enhancedSurvivability_description
    cost = 50
    hideEmpty = True
    nodeName = ktt_enhancedSurvivability
    anyToUnlock = False
    icon = KiwiTechTree/Icons/ktt_icon_enhancedSurvivability
    pos = -2600,900,0
    scale = 0.6
    Parent
    {
        parentID = survivability
        lineFrom = RIGHT
        lineTo = LEFT
    }
}</v>
      </c>
    </row>
    <row r="51" spans="1:15" x14ac:dyDescent="0.35">
      <c r="A51" t="str">
        <f>IF(ids!A50&lt;&gt;"",ids!A50,"")</f>
        <v>basicScience</v>
      </c>
      <c r="B51">
        <f>VLOOKUP(Table1[[#This Row],[id]],Outline!$A$3:$C$300,2,FALSE)</f>
        <v>4</v>
      </c>
      <c r="C51">
        <f>VLOOKUP(Table1[[#This Row],[id]],Outline!$A$3:$C$300,3,FALSE)</f>
        <v>30</v>
      </c>
      <c r="D51" t="s">
        <v>516</v>
      </c>
      <c r="E51" t="s">
        <v>517</v>
      </c>
      <c r="F51" s="31" t="s">
        <v>394</v>
      </c>
      <c r="G51" t="s">
        <v>518</v>
      </c>
      <c r="H51" t="s">
        <v>17</v>
      </c>
      <c r="I51" t="s">
        <v>291</v>
      </c>
      <c r="J51" t="s">
        <v>290</v>
      </c>
      <c r="N51" t="s">
        <v>327</v>
      </c>
      <c r="O5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basicScience
    tier = 4
    title = #autoLOC_501034 //#autoLOC_501034 = Basic Science
    description = #autoLOC_501035 //#autoLOC_501035 = We are going to ask all the big questions of the Universe... eventually. For now, we're starting with these.
    cost = 50
    hideEmpty = True
    nodeName = ktt_basicScience
    anyToUnlock = False
    icon = RDicon_scienceTech
    pos = -2600,800,0
    scale = 0.6
    Parent
    {
        parentID = science201
        lineFrom = RIGHT
        lineTo = LEFT
    }
}</v>
      </c>
    </row>
    <row r="52" spans="1:15" x14ac:dyDescent="0.35">
      <c r="A52" s="26" t="str">
        <f>IF(ids!A51&lt;&gt;"",ids!A51,"")</f>
        <v>groundScience</v>
      </c>
      <c r="B52">
        <f>VLOOKUP(Table1[[#This Row],[id]],Outline!$A$3:$C$300,2,FALSE)</f>
        <v>4</v>
      </c>
      <c r="C52">
        <f>VLOOKUP(Table1[[#This Row],[id]],Outline!$A$3:$C$300,3,FALSE)</f>
        <v>31</v>
      </c>
      <c r="D52" t="s">
        <v>489</v>
      </c>
      <c r="E52" s="35" t="s">
        <v>536</v>
      </c>
      <c r="F52" s="31" t="s">
        <v>394</v>
      </c>
      <c r="H52" t="s">
        <v>17</v>
      </c>
      <c r="I52" t="s">
        <v>291</v>
      </c>
      <c r="J52" t="s">
        <v>290</v>
      </c>
      <c r="N52" t="s">
        <v>321</v>
      </c>
      <c r="O5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groundScience
    tier = 4
    title = #LOC_KTT_groundScience_Title // Ground Science
    description = #LOC_KTT_groundScience_Description // These experiments are one step above poking a stick at the ground.
    cost = 50
    hideEmpty = True
    nodeName = ktt_groundScience
    anyToUnlock = False
    icon = KiwiTechTree/Icons/ktt_icon_groundScience
    pos = -2600,750,0
    scale = 0.6
    Parent
    {
        parentID = science201
        lineFrom = RIGHT
        lineTo = LEFT
    }
}</v>
      </c>
    </row>
    <row r="53" spans="1:15" x14ac:dyDescent="0.35">
      <c r="A53" s="26" t="str">
        <f>IF(ids!A52&lt;&gt;"",ids!A52,"")</f>
        <v>basicProbes</v>
      </c>
      <c r="B53">
        <f>VLOOKUP(Table1[[#This Row],[id]],Outline!$A$3:$C$300,2,FALSE)</f>
        <v>4</v>
      </c>
      <c r="C53">
        <f>VLOOKUP(Table1[[#This Row],[id]],Outline!$A$3:$C$300,3,FALSE)</f>
        <v>33</v>
      </c>
      <c r="D53" t="s">
        <v>490</v>
      </c>
      <c r="E53" s="35" t="s">
        <v>538</v>
      </c>
      <c r="F53" s="31" t="s">
        <v>394</v>
      </c>
      <c r="H53" t="s">
        <v>502</v>
      </c>
      <c r="I53" t="s">
        <v>291</v>
      </c>
      <c r="J53" t="s">
        <v>290</v>
      </c>
      <c r="N53" t="s">
        <v>321</v>
      </c>
      <c r="O5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basicProbes
    tier = 4
    title = #LOC_KTT_basicProbes_Title // Basic Probes
    description = #LOC_KTT_basicProbes_Description // 48 6f 77 20 6d 75 63 68 20 77 6f 6f 64 20 77 6f 75 6c 64 20 61 20 77 6f 6f 64 63 68 75 63 6b 20 63 68 75 63 6b 20 69 66 20 61 20 77 6f 6f 64 63 68 75 63 6b 20 63 6f 75 6c 64 20 63 68 75 63 6b 20 77 6f 6f 64 3f
    cost = 50
    hideEmpty = True
    nodeName = ktt_basicProbes
    anyToUnlock = False
    icon = KiwiTechTree/Icons/ktt_icon_basicProbes
    pos = -2600,650,0
    scale = 0.6
    Parent
    {
        parentID = primitiveProbes
        lineFrom = RIGHT
        lineTo = LEFT
    }
}</v>
      </c>
    </row>
    <row r="54" spans="1:15" x14ac:dyDescent="0.35">
      <c r="A54" t="str">
        <f>IF(ids!A53&lt;&gt;"",ids!A53,"")</f>
        <v>batteryTech</v>
      </c>
      <c r="B54">
        <f>VLOOKUP(Table1[[#This Row],[id]],Outline!$A$3:$C$300,2,FALSE)</f>
        <v>4</v>
      </c>
      <c r="C54">
        <f>VLOOKUP(Table1[[#This Row],[id]],Outline!$A$3:$C$300,3,FALSE)</f>
        <v>35</v>
      </c>
      <c r="D54" t="s">
        <v>491</v>
      </c>
      <c r="E54" t="s">
        <v>529</v>
      </c>
      <c r="F54" s="31" t="s">
        <v>394</v>
      </c>
      <c r="H54" t="s">
        <v>531</v>
      </c>
      <c r="I54" t="s">
        <v>291</v>
      </c>
      <c r="J54" t="s">
        <v>290</v>
      </c>
      <c r="N54" t="s">
        <v>321</v>
      </c>
      <c r="O5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batteryTech
    tier = 4
    title = #LOC_KTT_batteryTech_Title // Battery Tech
    description = #LOC_KTT_batteryTech_Description // Batteries help us get a bit more bang for our buck.
    cost = 50
    hideEmpty = True
    nodeName = ktt_batteryTech
    anyToUnlock = False
    icon = KiwiTechTree/Icons/ktt_icon_batteryTech
    pos = -2600,550,0
    scale = 0.6
    Parent
    {
        parentID = earlySolar
        lineFrom = RIGHT
        lineTo = LEFT
    }
}</v>
      </c>
    </row>
    <row r="55" spans="1:15" x14ac:dyDescent="0.35">
      <c r="A55" t="str">
        <f>IF(ids!A54&lt;&gt;"",ids!A54,"")</f>
        <v>heavyHypergolicRocketry</v>
      </c>
      <c r="B55">
        <f>VLOOKUP(Table1[[#This Row],[id]],Outline!$A$3:$C$300,2,FALSE)</f>
        <v>4.5</v>
      </c>
      <c r="C55">
        <f>VLOOKUP(Table1[[#This Row],[id]],Outline!$A$3:$C$300,3,FALSE)</f>
        <v>14</v>
      </c>
      <c r="D55" t="s">
        <v>339</v>
      </c>
      <c r="E55" s="34"/>
      <c r="F55" s="33" t="s">
        <v>393</v>
      </c>
      <c r="H55" t="s">
        <v>120</v>
      </c>
      <c r="I55" t="s">
        <v>291</v>
      </c>
      <c r="J55" t="s">
        <v>290</v>
      </c>
      <c r="K55" t="s">
        <v>12</v>
      </c>
      <c r="L55" t="s">
        <v>291</v>
      </c>
      <c r="M55" t="s">
        <v>290</v>
      </c>
      <c r="N55" t="s">
        <v>321</v>
      </c>
      <c r="O5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heavyHypergolicRocketry
    tier = 4.5
    title = #LOC_KTT_heavyHypergolicRocketry_Title // Heavy Hypergolic Rocketry
    description = #LOC_KTT_heavyHypergolicRocketry_Description // 
    cost = 75
    hideEmpty = True
    nodeName = ktt_heavyHypergolicRocketry
    anyToUnlock = True
    icon = KiwiTechTree/Icons/ktt_icon_heavyHypergolicRocketry
    pos = -2500,1600,0
    scale = 0.6
    Parent
    {
        parentID = generalHypergolicRocketry
        lineFrom = RIGHT
        lineTo = LEFT
    }
    Parent
    {
        parentID = generalRocketry
        lineFrom = RIGHT
        lineTo = LEFT
    }
}</v>
      </c>
    </row>
    <row r="56" spans="1:15" x14ac:dyDescent="0.35">
      <c r="A56" t="str">
        <f>IF(ids!A55&lt;&gt;"",ids!A55,"")</f>
        <v>proceduralWings</v>
      </c>
      <c r="B56">
        <f>VLOOKUP(Table1[[#This Row],[id]],Outline!$A$3:$C$300,2,FALSE)</f>
        <v>4.5</v>
      </c>
      <c r="C56">
        <f>VLOOKUP(Table1[[#This Row],[id]],Outline!$A$3:$C$300,3,FALSE)</f>
        <v>24</v>
      </c>
      <c r="D56" t="s">
        <v>492</v>
      </c>
      <c r="E56" t="s">
        <v>530</v>
      </c>
      <c r="F56" s="31" t="s">
        <v>394</v>
      </c>
      <c r="H56" t="s">
        <v>28</v>
      </c>
      <c r="I56" t="s">
        <v>291</v>
      </c>
      <c r="J56" t="s">
        <v>290</v>
      </c>
      <c r="N56" t="s">
        <v>533</v>
      </c>
      <c r="O5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RDNode:NEEDS[B9_Aerospace_ProceduralWings,KiwiTechTree]
{
    id = proceduralWings
    tier = 4.5
    title = #LOC_KTT_proceduralWings_Title // Procedural Wings
    description = #LOC_KTT_proceduralWings_Description // There comes a time in every kerbal's short, but exciting life in which they say, "The heck with using 25 pieces to assemble a wing, I am going to hammer out my own. It will be as good as those others."  They will be sadly missed.
    cost = 75
    hideEmpty = True
    nodeName = ktt_proceduralWings
    anyToUnlock = False
    icon = KiwiTechTree/Icons/ktt_icon_proceduralWings
    pos = -2500,1100,0
    scale = 0.6
    Parent
    {
        parentID = aviation
        lineFrom = RIGHT
        lineTo = LEFT
    }
}</v>
      </c>
    </row>
    <row r="57" spans="1:15" x14ac:dyDescent="0.35">
      <c r="A57" t="str">
        <f>IF(ids!A56&lt;&gt;"",ids!A56,"")</f>
        <v>basicReentryModule</v>
      </c>
      <c r="B57">
        <f>VLOOKUP(Table1[[#This Row],[id]],Outline!$A$3:$C$300,2,FALSE)</f>
        <v>4.5</v>
      </c>
      <c r="C57">
        <f>VLOOKUP(Table1[[#This Row],[id]],Outline!$A$3:$C$300,3,FALSE)</f>
        <v>29</v>
      </c>
      <c r="D57" t="s">
        <v>548</v>
      </c>
      <c r="E57" t="s">
        <v>547</v>
      </c>
      <c r="F57" s="31" t="s">
        <v>394</v>
      </c>
      <c r="H57" t="s">
        <v>29</v>
      </c>
      <c r="I57" t="s">
        <v>291</v>
      </c>
      <c r="J57" t="s">
        <v>290</v>
      </c>
      <c r="N57" t="s">
        <v>321</v>
      </c>
      <c r="O5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basicReentryModule
    tier = 4.5
    title = #LOC_KTT_basicReentryModule_Title // Basic Re-Entry Module
    description = #LOC_KTT_basicReentryModule_Description // Jebediah, I choose you!
    cost = 75
    hideEmpty = True
    nodeName = ktt_basicReentryModule
    anyToUnlock = False
    icon = KiwiTechTree/Icons/ktt_icon_basicReentryModule
    pos = -2500,850,0
    scale = 0.6
    Parent
    {
        parentID = enhancedSurvivability
        lineFrom = RIGHT
        lineTo = LEFT
    }
}</v>
      </c>
    </row>
    <row r="58" spans="1:15" x14ac:dyDescent="0.35">
      <c r="A58" t="str">
        <f>IF(ids!A57&lt;&gt;"",ids!A57,"")</f>
        <v>advFlightControl</v>
      </c>
      <c r="B58">
        <f>VLOOKUP(Table1[[#This Row],[id]],Outline!$A$3:$C$300,2,FALSE)</f>
        <v>5</v>
      </c>
      <c r="C58">
        <f>VLOOKUP(Table1[[#This Row],[id]],Outline!$A$3:$C$300,3,FALSE)</f>
        <v>11</v>
      </c>
      <c r="D58" t="s">
        <v>553</v>
      </c>
      <c r="E58" t="s">
        <v>554</v>
      </c>
      <c r="F58" s="31" t="s">
        <v>394</v>
      </c>
      <c r="G58" t="s">
        <v>555</v>
      </c>
      <c r="H58" t="s">
        <v>19</v>
      </c>
      <c r="I58" t="s">
        <v>291</v>
      </c>
      <c r="J58" t="s">
        <v>290</v>
      </c>
      <c r="N58" t="s">
        <v>327</v>
      </c>
      <c r="O5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advFlightControl
    tier = 5
    title = #autoLOC_501046 //#autoLOC_501046 = Advanced Flight Control
    description = #autoLOC_501047 //#autoLOC_501047 = The latest advancements in keeping the correct end of the ship pointing towards where you want it to go.
    cost = 100
    hideEmpty = True
    nodeName = ktt_advFlightControl
    anyToUnlock = False
    icon = RDicon_control-flight
    pos = -2400,1750,0
    scale = 0.6
    Parent
    {
        parentID = flightControl
        lineFrom = RIGHT
        lineTo = LEFT
    }
}</v>
      </c>
    </row>
    <row r="59" spans="1:15" x14ac:dyDescent="0.35">
      <c r="A59" t="str">
        <f>IF(ids!A58&lt;&gt;"",ids!A58,"")</f>
        <v>propulsionSystems</v>
      </c>
      <c r="B59">
        <f>VLOOKUP(Table1[[#This Row],[id]],Outline!$A$3:$C$300,2,FALSE)</f>
        <v>5</v>
      </c>
      <c r="C59">
        <f>VLOOKUP(Table1[[#This Row],[id]],Outline!$A$3:$C$300,3,FALSE)</f>
        <v>12</v>
      </c>
      <c r="D59" t="s">
        <v>564</v>
      </c>
      <c r="E59" t="s">
        <v>565</v>
      </c>
      <c r="F59" s="31" t="s">
        <v>394</v>
      </c>
      <c r="G59" t="s">
        <v>566</v>
      </c>
      <c r="H59" t="s">
        <v>22</v>
      </c>
      <c r="I59" t="s">
        <v>291</v>
      </c>
      <c r="J59" t="s">
        <v>290</v>
      </c>
      <c r="K59" t="s">
        <v>19</v>
      </c>
      <c r="L59" t="s">
        <v>291</v>
      </c>
      <c r="M59" t="s">
        <v>290</v>
      </c>
      <c r="N59" t="s">
        <v>327</v>
      </c>
      <c r="O5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propulsionSystems
    tier = 5
    title = #autoLOC_501042 //#autoLOC_501042 = Propulsion Systems
    description = #autoLOC_501043 //#autoLOC_501043 = A positively different approach to existing trends in rocketry. These small, lightweight propulsion systems may not seem as exciting, but they might prove just as useful.
    cost = 100
    hideEmpty = True
    nodeName = ktt_propulsionSystems
    anyToUnlock = False
    icon = RDicon_propulsionSystems
    pos = -2400,1700,0
    scale = 0.6
    Parent
    {
        parentID = advRocketry
        lineFrom = RIGHT
        lineTo = LEFT
    }
    Parent
    {
        parentID = flightControl
        lineFrom = RIGHT
        lineTo = LEFT
    }
}</v>
      </c>
    </row>
    <row r="60" spans="1:15" x14ac:dyDescent="0.35">
      <c r="A60" t="str">
        <f>IF(ids!A59&lt;&gt;"",ids!A59,"")</f>
        <v>mediumBoosters</v>
      </c>
      <c r="B60">
        <f>VLOOKUP(Table1[[#This Row],[id]],Outline!$A$3:$C$300,2,FALSE)</f>
        <v>5</v>
      </c>
      <c r="C60">
        <f>VLOOKUP(Table1[[#This Row],[id]],Outline!$A$3:$C$300,3,FALSE)</f>
        <v>10</v>
      </c>
      <c r="D60" t="s">
        <v>407</v>
      </c>
      <c r="E60" t="s">
        <v>414</v>
      </c>
      <c r="F60" s="31" t="s">
        <v>394</v>
      </c>
      <c r="H60" t="s">
        <v>20</v>
      </c>
      <c r="I60" t="s">
        <v>291</v>
      </c>
      <c r="J60" t="s">
        <v>290</v>
      </c>
      <c r="K60" t="s">
        <v>19</v>
      </c>
      <c r="L60" t="s">
        <v>291</v>
      </c>
      <c r="M60" t="s">
        <v>290</v>
      </c>
      <c r="N60" t="s">
        <v>321</v>
      </c>
      <c r="O6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mediumBoosters
    tier = 5
    title = #LOC_KTT_mediumBoosters_Title // Medium Solid Rocket Boosters
    description = #LOC_KTT_mediumBoosters_Description // At some point, we want to get into orbit using only solid rockets to challenge our doubters and naysayers.
    cost = 100
    hideEmpty = True
    nodeName = ktt_mediumBoosters
    anyToUnlock = False
    icon = KiwiTechTree/Icons/ktt_icon_mediumBoosters
    pos = -2400,1800,0
    scale = 0.6
    Parent
    {
        parentID = smallBoosters
        lineFrom = RIGHT
        lineTo = LEFT
    }
    Parent
    {
        parentID = flightControl
        lineFrom = RIGHT
        lineTo = LEFT
    }
}</v>
      </c>
    </row>
    <row r="61" spans="1:15" x14ac:dyDescent="0.35">
      <c r="A61" t="str">
        <f>IF(ids!A60&lt;&gt;"",ids!A60,"")</f>
        <v>heavyCryoRocketry</v>
      </c>
      <c r="B61">
        <f>VLOOKUP(Table1[[#This Row],[id]],Outline!$A$3:$C$300,2,FALSE)</f>
        <v>5</v>
      </c>
      <c r="C61">
        <f>VLOOKUP(Table1[[#This Row],[id]],Outline!$A$3:$C$300,3,FALSE)</f>
        <v>13</v>
      </c>
      <c r="D61" t="s">
        <v>374</v>
      </c>
      <c r="E61" t="s">
        <v>382</v>
      </c>
      <c r="F61" s="33" t="s">
        <v>393</v>
      </c>
      <c r="H61" t="s">
        <v>21</v>
      </c>
      <c r="I61" t="s">
        <v>291</v>
      </c>
      <c r="J61" t="s">
        <v>290</v>
      </c>
      <c r="K61" t="s">
        <v>37</v>
      </c>
      <c r="L61" t="s">
        <v>292</v>
      </c>
      <c r="M61" t="s">
        <v>293</v>
      </c>
      <c r="N61" t="s">
        <v>321</v>
      </c>
      <c r="O6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heavyCryoRocketry
    tier = 5
    title = #LOC_KTT_heavyCryoRocketry_Title // Heavy Cryogenic Rocketry
    description = #LOC_KTT_heavyCryoRocketry_Description // Sometimes we just need a lot of oomph to get us going where we want to go.
    cost = 100
    hideEmpty = True
    nodeName = ktt_heavyCryoRocketry
    anyToUnlock = True
    icon = KiwiTechTree/Icons/ktt_icon_heavyCryoRocketry
    pos = -2400,1650,0
    scale = 0.6
    Parent
    {
        parentID = advancedCryoRocketry
        lineFrom = RIGHT
        lineTo = LEFT
    }
    Parent
    {
        parentID = heavyRocketry
        lineFrom = TOP
        lineTo = BOTTOM
    }
}</v>
      </c>
    </row>
    <row r="62" spans="1:15" x14ac:dyDescent="0.35">
      <c r="A62" t="str">
        <f>IF(ids!A61&lt;&gt;"",ids!A61,"")</f>
        <v>heavyRocketry</v>
      </c>
      <c r="B62">
        <f>VLOOKUP(Table1[[#This Row],[id]],Outline!$A$3:$C$300,2,FALSE)</f>
        <v>5</v>
      </c>
      <c r="C62">
        <f>VLOOKUP(Table1[[#This Row],[id]],Outline!$A$3:$C$300,3,FALSE)</f>
        <v>15</v>
      </c>
      <c r="D62" t="s">
        <v>423</v>
      </c>
      <c r="E62" t="s">
        <v>424</v>
      </c>
      <c r="F62" s="31" t="s">
        <v>394</v>
      </c>
      <c r="G62" t="s">
        <v>317</v>
      </c>
      <c r="H62" t="s">
        <v>22</v>
      </c>
      <c r="I62" t="s">
        <v>291</v>
      </c>
      <c r="J62" t="s">
        <v>290</v>
      </c>
      <c r="N62" t="s">
        <v>327</v>
      </c>
      <c r="O6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heavyRocketry
    tier = 5
    title = #autoLOC_501054 //#autoLOC_501054 = Heavy Rocketry
    description = #autoLOC_501055 //#autoLOC_501055 = The next logical step for rocketry technology is to just go bigger.
    cost = 100
    hideEmpty = True
    nodeName = ktt_heavyRocketry
    anyToUnlock = False
    icon = RDicon_rocketry-heavy
    pos = -2400,1550,0
    scale = 0.6
    Parent
    {
        parentID = advRocketry
        lineFrom = RIGHT
        lineTo = LEFT
    }
}</v>
      </c>
    </row>
    <row r="63" spans="1:15" x14ac:dyDescent="0.35">
      <c r="A63" t="str">
        <f>IF(ids!A62&lt;&gt;"",ids!A62,"")</f>
        <v>fuelSystems</v>
      </c>
      <c r="B63">
        <f>VLOOKUP(Table1[[#This Row],[id]],Outline!$A$3:$C$300,2,FALSE)</f>
        <v>5</v>
      </c>
      <c r="C63">
        <f>VLOOKUP(Table1[[#This Row],[id]],Outline!$A$3:$C$300,3,FALSE)</f>
        <v>16</v>
      </c>
      <c r="D63" t="s">
        <v>439</v>
      </c>
      <c r="E63" t="s">
        <v>440</v>
      </c>
      <c r="F63" s="31" t="s">
        <v>394</v>
      </c>
      <c r="G63" t="s">
        <v>441</v>
      </c>
      <c r="H63" t="s">
        <v>23</v>
      </c>
      <c r="I63" t="s">
        <v>291</v>
      </c>
      <c r="J63" t="s">
        <v>290</v>
      </c>
      <c r="N63" t="s">
        <v>327</v>
      </c>
      <c r="O6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fuelSystems
    tier = 5
    title = #autoLOC_501056 //#autoLOC_501056 = Fuel Systems
    description = #autoLOC_501057 //#autoLOC_501057 = Advancements towards a better understanding of how fuel flows through a
    cost = 100
    hideEmpty = True
    nodeName = ktt_fuelSystems
    anyToUnlock = False
    icon = RDicon_fuelSystems
    pos = -2400,1500,0
    scale = 0.6
    Parent
    {
        parentID = basicFuelSystems
        lineFrom = RIGHT
        lineTo = LEFT
    }
}</v>
      </c>
    </row>
    <row r="64" spans="1:15" x14ac:dyDescent="0.35">
      <c r="A64" t="str">
        <f>IF(ids!A63&lt;&gt;"",ids!A63,"")</f>
        <v>flexibleFuelSolutions</v>
      </c>
      <c r="B64">
        <f>VLOOKUP(Table1[[#This Row],[id]],Outline!$A$3:$C$300,2,FALSE)</f>
        <v>5</v>
      </c>
      <c r="C64">
        <f>VLOOKUP(Table1[[#This Row],[id]],Outline!$A$3:$C$300,3,FALSE)</f>
        <v>17</v>
      </c>
      <c r="D64" t="s">
        <v>567</v>
      </c>
      <c r="E64" t="s">
        <v>568</v>
      </c>
      <c r="F64" s="33" t="s">
        <v>394</v>
      </c>
      <c r="H64" t="s">
        <v>24</v>
      </c>
      <c r="I64" t="s">
        <v>291</v>
      </c>
      <c r="J64" t="s">
        <v>290</v>
      </c>
      <c r="N64" t="s">
        <v>321</v>
      </c>
      <c r="O6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flexibleFuelSolutions
    tier = 5
    title = #LOC_KTT_flexibleFuelSolutions_Title // Flexible Fuel Solutions
    description = #LOC_KTT_flexibleFuelSolutions_Description // Mmm, doughnuts.
    cost = 100
    hideEmpty = True
    nodeName = ktt_flexibleFuelSolutions
    anyToUnlock = False
    icon = KiwiTechTree/Icons/ktt_icon_flexibleFuelSolutions
    pos = -2400,1450,0
    scale = 0.6
    Parent
    {
        parentID = fuelLines
        lineFrom = RIGHT
        lineTo = LEFT
    }
}</v>
      </c>
    </row>
    <row r="65" spans="1:15" x14ac:dyDescent="0.35">
      <c r="A65" t="str">
        <f>IF(ids!A64&lt;&gt;"",ids!A64,"")</f>
        <v>docking</v>
      </c>
      <c r="B65">
        <f>VLOOKUP(Table1[[#This Row],[id]],Outline!$A$3:$C$300,2,FALSE)</f>
        <v>5</v>
      </c>
      <c r="C65">
        <f>VLOOKUP(Table1[[#This Row],[id]],Outline!$A$3:$C$300,3,FALSE)</f>
        <v>18</v>
      </c>
      <c r="D65" t="s">
        <v>569</v>
      </c>
      <c r="E65" t="s">
        <v>570</v>
      </c>
      <c r="F65" s="33" t="s">
        <v>394</v>
      </c>
      <c r="H65" t="s">
        <v>25</v>
      </c>
      <c r="I65" t="s">
        <v>291</v>
      </c>
      <c r="J65" t="s">
        <v>290</v>
      </c>
      <c r="N65" t="s">
        <v>321</v>
      </c>
      <c r="O6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docking
    tier = 5
    title = #LOC_KTT_docking_Title // Docking
    description = #LOC_KTT_docking_Description // The engineers have said they are pretty sure that the seal on the Clamp-O-Tron will hold.  If not, it will only cause a rapid unplanned disassembly.
    cost = 100
    hideEmpty = True
    nodeName = ktt_docking
    anyToUnlock = False
    icon = KiwiTechTree/Icons/ktt_icon_docking
    pos = -2400,1400,0
    scale = 0.6
    Parent
    {
        parentID = decoupling
        lineFrom = RIGHT
        lineTo = LEFT
    }
}</v>
      </c>
    </row>
    <row r="66" spans="1:15" x14ac:dyDescent="0.35">
      <c r="A66" t="str">
        <f>IF(ids!A65&lt;&gt;"",ids!A65,"")</f>
        <v>advConstruction</v>
      </c>
      <c r="B66">
        <f>VLOOKUP(Table1[[#This Row],[id]],Outline!$A$3:$C$300,2,FALSE)</f>
        <v>5</v>
      </c>
      <c r="C66">
        <f>VLOOKUP(Table1[[#This Row],[id]],Outline!$A$3:$C$300,3,FALSE)</f>
        <v>20</v>
      </c>
      <c r="D66" t="s">
        <v>470</v>
      </c>
      <c r="E66" t="s">
        <v>471</v>
      </c>
      <c r="F66" s="31" t="s">
        <v>394</v>
      </c>
      <c r="G66" t="s">
        <v>475</v>
      </c>
      <c r="H66" t="s">
        <v>26</v>
      </c>
      <c r="I66" t="s">
        <v>291</v>
      </c>
      <c r="J66" t="s">
        <v>290</v>
      </c>
      <c r="N66" t="s">
        <v>327</v>
      </c>
      <c r="O6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advConstruction
    tier = 5
    title = #autoLOC_501058 //#autoLOC_501058 = Advanced Construction
    description = #autoLOC_501059 //#autoLOC_501059 = New advances in construction make it possible to build larger than ever before.
    cost = 100
    hideEmpty = True
    nodeName = ktt_advConstruction
    anyToUnlock = False
    icon = RDicon_construction-advanced
    pos = -2400,1300,0
    scale = 0.6
    Parent
    {
        parentID = generalConstruction
        lineFrom = RIGHT
        lineTo = LEFT
    }
}</v>
      </c>
    </row>
    <row r="67" spans="1:15" x14ac:dyDescent="0.35">
      <c r="A67" t="str">
        <f>IF(ids!A66&lt;&gt;"",ids!A66,"")</f>
        <v>earlyActuators</v>
      </c>
      <c r="B67">
        <f>VLOOKUP(Table1[[#This Row],[id]],Outline!$A$3:$C$300,2,FALSE)</f>
        <v>5</v>
      </c>
      <c r="C67">
        <f>VLOOKUP(Table1[[#This Row],[id]],Outline!$A$3:$C$300,3,FALSE)</f>
        <v>21</v>
      </c>
      <c r="D67" t="s">
        <v>350</v>
      </c>
      <c r="E67" t="s">
        <v>364</v>
      </c>
      <c r="F67" s="31" t="s">
        <v>394</v>
      </c>
      <c r="H67" t="s">
        <v>26</v>
      </c>
      <c r="I67" t="s">
        <v>291</v>
      </c>
      <c r="J67" t="s">
        <v>290</v>
      </c>
      <c r="N67" t="s">
        <v>321</v>
      </c>
      <c r="O6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earlyActuators
    tier = 5
    title = #LOC_KTT_earlyActuators_Title // Early Actuators
    description = #LOC_KTT_earlyActuators_Description // KAL, open the pod bay doors.
    cost = 100
    hideEmpty = True
    nodeName = ktt_earlyActuators
    anyToUnlock = False
    icon = KiwiTechTree/Icons/ktt_icon_earlyActuators
    pos = -2400,1250,0
    scale = 0.6
    Parent
    {
        parentID = generalConstruction
        lineFrom = RIGHT
        lineTo = LEFT
    }
}</v>
      </c>
    </row>
    <row r="68" spans="1:15" x14ac:dyDescent="0.35">
      <c r="A68" t="str">
        <f>IF(ids!A67&lt;&gt;"",ids!A67,"")</f>
        <v>streamlinedFlight</v>
      </c>
      <c r="B68">
        <f>VLOOKUP(Table1[[#This Row],[id]],Outline!$A$3:$C$300,2,FALSE)</f>
        <v>5</v>
      </c>
      <c r="C68">
        <f>VLOOKUP(Table1[[#This Row],[id]],Outline!$A$3:$C$300,3,FALSE)</f>
        <v>22</v>
      </c>
      <c r="D68" t="s">
        <v>571</v>
      </c>
      <c r="E68" t="s">
        <v>572</v>
      </c>
      <c r="F68" s="33" t="s">
        <v>394</v>
      </c>
      <c r="H68" t="s">
        <v>129</v>
      </c>
      <c r="I68" t="s">
        <v>291</v>
      </c>
      <c r="J68" t="s">
        <v>290</v>
      </c>
      <c r="K68" t="s">
        <v>28</v>
      </c>
      <c r="L68" t="s">
        <v>291</v>
      </c>
      <c r="M68" t="s">
        <v>290</v>
      </c>
      <c r="N68" t="s">
        <v>321</v>
      </c>
      <c r="O6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streamlinedFlight
    tier = 5
    title = #LOC_KTT_streamlinedFlight_Title // Streamlined Flight
    description = #LOC_KTT_streamlinedFlight_Description // We are never getting off this rock in a flying saucer, or will we?
    cost = 100
    hideEmpty = True
    nodeName = ktt_streamlinedFlight
    anyToUnlock = False
    icon = KiwiTechTree/Icons/ktt_icon_streamlinedFlight
    pos = -2400,1200,0
    scale = 0.6
    Parent
    {
        parentID = airLaunch
        lineFrom = RIGHT
        lineTo = LEFT
    }
    Parent
    {
        parentID = aviation
        lineFrom = RIGHT
        lineTo = LEFT
    }
}</v>
      </c>
    </row>
    <row r="69" spans="1:15" x14ac:dyDescent="0.35">
      <c r="A69" t="str">
        <f>IF(ids!A68&lt;&gt;"",ids!A68,"")</f>
        <v>aerodynamicSystems</v>
      </c>
      <c r="B69">
        <f>VLOOKUP(Table1[[#This Row],[id]],Outline!$A$3:$C$300,2,FALSE)</f>
        <v>5</v>
      </c>
      <c r="C69">
        <f>VLOOKUP(Table1[[#This Row],[id]],Outline!$A$3:$C$300,3,FALSE)</f>
        <v>23</v>
      </c>
      <c r="D69" t="s">
        <v>573</v>
      </c>
      <c r="E69" t="s">
        <v>574</v>
      </c>
      <c r="F69" s="33" t="s">
        <v>394</v>
      </c>
      <c r="G69" t="s">
        <v>575</v>
      </c>
      <c r="H69" t="s">
        <v>129</v>
      </c>
      <c r="I69" t="s">
        <v>291</v>
      </c>
      <c r="J69" t="s">
        <v>290</v>
      </c>
      <c r="K69" t="s">
        <v>28</v>
      </c>
      <c r="L69" t="s">
        <v>291</v>
      </c>
      <c r="M69" t="s">
        <v>290</v>
      </c>
      <c r="N69" t="s">
        <v>327</v>
      </c>
      <c r="O6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aerodynamicSystems
    tier = 5
    title = #autoLOC_501050 //#autoLOC_501050 = Aerodynamics
    description = #autoLOC_501051 //#autoLOC_501051 = New breakthroughs from C7 Aerospace allow for new types of craft to be built. We're looking into hiring some of their engineers as well.
    cost = 100
    hideEmpty = True
    nodeName = ktt_aerodynamicSystems
    anyToUnlock = False
    icon = RDicon_aerodynamicSystems
    pos = -2400,1150,0
    scale = 0.6
    Parent
    {
        parentID = airLaunch
        lineFrom = RIGHT
        lineTo = LEFT
    }
    Parent
    {
        parentID = aviation
        lineFrom = RIGHT
        lineTo = LEFT
    }
}</v>
      </c>
    </row>
    <row r="70" spans="1:15" x14ac:dyDescent="0.35">
      <c r="A70" t="str">
        <f>IF(ids!A69&lt;&gt;"",ids!A69,"")</f>
        <v>subsonicFlight</v>
      </c>
      <c r="B70">
        <f>VLOOKUP(Table1[[#This Row],[id]],Outline!$A$3:$C$300,2,FALSE)</f>
        <v>5</v>
      </c>
      <c r="C70">
        <f>VLOOKUP(Table1[[#This Row],[id]],Outline!$A$3:$C$300,3,FALSE)</f>
        <v>24</v>
      </c>
      <c r="D70" t="s">
        <v>576</v>
      </c>
      <c r="E70" t="s">
        <v>577</v>
      </c>
      <c r="F70" s="33" t="s">
        <v>394</v>
      </c>
      <c r="G70" t="s">
        <v>578</v>
      </c>
      <c r="H70" t="s">
        <v>28</v>
      </c>
      <c r="I70" t="s">
        <v>291</v>
      </c>
      <c r="J70" t="s">
        <v>290</v>
      </c>
      <c r="N70" t="s">
        <v>432</v>
      </c>
      <c r="O7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RDNode:NEEDS[CommunityTechTree]
{
    id = subsonicFlight
    tier = 5
    title = #LOC_CTT_subsonicFlight_title
    description = #LOC_CTT_subsonicFlight_description
    cost = 100
    hideEmpty = True
    nodeName = ktt_subsonicFlight
    anyToUnlock = False
    icon = CommunityTechTree/UI/ctt_icon_subsonicFlight
    pos = -2400,1100,0
    scale = 0.6
    Parent
    {
        parentID = aviation
        lineFrom = RIGHT
        lineTo = LEFT
    }
}</v>
      </c>
    </row>
    <row r="71" spans="1:15" x14ac:dyDescent="0.35">
      <c r="A71" t="str">
        <f>IF(ids!A70&lt;&gt;"",ids!A70,"")</f>
        <v>landing</v>
      </c>
      <c r="B71">
        <f>VLOOKUP(Table1[[#This Row],[id]],Outline!$A$3:$C$300,2,FALSE)</f>
        <v>5</v>
      </c>
      <c r="C71">
        <f>VLOOKUP(Table1[[#This Row],[id]],Outline!$A$3:$C$300,3,FALSE)</f>
        <v>25</v>
      </c>
      <c r="D71" t="s">
        <v>589</v>
      </c>
      <c r="E71" t="s">
        <v>590</v>
      </c>
      <c r="F71" s="33" t="s">
        <v>394</v>
      </c>
      <c r="G71" t="s">
        <v>591</v>
      </c>
      <c r="H71" t="s">
        <v>130</v>
      </c>
      <c r="I71" t="s">
        <v>291</v>
      </c>
      <c r="J71" t="s">
        <v>290</v>
      </c>
      <c r="N71" t="s">
        <v>327</v>
      </c>
      <c r="O7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landing
    tier = 5
    title = #autoLOC_501048 //#autoLOC_501048 = Landing
    description = #autoLOC_501049 //#autoLOC_501049 = Our Engineers are nothing if not optimistic.
    cost = 100
    hideEmpty = True
    nodeName = ktt_landing
    anyToUnlock = False
    icon = RDicon_landing
    pos = -2400,1050,0
    scale = 0.6
    Parent
    {
        parentID = basicLanding
        lineFrom = RIGHT
        lineTo = LEFT
    }
}</v>
      </c>
    </row>
    <row r="72" spans="1:15" x14ac:dyDescent="0.35">
      <c r="A72" t="str">
        <f>IF(ids!A71&lt;&gt;"",ids!A71,"")</f>
        <v>spaceExploration</v>
      </c>
      <c r="B72">
        <f>VLOOKUP(Table1[[#This Row],[id]],Outline!$A$3:$C$300,2,FALSE)</f>
        <v>5</v>
      </c>
      <c r="C72">
        <f>VLOOKUP(Table1[[#This Row],[id]],Outline!$A$3:$C$300,3,FALSE)</f>
        <v>26</v>
      </c>
      <c r="D72" t="s">
        <v>592</v>
      </c>
      <c r="E72" t="s">
        <v>593</v>
      </c>
      <c r="F72" s="33" t="s">
        <v>394</v>
      </c>
      <c r="G72" t="s">
        <v>594</v>
      </c>
      <c r="H72" t="s">
        <v>130</v>
      </c>
      <c r="I72" t="s">
        <v>291</v>
      </c>
      <c r="J72" t="s">
        <v>290</v>
      </c>
      <c r="K72" t="s">
        <v>29</v>
      </c>
      <c r="L72" t="s">
        <v>291</v>
      </c>
      <c r="M72" t="s">
        <v>290</v>
      </c>
      <c r="N72" t="s">
        <v>327</v>
      </c>
      <c r="O7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spaceExploration
    tier = 5
    title = #autoLOC_501044 //#autoLOC_501044 = Space Exploration
    description = #autoLOC_501045 //#autoLOC_501045 = To boldly go where no green man has gone before.
    cost = 100
    hideEmpty = True
    nodeName = ktt_spaceExploration
    anyToUnlock = False
    icon = RDicon_evaTech
    pos = -2400,1000,0
    scale = 0.6
    Parent
    {
        parentID = basicLanding
        lineFrom = RIGHT
        lineTo = LEFT
    }
    Parent
    {
        parentID = enhancedSurvivability
        lineFrom = RIGHT
        lineTo = LEFT
    }
}</v>
      </c>
    </row>
    <row r="73" spans="1:15" x14ac:dyDescent="0.35">
      <c r="A73" t="str">
        <f>IF(ids!A72&lt;&gt;"",ids!A72,"")</f>
        <v>simpleCommandModules</v>
      </c>
      <c r="B73">
        <f>VLOOKUP(Table1[[#This Row],[id]],Outline!$A$3:$C$300,2,FALSE)</f>
        <v>5</v>
      </c>
      <c r="C73">
        <f>VLOOKUP(Table1[[#This Row],[id]],Outline!$A$3:$C$300,3,FALSE)</f>
        <v>27</v>
      </c>
      <c r="D73" t="s">
        <v>595</v>
      </c>
      <c r="E73" t="s">
        <v>596</v>
      </c>
      <c r="F73" s="33" t="s">
        <v>394</v>
      </c>
      <c r="G73" t="s">
        <v>597</v>
      </c>
      <c r="H73" t="s">
        <v>29</v>
      </c>
      <c r="I73" t="s">
        <v>291</v>
      </c>
      <c r="J73" t="s">
        <v>290</v>
      </c>
      <c r="N73" t="s">
        <v>432</v>
      </c>
      <c r="O7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RDNode:NEEDS[CommunityTechTree]
{
    id = simpleCommandModules
    tier = 5
    title = #LOC_CTT_simpleCommandModules_title
    description = #LOC_CTT_simpleCommandModules_description
    cost = 100
    hideEmpty = True
    nodeName = ktt_simpleCommandModules
    anyToUnlock = False
    icon = CommunityTechTree/UI/ctt_icon_simpleCommandModules
    pos = -2400,950,0
    scale = 0.6
    Parent
    {
        parentID = enhancedSurvivability
        lineFrom = RIGHT
        lineTo = LEFT
    }
}</v>
      </c>
    </row>
    <row r="74" spans="1:15" x14ac:dyDescent="0.35">
      <c r="A74" t="str">
        <f>IF(ids!A73&lt;&gt;"",ids!A73,"")</f>
        <v>appliedScience</v>
      </c>
      <c r="B74">
        <f>VLOOKUP(Table1[[#This Row],[id]],Outline!$A$3:$C$300,2,FALSE)</f>
        <v>5</v>
      </c>
      <c r="C74">
        <f>VLOOKUP(Table1[[#This Row],[id]],Outline!$A$3:$C$300,3,FALSE)</f>
        <v>30</v>
      </c>
      <c r="D74" t="e" cm="1">
        <f t="array" ref="D74">sear</f>
        <v>#NAME?</v>
      </c>
      <c r="F74" s="31"/>
      <c r="O74" t="e">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#NAME?</v>
      </c>
    </row>
    <row r="75" spans="1:15" x14ac:dyDescent="0.35">
      <c r="A75" t="str">
        <f>IF(ids!A74&lt;&gt;"",ids!A74,"")</f>
        <v>miniaturization</v>
      </c>
      <c r="B75">
        <f>VLOOKUP(Table1[[#This Row],[id]],Outline!$A$3:$C$300,2,FALSE)</f>
        <v>5</v>
      </c>
      <c r="C75">
        <f>VLOOKUP(Table1[[#This Row],[id]],Outline!$A$3:$C$300,3,FALSE)</f>
        <v>31</v>
      </c>
      <c r="F75" s="31"/>
      <c r="O7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miniaturization
    tier = 5
    title = #LOC_KTT_miniaturization_Title // 
    description = #LOC_KTT_miniaturization_Description // 
    cost = 100
    hideEmpty = True
    nodeName = ktt_miniaturization
    anyToUnlock = False
    icon = KiwiTechTree/Icons/ktt_icon_miniaturization
    pos = -2400,750,0
    scale = 0.6
}</v>
      </c>
    </row>
    <row r="76" spans="1:15" x14ac:dyDescent="0.35">
      <c r="A76" t="str">
        <f>IF(ids!A75&lt;&gt;"",ids!A75,"")</f>
        <v>earlyProbes</v>
      </c>
      <c r="B76">
        <f>VLOOKUP(Table1[[#This Row],[id]],Outline!$A$3:$C$300,2,FALSE)</f>
        <v>5</v>
      </c>
      <c r="C76">
        <f>VLOOKUP(Table1[[#This Row],[id]],Outline!$A$3:$C$300,3,FALSE)</f>
        <v>33</v>
      </c>
      <c r="E76" t="s">
        <v>539</v>
      </c>
      <c r="F76" s="31" t="s">
        <v>394</v>
      </c>
      <c r="O7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earlyProbes
    tier = 5
    title = #LOC_KTT_earlyProbes_Title // 
    description = #LOC_KTT_earlyProbes_Description // kqdzp sslzc caomw bcgqh idbwv iibkr ogzai djaak
    cost = 100
    hideEmpty = True
    nodeName = ktt_earlyProbes
    anyToUnlock = False
    icon = KiwiTechTree/Icons/ktt_icon_earlyProbes
    pos = -2400,650,0
    scale = 0.6
}</v>
      </c>
    </row>
    <row r="77" spans="1:15" x14ac:dyDescent="0.35">
      <c r="A77" t="str">
        <f>IF(ids!A76&lt;&gt;"",ids!A76,"")</f>
        <v>electrics</v>
      </c>
      <c r="B77">
        <f>VLOOKUP(Table1[[#This Row],[id]],Outline!$A$3:$C$300,2,FALSE)</f>
        <v>5</v>
      </c>
      <c r="C77">
        <f>VLOOKUP(Table1[[#This Row],[id]],Outline!$A$3:$C$300,3,FALSE)</f>
        <v>35</v>
      </c>
      <c r="F77" s="31"/>
      <c r="O7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electrics
    tier = 5
    title = #LOC_KTT_electrics_Title // 
    description = #LOC_KTT_electrics_Description // 
    cost = 100
    hideEmpty = True
    nodeName = ktt_electrics
    anyToUnlock = False
    icon = KiwiTechTree/Icons/ktt_icon_electrics
    pos = -2400,550,0
    scale = 0.6
}</v>
      </c>
    </row>
    <row r="78" spans="1:15" x14ac:dyDescent="0.35">
      <c r="A78" t="str">
        <f>IF(ids!A77&lt;&gt;"",ids!A77,"")</f>
        <v>recycling</v>
      </c>
      <c r="B78">
        <f>VLOOKUP(Table1[[#This Row],[id]],Outline!$A$3:$C$300,2,FALSE)</f>
        <v>5</v>
      </c>
      <c r="C78">
        <f>VLOOKUP(Table1[[#This Row],[id]],Outline!$A$3:$C$300,3,FALSE)</f>
        <v>38</v>
      </c>
      <c r="F78" s="31"/>
      <c r="O7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recycling
    tier = 5
    title = #LOC_KTT_recycling_Title // 
    description = #LOC_KTT_recycling_Description // 
    cost = 100
    hideEmpty = True
    nodeName = ktt_recycling
    anyToUnlock = False
    icon = KiwiTechTree/Icons/ktt_icon_recycling
    pos = -2400,400,0
    scale = 0.6
}</v>
      </c>
    </row>
    <row r="79" spans="1:15" x14ac:dyDescent="0.35">
      <c r="A79" t="str">
        <f>IF(ids!A78&lt;&gt;"",ids!A78,"")</f>
        <v>storageTech</v>
      </c>
      <c r="B79">
        <f>VLOOKUP(Table1[[#This Row],[id]],Outline!$A$3:$C$300,2,FALSE)</f>
        <v>5</v>
      </c>
      <c r="C79">
        <f>VLOOKUP(Table1[[#This Row],[id]],Outline!$A$3:$C$300,3,FALSE)</f>
        <v>40</v>
      </c>
      <c r="F79" s="31"/>
      <c r="O7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storageTech
    tier = 5
    title = #LOC_KTT_storageTech_Title // 
    description = #LOC_KTT_storageTech_Description // 
    cost = 100
    hideEmpty = True
    nodeName = ktt_storageTech
    anyToUnlock = False
    icon = KiwiTechTree/Icons/ktt_icon_storageTech
    pos = -2400,300,0
    scale = 0.6
}</v>
      </c>
    </row>
    <row r="80" spans="1:15" x14ac:dyDescent="0.35">
      <c r="A80" t="str">
        <f>IF(ids!A79&lt;&gt;"",ids!A79,"")</f>
        <v>heavierHypergolicRocketry</v>
      </c>
      <c r="B80">
        <f>VLOOKUP(Table1[[#This Row],[id]],Outline!$A$3:$C$300,2,FALSE)</f>
        <v>5.5</v>
      </c>
      <c r="C80">
        <f>VLOOKUP(Table1[[#This Row],[id]],Outline!$A$3:$C$300,3,FALSE)</f>
        <v>14</v>
      </c>
      <c r="D80" t="s">
        <v>351</v>
      </c>
      <c r="E80" s="34"/>
      <c r="F80" s="33" t="s">
        <v>393</v>
      </c>
      <c r="H80" t="s">
        <v>122</v>
      </c>
      <c r="I80" t="s">
        <v>291</v>
      </c>
      <c r="J80" t="s">
        <v>290</v>
      </c>
      <c r="K80" t="s">
        <v>37</v>
      </c>
      <c r="L80" t="s">
        <v>291</v>
      </c>
      <c r="M80" t="s">
        <v>290</v>
      </c>
      <c r="N80" t="s">
        <v>321</v>
      </c>
      <c r="O8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heavierHypergolicRocketry
    tier = 5.5
    title = #LOC_KTT_heavierHypergolicRocketry_Title // Heavier Hypergolic Rocketry
    description = #LOC_KTT_heavierHypergolicRocketry_Description // 
    cost = 150
    hideEmpty = True
    nodeName = ktt_heavierHypergolicRocketry
    anyToUnlock = True
    icon = KiwiTechTree/Icons/ktt_icon_heavierHypergolicRocketry
    pos = -2300,1600,0
    scale = 0.6
    Parent
    {
        parentID = heavyHypergolicRocketry
        lineFrom = RIGHT
        lineTo = LEFT
    }
    Parent
    {
        parentID = heavyRocketry
        lineFrom = RIGHT
        lineTo = LEFT
    }
}</v>
      </c>
    </row>
    <row r="81" spans="1:15" x14ac:dyDescent="0.35">
      <c r="A81" t="str">
        <f>IF(ids!A80&lt;&gt;"",ids!A80,"")</f>
        <v>simpleCommandModulesExtensions</v>
      </c>
      <c r="B81">
        <f>VLOOKUP(Table1[[#This Row],[id]],Outline!$A$3:$C$300,2,FALSE)</f>
        <v>5.5</v>
      </c>
      <c r="C81">
        <f>VLOOKUP(Table1[[#This Row],[id]],Outline!$A$3:$C$300,3,FALSE)</f>
        <v>28</v>
      </c>
      <c r="F81" s="31"/>
      <c r="O8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simpleCommandModulesExtensions
    tier = 5.5
    title = #LOC_KTT_simpleCommandModulesExtensions_Title // 
    description = #LOC_KTT_simpleCommandModulesExtensions_Description // 
    cost = 150
    hideEmpty = True
    nodeName = ktt_simpleCommandModulesExtensions
    anyToUnlock = False
    icon = KiwiTechTree/Icons/ktt_icon_simpleCommandModulesExtensions
    pos = -2300,900,0
    scale = 0.6
}</v>
      </c>
    </row>
    <row r="82" spans="1:15" x14ac:dyDescent="0.35">
      <c r="A82" t="str">
        <f>IF(ids!A81&lt;&gt;"",ids!A81,"")</f>
        <v>reentryModule</v>
      </c>
      <c r="B82">
        <f>VLOOKUP(Table1[[#This Row],[id]],Outline!$A$3:$C$300,2,FALSE)</f>
        <v>5.5</v>
      </c>
      <c r="C82">
        <f>VLOOKUP(Table1[[#This Row],[id]],Outline!$A$3:$C$300,3,FALSE)</f>
        <v>29</v>
      </c>
      <c r="D82" t="s">
        <v>549</v>
      </c>
      <c r="E82" t="s">
        <v>550</v>
      </c>
      <c r="F82" s="31" t="s">
        <v>394</v>
      </c>
      <c r="H82" t="s">
        <v>30</v>
      </c>
      <c r="I82" t="s">
        <v>291</v>
      </c>
      <c r="J82" t="s">
        <v>290</v>
      </c>
      <c r="N82" t="s">
        <v>321</v>
      </c>
      <c r="O8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reentryModule
    tier = 5.5
    title = #LOC_KTT_reentryModule_Title // Re-Entry Module
    description = #LOC_KTT_reentryModule_Description // Twice the kerbals, twice the danger.
    cost = 150
    hideEmpty = True
    nodeName = ktt_reentryModule
    anyToUnlock = False
    icon = KiwiTechTree/Icons/ktt_icon_reentryModule
    pos = -2300,850,0
    scale = 0.6
    Parent
    {
        parentID = basicReentryModule
        lineFrom = RIGHT
        lineTo = LEFT
    }
}</v>
      </c>
    </row>
    <row r="83" spans="1:15" x14ac:dyDescent="0.35">
      <c r="A83" t="str">
        <f>IF(ids!A82&lt;&gt;"",ids!A82,"")</f>
        <v>specializedControl</v>
      </c>
      <c r="B83">
        <f>VLOOKUP(Table1[[#This Row],[id]],Outline!$A$3:$C$300,2,FALSE)</f>
        <v>6</v>
      </c>
      <c r="C83">
        <f>VLOOKUP(Table1[[#This Row],[id]],Outline!$A$3:$C$300,3,FALSE)</f>
        <v>11</v>
      </c>
      <c r="D83" t="s">
        <v>557</v>
      </c>
      <c r="E83" t="s">
        <v>558</v>
      </c>
      <c r="F83" s="31" t="s">
        <v>394</v>
      </c>
      <c r="G83" t="s">
        <v>559</v>
      </c>
      <c r="H83" t="s">
        <v>33</v>
      </c>
      <c r="I83" t="s">
        <v>291</v>
      </c>
      <c r="J83" t="s">
        <v>290</v>
      </c>
      <c r="N83" t="s">
        <v>327</v>
      </c>
      <c r="O8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specializedControl
    tier = 6
    title = #autoLOC_501072 //#autoLOC_501072 = Specialized Control
    description = #autoLOC_501073 //#autoLOC_501073 = A new state-of-the-art in control technology.
    cost = 200
    hideEmpty = True
    nodeName = ktt_specializedControl
    anyToUnlock = False
    icon = RDicon_control-large
    pos = -2200,1750,0
    scale = 0.6
    Parent
    {
        parentID = advFlightControl
        lineFrom = RIGHT
        lineTo = LEFT
    }
}</v>
      </c>
    </row>
    <row r="84" spans="1:15" x14ac:dyDescent="0.35">
      <c r="A84" t="str">
        <f>IF(ids!A83&lt;&gt;"",ids!A83,"")</f>
        <v>precisionPropulsion</v>
      </c>
      <c r="B84">
        <f>VLOOKUP(Table1[[#This Row],[id]],Outline!$A$3:$C$300,2,FALSE)</f>
        <v>6</v>
      </c>
      <c r="C84">
        <f>VLOOKUP(Table1[[#This Row],[id]],Outline!$A$3:$C$300,3,FALSE)</f>
        <v>12</v>
      </c>
      <c r="F84" s="31"/>
      <c r="O8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precisionPropulsion
    tier = 6
    title = #LOC_KTT_precisionPropulsion_Title // 
    description = #LOC_KTT_precisionPropulsion_Description // 
    cost = 200
    hideEmpty = True
    nodeName = ktt_precisionPropulsion
    anyToUnlock = False
    icon = KiwiTechTree/Icons/ktt_icon_precisionPropulsion
    pos = -2200,1700,0
    scale = 0.6
}</v>
      </c>
    </row>
    <row r="85" spans="1:15" x14ac:dyDescent="0.35">
      <c r="A85" t="str">
        <f>IF(ids!A84&lt;&gt;"",ids!A84,"")</f>
        <v>largeBoosters</v>
      </c>
      <c r="B85">
        <f>VLOOKUP(Table1[[#This Row],[id]],Outline!$A$3:$C$300,2,FALSE)</f>
        <v>6</v>
      </c>
      <c r="C85">
        <f>VLOOKUP(Table1[[#This Row],[id]],Outline!$A$3:$C$300,3,FALSE)</f>
        <v>10</v>
      </c>
      <c r="D85" t="s">
        <v>408</v>
      </c>
      <c r="E85" t="s">
        <v>415</v>
      </c>
      <c r="F85" s="31" t="s">
        <v>394</v>
      </c>
      <c r="H85" t="s">
        <v>35</v>
      </c>
      <c r="I85" t="s">
        <v>291</v>
      </c>
      <c r="J85" t="s">
        <v>290</v>
      </c>
      <c r="N85" t="s">
        <v>321</v>
      </c>
      <c r="O8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largeBoosters
    tier = 6
    title = #LOC_KTT_largeBoosters_Title // Large Solid Rocket Boosters
    description = #LOC_KTT_largeBoosters_Description // Bigger is better.
    cost = 200
    hideEmpty = True
    nodeName = ktt_largeBoosters
    anyToUnlock = False
    icon = KiwiTechTree/Icons/ktt_icon_largeBoosters
    pos = -2200,1800,0
    scale = 0.6
    Parent
    {
        parentID = mediumBoosters
        lineFrom = RIGHT
        lineTo = LEFT
    }
}</v>
      </c>
    </row>
    <row r="86" spans="1:15" x14ac:dyDescent="0.35">
      <c r="A86" t="str">
        <f>IF(ids!A85&lt;&gt;"",ids!A85,"")</f>
        <v>heavierCryoRocketry</v>
      </c>
      <c r="B86">
        <f>VLOOKUP(Table1[[#This Row],[id]],Outline!$A$3:$C$300,2,FALSE)</f>
        <v>6</v>
      </c>
      <c r="C86">
        <f>VLOOKUP(Table1[[#This Row],[id]],Outline!$A$3:$C$300,3,FALSE)</f>
        <v>13</v>
      </c>
      <c r="D86" t="s">
        <v>378</v>
      </c>
      <c r="E86" t="s">
        <v>383</v>
      </c>
      <c r="F86" s="33" t="s">
        <v>393</v>
      </c>
      <c r="H86" t="s">
        <v>36</v>
      </c>
      <c r="I86" t="s">
        <v>291</v>
      </c>
      <c r="J86" t="s">
        <v>290</v>
      </c>
      <c r="K86" t="s">
        <v>62</v>
      </c>
      <c r="L86" t="s">
        <v>292</v>
      </c>
      <c r="M86" t="s">
        <v>293</v>
      </c>
      <c r="N86" t="s">
        <v>321</v>
      </c>
      <c r="O8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heavierCryoRocketry
    tier = 6
    title = #LOC_KTT_heavierCryoRocketry_Title // Heavier Cryogenic Rocketry
    description = #LOC_KTT_heavierCryoRocketry_Description // Did you know that Ice XVI is the least dense crstalline form of water, topologically equivalent to the empty structure of sII clathrate hydrates?
    cost = 200
    hideEmpty = True
    nodeName = ktt_heavierCryoRocketry
    anyToUnlock = True
    icon = KiwiTechTree/Icons/ktt_icon_heavierCryoRocketry
    pos = -2200,1650,0
    scale = 0.6
    Parent
    {
        parentID = heavyCryoRocketry
        lineFrom = RIGHT
        lineTo = LEFT
    }
    Parent
    {
        parentID = heavierRocketry
        lineFrom = TOP
        lineTo = BOTTOM
    }
}</v>
      </c>
    </row>
    <row r="87" spans="1:15" x14ac:dyDescent="0.35">
      <c r="A87" t="str">
        <f>IF(ids!A86&lt;&gt;"",ids!A86,"")</f>
        <v>heavierRocketry</v>
      </c>
      <c r="B87">
        <f>VLOOKUP(Table1[[#This Row],[id]],Outline!$A$3:$C$300,2,FALSE)</f>
        <v>6</v>
      </c>
      <c r="C87">
        <f>VLOOKUP(Table1[[#This Row],[id]],Outline!$A$3:$C$300,3,FALSE)</f>
        <v>15</v>
      </c>
      <c r="D87" t="s">
        <v>425</v>
      </c>
      <c r="E87" t="s">
        <v>426</v>
      </c>
      <c r="F87" s="31" t="s">
        <v>394</v>
      </c>
      <c r="G87" t="s">
        <v>444</v>
      </c>
      <c r="H87" t="s">
        <v>37</v>
      </c>
      <c r="I87" t="s">
        <v>291</v>
      </c>
      <c r="J87" t="s">
        <v>290</v>
      </c>
      <c r="N87" t="s">
        <v>327</v>
      </c>
      <c r="O8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heavierRocketry
    tier = 6
    title = #autoLOC_501066 //#autoLOC_501066 = Heavier Rocketry
    description = #autoLOC_501067 //#autoLOC_501067 = There may be an upper limit to how large a rocket can be built, but we're not there yet.
    cost = 200
    hideEmpty = True
    nodeName = ktt_heavierRocketry
    anyToUnlock = False
    icon = RDicon_rocketry-heavier
    pos = -2200,1550,0
    scale = 0.6
    Parent
    {
        parentID = heavyRocketry
        lineFrom = RIGHT
        lineTo = LEFT
    }
}</v>
      </c>
    </row>
    <row r="88" spans="1:15" x14ac:dyDescent="0.35">
      <c r="A88" t="str">
        <f>IF(ids!A87&lt;&gt;"",ids!A87,"")</f>
        <v>advFuelSystems</v>
      </c>
      <c r="B88">
        <f>VLOOKUP(Table1[[#This Row],[id]],Outline!$A$3:$C$300,2,FALSE)</f>
        <v>6</v>
      </c>
      <c r="C88">
        <f>VLOOKUP(Table1[[#This Row],[id]],Outline!$A$3:$C$300,3,FALSE)</f>
        <v>16</v>
      </c>
      <c r="D88" t="s">
        <v>448</v>
      </c>
      <c r="E88" t="s">
        <v>449</v>
      </c>
      <c r="F88" s="31" t="s">
        <v>394</v>
      </c>
      <c r="G88" t="s">
        <v>450</v>
      </c>
      <c r="H88" t="s">
        <v>38</v>
      </c>
      <c r="I88" t="s">
        <v>291</v>
      </c>
      <c r="J88" t="s">
        <v>290</v>
      </c>
      <c r="N88" t="s">
        <v>327</v>
      </c>
      <c r="O8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advFuelSystems
    tier = 6
    title = #autoLOC_501078 //#autoLOC_501078 = Adv. Fuel Systems
    description = #autoLOC_501079 //#autoLOC_501079 = Advanced Advancements towards a better understanding of how fuel flows through a rocket.
    cost = 200
    hideEmpty = True
    nodeName = ktt_advFuelSystems
    anyToUnlock = False
    icon = RDicon_fuelSystems-advanced
    pos = -2200,1500,0
    scale = 0.6
    Parent
    {
        parentID = fuelSystems
        lineFrom = RIGHT
        lineTo = LEFT
    }
}</v>
      </c>
    </row>
    <row r="89" spans="1:15" x14ac:dyDescent="0.35">
      <c r="A89" t="str">
        <f>IF(ids!A88&lt;&gt;"",ids!A88,"")</f>
        <v>advancedFlexibleFuelSystems</v>
      </c>
      <c r="B89">
        <f>VLOOKUP(Table1[[#This Row],[id]],Outline!$A$3:$C$300,2,FALSE)</f>
        <v>6</v>
      </c>
      <c r="C89">
        <f>VLOOKUP(Table1[[#This Row],[id]],Outline!$A$3:$C$300,3,FALSE)</f>
        <v>17</v>
      </c>
      <c r="F89" s="31"/>
      <c r="O8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advancedFlexibleFuelSystems
    tier = 6
    title = #LOC_KTT_advancedFlexibleFuelSystems_Title // 
    description = #LOC_KTT_advancedFlexibleFuelSystems_Description // 
    cost = 200
    hideEmpty = True
    nodeName = ktt_advancedFlexibleFuelSystems
    anyToUnlock = False
    icon = KiwiTechTree/Icons/ktt_icon_advancedFlexibleFuelSystems
    pos = -2200,1450,0
    scale = 0.6
}</v>
      </c>
    </row>
    <row r="90" spans="1:15" x14ac:dyDescent="0.35">
      <c r="A90" t="str">
        <f>IF(ids!A89&lt;&gt;"",ids!A89,"")</f>
        <v>advancedDecoupling</v>
      </c>
      <c r="B90">
        <f>VLOOKUP(Table1[[#This Row],[id]],Outline!$A$3:$C$300,2,FALSE)</f>
        <v>6</v>
      </c>
      <c r="C90">
        <f>VLOOKUP(Table1[[#This Row],[id]],Outline!$A$3:$C$300,3,FALSE)</f>
        <v>18</v>
      </c>
      <c r="F90" s="31"/>
      <c r="O9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advancedDecoupling
    tier = 6
    title = #LOC_KTT_advancedDecoupling_Title // 
    description = #LOC_KTT_advancedDecoupling_Description // 
    cost = 200
    hideEmpty = True
    nodeName = ktt_advancedDecoupling
    anyToUnlock = False
    icon = KiwiTechTree/Icons/ktt_icon_advancedDecoupling
    pos = -2200,1400,0
    scale = 0.6
}</v>
      </c>
    </row>
    <row r="91" spans="1:15" x14ac:dyDescent="0.35">
      <c r="A91" t="str">
        <f>IF(ids!A90&lt;&gt;"",ids!A90,"")</f>
        <v>specializedConstruction</v>
      </c>
      <c r="B91">
        <f>VLOOKUP(Table1[[#This Row],[id]],Outline!$A$3:$C$300,2,FALSE)</f>
        <v>6</v>
      </c>
      <c r="C91">
        <f>VLOOKUP(Table1[[#This Row],[id]],Outline!$A$3:$C$300,3,FALSE)</f>
        <v>20</v>
      </c>
      <c r="D91" t="s">
        <v>472</v>
      </c>
      <c r="E91" t="s">
        <v>473</v>
      </c>
      <c r="F91" s="31" t="s">
        <v>394</v>
      </c>
      <c r="G91" t="s">
        <v>474</v>
      </c>
      <c r="H91" t="s">
        <v>41</v>
      </c>
      <c r="I91" t="s">
        <v>291</v>
      </c>
      <c r="J91" t="s">
        <v>290</v>
      </c>
      <c r="N91" t="s">
        <v>327</v>
      </c>
      <c r="O9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specializedConstruction
    tier = 6
    title = #autoLOC_501082 //#autoLOC_501082 = Specialized Construction
    description = #autoLOC_501083 //#autoLOC_501083 = Specialized construction techniques provide new ways of attaching things together, and detaching things on purpose.
    cost = 200
    hideEmpty = True
    nodeName = ktt_specializedConstruction
    anyToUnlock = False
    icon = RDicon_automation
    pos = -2200,1300,0
    scale = 0.6
    Parent
    {
        parentID = advConstruction
        lineFrom = RIGHT
        lineTo = LEFT
    }
}</v>
      </c>
    </row>
    <row r="92" spans="1:15" x14ac:dyDescent="0.35">
      <c r="A92" t="str">
        <f>IF(ids!A91&lt;&gt;"",ids!A91,"")</f>
        <v>actuators</v>
      </c>
      <c r="B92">
        <f>VLOOKUP(Table1[[#This Row],[id]],Outline!$A$3:$C$300,2,FALSE)</f>
        <v>6</v>
      </c>
      <c r="C92">
        <f>VLOOKUP(Table1[[#This Row],[id]],Outline!$A$3:$C$300,3,FALSE)</f>
        <v>21</v>
      </c>
      <c r="F92" s="31"/>
      <c r="O9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actuators
    tier = 6
    title = #LOC_KTT_actuators_Title // 
    description = #LOC_KTT_actuators_Description // 
    cost = 200
    hideEmpty = True
    nodeName = ktt_actuators
    anyToUnlock = False
    icon = KiwiTechTree/Icons/ktt_icon_actuators
    pos = -2200,1250,0
    scale = 0.6
}</v>
      </c>
    </row>
    <row r="93" spans="1:15" x14ac:dyDescent="0.35">
      <c r="A93" t="str">
        <f>IF(ids!A92&lt;&gt;"",ids!A92,"")</f>
        <v>supersonicFlight</v>
      </c>
      <c r="B93">
        <f>VLOOKUP(Table1[[#This Row],[id]],Outline!$A$3:$C$300,2,FALSE)</f>
        <v>6</v>
      </c>
      <c r="C93">
        <f>VLOOKUP(Table1[[#This Row],[id]],Outline!$A$3:$C$300,3,FALSE)</f>
        <v>22</v>
      </c>
      <c r="F93" s="31"/>
      <c r="O9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supersonicFlight
    tier = 6
    title = #LOC_KTT_supersonicFlight_Title // 
    description = #LOC_KTT_supersonicFlight_Description // 
    cost = 200
    hideEmpty = True
    nodeName = ktt_supersonicFlight
    anyToUnlock = False
    icon = KiwiTechTree/Icons/ktt_icon_supersonicFlight
    pos = -2200,1200,0
    scale = 0.6
}</v>
      </c>
    </row>
    <row r="94" spans="1:15" x14ac:dyDescent="0.35">
      <c r="A94" t="str">
        <f>IF(ids!A93&lt;&gt;"",ids!A93,"")</f>
        <v>advAerodynamics</v>
      </c>
      <c r="B94">
        <f>VLOOKUP(Table1[[#This Row],[id]],Outline!$A$3:$C$300,2,FALSE)</f>
        <v>6</v>
      </c>
      <c r="C94">
        <f>VLOOKUP(Table1[[#This Row],[id]],Outline!$A$3:$C$300,3,FALSE)</f>
        <v>23</v>
      </c>
      <c r="F94" s="31"/>
      <c r="O9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advAerodynamics
    tier = 6
    title = #LOC_KTT_advAerodynamics_Title // 
    description = #LOC_KTT_advAerodynamics_Description // 
    cost = 200
    hideEmpty = True
    nodeName = ktt_advAerodynamics
    anyToUnlock = False
    icon = KiwiTechTree/Icons/ktt_icon_advAerodynamics
    pos = -2200,1150,0
    scale = 0.6
}</v>
      </c>
    </row>
    <row r="95" spans="1:15" x14ac:dyDescent="0.35">
      <c r="A95" t="str">
        <f>IF(ids!A94&lt;&gt;"",ids!A94,"")</f>
        <v>efficientFlightSystems</v>
      </c>
      <c r="B95">
        <f>VLOOKUP(Table1[[#This Row],[id]],Outline!$A$3:$C$300,2,FALSE)</f>
        <v>6</v>
      </c>
      <c r="C95">
        <f>VLOOKUP(Table1[[#This Row],[id]],Outline!$A$3:$C$300,3,FALSE)</f>
        <v>24</v>
      </c>
      <c r="D95" t="s">
        <v>579</v>
      </c>
      <c r="E95" t="s">
        <v>580</v>
      </c>
      <c r="F95" s="33" t="s">
        <v>394</v>
      </c>
      <c r="G95" t="s">
        <v>581</v>
      </c>
      <c r="H95" t="s">
        <v>46</v>
      </c>
      <c r="I95" t="s">
        <v>291</v>
      </c>
      <c r="J95" t="s">
        <v>290</v>
      </c>
      <c r="N95" t="s">
        <v>432</v>
      </c>
      <c r="O9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RDNode:NEEDS[CommunityTechTree]
{
    id = efficientFlightSystems
    tier = 6
    title = #LOC_CTT_efficientFlightSystems_title
    description = #LOC_CTT_efficientFlightSystems_description
    cost = 200
    hideEmpty = True
    nodeName = ktt_efficientFlightSystems
    anyToUnlock = False
    icon = CommunityTechTree/UI/ctt_icon_efficientFlight
    pos = -2200,1100,0
    scale = 0.6
    Parent
    {
        parentID = subsonicFlight
        lineFrom = RIGHT
        lineTo = LEFT
    }
}</v>
      </c>
    </row>
    <row r="96" spans="1:15" x14ac:dyDescent="0.35">
      <c r="A96" t="str">
        <f>IF(ids!A95&lt;&gt;"",ids!A95,"")</f>
        <v>fieldScience</v>
      </c>
      <c r="B96">
        <f>VLOOKUP(Table1[[#This Row],[id]],Outline!$A$3:$C$300,2,FALSE)</f>
        <v>6</v>
      </c>
      <c r="C96">
        <f>VLOOKUP(Table1[[#This Row],[id]],Outline!$A$3:$C$300,3,FALSE)</f>
        <v>25</v>
      </c>
      <c r="F96" s="31"/>
      <c r="O9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fieldScience
    tier = 6
    title = #LOC_KTT_fieldScience_Title // 
    description = #LOC_KTT_fieldScience_Description // 
    cost = 200
    hideEmpty = True
    nodeName = ktt_fieldScience
    anyToUnlock = False
    icon = KiwiTechTree/Icons/ktt_icon_fieldScience
    pos = -2200,1050,0
    scale = 0.6
}</v>
      </c>
    </row>
    <row r="97" spans="1:15" x14ac:dyDescent="0.35">
      <c r="A97" t="str">
        <f>IF(ids!A96&lt;&gt;"",ids!A96,"")</f>
        <v>advExploration</v>
      </c>
      <c r="B97">
        <f>VLOOKUP(Table1[[#This Row],[id]],Outline!$A$3:$C$300,2,FALSE)</f>
        <v>6</v>
      </c>
      <c r="C97">
        <f>VLOOKUP(Table1[[#This Row],[id]],Outline!$A$3:$C$300,3,FALSE)</f>
        <v>26</v>
      </c>
      <c r="F97" s="31"/>
      <c r="O9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advExploration
    tier = 6
    title = #LOC_KTT_advExploration_Title // 
    description = #LOC_KTT_advExploration_Description // 
    cost = 200
    hideEmpty = True
    nodeName = ktt_advExploration
    anyToUnlock = False
    icon = KiwiTechTree/Icons/ktt_icon_advExploration
    pos = -2200,1000,0
    scale = 0.6
}</v>
      </c>
    </row>
    <row r="98" spans="1:15" x14ac:dyDescent="0.35">
      <c r="A98" t="str">
        <f>IF(ids!A97&lt;&gt;"",ids!A97,"")</f>
        <v>commandModules</v>
      </c>
      <c r="B98">
        <f>VLOOKUP(Table1[[#This Row],[id]],Outline!$A$3:$C$300,2,FALSE)</f>
        <v>6</v>
      </c>
      <c r="C98">
        <f>VLOOKUP(Table1[[#This Row],[id]],Outline!$A$3:$C$300,3,FALSE)</f>
        <v>27</v>
      </c>
      <c r="F98" s="31"/>
      <c r="O9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commandModules
    tier = 6
    title = #LOC_KTT_commandModules_Title // 
    description = #LOC_KTT_commandModules_Description // 
    cost = 200
    hideEmpty = True
    nodeName = ktt_commandModules
    anyToUnlock = False
    icon = KiwiTechTree/Icons/ktt_icon_commandModules
    pos = -2200,950,0
    scale = 0.6
}</v>
      </c>
    </row>
    <row r="99" spans="1:15" x14ac:dyDescent="0.35">
      <c r="A99" t="str">
        <f>IF(ids!A98&lt;&gt;"",ids!A98,"")</f>
        <v>exactScience</v>
      </c>
      <c r="B99">
        <f>VLOOKUP(Table1[[#This Row],[id]],Outline!$A$3:$C$300,2,FALSE)</f>
        <v>6</v>
      </c>
      <c r="C99">
        <f>VLOOKUP(Table1[[#This Row],[id]],Outline!$A$3:$C$300,3,FALSE)</f>
        <v>30</v>
      </c>
      <c r="F99" s="31"/>
      <c r="O9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exactScience
    tier = 6
    title = #LOC_KTT_exactScience_Title // 
    description = #LOC_KTT_exactScience_Description // 
    cost = 200
    hideEmpty = True
    nodeName = ktt_exactScience
    anyToUnlock = False
    icon = KiwiTechTree/Icons/ktt_icon_exactScience
    pos = -2200,800,0
    scale = 0.6
}</v>
      </c>
    </row>
    <row r="100" spans="1:15" x14ac:dyDescent="0.35">
      <c r="A100" t="str">
        <f>IF(ids!A99&lt;&gt;"",ids!A99,"")</f>
        <v>precisionEngineering</v>
      </c>
      <c r="B100">
        <f>VLOOKUP(Table1[[#This Row],[id]],Outline!$A$3:$C$300,2,FALSE)</f>
        <v>6</v>
      </c>
      <c r="C100">
        <f>VLOOKUP(Table1[[#This Row],[id]],Outline!$A$3:$C$300,3,FALSE)</f>
        <v>31</v>
      </c>
      <c r="F100" s="31"/>
      <c r="O10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precisionEngineering
    tier = 6
    title = #LOC_KTT_precisionEngineering_Title // 
    description = #LOC_KTT_precisionEngineering_Description // 
    cost = 200
    hideEmpty = True
    nodeName = ktt_precisionEngineering
    anyToUnlock = False
    icon = KiwiTechTree/Icons/ktt_icon_precisionEngineering
    pos = -2200,750,0
    scale = 0.6
}</v>
      </c>
    </row>
    <row r="101" spans="1:15" x14ac:dyDescent="0.35">
      <c r="A101" t="str">
        <f>IF(ids!A100&lt;&gt;"",ids!A100,"")</f>
        <v>lowGainCommunications</v>
      </c>
      <c r="B101">
        <f>VLOOKUP(Table1[[#This Row],[id]],Outline!$A$3:$C$300,2,FALSE)</f>
        <v>6</v>
      </c>
      <c r="C101">
        <f>VLOOKUP(Table1[[#This Row],[id]],Outline!$A$3:$C$300,3,FALSE)</f>
        <v>32</v>
      </c>
      <c r="F101" s="31"/>
      <c r="O10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lowGainCommunications
    tier = 6
    title = #LOC_KTT_lowGainCommunications_Title // 
    description = #LOC_KTT_lowGainCommunications_Description // 
    cost = 200
    hideEmpty = True
    nodeName = ktt_lowGainCommunications
    anyToUnlock = False
    icon = KiwiTechTree/Icons/ktt_icon_lowGainCommunications
    pos = -2200,700,0
    scale = 0.6
}</v>
      </c>
    </row>
    <row r="102" spans="1:15" x14ac:dyDescent="0.35">
      <c r="A102" t="str">
        <f>IF(ids!A101&lt;&gt;"",ids!A101,"")</f>
        <v>communicationSatellites</v>
      </c>
      <c r="B102">
        <f>VLOOKUP(Table1[[#This Row],[id]],Outline!$A$3:$C$300,2,FALSE)</f>
        <v>6</v>
      </c>
      <c r="C102">
        <f>VLOOKUP(Table1[[#This Row],[id]],Outline!$A$3:$C$300,3,FALSE)</f>
        <v>33</v>
      </c>
      <c r="F102" s="31"/>
      <c r="O10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communicationSatellites
    tier = 6
    title = #LOC_KTT_communicationSatellites_Title // 
    description = #LOC_KTT_communicationSatellites_Description // 
    cost = 200
    hideEmpty = True
    nodeName = ktt_communicationSatellites
    anyToUnlock = False
    icon = KiwiTechTree/Icons/ktt_icon_communicationSatellites
    pos = -2200,650,0
    scale = 0.6
}</v>
      </c>
    </row>
    <row r="103" spans="1:15" x14ac:dyDescent="0.35">
      <c r="A103" t="str">
        <f>IF(ids!A102&lt;&gt;"",ids!A102,"")</f>
        <v>advElectrics</v>
      </c>
      <c r="B103">
        <f>VLOOKUP(Table1[[#This Row],[id]],Outline!$A$3:$C$300,2,FALSE)</f>
        <v>6</v>
      </c>
      <c r="C103">
        <f>VLOOKUP(Table1[[#This Row],[id]],Outline!$A$3:$C$300,3,FALSE)</f>
        <v>35</v>
      </c>
      <c r="F103" s="31"/>
      <c r="O10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advElectrics
    tier = 6
    title = #LOC_KTT_advElectrics_Title // 
    description = #LOC_KTT_advElectrics_Description // 
    cost = 200
    hideEmpty = True
    nodeName = ktt_advElectrics
    anyToUnlock = False
    icon = KiwiTechTree/Icons/ktt_icon_advElectrics
    pos = -2200,550,0
    scale = 0.6
}</v>
      </c>
    </row>
    <row r="104" spans="1:15" x14ac:dyDescent="0.35">
      <c r="A104" t="str">
        <f>IF(ids!A103&lt;&gt;"",ids!A103,"")</f>
        <v>heatManagementSystems</v>
      </c>
      <c r="B104">
        <f>VLOOKUP(Table1[[#This Row],[id]],Outline!$A$3:$C$300,2,FALSE)</f>
        <v>6</v>
      </c>
      <c r="C104">
        <f>VLOOKUP(Table1[[#This Row],[id]],Outline!$A$3:$C$300,3,FALSE)</f>
        <v>38</v>
      </c>
      <c r="F104" s="31"/>
      <c r="O10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heatManagementSystems
    tier = 6
    title = #LOC_KTT_heatManagementSystems_Title // 
    description = #LOC_KTT_heatManagementSystems_Description // 
    cost = 200
    hideEmpty = True
    nodeName = ktt_heatManagementSystems
    anyToUnlock = False
    icon = KiwiTechTree/Icons/ktt_icon_heatManagementSystems
    pos = -2200,400,0
    scale = 0.6
}</v>
      </c>
    </row>
    <row r="105" spans="1:15" x14ac:dyDescent="0.35">
      <c r="A105" t="str">
        <f>IF(ids!A104&lt;&gt;"",ids!A104,"")</f>
        <v>hydroponics</v>
      </c>
      <c r="B105">
        <f>VLOOKUP(Table1[[#This Row],[id]],Outline!$A$3:$C$300,2,FALSE)</f>
        <v>6</v>
      </c>
      <c r="C105">
        <f>VLOOKUP(Table1[[#This Row],[id]],Outline!$A$3:$C$300,3,FALSE)</f>
        <v>39</v>
      </c>
      <c r="F105" s="31"/>
      <c r="O10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hydroponics
    tier = 6
    title = #LOC_KTT_hydroponics_Title // 
    description = #LOC_KTT_hydroponics_Description // 
    cost = 200
    hideEmpty = True
    nodeName = ktt_hydroponics
    anyToUnlock = False
    icon = KiwiTechTree/Icons/ktt_icon_hydroponics
    pos = -2200,350,0
    scale = 0.6
}</v>
      </c>
    </row>
    <row r="106" spans="1:15" x14ac:dyDescent="0.35">
      <c r="A106" t="str">
        <f>IF(ids!A105&lt;&gt;"",ids!A105,"")</f>
        <v>earlyLogistics</v>
      </c>
      <c r="B106">
        <f>VLOOKUP(Table1[[#This Row],[id]],Outline!$A$3:$C$300,2,FALSE)</f>
        <v>6</v>
      </c>
      <c r="C106">
        <f>VLOOKUP(Table1[[#This Row],[id]],Outline!$A$3:$C$300,3,FALSE)</f>
        <v>40</v>
      </c>
      <c r="F106" s="31"/>
      <c r="O10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earlyLogistics
    tier = 6
    title = #LOC_KTT_earlyLogistics_Title // 
    description = #LOC_KTT_earlyLogistics_Description // 
    cost = 200
    hideEmpty = True
    nodeName = ktt_earlyLogistics
    anyToUnlock = False
    icon = KiwiTechTree/Icons/ktt_icon_earlyLogistics
    pos = -2200,300,0
    scale = 0.6
}</v>
      </c>
    </row>
    <row r="107" spans="1:15" x14ac:dyDescent="0.35">
      <c r="A107" t="str">
        <f>IF(ids!A106&lt;&gt;"",ids!A106,"")</f>
        <v>evenHeavierHypergolicRocketry</v>
      </c>
      <c r="B107">
        <f>VLOOKUP(Table1[[#This Row],[id]],Outline!$A$3:$C$300,2,FALSE)</f>
        <v>6.5</v>
      </c>
      <c r="C107">
        <f>VLOOKUP(Table1[[#This Row],[id]],Outline!$A$3:$C$300,3,FALSE)</f>
        <v>14</v>
      </c>
      <c r="D107" t="s">
        <v>352</v>
      </c>
      <c r="E107" s="34"/>
      <c r="F107" s="33" t="s">
        <v>393</v>
      </c>
      <c r="H107" t="s">
        <v>123</v>
      </c>
      <c r="I107" t="s">
        <v>291</v>
      </c>
      <c r="J107" t="s">
        <v>290</v>
      </c>
      <c r="K107" t="s">
        <v>62</v>
      </c>
      <c r="L107" t="s">
        <v>291</v>
      </c>
      <c r="M107" t="s">
        <v>290</v>
      </c>
      <c r="N107" t="s">
        <v>321</v>
      </c>
      <c r="O10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evenHeavierHypergolicRocketry
    tier = 6.5
    title = #LOC_KTT_evenHeavierHypergolicRocketry_Title // Even Heavier Hypergolic Rocketry
    description = #LOC_KTT_evenHeavierHypergolicRocketry_Description // 
    cost = 300
    hideEmpty = True
    nodeName = ktt_evenHeavierHypergolicRocketry
    anyToUnlock = True
    icon = KiwiTechTree/Icons/ktt_icon_evenHeavierHypergolicRocketry
    pos = -2100,1600,0
    scale = 0.6
    Parent
    {
        parentID = heavierHypergolicRocketry
        lineFrom = RIGHT
        lineTo = LEFT
    }
    Parent
    {
        parentID = heavierRocketry
        lineFrom = RIGHT
        lineTo = LEFT
    }
}</v>
      </c>
    </row>
    <row r="108" spans="1:15" x14ac:dyDescent="0.35">
      <c r="A108" t="str">
        <f>IF(ids!A107&lt;&gt;"",ids!A107,"")</f>
        <v>commandModulesExtensions</v>
      </c>
      <c r="B108">
        <f>VLOOKUP(Table1[[#This Row],[id]],Outline!$A$3:$C$300,2,FALSE)</f>
        <v>6.5</v>
      </c>
      <c r="C108">
        <f>VLOOKUP(Table1[[#This Row],[id]],Outline!$A$3:$C$300,3,FALSE)</f>
        <v>28</v>
      </c>
      <c r="F108" s="31"/>
      <c r="O10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commandModulesExtensions
    tier = 6.5
    title = #LOC_KTT_commandModulesExtensions_Title // 
    description = #LOC_KTT_commandModulesExtensions_Description // 
    cost = 300
    hideEmpty = True
    nodeName = ktt_commandModulesExtensions
    anyToUnlock = False
    icon = KiwiTechTree/Icons/ktt_icon_commandModulesExtensions
    pos = -2100,900,0
    scale = 0.6
}</v>
      </c>
    </row>
    <row r="109" spans="1:15" x14ac:dyDescent="0.35">
      <c r="A109" t="str">
        <f>IF(ids!A108&lt;&gt;"",ids!A108,"")</f>
        <v>advancedReentryModule</v>
      </c>
      <c r="B109">
        <f>VLOOKUP(Table1[[#This Row],[id]],Outline!$A$3:$C$300,2,FALSE)</f>
        <v>6.5</v>
      </c>
      <c r="C109">
        <f>VLOOKUP(Table1[[#This Row],[id]],Outline!$A$3:$C$300,3,FALSE)</f>
        <v>29</v>
      </c>
      <c r="D109" t="s">
        <v>552</v>
      </c>
      <c r="E109" t="s">
        <v>551</v>
      </c>
      <c r="F109" s="31" t="s">
        <v>394</v>
      </c>
      <c r="H109" t="s">
        <v>49</v>
      </c>
      <c r="I109" t="s">
        <v>291</v>
      </c>
      <c r="J109" t="s">
        <v>290</v>
      </c>
      <c r="N109" t="s">
        <v>321</v>
      </c>
      <c r="O10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advancedReentryModule
    tier = 6.5
    title = #LOC_KTT_advancedReentryModule_Title // Advanced Re-Entry Module
    description = #LOC_KTT_advancedReentryModule_Description // Fifty percent more kerbals, much less fun.
    cost = 300
    hideEmpty = True
    nodeName = ktt_advancedReentryModule
    anyToUnlock = False
    icon = KiwiTechTree/Icons/ktt_icon_advancedReentryModule
    pos = -2100,850,0
    scale = 0.6
    Parent
    {
        parentID = reentryModule
        lineFrom = RIGHT
        lineTo = LEFT
    }
}</v>
      </c>
    </row>
    <row r="110" spans="1:15" x14ac:dyDescent="0.35">
      <c r="A110" t="str">
        <f>IF(ids!A109&lt;&gt;"",ids!A109,"")</f>
        <v>nuclearPower</v>
      </c>
      <c r="B110">
        <f>VLOOKUP(Table1[[#This Row],[id]],Outline!$A$3:$C$300,2,FALSE)</f>
        <v>7</v>
      </c>
      <c r="C110">
        <f>VLOOKUP(Table1[[#This Row],[id]],Outline!$A$3:$C$300,3,FALSE)</f>
        <v>3</v>
      </c>
      <c r="F110" s="31"/>
      <c r="O11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nuclearPower
    tier = 7
    title = #LOC_KTT_nuclearPower_Title // 
    description = #LOC_KTT_nuclearPower_Description // 
    cost = 400
    hideEmpty = True
    nodeName = ktt_nuclearPower
    anyToUnlock = False
    icon = KiwiTechTree/Icons/ktt_icon_nuclearPower
    pos = -2000,2150,0
    scale = 0.6
}</v>
      </c>
    </row>
    <row r="111" spans="1:15" x14ac:dyDescent="0.35">
      <c r="A111" t="str">
        <f>IF(ids!A110&lt;&gt;"",ids!A110,"")</f>
        <v>nuclearPropulsion</v>
      </c>
      <c r="B111">
        <f>VLOOKUP(Table1[[#This Row],[id]],Outline!$A$3:$C$300,2,FALSE)</f>
        <v>7</v>
      </c>
      <c r="C111">
        <f>VLOOKUP(Table1[[#This Row],[id]],Outline!$A$3:$C$300,3,FALSE)</f>
        <v>4</v>
      </c>
      <c r="F111" s="31"/>
      <c r="O11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nuclearPropulsion
    tier = 7
    title = #LOC_KTT_nuclearPropulsion_Title // 
    description = #LOC_KTT_nuclearPropulsion_Description // 
    cost = 400
    hideEmpty = True
    nodeName = ktt_nuclearPropulsion
    anyToUnlock = False
    icon = KiwiTechTree/Icons/ktt_icon_nuclearPropulsion
    pos = -2000,2100,0
    scale = 0.6
}</v>
      </c>
    </row>
    <row r="112" spans="1:15" x14ac:dyDescent="0.35">
      <c r="A112" t="str">
        <f>IF(ids!A111&lt;&gt;"",ids!A111,"")</f>
        <v>experimentalControl</v>
      </c>
      <c r="B112">
        <f>VLOOKUP(Table1[[#This Row],[id]],Outline!$A$3:$C$300,2,FALSE)</f>
        <v>7</v>
      </c>
      <c r="C112">
        <f>VLOOKUP(Table1[[#This Row],[id]],Outline!$A$3:$C$300,3,FALSE)</f>
        <v>11</v>
      </c>
      <c r="D112" t="s">
        <v>560</v>
      </c>
      <c r="E112" t="s">
        <v>561</v>
      </c>
      <c r="F112" s="31" t="s">
        <v>394</v>
      </c>
      <c r="H112" t="s">
        <v>84</v>
      </c>
      <c r="I112" t="s">
        <v>291</v>
      </c>
      <c r="J112" t="s">
        <v>290</v>
      </c>
      <c r="N112" t="s">
        <v>321</v>
      </c>
      <c r="O11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experimentalControl
    tier = 7
    title = #LOC_KTT_experimentalControl_Title // Experimental Control
    description = #LOC_KTT_experimentalControl_Description // It is unclear why these particular thrusters and SAS modules are experimental whereas the previous ones we tested were not deemed to be experimental. Stop asking questions.
    cost = 400
    hideEmpty = True
    nodeName = ktt_experimentalControl
    anyToUnlock = False
    icon = KiwiTechTree/Icons/ktt_icon_experimentalControl
    pos = -2000,1750,0
    scale = 0.6
    Parent
    {
        parentID = experimentalControl
        lineFrom = RIGHT
        lineTo = LEFT
    }
}</v>
      </c>
    </row>
    <row r="113" spans="1:15" x14ac:dyDescent="0.35">
      <c r="A113" t="str">
        <f>IF(ids!A112&lt;&gt;"",ids!A112,"")</f>
        <v>experimentalPropulsion</v>
      </c>
      <c r="B113">
        <f>VLOOKUP(Table1[[#This Row],[id]],Outline!$A$3:$C$300,2,FALSE)</f>
        <v>7</v>
      </c>
      <c r="C113">
        <f>VLOOKUP(Table1[[#This Row],[id]],Outline!$A$3:$C$300,3,FALSE)</f>
        <v>12</v>
      </c>
      <c r="F113" s="31"/>
      <c r="O11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experimentalPropulsion
    tier = 7
    title = #LOC_KTT_experimentalPropulsion_Title // 
    description = #LOC_KTT_experimentalPropulsion_Description // 
    cost = 400
    hideEmpty = True
    nodeName = ktt_experimentalPropulsion
    anyToUnlock = False
    icon = KiwiTechTree/Icons/ktt_icon_experimentalPropulsion
    pos = -2000,1700,0
    scale = 0.6
}</v>
      </c>
    </row>
    <row r="114" spans="1:15" x14ac:dyDescent="0.35">
      <c r="A114" t="str">
        <f>IF(ids!A113&lt;&gt;"",ids!A113,"")</f>
        <v>largerBoosters</v>
      </c>
      <c r="B114">
        <f>VLOOKUP(Table1[[#This Row],[id]],Outline!$A$3:$C$300,2,FALSE)</f>
        <v>7</v>
      </c>
      <c r="C114">
        <f>VLOOKUP(Table1[[#This Row],[id]],Outline!$A$3:$C$300,3,FALSE)</f>
        <v>10</v>
      </c>
      <c r="D114" t="s">
        <v>409</v>
      </c>
      <c r="E114" t="s">
        <v>416</v>
      </c>
      <c r="F114" s="31" t="s">
        <v>394</v>
      </c>
      <c r="H114" t="s">
        <v>60</v>
      </c>
      <c r="I114" t="s">
        <v>291</v>
      </c>
      <c r="J114" t="s">
        <v>290</v>
      </c>
      <c r="N114" t="s">
        <v>321</v>
      </c>
      <c r="O11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largerBoosters
    tier = 7
    title = #LOC_KTT_largerBoosters_Title // Larger Solid Rocket Boosters
    description = #LOC_KTT_largerBoosters_Description // If bigger is better, biggerer is betterer.
    cost = 400
    hideEmpty = True
    nodeName = ktt_largerBoosters
    anyToUnlock = False
    icon = KiwiTechTree/Icons/ktt_icon_largerBoosters
    pos = -2000,1800,0
    scale = 0.6
    Parent
    {
        parentID = largeBoosters
        lineFrom = RIGHT
        lineTo = LEFT
    }
}</v>
      </c>
    </row>
    <row r="115" spans="1:15" x14ac:dyDescent="0.35">
      <c r="A115" t="str">
        <f>IF(ids!A114&lt;&gt;"",ids!A114,"")</f>
        <v>evenHeavierCryoRocketry</v>
      </c>
      <c r="B115">
        <f>VLOOKUP(Table1[[#This Row],[id]],Outline!$A$3:$C$300,2,FALSE)</f>
        <v>7</v>
      </c>
      <c r="C115">
        <f>VLOOKUP(Table1[[#This Row],[id]],Outline!$A$3:$C$300,3,FALSE)</f>
        <v>13</v>
      </c>
      <c r="D115" t="s">
        <v>385</v>
      </c>
      <c r="E115" t="s">
        <v>384</v>
      </c>
      <c r="F115" s="33" t="s">
        <v>393</v>
      </c>
      <c r="H115" t="s">
        <v>61</v>
      </c>
      <c r="I115" t="s">
        <v>291</v>
      </c>
      <c r="J115" t="s">
        <v>290</v>
      </c>
      <c r="K115" t="s">
        <v>88</v>
      </c>
      <c r="L115" t="s">
        <v>292</v>
      </c>
      <c r="M115" t="s">
        <v>293</v>
      </c>
      <c r="N115" t="s">
        <v>321</v>
      </c>
      <c r="O11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evenHeavierCryoRocketry
    tier = 7
    title = #LOC_KTT_evenHeavierCryoRocketry_Title // Even Heavier Cryogenic Rocketry
    description = #LOC_KTT_evenHeavierCryoRocketry_Description // These rockets are great at blasting us away from our problems.
    cost = 400
    hideEmpty = True
    nodeName = ktt_evenHeavierCryoRocketry
    anyToUnlock = True
    icon = KiwiTechTree/Icons/ktt_icon_evenHeavierCryoRocketry
    pos = -2000,1650,0
    scale = 0.6
    Parent
    {
        parentID = heavierCryoRocketry
        lineFrom = RIGHT
        lineTo = LEFT
    }
    Parent
    {
        parentID = evenHeavierRocketry
        lineFrom = TOP
        lineTo = BOTTOM
    }
}</v>
      </c>
    </row>
    <row r="116" spans="1:15" x14ac:dyDescent="0.35">
      <c r="A116" t="str">
        <f>IF(ids!A115&lt;&gt;"",ids!A115,"")</f>
        <v>evenHeavierRocketry</v>
      </c>
      <c r="B116">
        <f>VLOOKUP(Table1[[#This Row],[id]],Outline!$A$3:$C$300,2,FALSE)</f>
        <v>7</v>
      </c>
      <c r="C116">
        <f>VLOOKUP(Table1[[#This Row],[id]],Outline!$A$3:$C$300,3,FALSE)</f>
        <v>15</v>
      </c>
      <c r="D116" t="s">
        <v>353</v>
      </c>
      <c r="E116" t="s">
        <v>427</v>
      </c>
      <c r="F116" s="31" t="s">
        <v>394</v>
      </c>
      <c r="H116" t="s">
        <v>62</v>
      </c>
      <c r="I116" t="s">
        <v>291</v>
      </c>
      <c r="J116" t="s">
        <v>290</v>
      </c>
      <c r="N116" t="s">
        <v>321</v>
      </c>
      <c r="O11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evenHeavierRocketry
    tier = 7
    title = #LOC_KTT_evenHeavierRocketry_Title // Even Heavier Rocketry
    description = #LOC_KTT_evenHeavierRocketry_Description // Designing rockets this big and awesome requires using squiggle wiggle pens.
    cost = 400
    hideEmpty = True
    nodeName = ktt_evenHeavierRocketry
    anyToUnlock = False
    icon = KiwiTechTree/Icons/ktt_icon_evenHeavierRocketry
    pos = -2000,1550,0
    scale = 0.6
    Parent
    {
        parentID = heavierRocketry
        lineFrom = RIGHT
        lineTo = LEFT
    }
}</v>
      </c>
    </row>
    <row r="117" spans="1:15" x14ac:dyDescent="0.35">
      <c r="A117" t="str">
        <f>IF(ids!A116&lt;&gt;"",ids!A116,"")</f>
        <v>largeVolumeContainment</v>
      </c>
      <c r="B117">
        <f>VLOOKUP(Table1[[#This Row],[id]],Outline!$A$3:$C$300,2,FALSE)</f>
        <v>7</v>
      </c>
      <c r="C117">
        <f>VLOOKUP(Table1[[#This Row],[id]],Outline!$A$3:$C$300,3,FALSE)</f>
        <v>16</v>
      </c>
      <c r="D117" t="s">
        <v>451</v>
      </c>
      <c r="E117" t="s">
        <v>452</v>
      </c>
      <c r="F117" s="31" t="s">
        <v>394</v>
      </c>
      <c r="G117" t="s">
        <v>453</v>
      </c>
      <c r="H117" t="s">
        <v>63</v>
      </c>
      <c r="I117" t="s">
        <v>291</v>
      </c>
      <c r="J117" t="s">
        <v>290</v>
      </c>
      <c r="N117" t="s">
        <v>327</v>
      </c>
      <c r="O11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largeVolumeContainment
    tier = 7
    title = #autoLOC_501102 //#autoLOC_501102 = Large Volume Containment
    description = #autoLOC_501103 //#autoLOC_501103 = Maximize the payload capacity of your spacecraft by maximizing the size of your spacecraft.
    cost = 400
    hideEmpty = True
    nodeName = ktt_largeVolumeContainment
    anyToUnlock = False
    icon = RDicon_largeVolumeContainment
    pos = -2000,1500,0
    scale = 0.6
    Parent
    {
        parentID = advFuelSystems
        lineFrom = RIGHT
        lineTo = LEFT
    }
}</v>
      </c>
    </row>
    <row r="118" spans="1:15" x14ac:dyDescent="0.35">
      <c r="A118" t="str">
        <f>IF(ids!A117&lt;&gt;"",ids!A117,"")</f>
        <v>largeFlexibleFuelSystems</v>
      </c>
      <c r="B118">
        <f>VLOOKUP(Table1[[#This Row],[id]],Outline!$A$3:$C$300,2,FALSE)</f>
        <v>7</v>
      </c>
      <c r="C118">
        <f>VLOOKUP(Table1[[#This Row],[id]],Outline!$A$3:$C$300,3,FALSE)</f>
        <v>17</v>
      </c>
      <c r="F118" s="31"/>
      <c r="O11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largeFlexibleFuelSystems
    tier = 7
    title = #LOC_KTT_largeFlexibleFuelSystems_Title // 
    description = #LOC_KTT_largeFlexibleFuelSystems_Description // 
    cost = 400
    hideEmpty = True
    nodeName = ktt_largeFlexibleFuelSystems
    anyToUnlock = False
    icon = KiwiTechTree/Icons/ktt_icon_largeFlexibleFuelSystems
    pos = -2000,1450,0
    scale = 0.6
}</v>
      </c>
    </row>
    <row r="119" spans="1:15" x14ac:dyDescent="0.35">
      <c r="A119" t="str">
        <f>IF(ids!A118&lt;&gt;"",ids!A118,"")</f>
        <v>enginePlates</v>
      </c>
      <c r="B119">
        <f>VLOOKUP(Table1[[#This Row],[id]],Outline!$A$3:$C$300,2,FALSE)</f>
        <v>7</v>
      </c>
      <c r="C119">
        <f>VLOOKUP(Table1[[#This Row],[id]],Outline!$A$3:$C$300,3,FALSE)</f>
        <v>18</v>
      </c>
      <c r="F119" s="31"/>
      <c r="O11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enginePlates
    tier = 7
    title = #LOC_KTT_enginePlates_Title // 
    description = #LOC_KTT_enginePlates_Description // 
    cost = 400
    hideEmpty = True
    nodeName = ktt_enginePlates
    anyToUnlock = False
    icon = KiwiTechTree/Icons/ktt_icon_enginePlates
    pos = -2000,1400,0
    scale = 0.6
}</v>
      </c>
    </row>
    <row r="120" spans="1:15" x14ac:dyDescent="0.35">
      <c r="A120" t="str">
        <f>IF(ids!A119&lt;&gt;"",ids!A119,"")</f>
        <v>advMetalworks</v>
      </c>
      <c r="B120">
        <f>VLOOKUP(Table1[[#This Row],[id]],Outline!$A$3:$C$300,2,FALSE)</f>
        <v>7</v>
      </c>
      <c r="C120">
        <f>VLOOKUP(Table1[[#This Row],[id]],Outline!$A$3:$C$300,3,FALSE)</f>
        <v>19</v>
      </c>
      <c r="F120" s="31"/>
      <c r="O12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advMetalworks
    tier = 7
    title = #LOC_KTT_advMetalworks_Title // 
    description = #LOC_KTT_advMetalworks_Description // 
    cost = 400
    hideEmpty = True
    nodeName = ktt_advMetalworks
    anyToUnlock = False
    icon = KiwiTechTree/Icons/ktt_icon_advMetalworks
    pos = -2000,1350,0
    scale = 0.6
}</v>
      </c>
    </row>
    <row r="121" spans="1:15" x14ac:dyDescent="0.35">
      <c r="A121" t="str">
        <f>IF(ids!A120&lt;&gt;"",ids!A120,"")</f>
        <v>composites</v>
      </c>
      <c r="B121">
        <f>VLOOKUP(Table1[[#This Row],[id]],Outline!$A$3:$C$300,2,FALSE)</f>
        <v>7</v>
      </c>
      <c r="C121">
        <f>VLOOKUP(Table1[[#This Row],[id]],Outline!$A$3:$C$300,3,FALSE)</f>
        <v>20</v>
      </c>
      <c r="F121" s="31"/>
      <c r="O12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composites
    tier = 7
    title = #LOC_KTT_composites_Title // 
    description = #LOC_KTT_composites_Description // 
    cost = 400
    hideEmpty = True
    nodeName = ktt_composites
    anyToUnlock = False
    icon = KiwiTechTree/Icons/ktt_icon_composites
    pos = -2000,1300,0
    scale = 0.6
}</v>
      </c>
    </row>
    <row r="122" spans="1:15" x14ac:dyDescent="0.35">
      <c r="A122" t="str">
        <f>IF(ids!A121&lt;&gt;"",ids!A121,"")</f>
        <v>advActuators</v>
      </c>
      <c r="B122">
        <f>VLOOKUP(Table1[[#This Row],[id]],Outline!$A$3:$C$300,2,FALSE)</f>
        <v>7</v>
      </c>
      <c r="C122">
        <f>VLOOKUP(Table1[[#This Row],[id]],Outline!$A$3:$C$300,3,FALSE)</f>
        <v>21</v>
      </c>
      <c r="F122" s="31"/>
      <c r="O12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advActuators
    tier = 7
    title = #LOC_KTT_advActuators_Title // 
    description = #LOC_KTT_advActuators_Description // 
    cost = 400
    hideEmpty = True
    nodeName = ktt_advActuators
    anyToUnlock = False
    icon = KiwiTechTree/Icons/ktt_icon_advActuators
    pos = -2000,1250,0
    scale = 0.6
}</v>
      </c>
    </row>
    <row r="123" spans="1:15" x14ac:dyDescent="0.35">
      <c r="A123" t="str">
        <f>IF(ids!A122&lt;&gt;"",ids!A122,"")</f>
        <v>highAltitudeFlight</v>
      </c>
      <c r="B123">
        <f>VLOOKUP(Table1[[#This Row],[id]],Outline!$A$3:$C$300,2,FALSE)</f>
        <v>7</v>
      </c>
      <c r="C123">
        <f>VLOOKUP(Table1[[#This Row],[id]],Outline!$A$3:$C$300,3,FALSE)</f>
        <v>22</v>
      </c>
      <c r="F123" s="31"/>
      <c r="O12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highAltitudeFlight
    tier = 7
    title = #LOC_KTT_highAltitudeFlight_Title // 
    description = #LOC_KTT_highAltitudeFlight_Description // 
    cost = 400
    hideEmpty = True
    nodeName = ktt_highAltitudeFlight
    anyToUnlock = False
    icon = KiwiTechTree/Icons/ktt_icon_highAltitudeFlight
    pos = -2000,1200,0
    scale = 0.6
}</v>
      </c>
    </row>
    <row r="124" spans="1:15" x14ac:dyDescent="0.35">
      <c r="A124" t="str">
        <f>IF(ids!A123&lt;&gt;"",ids!A123,"")</f>
        <v>heavyAerodynamics</v>
      </c>
      <c r="B124">
        <f>VLOOKUP(Table1[[#This Row],[id]],Outline!$A$3:$C$300,2,FALSE)</f>
        <v>7</v>
      </c>
      <c r="C124">
        <f>VLOOKUP(Table1[[#This Row],[id]],Outline!$A$3:$C$300,3,FALSE)</f>
        <v>23</v>
      </c>
      <c r="F124" s="31"/>
      <c r="O12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heavyAerodynamics
    tier = 7
    title = #LOC_KTT_heavyAerodynamics_Title // 
    description = #LOC_KTT_heavyAerodynamics_Description // 
    cost = 400
    hideEmpty = True
    nodeName = ktt_heavyAerodynamics
    anyToUnlock = False
    icon = KiwiTechTree/Icons/ktt_icon_heavyAerodynamics
    pos = -2000,1150,0
    scale = 0.6
}</v>
      </c>
    </row>
    <row r="125" spans="1:15" x14ac:dyDescent="0.35">
      <c r="A125" t="str">
        <f>IF(ids!A124&lt;&gt;"",ids!A124,"")</f>
        <v>advancedFlightSystems</v>
      </c>
      <c r="B125">
        <f>VLOOKUP(Table1[[#This Row],[id]],Outline!$A$3:$C$300,2,FALSE)</f>
        <v>7</v>
      </c>
      <c r="C125">
        <f>VLOOKUP(Table1[[#This Row],[id]],Outline!$A$3:$C$300,3,FALSE)</f>
        <v>24</v>
      </c>
      <c r="D125" t="s">
        <v>582</v>
      </c>
      <c r="E125" t="s">
        <v>583</v>
      </c>
      <c r="F125" s="33" t="s">
        <v>394</v>
      </c>
      <c r="H125" t="s">
        <v>70</v>
      </c>
      <c r="I125" t="s">
        <v>291</v>
      </c>
      <c r="J125" t="s">
        <v>290</v>
      </c>
      <c r="N125" t="s">
        <v>321</v>
      </c>
      <c r="O12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advancedFlightSystems
    tier = 7
    title = #LOC_KTT_advancedFlightSystems_Title // Advanced Flight Systems
    description = #LOC_KTT_advancedFlightSystems_Description // Who are these kerbals who would design craft using these?
    cost = 400
    hideEmpty = True
    nodeName = ktt_advancedFlightSystems
    anyToUnlock = False
    icon = KiwiTechTree/Icons/ktt_icon_advancedFlightSystems
    pos = -2000,1100,0
    scale = 0.6
    Parent
    {
        parentID = efficientFlightSystems
        lineFrom = RIGHT
        lineTo = LEFT
    }
}</v>
      </c>
    </row>
    <row r="126" spans="1:15" x14ac:dyDescent="0.35">
      <c r="A126" t="str">
        <f>IF(ids!A125&lt;&gt;"",ids!A125,"")</f>
        <v>advLanding</v>
      </c>
      <c r="B126">
        <f>VLOOKUP(Table1[[#This Row],[id]],Outline!$A$3:$C$300,2,FALSE)</f>
        <v>7</v>
      </c>
      <c r="C126">
        <f>VLOOKUP(Table1[[#This Row],[id]],Outline!$A$3:$C$300,3,FALSE)</f>
        <v>25</v>
      </c>
      <c r="F126" s="31"/>
      <c r="O12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advLanding
    tier = 7
    title = #LOC_KTT_advLanding_Title // 
    description = #LOC_KTT_advLanding_Description // 
    cost = 400
    hideEmpty = True
    nodeName = ktt_advLanding
    anyToUnlock = False
    icon = KiwiTechTree/Icons/ktt_icon_advLanding
    pos = -2000,1050,0
    scale = 0.6
}</v>
      </c>
    </row>
    <row r="127" spans="1:15" x14ac:dyDescent="0.35">
      <c r="A127" t="str">
        <f>IF(ids!A126&lt;&gt;"",ids!A126,"")</f>
        <v>heavyCommandModules</v>
      </c>
      <c r="B127">
        <f>VLOOKUP(Table1[[#This Row],[id]],Outline!$A$3:$C$300,2,FALSE)</f>
        <v>7</v>
      </c>
      <c r="C127">
        <f>VLOOKUP(Table1[[#This Row],[id]],Outline!$A$3:$C$300,3,FALSE)</f>
        <v>27</v>
      </c>
      <c r="F127" s="31"/>
      <c r="O12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heavyCommandModules
    tier = 7
    title = #LOC_KTT_heavyCommandModules_Title // 
    description = #LOC_KTT_heavyCommandModules_Description // 
    cost = 400
    hideEmpty = True
    nodeName = ktt_heavyCommandModules
    anyToUnlock = False
    icon = KiwiTechTree/Icons/ktt_icon_heavyCommandModules
    pos = -2000,950,0
    scale = 0.6
}</v>
      </c>
    </row>
    <row r="128" spans="1:15" x14ac:dyDescent="0.35">
      <c r="A128" t="str">
        <f>IF(ids!A127&lt;&gt;"",ids!A127,"")</f>
        <v>scienceTech</v>
      </c>
      <c r="B128">
        <f>VLOOKUP(Table1[[#This Row],[id]],Outline!$A$3:$C$300,2,FALSE)</f>
        <v>7</v>
      </c>
      <c r="C128">
        <f>VLOOKUP(Table1[[#This Row],[id]],Outline!$A$3:$C$300,3,FALSE)</f>
        <v>30</v>
      </c>
      <c r="F128" s="31"/>
      <c r="O12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scienceTech
    tier = 7
    title = #LOC_KTT_scienceTech_Title // 
    description = #LOC_KTT_scienceTech_Description // 
    cost = 400
    hideEmpty = True
    nodeName = ktt_scienceTech
    anyToUnlock = False
    icon = KiwiTechTree/Icons/ktt_icon_scienceTech
    pos = -2000,800,0
    scale = 0.6
}</v>
      </c>
    </row>
    <row r="129" spans="1:15" x14ac:dyDescent="0.35">
      <c r="A129" t="str">
        <f>IF(ids!A128&lt;&gt;"",ids!A128,"")</f>
        <v>electronics</v>
      </c>
      <c r="B129">
        <f>VLOOKUP(Table1[[#This Row],[id]],Outline!$A$3:$C$300,2,FALSE)</f>
        <v>7</v>
      </c>
      <c r="C129">
        <f>VLOOKUP(Table1[[#This Row],[id]],Outline!$A$3:$C$300,3,FALSE)</f>
        <v>31</v>
      </c>
      <c r="F129" s="31"/>
      <c r="O12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electronics
    tier = 7
    title = #LOC_KTT_electronics_Title // 
    description = #LOC_KTT_electronics_Description // 
    cost = 400
    hideEmpty = True
    nodeName = ktt_electronics
    anyToUnlock = False
    icon = KiwiTechTree/Icons/ktt_icon_electronics
    pos = -2000,750,0
    scale = 0.6
}</v>
      </c>
    </row>
    <row r="130" spans="1:15" x14ac:dyDescent="0.35">
      <c r="A130" t="str">
        <f>IF(ids!A129&lt;&gt;"",ids!A129,"")</f>
        <v>highGainCommunications</v>
      </c>
      <c r="B130">
        <f>VLOOKUP(Table1[[#This Row],[id]],Outline!$A$3:$C$300,2,FALSE)</f>
        <v>7</v>
      </c>
      <c r="C130">
        <f>VLOOKUP(Table1[[#This Row],[id]],Outline!$A$3:$C$300,3,FALSE)</f>
        <v>32</v>
      </c>
      <c r="F130" s="31"/>
      <c r="O13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highGainCommunications
    tier = 7
    title = #LOC_KTT_highGainCommunications_Title // 
    description = #LOC_KTT_highGainCommunications_Description // 
    cost = 400
    hideEmpty = True
    nodeName = ktt_highGainCommunications
    anyToUnlock = False
    icon = KiwiTechTree/Icons/ktt_icon_highGainCommunications
    pos = -2000,700,0
    scale = 0.6
}</v>
      </c>
    </row>
    <row r="131" spans="1:15" x14ac:dyDescent="0.35">
      <c r="A131" t="str">
        <f>IF(ids!A130&lt;&gt;"",ids!A130,"")</f>
        <v>unmannedTech</v>
      </c>
      <c r="B131">
        <f>VLOOKUP(Table1[[#This Row],[id]],Outline!$A$3:$C$300,2,FALSE)</f>
        <v>7</v>
      </c>
      <c r="C131">
        <f>VLOOKUP(Table1[[#This Row],[id]],Outline!$A$3:$C$300,3,FALSE)</f>
        <v>33</v>
      </c>
      <c r="F131" s="31"/>
      <c r="O13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unmannedTech
    tier = 7
    title = #LOC_KTT_unmannedTech_Title // 
    description = #LOC_KTT_unmannedTech_Description // 
    cost = 400
    hideEmpty = True
    nodeName = ktt_unmannedTech
    anyToUnlock = False
    icon = KiwiTechTree/Icons/ktt_icon_unmannedTech
    pos = -2000,650,0
    scale = 0.6
}</v>
      </c>
    </row>
    <row r="132" spans="1:15" x14ac:dyDescent="0.35">
      <c r="A132" t="str">
        <f>IF(ids!A131&lt;&gt;"",ids!A131,"")</f>
        <v>largeElectrics</v>
      </c>
      <c r="B132">
        <f>VLOOKUP(Table1[[#This Row],[id]],Outline!$A$3:$C$300,2,FALSE)</f>
        <v>7</v>
      </c>
      <c r="C132">
        <f>VLOOKUP(Table1[[#This Row],[id]],Outline!$A$3:$C$300,3,FALSE)</f>
        <v>35</v>
      </c>
      <c r="F132" s="31"/>
      <c r="O13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largeElectrics
    tier = 7
    title = #LOC_KTT_largeElectrics_Title // 
    description = #LOC_KTT_largeElectrics_Description // 
    cost = 400
    hideEmpty = True
    nodeName = ktt_largeElectrics
    anyToUnlock = False
    icon = KiwiTechTree/Icons/ktt_icon_largeElectrics
    pos = -2000,550,0
    scale = 0.6
}</v>
      </c>
    </row>
    <row r="133" spans="1:15" x14ac:dyDescent="0.35">
      <c r="A133" t="str">
        <f>IF(ids!A132&lt;&gt;"",ids!A132,"")</f>
        <v>flexibleSolarTech</v>
      </c>
      <c r="B133">
        <f>VLOOKUP(Table1[[#This Row],[id]],Outline!$A$3:$C$300,2,FALSE)</f>
        <v>7</v>
      </c>
      <c r="C133">
        <f>VLOOKUP(Table1[[#This Row],[id]],Outline!$A$3:$C$300,3,FALSE)</f>
        <v>36</v>
      </c>
      <c r="F133" s="31"/>
      <c r="O13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flexibleSolarTech
    tier = 7
    title = #LOC_KTT_flexibleSolarTech_Title // 
    description = #LOC_KTT_flexibleSolarTech_Description // 
    cost = 400
    hideEmpty = True
    nodeName = ktt_flexibleSolarTech
    anyToUnlock = False
    icon = KiwiTechTree/Icons/ktt_icon_flexibleSolarTech
    pos = -2000,500,0
    scale = 0.6
}</v>
      </c>
    </row>
    <row r="134" spans="1:15" x14ac:dyDescent="0.35">
      <c r="A134" t="str">
        <f>IF(ids!A133&lt;&gt;"",ids!A133,"")</f>
        <v>intermediateHeatManagement</v>
      </c>
      <c r="B134">
        <f>VLOOKUP(Table1[[#This Row],[id]],Outline!$A$3:$C$300,2,FALSE)</f>
        <v>7</v>
      </c>
      <c r="C134">
        <f>VLOOKUP(Table1[[#This Row],[id]],Outline!$A$3:$C$300,3,FALSE)</f>
        <v>38</v>
      </c>
      <c r="F134" s="31"/>
      <c r="O13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intermediateHeatManagement
    tier = 7
    title = #LOC_KTT_intermediateHeatManagement_Title // 
    description = #LOC_KTT_intermediateHeatManagement_Description // 
    cost = 400
    hideEmpty = True
    nodeName = ktt_intermediateHeatManagement
    anyToUnlock = False
    icon = KiwiTechTree/Icons/ktt_icon_intermediateHeatManagement
    pos = -2000,400,0
    scale = 0.6
}</v>
      </c>
    </row>
    <row r="135" spans="1:15" x14ac:dyDescent="0.35">
      <c r="A135" t="str">
        <f>IF(ids!A134&lt;&gt;"",ids!A134,"")</f>
        <v>earlyStations</v>
      </c>
      <c r="B135">
        <f>VLOOKUP(Table1[[#This Row],[id]],Outline!$A$3:$C$300,2,FALSE)</f>
        <v>7</v>
      </c>
      <c r="C135">
        <f>VLOOKUP(Table1[[#This Row],[id]],Outline!$A$3:$C$300,3,FALSE)</f>
        <v>39</v>
      </c>
      <c r="F135" s="31"/>
      <c r="O13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earlyStations
    tier = 7
    title = #LOC_KTT_earlyStations_Title // 
    description = #LOC_KTT_earlyStations_Description // 
    cost = 400
    hideEmpty = True
    nodeName = ktt_earlyStations
    anyToUnlock = False
    icon = KiwiTechTree/Icons/ktt_icon_earlyStations
    pos = -2000,350,0
    scale = 0.6
}</v>
      </c>
    </row>
    <row r="136" spans="1:15" x14ac:dyDescent="0.35">
      <c r="A136" t="str">
        <f>IF(ids!A135&lt;&gt;"",ids!A135,"")</f>
        <v>logistics</v>
      </c>
      <c r="B136">
        <f>VLOOKUP(Table1[[#This Row],[id]],Outline!$A$3:$C$300,2,FALSE)</f>
        <v>7</v>
      </c>
      <c r="C136">
        <f>VLOOKUP(Table1[[#This Row],[id]],Outline!$A$3:$C$300,3,FALSE)</f>
        <v>40</v>
      </c>
      <c r="F136" s="31"/>
      <c r="O13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logistics
    tier = 7
    title = #LOC_KTT_logistics_Title // 
    description = #LOC_KTT_logistics_Description // 
    cost = 400
    hideEmpty = True
    nodeName = ktt_logistics
    anyToUnlock = False
    icon = KiwiTechTree/Icons/ktt_icon_logistics
    pos = -2000,300,0
    scale = 0.6
}</v>
      </c>
    </row>
    <row r="137" spans="1:15" x14ac:dyDescent="0.35">
      <c r="A137" t="str">
        <f>IF(ids!A136&lt;&gt;"",ids!A136,"")</f>
        <v>nuclearFuelSystems</v>
      </c>
      <c r="B137">
        <f>VLOOKUP(Table1[[#This Row],[id]],Outline!$A$3:$C$300,2,FALSE)</f>
        <v>7.5</v>
      </c>
      <c r="C137">
        <f>VLOOKUP(Table1[[#This Row],[id]],Outline!$A$3:$C$300,3,FALSE)</f>
        <v>2</v>
      </c>
      <c r="F137" s="31"/>
      <c r="O137" s="2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nuclearFuelSystems
    tier = 7.5
    title = #LOC_KTT_nuclearFuelSystems_Title // 
    description = #LOC_KTT_nuclearFuelSystems_Description // 
    cost = 500
    hideEmpty = True
    nodeName = ktt_nuclearFuelSystems
    anyToUnlock = False
    icon = KiwiTechTree/Icons/ktt_icon_nuclearFuelSystems
    pos = -1900,2200,0
    scale = 0.6
}</v>
      </c>
    </row>
    <row r="138" spans="1:15" x14ac:dyDescent="0.35">
      <c r="A138" t="str">
        <f>IF(ids!A137&lt;&gt;"",ids!A137,"")</f>
        <v>veryHeavyHypergolicRocketry</v>
      </c>
      <c r="B138">
        <f>VLOOKUP(Table1[[#This Row],[id]],Outline!$A$3:$C$300,2,FALSE)</f>
        <v>7.5</v>
      </c>
      <c r="C138">
        <f>VLOOKUP(Table1[[#This Row],[id]],Outline!$A$3:$C$300,3,FALSE)</f>
        <v>14</v>
      </c>
      <c r="D138" t="s">
        <v>354</v>
      </c>
      <c r="E138" s="34"/>
      <c r="F138" s="33" t="s">
        <v>393</v>
      </c>
      <c r="H138" t="s">
        <v>124</v>
      </c>
      <c r="I138" t="s">
        <v>291</v>
      </c>
      <c r="J138" t="s">
        <v>290</v>
      </c>
      <c r="K138" t="s">
        <v>88</v>
      </c>
      <c r="L138" t="s">
        <v>291</v>
      </c>
      <c r="M138" t="s">
        <v>290</v>
      </c>
      <c r="N138" t="s">
        <v>321</v>
      </c>
      <c r="O13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veryHeavyHypergolicRocketry
    tier = 7.5
    title = #LOC_KTT_veryHeavyHypergolicRocketry_Title // Very Heavy Hypergolic Rocketry
    description = #LOC_KTT_veryHeavyHypergolicRocketry_Description // 
    cost = 500
    hideEmpty = True
    nodeName = ktt_veryHeavyHypergolicRocketry
    anyToUnlock = True
    icon = KiwiTechTree/Icons/ktt_icon_veryHeavyHypergolicRocketry
    pos = -1900,1600,0
    scale = 0.6
    Parent
    {
        parentID = evenHeavierHypergolicRocketry
        lineFrom = RIGHT
        lineTo = LEFT
    }
    Parent
    {
        parentID = evenHeavierRocketry
        lineFrom = RIGHT
        lineTo = LEFT
    }
}</v>
      </c>
    </row>
    <row r="139" spans="1:15" x14ac:dyDescent="0.35">
      <c r="A139" t="str">
        <f>IF(ids!A138&lt;&gt;"",ids!A138,"")</f>
        <v>heavyCommandModulesExtensions</v>
      </c>
      <c r="B139">
        <f>VLOOKUP(Table1[[#This Row],[id]],Outline!$A$3:$C$300,2,FALSE)</f>
        <v>7.5</v>
      </c>
      <c r="C139">
        <f>VLOOKUP(Table1[[#This Row],[id]],Outline!$A$3:$C$300,3,FALSE)</f>
        <v>28</v>
      </c>
      <c r="F139" s="31"/>
      <c r="O13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heavyCommandModulesExtensions
    tier = 7.5
    title = #LOC_KTT_heavyCommandModulesExtensions_Title // 
    description = #LOC_KTT_heavyCommandModulesExtensions_Description // 
    cost = 500
    hideEmpty = True
    nodeName = ktt_heavyCommandModulesExtensions
    anyToUnlock = False
    icon = KiwiTechTree/Icons/ktt_icon_heavyCommandModulesExtensions
    pos = -1900,900,0
    scale = 0.6
}</v>
      </c>
    </row>
    <row r="140" spans="1:15" x14ac:dyDescent="0.35">
      <c r="A140" t="str">
        <f>IF(ids!A139&lt;&gt;"",ids!A139,"")</f>
        <v>largeNuclearPower</v>
      </c>
      <c r="B140">
        <f>VLOOKUP(Table1[[#This Row],[id]],Outline!$A$3:$C$300,2,FALSE)</f>
        <v>8</v>
      </c>
      <c r="C140">
        <f>VLOOKUP(Table1[[#This Row],[id]],Outline!$A$3:$C$300,3,FALSE)</f>
        <v>3</v>
      </c>
      <c r="F140" s="31"/>
      <c r="O14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largeNuclearPower
    tier = 8
    title = #LOC_KTT_largeNuclearPower_Title // 
    description = #LOC_KTT_largeNuclearPower_Description // 
    cost = 600
    hideEmpty = True
    nodeName = ktt_largeNuclearPower
    anyToUnlock = False
    icon = KiwiTechTree/Icons/ktt_icon_largeNuclearPower
    pos = -1800,2150,0
    scale = 0.6
}</v>
      </c>
    </row>
    <row r="141" spans="1:15" x14ac:dyDescent="0.35">
      <c r="A141" t="str">
        <f>IF(ids!A140&lt;&gt;"",ids!A140,"")</f>
        <v>improvedNuclearPropulsion</v>
      </c>
      <c r="B141">
        <f>VLOOKUP(Table1[[#This Row],[id]],Outline!$A$3:$C$300,2,FALSE)</f>
        <v>8</v>
      </c>
      <c r="C141">
        <f>VLOOKUP(Table1[[#This Row],[id]],Outline!$A$3:$C$300,3,FALSE)</f>
        <v>4</v>
      </c>
      <c r="F141" s="31"/>
      <c r="O14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improvedNuclearPropulsion
    tier = 8
    title = #LOC_KTT_improvedNuclearPropulsion_Title // 
    description = #LOC_KTT_improvedNuclearPropulsion_Description // 
    cost = 600
    hideEmpty = True
    nodeName = ktt_improvedNuclearPropulsion
    anyToUnlock = False
    icon = KiwiTechTree/Icons/ktt_icon_improvedNuclearPropulsion
    pos = -1800,2100,0
    scale = 0.6
}</v>
      </c>
    </row>
    <row r="142" spans="1:15" x14ac:dyDescent="0.35">
      <c r="A142" t="str">
        <f>IF(ids!A141&lt;&gt;"",ids!A141,"")</f>
        <v>ionPropulsion</v>
      </c>
      <c r="B142">
        <f>VLOOKUP(Table1[[#This Row],[id]],Outline!$A$3:$C$300,2,FALSE)</f>
        <v>8</v>
      </c>
      <c r="C142">
        <f>VLOOKUP(Table1[[#This Row],[id]],Outline!$A$3:$C$300,3,FALSE)</f>
        <v>7</v>
      </c>
      <c r="F142" s="31"/>
      <c r="O14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ionPropulsion
    tier = 8
    title = #LOC_KTT_ionPropulsion_Title // 
    description = #LOC_KTT_ionPropulsion_Description // 
    cost = 600
    hideEmpty = True
    nodeName = ktt_ionPropulsion
    anyToUnlock = False
    icon = KiwiTechTree/Icons/ktt_icon_ionPropulsion
    pos = -1800,1950,0
    scale = 0.6
}</v>
      </c>
    </row>
    <row r="143" spans="1:15" x14ac:dyDescent="0.35">
      <c r="A143" t="str">
        <f>IF(ids!A142&lt;&gt;"",ids!A142,"")</f>
        <v>exoticControl</v>
      </c>
      <c r="B143">
        <f>VLOOKUP(Table1[[#This Row],[id]],Outline!$A$3:$C$300,2,FALSE)</f>
        <v>8</v>
      </c>
      <c r="C143">
        <f>VLOOKUP(Table1[[#This Row],[id]],Outline!$A$3:$C$300,3,FALSE)</f>
        <v>11</v>
      </c>
      <c r="D143" t="s">
        <v>562</v>
      </c>
      <c r="E143" t="s">
        <v>563</v>
      </c>
      <c r="F143" s="31" t="s">
        <v>394</v>
      </c>
      <c r="H143" t="s">
        <v>132</v>
      </c>
      <c r="I143" t="s">
        <v>291</v>
      </c>
      <c r="J143" t="s">
        <v>290</v>
      </c>
      <c r="N143" t="s">
        <v>321</v>
      </c>
      <c r="O14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exoticControl
    tier = 8
    title = #LOC_KTT_exoticControl_Title // Exotic Control
    description = #LOC_KTT_exoticControl_Description // Turning the control dial up to 11.
    cost = 600
    hideEmpty = True
    nodeName = ktt_exoticControl
    anyToUnlock = False
    icon = KiwiTechTree/Icons/ktt_icon_exoticControl
    pos = -1800,1750,0
    scale = 0.6
    Parent
    {
        parentID = exoticControl
        lineFrom = RIGHT
        lineTo = LEFT
    }
}</v>
      </c>
    </row>
    <row r="144" spans="1:15" x14ac:dyDescent="0.35">
      <c r="A144" t="str">
        <f>IF(ids!A143&lt;&gt;"",ids!A143,"")</f>
        <v>exoticPropulsion</v>
      </c>
      <c r="B144">
        <f>VLOOKUP(Table1[[#This Row],[id]],Outline!$A$3:$C$300,2,FALSE)</f>
        <v>8</v>
      </c>
      <c r="C144">
        <f>VLOOKUP(Table1[[#This Row],[id]],Outline!$A$3:$C$300,3,FALSE)</f>
        <v>12</v>
      </c>
      <c r="F144" s="31"/>
      <c r="O14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exoticPropulsion
    tier = 8
    title = #LOC_KTT_exoticPropulsion_Title // 
    description = #LOC_KTT_exoticPropulsion_Description // 
    cost = 600
    hideEmpty = True
    nodeName = ktt_exoticPropulsion
    anyToUnlock = False
    icon = KiwiTechTree/Icons/ktt_icon_exoticPropulsion
    pos = -1800,1700,0
    scale = 0.6
}</v>
      </c>
    </row>
    <row r="145" spans="1:15" x14ac:dyDescent="0.35">
      <c r="A145" t="str">
        <f>IF(ids!A144&lt;&gt;"",ids!A144,"")</f>
        <v>hugeBoosters</v>
      </c>
      <c r="B145">
        <f>VLOOKUP(Table1[[#This Row],[id]],Outline!$A$3:$C$300,2,FALSE)</f>
        <v>8</v>
      </c>
      <c r="C145">
        <f>VLOOKUP(Table1[[#This Row],[id]],Outline!$A$3:$C$300,3,FALSE)</f>
        <v>10</v>
      </c>
      <c r="D145" t="s">
        <v>410</v>
      </c>
      <c r="E145" t="s">
        <v>417</v>
      </c>
      <c r="F145" s="31" t="s">
        <v>394</v>
      </c>
      <c r="H145" t="s">
        <v>86</v>
      </c>
      <c r="I145" t="s">
        <v>291</v>
      </c>
      <c r="J145" t="s">
        <v>290</v>
      </c>
      <c r="N145" t="s">
        <v>321</v>
      </c>
      <c r="O14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hugeBoosters
    tier = 8
    title = #LOC_KTT_hugeBoosters_Title // Huge Solid Rocket Boosters
    description = #LOC_KTT_hugeBoosters_Description // It is pronounced: hue-guh.
    cost = 600
    hideEmpty = True
    nodeName = ktt_hugeBoosters
    anyToUnlock = False
    icon = KiwiTechTree/Icons/ktt_icon_hugeBoosters
    pos = -1800,1800,0
    scale = 0.6
    Parent
    {
        parentID = largerBoosters
        lineFrom = RIGHT
        lineTo = LEFT
    }
}</v>
      </c>
    </row>
    <row r="146" spans="1:15" x14ac:dyDescent="0.35">
      <c r="A146" t="str">
        <f>IF(ids!A145&lt;&gt;"",ids!A145,"")</f>
        <v>veryHeavyCryoRocketry</v>
      </c>
      <c r="B146">
        <f>VLOOKUP(Table1[[#This Row],[id]],Outline!$A$3:$C$300,2,FALSE)</f>
        <v>8</v>
      </c>
      <c r="C146">
        <f>VLOOKUP(Table1[[#This Row],[id]],Outline!$A$3:$C$300,3,FALSE)</f>
        <v>13</v>
      </c>
      <c r="D146" t="s">
        <v>389</v>
      </c>
      <c r="E146" t="s">
        <v>390</v>
      </c>
      <c r="F146" s="33" t="s">
        <v>393</v>
      </c>
      <c r="H146" t="s">
        <v>87</v>
      </c>
      <c r="I146" t="s">
        <v>291</v>
      </c>
      <c r="J146" t="s">
        <v>290</v>
      </c>
      <c r="K146" t="s">
        <v>137</v>
      </c>
      <c r="L146" t="s">
        <v>292</v>
      </c>
      <c r="M146" t="s">
        <v>293</v>
      </c>
      <c r="N146" t="s">
        <v>321</v>
      </c>
      <c r="O14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veryHeavyCryoRocketry
    tier = 8
    title = #LOC_KTT_veryHeavyCryoRocketry_Title // Very Heavy Cryogenic Rocketry
    description = #LOC_KTT_veryHeavyCryoRocketry_Description // Just read the description in the box below and add: using cryogenic fuel.
    cost = 600
    hideEmpty = True
    nodeName = ktt_veryHeavyCryoRocketry
    anyToUnlock = True
    icon = KiwiTechTree/Icons/ktt_icon_veryHeavyCryoRocketry
    pos = -1800,1650,0
    scale = 0.6
    Parent
    {
        parentID = evenHeavierCryoRocketry
        lineFrom = RIGHT
        lineTo = LEFT
    }
    Parent
    {
        parentID = veryHeavyRocketry
        lineFrom = TOP
        lineTo = BOTTOM
    }
}</v>
      </c>
    </row>
    <row r="147" spans="1:15" x14ac:dyDescent="0.35">
      <c r="A147" t="str">
        <f>IF(ids!A146&lt;&gt;"",ids!A146,"")</f>
        <v>veryHeavyRocketry</v>
      </c>
      <c r="B147">
        <f>VLOOKUP(Table1[[#This Row],[id]],Outline!$A$3:$C$300,2,FALSE)</f>
        <v>8</v>
      </c>
      <c r="C147">
        <f>VLOOKUP(Table1[[#This Row],[id]],Outline!$A$3:$C$300,3,FALSE)</f>
        <v>15</v>
      </c>
      <c r="D147" t="s">
        <v>428</v>
      </c>
      <c r="E147" t="s">
        <v>429</v>
      </c>
      <c r="F147" s="31" t="s">
        <v>394</v>
      </c>
      <c r="G147" t="s">
        <v>318</v>
      </c>
      <c r="H147" t="s">
        <v>88</v>
      </c>
      <c r="I147" t="s">
        <v>291</v>
      </c>
      <c r="J147" t="s">
        <v>290</v>
      </c>
      <c r="N147" t="s">
        <v>327</v>
      </c>
      <c r="O14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veryHeavyRocketry
    tier = 8
    title = #autoLOC_501122 //#autoLOC_501122 = Very Heavy Rocketry
    description = #autoLOC_501123 //#autoLOC_501123 = While ever-larger rockets may not be the answer every time, for all other times, we've developed these.
    cost = 600
    hideEmpty = True
    nodeName = ktt_veryHeavyRocketry
    anyToUnlock = False
    icon = RDicon_rocketry-veryHeavy
    pos = -1800,1550,0
    scale = 0.6
    Parent
    {
        parentID = evenHeavierRocketry
        lineFrom = RIGHT
        lineTo = LEFT
    }
}</v>
      </c>
    </row>
    <row r="148" spans="1:15" x14ac:dyDescent="0.35">
      <c r="A148" t="str">
        <f>IF(ids!A147&lt;&gt;"",ids!A147,"")</f>
        <v>highPerformanceFuelSystems</v>
      </c>
      <c r="B148">
        <f>VLOOKUP(Table1[[#This Row],[id]],Outline!$A$3:$C$300,2,FALSE)</f>
        <v>8</v>
      </c>
      <c r="C148">
        <f>VLOOKUP(Table1[[#This Row],[id]],Outline!$A$3:$C$300,3,FALSE)</f>
        <v>16</v>
      </c>
      <c r="D148" t="s">
        <v>454</v>
      </c>
      <c r="E148" t="s">
        <v>455</v>
      </c>
      <c r="F148" s="31" t="s">
        <v>394</v>
      </c>
      <c r="G148" t="s">
        <v>456</v>
      </c>
      <c r="H148" t="s">
        <v>89</v>
      </c>
      <c r="I148" t="s">
        <v>291</v>
      </c>
      <c r="J148" t="s">
        <v>290</v>
      </c>
      <c r="N148" t="s">
        <v>327</v>
      </c>
      <c r="O14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RDNode:NEEDS[Squad]
{
    id = highPerformanceFuelSystems
    tier = 8
    title = #autoLOC_501130 //#autoLOC_501130 = High-Performance Fuel Systems
    description = #autoLOC_501131 //#autoLOC_501131 = Massive engines require massive fuel storage solutions.
    cost = 600
    hideEmpty = True
    nodeName = ktt_highPerformanceFuelSystems
    anyToUnlock = False
    icon = RDicon_fuelSystems-highPerformance
    pos = -1800,1500,0
    scale = 0.6
    Parent
    {
        parentID = largeVolumeContainment
        lineFrom = RIGHT
        lineTo = LEFT
    }
}</v>
      </c>
    </row>
    <row r="149" spans="1:15" x14ac:dyDescent="0.35">
      <c r="A149" t="str">
        <f>IF(ids!A148&lt;&gt;"",ids!A148,"")</f>
        <v>hugeFlexibleFuelSystems</v>
      </c>
      <c r="B149">
        <f>VLOOKUP(Table1[[#This Row],[id]],Outline!$A$3:$C$300,2,FALSE)</f>
        <v>8</v>
      </c>
      <c r="C149">
        <f>VLOOKUP(Table1[[#This Row],[id]],Outline!$A$3:$C$300,3,FALSE)</f>
        <v>17</v>
      </c>
      <c r="F149" s="31"/>
      <c r="O14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hugeFlexibleFuelSystems
    tier = 8
    title = #LOC_KTT_hugeFlexibleFuelSystems_Title // 
    description = #LOC_KTT_hugeFlexibleFuelSystems_Description // 
    cost = 600
    hideEmpty = True
    nodeName = ktt_hugeFlexibleFuelSystems
    anyToUnlock = False
    icon = KiwiTechTree/Icons/ktt_icon_hugeFlexibleFuelSystems
    pos = -1800,1450,0
    scale = 0.6
}</v>
      </c>
    </row>
    <row r="150" spans="1:15" x14ac:dyDescent="0.35">
      <c r="A150" t="str">
        <f>IF(ids!A149&lt;&gt;"",ids!A149,"")</f>
        <v>advancedDocking</v>
      </c>
      <c r="B150">
        <f>VLOOKUP(Table1[[#This Row],[id]],Outline!$A$3:$C$300,2,FALSE)</f>
        <v>8</v>
      </c>
      <c r="C150">
        <f>VLOOKUP(Table1[[#This Row],[id]],Outline!$A$3:$C$300,3,FALSE)</f>
        <v>18</v>
      </c>
      <c r="F150" s="31"/>
      <c r="O15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advancedDocking
    tier = 8
    title = #LOC_KTT_advancedDocking_Title // 
    description = #LOC_KTT_advancedDocking_Description // 
    cost = 600
    hideEmpty = True
    nodeName = ktt_advancedDocking
    anyToUnlock = False
    icon = KiwiTechTree/Icons/ktt_icon_advancedDocking
    pos = -1800,1400,0
    scale = 0.6
}</v>
      </c>
    </row>
    <row r="151" spans="1:15" x14ac:dyDescent="0.35">
      <c r="A151" t="str">
        <f>IF(ids!A150&lt;&gt;"",ids!A150,"")</f>
        <v>nanolathing</v>
      </c>
      <c r="B151">
        <f>VLOOKUP(Table1[[#This Row],[id]],Outline!$A$3:$C$300,2,FALSE)</f>
        <v>8</v>
      </c>
      <c r="C151">
        <f>VLOOKUP(Table1[[#This Row],[id]],Outline!$A$3:$C$300,3,FALSE)</f>
        <v>19</v>
      </c>
      <c r="F151" s="31"/>
      <c r="O15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nanolathing
    tier = 8
    title = #LOC_KTT_nanolathing_Title // 
    description = #LOC_KTT_nanolathing_Description // 
    cost = 600
    hideEmpty = True
    nodeName = ktt_nanolathing
    anyToUnlock = False
    icon = KiwiTechTree/Icons/ktt_icon_nanolathing
    pos = -1800,1350,0
    scale = 0.6
}</v>
      </c>
    </row>
    <row r="152" spans="1:15" x14ac:dyDescent="0.35">
      <c r="A152" t="str">
        <f>IF(ids!A151&lt;&gt;"",ids!A151,"")</f>
        <v>metaMaterials</v>
      </c>
      <c r="B152">
        <f>VLOOKUP(Table1[[#This Row],[id]],Outline!$A$3:$C$300,2,FALSE)</f>
        <v>8</v>
      </c>
      <c r="C152">
        <f>VLOOKUP(Table1[[#This Row],[id]],Outline!$A$3:$C$300,3,FALSE)</f>
        <v>20</v>
      </c>
      <c r="F152" s="31"/>
      <c r="O15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metaMaterials
    tier = 8
    title = #LOC_KTT_metaMaterials_Title // 
    description = #LOC_KTT_metaMaterials_Description // 
    cost = 600
    hideEmpty = True
    nodeName = ktt_metaMaterials
    anyToUnlock = False
    icon = KiwiTechTree/Icons/ktt_icon_metaMaterials
    pos = -1800,1300,0
    scale = 0.6
}</v>
      </c>
    </row>
    <row r="153" spans="1:15" x14ac:dyDescent="0.35">
      <c r="A153" t="str">
        <f>IF(ids!A152&lt;&gt;"",ids!A152,"")</f>
        <v>experimentalActuators</v>
      </c>
      <c r="B153">
        <f>VLOOKUP(Table1[[#This Row],[id]],Outline!$A$3:$C$300,2,FALSE)</f>
        <v>8</v>
      </c>
      <c r="C153">
        <f>VLOOKUP(Table1[[#This Row],[id]],Outline!$A$3:$C$300,3,FALSE)</f>
        <v>21</v>
      </c>
      <c r="F153" s="31"/>
      <c r="O15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experimentalActuators
    tier = 8
    title = #LOC_KTT_experimentalActuators_Title // 
    description = #LOC_KTT_experimentalActuators_Description // 
    cost = 600
    hideEmpty = True
    nodeName = ktt_experimentalActuators
    anyToUnlock = False
    icon = KiwiTechTree/Icons/ktt_icon_experimentalActuators
    pos = -1800,1250,0
    scale = 0.6
}</v>
      </c>
    </row>
    <row r="154" spans="1:15" x14ac:dyDescent="0.35">
      <c r="A154" t="str">
        <f>IF(ids!A153&lt;&gt;"",ids!A153,"")</f>
        <v>hypersonicFlight</v>
      </c>
      <c r="B154">
        <f>VLOOKUP(Table1[[#This Row],[id]],Outline!$A$3:$C$300,2,FALSE)</f>
        <v>8</v>
      </c>
      <c r="C154">
        <f>VLOOKUP(Table1[[#This Row],[id]],Outline!$A$3:$C$300,3,FALSE)</f>
        <v>22</v>
      </c>
      <c r="F154" s="31"/>
      <c r="O15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hypersonicFlight
    tier = 8
    title = #LOC_KTT_hypersonicFlight_Title // 
    description = #LOC_KTT_hypersonicFlight_Description // 
    cost = 600
    hideEmpty = True
    nodeName = ktt_hypersonicFlight
    anyToUnlock = False
    icon = KiwiTechTree/Icons/ktt_icon_hypersonicFlight
    pos = -1800,1200,0
    scale = 0.6
}</v>
      </c>
    </row>
    <row r="155" spans="1:15" x14ac:dyDescent="0.35">
      <c r="A155" t="str">
        <f>IF(ids!A154&lt;&gt;"",ids!A154,"")</f>
        <v>experimentalAerodynamics</v>
      </c>
      <c r="B155">
        <f>VLOOKUP(Table1[[#This Row],[id]],Outline!$A$3:$C$300,2,FALSE)</f>
        <v>8</v>
      </c>
      <c r="C155">
        <f>VLOOKUP(Table1[[#This Row],[id]],Outline!$A$3:$C$300,3,FALSE)</f>
        <v>23</v>
      </c>
      <c r="F155" s="31"/>
      <c r="O15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experimentalAerodynamics
    tier = 8
    title = #LOC_KTT_experimentalAerodynamics_Title // 
    description = #LOC_KTT_experimentalAerodynamics_Description // 
    cost = 600
    hideEmpty = True
    nodeName = ktt_experimentalAerodynamics
    anyToUnlock = False
    icon = KiwiTechTree/Icons/ktt_icon_experimentalAerodynamics
    pos = -1800,1150,0
    scale = 0.6
}</v>
      </c>
    </row>
    <row r="156" spans="1:15" x14ac:dyDescent="0.35">
      <c r="A156" t="str">
        <f>IF(ids!A155&lt;&gt;"",ids!A155,"")</f>
        <v>specializedFlightSystems</v>
      </c>
      <c r="B156">
        <f>VLOOKUP(Table1[[#This Row],[id]],Outline!$A$3:$C$300,2,FALSE)</f>
        <v>8</v>
      </c>
      <c r="C156">
        <f>VLOOKUP(Table1[[#This Row],[id]],Outline!$A$3:$C$300,3,FALSE)</f>
        <v>24</v>
      </c>
      <c r="D156" t="s">
        <v>584</v>
      </c>
      <c r="E156" t="s">
        <v>585</v>
      </c>
      <c r="F156" s="33" t="s">
        <v>394</v>
      </c>
      <c r="G156" t="s">
        <v>586</v>
      </c>
      <c r="H156" t="s">
        <v>96</v>
      </c>
      <c r="I156" t="s">
        <v>291</v>
      </c>
      <c r="J156" t="s">
        <v>290</v>
      </c>
      <c r="N156" t="s">
        <v>432</v>
      </c>
      <c r="O15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RDNode:NEEDS[CommunityTechTree]
{
    id = specializedFlightSystems
    tier = 8
    title = #LOC_CTT_specializedFlightSystems_title
    description = #LOC_CTT_specializedFlightSystems_description
    cost = 600
    hideEmpty = True
    nodeName = ktt_specializedFlightSystems
    anyToUnlock = False
    icon = CommunityTechTree/UI/ctt_icon_specializedFlight
    pos = -1800,1100,0
    scale = 0.6
    Parent
    {
        parentID = advancedFlightSystems
        lineFrom = RIGHT
        lineTo = LEFT
    }
}</v>
      </c>
    </row>
    <row r="157" spans="1:15" x14ac:dyDescent="0.35">
      <c r="A157" t="str">
        <f>IF(ids!A156&lt;&gt;"",ids!A156,"")</f>
        <v>heavyLanding</v>
      </c>
      <c r="B157">
        <f>VLOOKUP(Table1[[#This Row],[id]],Outline!$A$3:$C$300,2,FALSE)</f>
        <v>8</v>
      </c>
      <c r="C157">
        <f>VLOOKUP(Table1[[#This Row],[id]],Outline!$A$3:$C$300,3,FALSE)</f>
        <v>25</v>
      </c>
      <c r="F157" s="31"/>
      <c r="O15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heavyLanding
    tier = 8
    title = #LOC_KTT_heavyLanding_Title // 
    description = #LOC_KTT_heavyLanding_Description // 
    cost = 600
    hideEmpty = True
    nodeName = ktt_heavyLanding
    anyToUnlock = False
    icon = KiwiTechTree/Icons/ktt_icon_heavyLanding
    pos = -1800,1050,0
    scale = 0.6
}</v>
      </c>
    </row>
    <row r="158" spans="1:15" x14ac:dyDescent="0.35">
      <c r="A158" t="str">
        <f>IF(ids!A157&lt;&gt;"",ids!A157,"")</f>
        <v>specializedCommandModules</v>
      </c>
      <c r="B158">
        <f>VLOOKUP(Table1[[#This Row],[id]],Outline!$A$3:$C$300,2,FALSE)</f>
        <v>8</v>
      </c>
      <c r="C158">
        <f>VLOOKUP(Table1[[#This Row],[id]],Outline!$A$3:$C$300,3,FALSE)</f>
        <v>27</v>
      </c>
      <c r="F158" s="31"/>
      <c r="O15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specializedCommandModules
    tier = 8
    title = #LOC_KTT_specializedCommandModules_Title // 
    description = #LOC_KTT_specializedCommandModules_Description // 
    cost = 600
    hideEmpty = True
    nodeName = ktt_specializedCommandModules
    anyToUnlock = False
    icon = KiwiTechTree/Icons/ktt_icon_specializedCommandModules
    pos = -1800,950,0
    scale = 0.6
}</v>
      </c>
    </row>
    <row r="159" spans="1:15" x14ac:dyDescent="0.35">
      <c r="A159" t="str">
        <f>IF(ids!A158&lt;&gt;"",ids!A158,"")</f>
        <v>advScienceTech</v>
      </c>
      <c r="B159">
        <f>VLOOKUP(Table1[[#This Row],[id]],Outline!$A$3:$C$300,2,FALSE)</f>
        <v>8</v>
      </c>
      <c r="C159">
        <f>VLOOKUP(Table1[[#This Row],[id]],Outline!$A$3:$C$300,3,FALSE)</f>
        <v>30</v>
      </c>
      <c r="F159" s="31"/>
      <c r="O15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advScienceTech
    tier = 8
    title = #LOC_KTT_advScienceTech_Title // 
    description = #LOC_KTT_advScienceTech_Description // 
    cost = 600
    hideEmpty = True
    nodeName = ktt_advScienceTech
    anyToUnlock = False
    icon = KiwiTechTree/Icons/ktt_icon_advScienceTech
    pos = -1800,800,0
    scale = 0.6
}</v>
      </c>
    </row>
    <row r="160" spans="1:15" x14ac:dyDescent="0.35">
      <c r="A160" t="str">
        <f>IF(ids!A159&lt;&gt;"",ids!A159,"")</f>
        <v>specializedScienceTech</v>
      </c>
      <c r="B160">
        <f>VLOOKUP(Table1[[#This Row],[id]],Outline!$A$3:$C$300,2,FALSE)</f>
        <v>8</v>
      </c>
      <c r="C160">
        <f>VLOOKUP(Table1[[#This Row],[id]],Outline!$A$3:$C$300,3,FALSE)</f>
        <v>31</v>
      </c>
      <c r="F160" s="31"/>
      <c r="O16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specializedScienceTech
    tier = 8
    title = #LOC_KTT_specializedScienceTech_Title // 
    description = #LOC_KTT_specializedScienceTech_Description // 
    cost = 600
    hideEmpty = True
    nodeName = ktt_specializedScienceTech
    anyToUnlock = False
    icon = KiwiTechTree/Icons/ktt_icon_specializedScienceTech
    pos = -1800,750,0
    scale = 0.6
}</v>
      </c>
    </row>
    <row r="161" spans="1:15" x14ac:dyDescent="0.35">
      <c r="A161" t="str">
        <f>IF(ids!A160&lt;&gt;"",ids!A160,"")</f>
        <v>signalProcessing</v>
      </c>
      <c r="B161">
        <f>VLOOKUP(Table1[[#This Row],[id]],Outline!$A$3:$C$300,2,FALSE)</f>
        <v>8</v>
      </c>
      <c r="C161">
        <f>VLOOKUP(Table1[[#This Row],[id]],Outline!$A$3:$C$300,3,FALSE)</f>
        <v>32</v>
      </c>
      <c r="F161" s="31"/>
      <c r="O16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signalProcessing
    tier = 8
    title = #LOC_KTT_signalProcessing_Title // 
    description = #LOC_KTT_signalProcessing_Description // 
    cost = 600
    hideEmpty = True
    nodeName = ktt_signalProcessing
    anyToUnlock = False
    icon = KiwiTechTree/Icons/ktt_icon_signalProcessing
    pos = -1800,700,0
    scale = 0.6
}</v>
      </c>
    </row>
    <row r="162" spans="1:15" x14ac:dyDescent="0.35">
      <c r="A162" t="str">
        <f>IF(ids!A161&lt;&gt;"",ids!A161,"")</f>
        <v>advUnmanned</v>
      </c>
      <c r="B162">
        <f>VLOOKUP(Table1[[#This Row],[id]],Outline!$A$3:$C$300,2,FALSE)</f>
        <v>8</v>
      </c>
      <c r="C162">
        <f>VLOOKUP(Table1[[#This Row],[id]],Outline!$A$3:$C$300,3,FALSE)</f>
        <v>33</v>
      </c>
      <c r="F162" s="31"/>
      <c r="O16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advUnmanned
    tier = 8
    title = #LOC_KTT_advUnmanned_Title // 
    description = #LOC_KTT_advUnmanned_Description // 
    cost = 600
    hideEmpty = True
    nodeName = ktt_advUnmanned
    anyToUnlock = False
    icon = KiwiTechTree/Icons/ktt_icon_advUnmanned
    pos = -1800,650,0
    scale = 0.6
}</v>
      </c>
    </row>
    <row r="163" spans="1:15" x14ac:dyDescent="0.35">
      <c r="A163" t="str">
        <f>IF(ids!A162&lt;&gt;"",ids!A162,"")</f>
        <v>automation</v>
      </c>
      <c r="B163">
        <f>VLOOKUP(Table1[[#This Row],[id]],Outline!$A$3:$C$300,2,FALSE)</f>
        <v>8</v>
      </c>
      <c r="C163">
        <f>VLOOKUP(Table1[[#This Row],[id]],Outline!$A$3:$C$300,3,FALSE)</f>
        <v>34</v>
      </c>
      <c r="F163" s="31"/>
      <c r="O16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automation
    tier = 8
    title = #LOC_KTT_automation_Title // 
    description = #LOC_KTT_automation_Description // 
    cost = 600
    hideEmpty = True
    nodeName = ktt_automation
    anyToUnlock = False
    icon = KiwiTechTree/Icons/ktt_icon_automation
    pos = -1800,600,0
    scale = 0.6
}</v>
      </c>
    </row>
    <row r="164" spans="1:15" x14ac:dyDescent="0.35">
      <c r="A164" t="str">
        <f>IF(ids!A163&lt;&gt;"",ids!A163,"")</f>
        <v>specializedElectrics</v>
      </c>
      <c r="B164">
        <f>VLOOKUP(Table1[[#This Row],[id]],Outline!$A$3:$C$300,2,FALSE)</f>
        <v>8</v>
      </c>
      <c r="C164">
        <f>VLOOKUP(Table1[[#This Row],[id]],Outline!$A$3:$C$300,3,FALSE)</f>
        <v>35</v>
      </c>
      <c r="F164" s="31"/>
      <c r="O16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specializedElectrics
    tier = 8
    title = #LOC_KTT_specializedElectrics_Title // 
    description = #LOC_KTT_specializedElectrics_Description // 
    cost = 600
    hideEmpty = True
    nodeName = ktt_specializedElectrics
    anyToUnlock = False
    icon = KiwiTechTree/Icons/ktt_icon_specializedElectrics
    pos = -1800,550,0
    scale = 0.6
}</v>
      </c>
    </row>
    <row r="165" spans="1:15" x14ac:dyDescent="0.35">
      <c r="A165" t="str">
        <f>IF(ids!A164&lt;&gt;"",ids!A164,"")</f>
        <v>advSolarTech</v>
      </c>
      <c r="B165">
        <f>VLOOKUP(Table1[[#This Row],[id]],Outline!$A$3:$C$300,2,FALSE)</f>
        <v>8</v>
      </c>
      <c r="C165">
        <f>VLOOKUP(Table1[[#This Row],[id]],Outline!$A$3:$C$300,3,FALSE)</f>
        <v>36</v>
      </c>
      <c r="F165" s="31"/>
      <c r="O16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advSolarTech
    tier = 8
    title = #LOC_KTT_advSolarTech_Title // 
    description = #LOC_KTT_advSolarTech_Description // 
    cost = 600
    hideEmpty = True
    nodeName = ktt_advSolarTech
    anyToUnlock = False
    icon = KiwiTechTree/Icons/ktt_icon_advSolarTech
    pos = -1800,500,0
    scale = 0.6
}</v>
      </c>
    </row>
    <row r="166" spans="1:15" x14ac:dyDescent="0.35">
      <c r="A166" t="str">
        <f>IF(ids!A165&lt;&gt;"",ids!A165,"")</f>
        <v>advHeatManagement</v>
      </c>
      <c r="B166">
        <f>VLOOKUP(Table1[[#This Row],[id]],Outline!$A$3:$C$300,2,FALSE)</f>
        <v>8</v>
      </c>
      <c r="C166">
        <f>VLOOKUP(Table1[[#This Row],[id]],Outline!$A$3:$C$300,3,FALSE)</f>
        <v>38</v>
      </c>
      <c r="F166" s="31"/>
      <c r="O16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advHeatManagement
    tier = 8
    title = #LOC_KTT_advHeatManagement_Title // 
    description = #LOC_KTT_advHeatManagement_Description // 
    cost = 600
    hideEmpty = True
    nodeName = ktt_advHeatManagement
    anyToUnlock = False
    icon = KiwiTechTree/Icons/ktt_icon_advHeatManagement
    pos = -1800,400,0
    scale = 0.6
}</v>
      </c>
    </row>
    <row r="167" spans="1:15" x14ac:dyDescent="0.35">
      <c r="A167" t="str">
        <f>IF(ids!A166&lt;&gt;"",ids!A166,"")</f>
        <v>shortTermHabitation</v>
      </c>
      <c r="B167">
        <f>VLOOKUP(Table1[[#This Row],[id]],Outline!$A$3:$C$300,2,FALSE)</f>
        <v>8</v>
      </c>
      <c r="C167">
        <f>VLOOKUP(Table1[[#This Row],[id]],Outline!$A$3:$C$300,3,FALSE)</f>
        <v>39</v>
      </c>
      <c r="F167" s="31"/>
      <c r="O16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shortTermHabitation
    tier = 8
    title = #LOC_KTT_shortTermHabitation_Title // 
    description = #LOC_KTT_shortTermHabitation_Description // 
    cost = 600
    hideEmpty = True
    nodeName = ktt_shortTermHabitation
    anyToUnlock = False
    icon = KiwiTechTree/Icons/ktt_icon_shortTermHabitation
    pos = -1800,350,0
    scale = 0.6
}</v>
      </c>
    </row>
    <row r="168" spans="1:15" x14ac:dyDescent="0.35">
      <c r="A168" t="str">
        <f>IF(ids!A167&lt;&gt;"",ids!A167,"")</f>
        <v>isru</v>
      </c>
      <c r="B168">
        <f>VLOOKUP(Table1[[#This Row],[id]],Outline!$A$3:$C$300,2,FALSE)</f>
        <v>8</v>
      </c>
      <c r="C168">
        <f>VLOOKUP(Table1[[#This Row],[id]],Outline!$A$3:$C$300,3,FALSE)</f>
        <v>40</v>
      </c>
      <c r="F168" s="31"/>
      <c r="O16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isru
    tier = 8
    title = #LOC_KTT_isru_Title // 
    description = #LOC_KTT_isru_Description // 
    cost = 600
    hideEmpty = True
    nodeName = ktt_isru
    anyToUnlock = False
    icon = KiwiTechTree/Icons/ktt_icon_isru
    pos = -1800,300,0
    scale = 0.6
}</v>
      </c>
    </row>
    <row r="169" spans="1:15" x14ac:dyDescent="0.35">
      <c r="A169" t="str">
        <f>IF(ids!A168&lt;&gt;"",ids!A168,"")</f>
        <v>experimentalHypergolicRocketry</v>
      </c>
      <c r="B169">
        <f>VLOOKUP(Table1[[#This Row],[id]],Outline!$A$3:$C$300,2,FALSE)</f>
        <v>8.5</v>
      </c>
      <c r="C169">
        <f>VLOOKUP(Table1[[#This Row],[id]],Outline!$A$3:$C$300,3,FALSE)</f>
        <v>14</v>
      </c>
      <c r="D169" t="s">
        <v>355</v>
      </c>
      <c r="E169" s="34"/>
      <c r="F169" s="33" t="s">
        <v>393</v>
      </c>
      <c r="H169" t="s">
        <v>136</v>
      </c>
      <c r="I169" t="s">
        <v>291</v>
      </c>
      <c r="J169" t="s">
        <v>290</v>
      </c>
      <c r="K169" t="s">
        <v>137</v>
      </c>
      <c r="L169" t="s">
        <v>291</v>
      </c>
      <c r="M169" t="s">
        <v>290</v>
      </c>
      <c r="N169" t="s">
        <v>321</v>
      </c>
      <c r="O169" s="2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experimentalHypergolicRocketry
    tier = 8.5
    title = #LOC_KTT_experimentalHypergolicRocketry_Title // Experimental Hypergolic Rocketry
    description = #LOC_KTT_experimentalHypergolicRocketry_Description // 
    cost = 750
    hideEmpty = True
    nodeName = ktt_experimentalHypergolicRocketry
    anyToUnlock = True
    icon = KiwiTechTree/Icons/ktt_icon_experimentalHypergolicRocketry
    pos = -1700,1600,0
    scale = 0.6
    Parent
    {
        parentID = veryHeavyHypergolicRocketry
        lineFrom = RIGHT
        lineTo = LEFT
    }
    Parent
    {
        parentID = veryHeavyRocketry
        lineFrom = RIGHT
        lineTo = LEFT
    }
}</v>
      </c>
    </row>
    <row r="170" spans="1:15" x14ac:dyDescent="0.35">
      <c r="A170" t="str">
        <f>IF(ids!A169&lt;&gt;"",ids!A169,"")</f>
        <v>advNuclearPower</v>
      </c>
      <c r="B170">
        <f>VLOOKUP(Table1[[#This Row],[id]],Outline!$A$3:$C$300,2,FALSE)</f>
        <v>9</v>
      </c>
      <c r="C170">
        <f>VLOOKUP(Table1[[#This Row],[id]],Outline!$A$3:$C$300,3,FALSE)</f>
        <v>3</v>
      </c>
      <c r="F170" s="31"/>
      <c r="O17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advNuclearPower
    tier = 9
    title = #LOC_KTT_advNuclearPower_Title // 
    description = #LOC_KTT_advNuclearPower_Description // 
    cost = 900
    hideEmpty = True
    nodeName = ktt_advNuclearPower
    anyToUnlock = False
    icon = KiwiTechTree/Icons/ktt_icon_advNuclearPower
    pos = -1600,2150,0
    scale = 0.6
}</v>
      </c>
    </row>
    <row r="171" spans="1:15" x14ac:dyDescent="0.35">
      <c r="A171" t="str">
        <f>IF(ids!A170&lt;&gt;"",ids!A170,"")</f>
        <v>advNuclearPropulsion</v>
      </c>
      <c r="B171">
        <f>VLOOKUP(Table1[[#This Row],[id]],Outline!$A$3:$C$300,2,FALSE)</f>
        <v>9</v>
      </c>
      <c r="C171">
        <f>VLOOKUP(Table1[[#This Row],[id]],Outline!$A$3:$C$300,3,FALSE)</f>
        <v>4</v>
      </c>
      <c r="F171" s="31"/>
      <c r="O17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advNuclearPropulsion
    tier = 9
    title = #LOC_KTT_advNuclearPropulsion_Title // 
    description = #LOC_KTT_advNuclearPropulsion_Description // 
    cost = 900
    hideEmpty = True
    nodeName = ktt_advNuclearPropulsion
    anyToUnlock = False
    icon = KiwiTechTree/Icons/ktt_icon_advNuclearPropulsion
    pos = -1600,2100,0
    scale = 0.6
}</v>
      </c>
    </row>
    <row r="172" spans="1:15" x14ac:dyDescent="0.35">
      <c r="A172" t="str">
        <f>IF(ids!A171&lt;&gt;"",ids!A171,"")</f>
        <v>advIonPropulsion</v>
      </c>
      <c r="B172">
        <f>VLOOKUP(Table1[[#This Row],[id]],Outline!$A$3:$C$300,2,FALSE)</f>
        <v>9</v>
      </c>
      <c r="C172">
        <f>VLOOKUP(Table1[[#This Row],[id]],Outline!$A$3:$C$300,3,FALSE)</f>
        <v>7</v>
      </c>
      <c r="F172" s="31"/>
      <c r="O17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advIonPropulsion
    tier = 9
    title = #LOC_KTT_advIonPropulsion_Title // 
    description = #LOC_KTT_advIonPropulsion_Description // 
    cost = 900
    hideEmpty = True
    nodeName = ktt_advIonPropulsion
    anyToUnlock = False
    icon = KiwiTechTree/Icons/ktt_icon_advIonPropulsion
    pos = -1600,1950,0
    scale = 0.6
}</v>
      </c>
    </row>
    <row r="173" spans="1:15" x14ac:dyDescent="0.35">
      <c r="A173" t="str">
        <f>IF(ids!A172&lt;&gt;"",ids!A172,"")</f>
        <v>aBitMoreExoticPropulsion</v>
      </c>
      <c r="B173">
        <f>VLOOKUP(Table1[[#This Row],[id]],Outline!$A$3:$C$300,2,FALSE)</f>
        <v>9</v>
      </c>
      <c r="C173">
        <f>VLOOKUP(Table1[[#This Row],[id]],Outline!$A$3:$C$300,3,FALSE)</f>
        <v>12</v>
      </c>
      <c r="F173" s="31"/>
      <c r="O17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aBitMoreExoticPropulsion
    tier = 9
    title = #LOC_KTT_aBitMoreExoticPropulsion_Title // 
    description = #LOC_KTT_aBitMoreExoticPropulsion_Description // 
    cost = 900
    hideEmpty = True
    nodeName = ktt_aBitMoreExoticPropulsion
    anyToUnlock = False
    icon = KiwiTechTree/Icons/ktt_icon_aBitMoreExoticPropulsion
    pos = -1600,1700,0
    scale = 0.6
}</v>
      </c>
    </row>
    <row r="174" spans="1:15" x14ac:dyDescent="0.35">
      <c r="A174" t="str">
        <f>IF(ids!A173&lt;&gt;"",ids!A173,"")</f>
        <v>gargantuanBoosters</v>
      </c>
      <c r="B174">
        <f>VLOOKUP(Table1[[#This Row],[id]],Outline!$A$3:$C$300,2,FALSE)</f>
        <v>9</v>
      </c>
      <c r="C174">
        <f>VLOOKUP(Table1[[#This Row],[id]],Outline!$A$3:$C$300,3,FALSE)</f>
        <v>10</v>
      </c>
      <c r="D174" t="s">
        <v>411</v>
      </c>
      <c r="E174" t="s">
        <v>418</v>
      </c>
      <c r="F174" s="31" t="s">
        <v>394</v>
      </c>
      <c r="H174" t="s">
        <v>134</v>
      </c>
      <c r="I174" t="s">
        <v>291</v>
      </c>
      <c r="J174" t="s">
        <v>290</v>
      </c>
      <c r="N174" t="s">
        <v>321</v>
      </c>
      <c r="O17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gargantuanBoosters
    tier = 9
    title = #LOC_KTT_gargantuanBoosters_Title // Gargantuan Solid Rocket Boosters
    description = #LOC_KTT_gargantuanBoosters_Description // Many kerbals died to bring us solid rockets this hueguh.
    cost = 900
    hideEmpty = True
    nodeName = ktt_gargantuanBoosters
    anyToUnlock = False
    icon = KiwiTechTree/Icons/ktt_icon_gargantuanBoosters
    pos = -1600,1800,0
    scale = 0.6
    Parent
    {
        parentID = hugeBoosters
        lineFrom = RIGHT
        lineTo = LEFT
    }
}</v>
      </c>
    </row>
    <row r="175" spans="1:15" x14ac:dyDescent="0.35">
      <c r="A175" t="str">
        <f>IF(ids!A174&lt;&gt;"",ids!A174,"")</f>
        <v>experimentalCryoRocketry</v>
      </c>
      <c r="B175">
        <f>VLOOKUP(Table1[[#This Row],[id]],Outline!$A$3:$C$300,2,FALSE)</f>
        <v>9</v>
      </c>
      <c r="C175">
        <f>VLOOKUP(Table1[[#This Row],[id]],Outline!$A$3:$C$300,3,FALSE)</f>
        <v>13</v>
      </c>
      <c r="D175" t="s">
        <v>379</v>
      </c>
      <c r="E175" t="s">
        <v>386</v>
      </c>
      <c r="F175" s="33" t="s">
        <v>393</v>
      </c>
      <c r="H175" t="s">
        <v>135</v>
      </c>
      <c r="I175" t="s">
        <v>291</v>
      </c>
      <c r="J175" t="s">
        <v>290</v>
      </c>
      <c r="K175" t="s">
        <v>167</v>
      </c>
      <c r="L175" t="s">
        <v>292</v>
      </c>
      <c r="M175" t="s">
        <v>293</v>
      </c>
      <c r="N175" t="s">
        <v>321</v>
      </c>
      <c r="O17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experimentalCryoRocketry
    tier = 9
    title = #LOC_KTT_experimentalCryoRocketry_Title // Experimental Cryogenic Rocketry
    description = #LOC_KTT_experimentalCryoRocketry_Description // It is big, but we didn't know of a proper descriptor between Very Heavy and Gigantic.
    cost = 900
    hideEmpty = True
    nodeName = ktt_experimentalCryoRocketry
    anyToUnlock = True
    icon = KiwiTechTree/Icons/ktt_icon_experimentalCryoRocketry
    pos = -1600,1650,0
    scale = 0.6
    Parent
    {
        parentID = veryHeavyCryoRocketry
        lineFrom = RIGHT
        lineTo = LEFT
    }
    Parent
    {
        parentID = experimentalRocketry
        lineFrom = TOP
        lineTo = BOTTOM
    }
}</v>
      </c>
    </row>
    <row r="176" spans="1:15" x14ac:dyDescent="0.35">
      <c r="A176" t="str">
        <f>IF(ids!A175&lt;&gt;"",ids!A175,"")</f>
        <v>experimentalRocketry</v>
      </c>
      <c r="B176">
        <f>VLOOKUP(Table1[[#This Row],[id]],Outline!$A$3:$C$300,2,FALSE)</f>
        <v>9</v>
      </c>
      <c r="C176">
        <f>VLOOKUP(Table1[[#This Row],[id]],Outline!$A$3:$C$300,3,FALSE)</f>
        <v>15</v>
      </c>
      <c r="D176" t="s">
        <v>430</v>
      </c>
      <c r="E176" t="s">
        <v>431</v>
      </c>
      <c r="F176" s="31" t="s">
        <v>394</v>
      </c>
      <c r="G176" t="s">
        <v>445</v>
      </c>
      <c r="H176" t="s">
        <v>137</v>
      </c>
      <c r="I176" t="s">
        <v>291</v>
      </c>
      <c r="J176" t="s">
        <v>290</v>
      </c>
      <c r="N176" t="s">
        <v>432</v>
      </c>
      <c r="O17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RDNode:NEEDS[CommunityTechTree]
{
    id = experimentalRocketry
    tier = 9
    title = #LOC_CTT_experimentalRocketry_title
    description = #LOC_CTT_experimentalRocketry_description
    cost = 900
    hideEmpty = True
    nodeName = ktt_experimentalRocketry
    anyToUnlock = False
    icon = RDicon_rocketry-experimental
    pos = -1600,1550,0
    scale = 0.6
    Parent
    {
        parentID = veryHeavyRocketry
        lineFrom = RIGHT
        lineTo = LEFT
    }
}</v>
      </c>
    </row>
    <row r="177" spans="1:15" x14ac:dyDescent="0.35">
      <c r="A177" t="str">
        <f>IF(ids!A176&lt;&gt;"",ids!A176,"")</f>
        <v>specializedFuelStorage</v>
      </c>
      <c r="B177">
        <f>VLOOKUP(Table1[[#This Row],[id]],Outline!$A$3:$C$300,2,FALSE)</f>
        <v>9</v>
      </c>
      <c r="C177">
        <f>VLOOKUP(Table1[[#This Row],[id]],Outline!$A$3:$C$300,3,FALSE)</f>
        <v>16</v>
      </c>
      <c r="D177" t="s">
        <v>457</v>
      </c>
      <c r="E177" t="s">
        <v>458</v>
      </c>
      <c r="F177" s="31" t="s">
        <v>394</v>
      </c>
      <c r="G177" t="s">
        <v>459</v>
      </c>
      <c r="H177" t="s">
        <v>138</v>
      </c>
      <c r="I177" t="s">
        <v>291</v>
      </c>
      <c r="J177" t="s">
        <v>290</v>
      </c>
      <c r="N177" t="s">
        <v>432</v>
      </c>
      <c r="O17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RDNode:NEEDS[CommunityTechTree]
{
    id = specializedFuelStorage
    tier = 9
    title = #LOC_CTT_specializedFuelStorage_title
    description = #LOC_CTT_specializedFuelStorage_description
    cost = 900
    hideEmpty = True
    nodeName = ktt_specializedFuelStorage
    anyToUnlock = False
    icon = CommunityTechTree/UI/ctt_icon_specializedFuelStorage
    pos = -1600,1500,0
    scale = 0.6
    Parent
    {
        parentID = highPerformanceFuelSystems
        lineFrom = RIGHT
        lineTo = LEFT
    }
}</v>
      </c>
    </row>
    <row r="178" spans="1:15" x14ac:dyDescent="0.35">
      <c r="A178" t="str">
        <f>IF(ids!A177&lt;&gt;"",ids!A177,"")</f>
        <v>highPerformanceFlexibleFuelSystems</v>
      </c>
      <c r="B178">
        <f>VLOOKUP(Table1[[#This Row],[id]],Outline!$A$3:$C$300,2,FALSE)</f>
        <v>9</v>
      </c>
      <c r="C178">
        <f>VLOOKUP(Table1[[#This Row],[id]],Outline!$A$3:$C$300,3,FALSE)</f>
        <v>17</v>
      </c>
      <c r="F178" s="31"/>
      <c r="O17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highPerformanceFlexibleFuelSystems
    tier = 9
    title = #LOC_KTT_highPerformanceFlexibleFuelSystems_Title // 
    description = #LOC_KTT_highPerformanceFlexibleFuelSystems_Description // 
    cost = 900
    hideEmpty = True
    nodeName = ktt_highPerformanceFlexibleFuelSystems
    anyToUnlock = False
    icon = KiwiTechTree/Icons/ktt_icon_highPerformanceFlexibleFuelSystems
    pos = -1600,1450,0
    scale = 0.6
}</v>
      </c>
    </row>
    <row r="179" spans="1:15" x14ac:dyDescent="0.35">
      <c r="A179" t="str">
        <f>IF(ids!A178&lt;&gt;"",ids!A178,"")</f>
        <v>advancedEnginePlates</v>
      </c>
      <c r="B179">
        <f>VLOOKUP(Table1[[#This Row],[id]],Outline!$A$3:$C$300,2,FALSE)</f>
        <v>9</v>
      </c>
      <c r="C179">
        <f>VLOOKUP(Table1[[#This Row],[id]],Outline!$A$3:$C$300,3,FALSE)</f>
        <v>18</v>
      </c>
      <c r="F179" s="31"/>
      <c r="O17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advancedEnginePlates
    tier = 9
    title = #LOC_KTT_advancedEnginePlates_Title // 
    description = #LOC_KTT_advancedEnginePlates_Description // 
    cost = 900
    hideEmpty = True
    nodeName = ktt_advancedEnginePlates
    anyToUnlock = False
    icon = KiwiTechTree/Icons/ktt_icon_advancedEnginePlates
    pos = -1600,1400,0
    scale = 0.6
}</v>
      </c>
    </row>
    <row r="180" spans="1:15" x14ac:dyDescent="0.35">
      <c r="A180" t="str">
        <f>IF(ids!A179&lt;&gt;"",ids!A179,"")</f>
        <v>exoticAlloys</v>
      </c>
      <c r="B180">
        <f>VLOOKUP(Table1[[#This Row],[id]],Outline!$A$3:$C$300,2,FALSE)</f>
        <v>9</v>
      </c>
      <c r="C180">
        <f>VLOOKUP(Table1[[#This Row],[id]],Outline!$A$3:$C$300,3,FALSE)</f>
        <v>19</v>
      </c>
      <c r="F180" s="31"/>
      <c r="O18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exoticAlloys
    tier = 9
    title = #LOC_KTT_exoticAlloys_Title // 
    description = #LOC_KTT_exoticAlloys_Description // 
    cost = 900
    hideEmpty = True
    nodeName = ktt_exoticAlloys
    anyToUnlock = False
    icon = KiwiTechTree/Icons/ktt_icon_exoticAlloys
    pos = -1600,1350,0
    scale = 0.6
}</v>
      </c>
    </row>
    <row r="181" spans="1:15" x14ac:dyDescent="0.35">
      <c r="A181" t="str">
        <f>IF(ids!A180&lt;&gt;"",ids!A180,"")</f>
        <v>orbitalAssembly</v>
      </c>
      <c r="B181">
        <f>VLOOKUP(Table1[[#This Row],[id]],Outline!$A$3:$C$300,2,FALSE)</f>
        <v>9</v>
      </c>
      <c r="C181">
        <f>VLOOKUP(Table1[[#This Row],[id]],Outline!$A$3:$C$300,3,FALSE)</f>
        <v>20</v>
      </c>
      <c r="F181" s="31"/>
      <c r="O18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orbitalAssembly
    tier = 9
    title = #LOC_KTT_orbitalAssembly_Title // 
    description = #LOC_KTT_orbitalAssembly_Description // 
    cost = 900
    hideEmpty = True
    nodeName = ktt_orbitalAssembly
    anyToUnlock = False
    icon = KiwiTechTree/Icons/ktt_icon_orbitalAssembly
    pos = -1600,1300,0
    scale = 0.6
}</v>
      </c>
    </row>
    <row r="182" spans="1:15" x14ac:dyDescent="0.35">
      <c r="A182" t="str">
        <f>IF(ids!A181&lt;&gt;"",ids!A181,"")</f>
        <v>offworldManufacturing</v>
      </c>
      <c r="B182">
        <f>VLOOKUP(Table1[[#This Row],[id]],Outline!$A$3:$C$300,2,FALSE)</f>
        <v>9</v>
      </c>
      <c r="C182">
        <f>VLOOKUP(Table1[[#This Row],[id]],Outline!$A$3:$C$300,3,FALSE)</f>
        <v>21</v>
      </c>
      <c r="F182" s="31"/>
      <c r="O18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offworldManufacturing
    tier = 9
    title = #LOC_KTT_offworldManufacturing_Title // 
    description = #LOC_KTT_offworldManufacturing_Description // 
    cost = 900
    hideEmpty = True
    nodeName = ktt_offworldManufacturing
    anyToUnlock = False
    icon = KiwiTechTree/Icons/ktt_icon_offworldManufacturing
    pos = -1600,1250,0
    scale = 0.6
}</v>
      </c>
    </row>
    <row r="183" spans="1:15" x14ac:dyDescent="0.35">
      <c r="A183" t="str">
        <f>IF(ids!A182&lt;&gt;"",ids!A182,"")</f>
        <v>aerospaceTech</v>
      </c>
      <c r="B183">
        <f>VLOOKUP(Table1[[#This Row],[id]],Outline!$A$3:$C$300,2,FALSE)</f>
        <v>9</v>
      </c>
      <c r="C183">
        <f>VLOOKUP(Table1[[#This Row],[id]],Outline!$A$3:$C$300,3,FALSE)</f>
        <v>22</v>
      </c>
      <c r="F183" s="31"/>
      <c r="O18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aerospaceTech
    tier = 9
    title = #LOC_KTT_aerospaceTech_Title // 
    description = #LOC_KTT_aerospaceTech_Description // 
    cost = 900
    hideEmpty = True
    nodeName = ktt_aerospaceTech
    anyToUnlock = False
    icon = KiwiTechTree/Icons/ktt_icon_aerospaceTech
    pos = -1600,1200,0
    scale = 0.6
}</v>
      </c>
    </row>
    <row r="184" spans="1:15" x14ac:dyDescent="0.35">
      <c r="A184" t="str">
        <f>IF(ids!A183&lt;&gt;"",ids!A183,"")</f>
        <v>aerospaceComposites</v>
      </c>
      <c r="B184">
        <f>VLOOKUP(Table1[[#This Row],[id]],Outline!$A$3:$C$300,2,FALSE)</f>
        <v>9</v>
      </c>
      <c r="C184">
        <f>VLOOKUP(Table1[[#This Row],[id]],Outline!$A$3:$C$300,3,FALSE)</f>
        <v>23</v>
      </c>
      <c r="F184" s="31"/>
      <c r="O18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aerospaceComposites
    tier = 9
    title = #LOC_KTT_aerospaceComposites_Title // 
    description = #LOC_KTT_aerospaceComposites_Description // 
    cost = 900
    hideEmpty = True
    nodeName = ktt_aerospaceComposites
    anyToUnlock = False
    icon = KiwiTechTree/Icons/ktt_icon_aerospaceComposites
    pos = -1600,1150,0
    scale = 0.6
}</v>
      </c>
    </row>
    <row r="185" spans="1:15" x14ac:dyDescent="0.35">
      <c r="A185" t="str">
        <f>IF(ids!A184&lt;&gt;"",ids!A184,"")</f>
        <v>experimentalFlightSystems</v>
      </c>
      <c r="B185">
        <f>VLOOKUP(Table1[[#This Row],[id]],Outline!$A$3:$C$300,2,FALSE)</f>
        <v>9</v>
      </c>
      <c r="C185">
        <f>VLOOKUP(Table1[[#This Row],[id]],Outline!$A$3:$C$300,3,FALSE)</f>
        <v>24</v>
      </c>
      <c r="D185" t="s">
        <v>587</v>
      </c>
      <c r="E185" t="s">
        <v>588</v>
      </c>
      <c r="F185" s="33" t="s">
        <v>394</v>
      </c>
      <c r="H185" t="s">
        <v>145</v>
      </c>
      <c r="I185" t="s">
        <v>291</v>
      </c>
      <c r="J185" t="s">
        <v>290</v>
      </c>
      <c r="N185" t="s">
        <v>321</v>
      </c>
      <c r="O18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experimentalFlightSystems
    tier = 9
    title = #LOC_KTT_experimentalFlightSystems_Title // Experimental Flight Systems
    description = #LOC_KTT_experimentalFlightSystems_Description // Now this is flying in style. 
    cost = 900
    hideEmpty = True
    nodeName = ktt_experimentalFlightSystems
    anyToUnlock = False
    icon = KiwiTechTree/Icons/ktt_icon_experimentalFlightSystems
    pos = -1600,1100,0
    scale = 0.6
    Parent
    {
        parentID = specializedFlightSystems
        lineFrom = RIGHT
        lineTo = LEFT
    }
}</v>
      </c>
    </row>
    <row r="186" spans="1:15" x14ac:dyDescent="0.35">
      <c r="A186" t="str">
        <f>IF(ids!A185&lt;&gt;"",ids!A185,"")</f>
        <v>advancedMotors</v>
      </c>
      <c r="B186">
        <f>VLOOKUP(Table1[[#This Row],[id]],Outline!$A$3:$C$300,2,FALSE)</f>
        <v>9</v>
      </c>
      <c r="C186">
        <f>VLOOKUP(Table1[[#This Row],[id]],Outline!$A$3:$C$300,3,FALSE)</f>
        <v>25</v>
      </c>
      <c r="F186" s="31"/>
      <c r="O18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advancedMotors
    tier = 9
    title = #LOC_KTT_advancedMotors_Title // 
    description = #LOC_KTT_advancedMotors_Description // 
    cost = 900
    hideEmpty = True
    nodeName = ktt_advancedMotors
    anyToUnlock = False
    icon = KiwiTechTree/Icons/ktt_icon_advancedMotors
    pos = -1600,1050,0
    scale = 0.6
}</v>
      </c>
    </row>
    <row r="187" spans="1:15" x14ac:dyDescent="0.35">
      <c r="A187" t="str">
        <f>IF(ids!A186&lt;&gt;"",ids!A186,"")</f>
        <v>specializedLanders</v>
      </c>
      <c r="B187">
        <f>VLOOKUP(Table1[[#This Row],[id]],Outline!$A$3:$C$300,2,FALSE)</f>
        <v>9</v>
      </c>
      <c r="C187">
        <f>VLOOKUP(Table1[[#This Row],[id]],Outline!$A$3:$C$300,3,FALSE)</f>
        <v>28</v>
      </c>
      <c r="F187" s="31"/>
      <c r="O18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specializedLanders
    tier = 9
    title = #LOC_KTT_specializedLanders_Title // 
    description = #LOC_KTT_specializedLanders_Description // 
    cost = 900
    hideEmpty = True
    nodeName = ktt_specializedLanders
    anyToUnlock = False
    icon = KiwiTechTree/Icons/ktt_icon_specializedLanders
    pos = -1600,900,0
    scale = 0.6
}</v>
      </c>
    </row>
    <row r="188" spans="1:15" x14ac:dyDescent="0.35">
      <c r="A188" t="str">
        <f>IF(ids!A187&lt;&gt;"",ids!A187,"")</f>
        <v>specializedCommandCenters</v>
      </c>
      <c r="B188">
        <f>VLOOKUP(Table1[[#This Row],[id]],Outline!$A$3:$C$300,2,FALSE)</f>
        <v>9</v>
      </c>
      <c r="C188">
        <f>VLOOKUP(Table1[[#This Row],[id]],Outline!$A$3:$C$300,3,FALSE)</f>
        <v>27</v>
      </c>
      <c r="F188" s="31"/>
      <c r="O18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specializedCommandCenters
    tier = 9
    title = #LOC_KTT_specializedCommandCenters_Title // 
    description = #LOC_KTT_specializedCommandCenters_Description // 
    cost = 900
    hideEmpty = True
    nodeName = ktt_specializedCommandCenters
    anyToUnlock = False
    icon = KiwiTechTree/Icons/ktt_icon_specializedCommandCenters
    pos = -1600,950,0
    scale = 0.6
}</v>
      </c>
    </row>
    <row r="189" spans="1:15" x14ac:dyDescent="0.35">
      <c r="A189" t="str">
        <f>IF(ids!A188&lt;&gt;"",ids!A188,"")</f>
        <v>experimentalScience</v>
      </c>
      <c r="B189">
        <f>VLOOKUP(Table1[[#This Row],[id]],Outline!$A$3:$C$300,2,FALSE)</f>
        <v>9</v>
      </c>
      <c r="C189">
        <f>VLOOKUP(Table1[[#This Row],[id]],Outline!$A$3:$C$300,3,FALSE)</f>
        <v>30</v>
      </c>
      <c r="F189" s="31"/>
      <c r="O18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experimentalScience
    tier = 9
    title = #LOC_KTT_experimentalScience_Title // 
    description = #LOC_KTT_experimentalScience_Description // 
    cost = 900
    hideEmpty = True
    nodeName = ktt_experimentalScience
    anyToUnlock = False
    icon = KiwiTechTree/Icons/ktt_icon_experimentalScience
    pos = -1600,800,0
    scale = 0.6
}</v>
      </c>
    </row>
    <row r="190" spans="1:15" x14ac:dyDescent="0.35">
      <c r="A190" t="str">
        <f>IF(ids!A189&lt;&gt;"",ids!A189,"")</f>
        <v>longTermScienceTech</v>
      </c>
      <c r="B190">
        <f>VLOOKUP(Table1[[#This Row],[id]],Outline!$A$3:$C$300,2,FALSE)</f>
        <v>9</v>
      </c>
      <c r="C190">
        <f>VLOOKUP(Table1[[#This Row],[id]],Outline!$A$3:$C$300,3,FALSE)</f>
        <v>31</v>
      </c>
      <c r="F190" s="31"/>
      <c r="O19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longTermScienceTech
    tier = 9
    title = #LOC_KTT_longTermScienceTech_Title // 
    description = #LOC_KTT_longTermScienceTech_Description // 
    cost = 900
    hideEmpty = True
    nodeName = ktt_longTermScienceTech
    anyToUnlock = False
    icon = KiwiTechTree/Icons/ktt_icon_longTermScienceTech
    pos = -1600,750,0
    scale = 0.6
}</v>
      </c>
    </row>
    <row r="191" spans="1:15" x14ac:dyDescent="0.35">
      <c r="A191" t="str">
        <f>IF(ids!A190&lt;&gt;"",ids!A190,"")</f>
        <v>digitalSignalProcessing</v>
      </c>
      <c r="B191">
        <f>VLOOKUP(Table1[[#This Row],[id]],Outline!$A$3:$C$300,2,FALSE)</f>
        <v>9</v>
      </c>
      <c r="C191">
        <f>VLOOKUP(Table1[[#This Row],[id]],Outline!$A$3:$C$300,3,FALSE)</f>
        <v>32</v>
      </c>
      <c r="F191" s="31"/>
      <c r="O19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digitalSignalProcessing
    tier = 9
    title = #LOC_KTT_digitalSignalProcessing_Title // 
    description = #LOC_KTT_digitalSignalProcessing_Description // 
    cost = 900
    hideEmpty = True
    nodeName = ktt_digitalSignalProcessing
    anyToUnlock = False
    icon = KiwiTechTree/Icons/ktt_icon_digitalSignalProcessing
    pos = -1600,700,0
    scale = 0.6
}</v>
      </c>
    </row>
    <row r="192" spans="1:15" x14ac:dyDescent="0.35">
      <c r="A192" t="str">
        <f>IF(ids!A191&lt;&gt;"",ids!A191,"")</f>
        <v>largeUnmanned</v>
      </c>
      <c r="B192">
        <f>VLOOKUP(Table1[[#This Row],[id]],Outline!$A$3:$C$300,2,FALSE)</f>
        <v>9</v>
      </c>
      <c r="C192">
        <f>VLOOKUP(Table1[[#This Row],[id]],Outline!$A$3:$C$300,3,FALSE)</f>
        <v>33</v>
      </c>
      <c r="F192" s="31"/>
      <c r="O19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largeUnmanned
    tier = 9
    title = #LOC_KTT_largeUnmanned_Title // 
    description = #LOC_KTT_largeUnmanned_Description // 
    cost = 900
    hideEmpty = True
    nodeName = ktt_largeUnmanned
    anyToUnlock = False
    icon = KiwiTechTree/Icons/ktt_icon_largeUnmanned
    pos = -1600,650,0
    scale = 0.6
}</v>
      </c>
    </row>
    <row r="193" spans="1:15" x14ac:dyDescent="0.35">
      <c r="A193" t="str">
        <f>IF(ids!A192&lt;&gt;"",ids!A192,"")</f>
        <v>mechatronics</v>
      </c>
      <c r="B193">
        <f>VLOOKUP(Table1[[#This Row],[id]],Outline!$A$3:$C$300,2,FALSE)</f>
        <v>9</v>
      </c>
      <c r="C193">
        <f>VLOOKUP(Table1[[#This Row],[id]],Outline!$A$3:$C$300,3,FALSE)</f>
        <v>34</v>
      </c>
      <c r="F193" s="31"/>
      <c r="O19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mechatronics
    tier = 9
    title = #LOC_KTT_mechatronics_Title // 
    description = #LOC_KTT_mechatronics_Description // 
    cost = 900
    hideEmpty = True
    nodeName = ktt_mechatronics
    anyToUnlock = False
    icon = KiwiTechTree/Icons/ktt_icon_mechatronics
    pos = -1600,600,0
    scale = 0.6
}</v>
      </c>
    </row>
    <row r="194" spans="1:15" x14ac:dyDescent="0.35">
      <c r="A194" t="str">
        <f>IF(ids!A193&lt;&gt;"",ids!A193,"")</f>
        <v>experimentalElectrics</v>
      </c>
      <c r="B194">
        <f>VLOOKUP(Table1[[#This Row],[id]],Outline!$A$3:$C$300,2,FALSE)</f>
        <v>9</v>
      </c>
      <c r="C194">
        <f>VLOOKUP(Table1[[#This Row],[id]],Outline!$A$3:$C$300,3,FALSE)</f>
        <v>35</v>
      </c>
      <c r="F194" s="31"/>
      <c r="O19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experimentalElectrics
    tier = 9
    title = #LOC_KTT_experimentalElectrics_Title // 
    description = #LOC_KTT_experimentalElectrics_Description // 
    cost = 900
    hideEmpty = True
    nodeName = ktt_experimentalElectrics
    anyToUnlock = False
    icon = KiwiTechTree/Icons/ktt_icon_experimentalElectrics
    pos = -1600,550,0
    scale = 0.6
}</v>
      </c>
    </row>
    <row r="195" spans="1:15" x14ac:dyDescent="0.35">
      <c r="A195" t="str">
        <f>IF(ids!A194&lt;&gt;"",ids!A194,"")</f>
        <v>advPVMaterials</v>
      </c>
      <c r="B195">
        <f>VLOOKUP(Table1[[#This Row],[id]],Outline!$A$3:$C$300,2,FALSE)</f>
        <v>9</v>
      </c>
      <c r="C195">
        <f>VLOOKUP(Table1[[#This Row],[id]],Outline!$A$3:$C$300,3,FALSE)</f>
        <v>36</v>
      </c>
      <c r="F195" s="31"/>
      <c r="O19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advPVMaterials
    tier = 9
    title = #LOC_KTT_advPVMaterials_Title // 
    description = #LOC_KTT_advPVMaterials_Description // 
    cost = 900
    hideEmpty = True
    nodeName = ktt_advPVMaterials
    anyToUnlock = False
    icon = KiwiTechTree/Icons/ktt_icon_advPVMaterials
    pos = -1600,500,0
    scale = 0.6
}</v>
      </c>
    </row>
    <row r="196" spans="1:15" x14ac:dyDescent="0.35">
      <c r="A196" t="str">
        <f>IF(ids!A195&lt;&gt;"",ids!A195,"")</f>
        <v>cuttingEdgeSolarTech</v>
      </c>
      <c r="B196">
        <f>VLOOKUP(Table1[[#This Row],[id]],Outline!$A$3:$C$300,2,FALSE)</f>
        <v>9</v>
      </c>
      <c r="C196">
        <f>VLOOKUP(Table1[[#This Row],[id]],Outline!$A$3:$C$300,3,FALSE)</f>
        <v>37</v>
      </c>
      <c r="F196" s="31"/>
      <c r="O19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cuttingEdgeSolarTech
    tier = 9
    title = #LOC_KTT_cuttingEdgeSolarTech_Title // 
    description = #LOC_KTT_cuttingEdgeSolarTech_Description // 
    cost = 900
    hideEmpty = True
    nodeName = ktt_cuttingEdgeSolarTech
    anyToUnlock = False
    icon = KiwiTechTree/Icons/ktt_icon_cuttingEdgeSolarTech
    pos = -1600,450,0
    scale = 0.6
}</v>
      </c>
    </row>
    <row r="197" spans="1:15" x14ac:dyDescent="0.35">
      <c r="A197" t="str">
        <f>IF(ids!A196&lt;&gt;"",ids!A196,"")</f>
        <v>experimentalHeatManagement</v>
      </c>
      <c r="B197">
        <f>VLOOKUP(Table1[[#This Row],[id]],Outline!$A$3:$C$300,2,FALSE)</f>
        <v>9</v>
      </c>
      <c r="C197">
        <f>VLOOKUP(Table1[[#This Row],[id]],Outline!$A$3:$C$300,3,FALSE)</f>
        <v>38</v>
      </c>
      <c r="F197" s="31"/>
      <c r="O19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experimentalHeatManagement
    tier = 9
    title = #LOC_KTT_experimentalHeatManagement_Title // 
    description = #LOC_KTT_experimentalHeatManagement_Description // 
    cost = 900
    hideEmpty = True
    nodeName = ktt_experimentalHeatManagement
    anyToUnlock = False
    icon = KiwiTechTree/Icons/ktt_icon_experimentalHeatManagement
    pos = -1600,400,0
    scale = 0.6
}</v>
      </c>
    </row>
    <row r="198" spans="1:15" x14ac:dyDescent="0.35">
      <c r="A198" t="str">
        <f>IF(ids!A197&lt;&gt;"",ids!A197,"")</f>
        <v>longTermHabitation</v>
      </c>
      <c r="B198">
        <f>VLOOKUP(Table1[[#This Row],[id]],Outline!$A$3:$C$300,2,FALSE)</f>
        <v>9</v>
      </c>
      <c r="C198">
        <f>VLOOKUP(Table1[[#This Row],[id]],Outline!$A$3:$C$300,3,FALSE)</f>
        <v>39</v>
      </c>
      <c r="F198" s="31"/>
      <c r="O19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longTermHabitation
    tier = 9
    title = #LOC_KTT_longTermHabitation_Title // 
    description = #LOC_KTT_longTermHabitation_Description // 
    cost = 900
    hideEmpty = True
    nodeName = ktt_longTermHabitation
    anyToUnlock = False
    icon = KiwiTechTree/Icons/ktt_icon_longTermHabitation
    pos = -1600,350,0
    scale = 0.6
}</v>
      </c>
    </row>
    <row r="199" spans="1:15" x14ac:dyDescent="0.35">
      <c r="A199" t="str">
        <f>IF(ids!A198&lt;&gt;"",ids!A198,"")</f>
        <v>advLogistics</v>
      </c>
      <c r="B199">
        <f>VLOOKUP(Table1[[#This Row],[id]],Outline!$A$3:$C$300,2,FALSE)</f>
        <v>9</v>
      </c>
      <c r="C199">
        <f>VLOOKUP(Table1[[#This Row],[id]],Outline!$A$3:$C$300,3,FALSE)</f>
        <v>40</v>
      </c>
      <c r="F199" s="31"/>
      <c r="O19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advLogistics
    tier = 9
    title = #LOC_KTT_advLogistics_Title // 
    description = #LOC_KTT_advLogistics_Description // 
    cost = 900
    hideEmpty = True
    nodeName = ktt_advLogistics
    anyToUnlock = False
    icon = KiwiTechTree/Icons/ktt_icon_advLogistics
    pos = -1600,300,0
    scale = 0.6
}</v>
      </c>
    </row>
    <row r="200" spans="1:15" x14ac:dyDescent="0.35">
      <c r="A200" t="str">
        <f>IF(ids!A199&lt;&gt;"",ids!A199,"")</f>
        <v>giganticHypergolicRocketry</v>
      </c>
      <c r="B200">
        <f>VLOOKUP(Table1[[#This Row],[id]],Outline!$A$3:$C$300,2,FALSE)</f>
        <v>9.5</v>
      </c>
      <c r="C200">
        <f>VLOOKUP(Table1[[#This Row],[id]],Outline!$A$3:$C$300,3,FALSE)</f>
        <v>14</v>
      </c>
      <c r="D200" t="s">
        <v>356</v>
      </c>
      <c r="E200" s="34"/>
      <c r="F200" s="33" t="s">
        <v>393</v>
      </c>
      <c r="H200" t="s">
        <v>166</v>
      </c>
      <c r="I200" t="s">
        <v>291</v>
      </c>
      <c r="J200" t="s">
        <v>290</v>
      </c>
      <c r="K200" t="s">
        <v>167</v>
      </c>
      <c r="L200" t="s">
        <v>291</v>
      </c>
      <c r="M200" t="s">
        <v>290</v>
      </c>
      <c r="N200" t="s">
        <v>321</v>
      </c>
      <c r="O20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giganticHypergolicRocketry
    tier = 9.5
    title = #LOC_KTT_giganticHypergolicRocketry_Title // Gigantic Hypergolic Rocketry
    description = #LOC_KTT_giganticHypergolicRocketry_Description // 
    cost = 1125
    hideEmpty = True
    nodeName = ktt_giganticHypergolicRocketry
    anyToUnlock = True
    icon = KiwiTechTree/Icons/ktt_icon_giganticHypergolicRocketry
    pos = -1500,1600,0
    scale = 0.6
    Parent
    {
        parentID = experimentalHypergolicRocketry
        lineFrom = RIGHT
        lineTo = LEFT
    }
    Parent
    {
        parentID = experimentalRocketry
        lineFrom = RIGHT
        lineTo = LEFT
    }
}</v>
      </c>
    </row>
    <row r="201" spans="1:15" x14ac:dyDescent="0.35">
      <c r="A201" t="str">
        <f>IF(ids!A200&lt;&gt;"",ids!A200,"")</f>
        <v>fusionPower</v>
      </c>
      <c r="B201">
        <f>VLOOKUP(Table1[[#This Row],[id]],Outline!$A$3:$C$300,2,FALSE)</f>
        <v>10</v>
      </c>
      <c r="C201">
        <f>VLOOKUP(Table1[[#This Row],[id]],Outline!$A$3:$C$300,3,FALSE)</f>
        <v>2</v>
      </c>
      <c r="F201" s="31"/>
      <c r="O20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fusionPower
    tier = 10
    title = #LOC_KTT_fusionPower_Title // 
    description = #LOC_KTT_fusionPower_Description // 
    cost = 1350
    hideEmpty = True
    nodeName = ktt_fusionPower
    anyToUnlock = False
    icon = KiwiTechTree/Icons/ktt_icon_fusionPower
    pos = -1400,2200,0
    scale = 0.6
}</v>
      </c>
    </row>
    <row r="202" spans="1:15" x14ac:dyDescent="0.35">
      <c r="A202" t="str">
        <f>IF(ids!A201&lt;&gt;"",ids!A201,"")</f>
        <v>expNuclearPower</v>
      </c>
      <c r="B202">
        <f>VLOOKUP(Table1[[#This Row],[id]],Outline!$A$3:$C$300,2,FALSE)</f>
        <v>10</v>
      </c>
      <c r="C202">
        <f>VLOOKUP(Table1[[#This Row],[id]],Outline!$A$3:$C$300,3,FALSE)</f>
        <v>3</v>
      </c>
      <c r="F202" s="31"/>
      <c r="O20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expNuclearPower
    tier = 10
    title = #LOC_KTT_expNuclearPower_Title // 
    description = #LOC_KTT_expNuclearPower_Description // 
    cost = 1350
    hideEmpty = True
    nodeName = ktt_expNuclearPower
    anyToUnlock = False
    icon = KiwiTechTree/Icons/ktt_icon_expNuclearPower
    pos = -1400,2150,0
    scale = 0.6
}</v>
      </c>
    </row>
    <row r="203" spans="1:15" x14ac:dyDescent="0.35">
      <c r="A203" t="str">
        <f>IF(ids!A202&lt;&gt;"",ids!A202,"")</f>
        <v>expNuclearPropulsion</v>
      </c>
      <c r="B203">
        <f>VLOOKUP(Table1[[#This Row],[id]],Outline!$A$3:$C$300,2,FALSE)</f>
        <v>10</v>
      </c>
      <c r="C203">
        <f>VLOOKUP(Table1[[#This Row],[id]],Outline!$A$3:$C$300,3,FALSE)</f>
        <v>4</v>
      </c>
      <c r="F203" s="31"/>
      <c r="O20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expNuclearPropulsion
    tier = 10
    title = #LOC_KTT_expNuclearPropulsion_Title // 
    description = #LOC_KTT_expNuclearPropulsion_Description // 
    cost = 1350
    hideEmpty = True
    nodeName = ktt_expNuclearPropulsion
    anyToUnlock = False
    icon = KiwiTechTree/Icons/ktt_icon_expNuclearPropulsion
    pos = -1400,2100,0
    scale = 0.6
}</v>
      </c>
    </row>
    <row r="204" spans="1:15" x14ac:dyDescent="0.35">
      <c r="A204" t="str">
        <f>IF(ids!A203&lt;&gt;"",ids!A203,"")</f>
        <v>fusionRockets</v>
      </c>
      <c r="B204">
        <f>VLOOKUP(Table1[[#This Row],[id]],Outline!$A$3:$C$300,2,FALSE)</f>
        <v>10</v>
      </c>
      <c r="C204">
        <f>VLOOKUP(Table1[[#This Row],[id]],Outline!$A$3:$C$300,3,FALSE)</f>
        <v>5</v>
      </c>
      <c r="F204" s="31"/>
      <c r="O20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fusionRockets
    tier = 10
    title = #LOC_KTT_fusionRockets_Title // 
    description = #LOC_KTT_fusionRockets_Description // 
    cost = 1350
    hideEmpty = True
    nodeName = ktt_fusionRockets
    anyToUnlock = False
    icon = KiwiTechTree/Icons/ktt_icon_fusionRockets
    pos = -1400,2050,0
    scale = 0.6
}</v>
      </c>
    </row>
    <row r="205" spans="1:15" x14ac:dyDescent="0.35">
      <c r="A205" t="str">
        <f>IF(ids!A204&lt;&gt;"",ids!A204,"")</f>
        <v>plasmaPropulsion</v>
      </c>
      <c r="B205">
        <f>VLOOKUP(Table1[[#This Row],[id]],Outline!$A$3:$C$300,2,FALSE)</f>
        <v>10</v>
      </c>
      <c r="C205">
        <f>VLOOKUP(Table1[[#This Row],[id]],Outline!$A$3:$C$300,3,FALSE)</f>
        <v>7</v>
      </c>
      <c r="F205" s="31"/>
      <c r="O20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plasmaPropulsion
    tier = 10
    title = #LOC_KTT_plasmaPropulsion_Title // 
    description = #LOC_KTT_plasmaPropulsion_Description // 
    cost = 1350
    hideEmpty = True
    nodeName = ktt_plasmaPropulsion
    anyToUnlock = False
    icon = KiwiTechTree/Icons/ktt_icon_plasmaPropulsion
    pos = -1400,1950,0
    scale = 0.6
}</v>
      </c>
    </row>
    <row r="206" spans="1:15" x14ac:dyDescent="0.35">
      <c r="A206" t="str">
        <f>IF(ids!A205&lt;&gt;"",ids!A205,"")</f>
        <v>advGriddedThrusters</v>
      </c>
      <c r="B206">
        <f>VLOOKUP(Table1[[#This Row],[id]],Outline!$A$3:$C$300,2,FALSE)</f>
        <v>10</v>
      </c>
      <c r="C206">
        <f>VLOOKUP(Table1[[#This Row],[id]],Outline!$A$3:$C$300,3,FALSE)</f>
        <v>8</v>
      </c>
      <c r="F206" s="31"/>
      <c r="O20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advGriddedThrusters
    tier = 10
    title = #LOC_KTT_advGriddedThrusters_Title // 
    description = #LOC_KTT_advGriddedThrusters_Description // 
    cost = 1350
    hideEmpty = True
    nodeName = ktt_advGriddedThrusters
    anyToUnlock = False
    icon = KiwiTechTree/Icons/ktt_icon_advGriddedThrusters
    pos = -1400,1900,0
    scale = 0.6
}</v>
      </c>
    </row>
    <row r="207" spans="1:15" x14ac:dyDescent="0.35">
      <c r="A207" t="str">
        <f>IF(ids!A206&lt;&gt;"",ids!A206,"")</f>
        <v>expAircraftEngines</v>
      </c>
      <c r="B207">
        <f>VLOOKUP(Table1[[#This Row],[id]],Outline!$A$3:$C$300,2,FALSE)</f>
        <v>10</v>
      </c>
      <c r="C207">
        <f>VLOOKUP(Table1[[#This Row],[id]],Outline!$A$3:$C$300,3,FALSE)</f>
        <v>12</v>
      </c>
      <c r="F207" s="31"/>
      <c r="O20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expAircraftEngines
    tier = 10
    title = #LOC_KTT_expAircraftEngines_Title // 
    description = #LOC_KTT_expAircraftEngines_Description // 
    cost = 1350
    hideEmpty = True
    nodeName = ktt_expAircraftEngines
    anyToUnlock = False
    icon = KiwiTechTree/Icons/ktt_icon_expAircraftEngines
    pos = -1400,1700,0
    scale = 0.6
}</v>
      </c>
    </row>
    <row r="208" spans="1:15" x14ac:dyDescent="0.35">
      <c r="A208" t="str">
        <f>IF(ids!A207&lt;&gt;"",ids!A207,"")</f>
        <v>giganticCryoRocketry</v>
      </c>
      <c r="B208">
        <f>VLOOKUP(Table1[[#This Row],[id]],Outline!$A$3:$C$300,2,FALSE)</f>
        <v>10</v>
      </c>
      <c r="C208">
        <f>VLOOKUP(Table1[[#This Row],[id]],Outline!$A$3:$C$300,3,FALSE)</f>
        <v>13</v>
      </c>
      <c r="D208" t="s">
        <v>380</v>
      </c>
      <c r="E208" t="s">
        <v>387</v>
      </c>
      <c r="F208" s="33" t="s">
        <v>393</v>
      </c>
      <c r="H208" t="s">
        <v>165</v>
      </c>
      <c r="I208" t="s">
        <v>291</v>
      </c>
      <c r="J208" t="s">
        <v>290</v>
      </c>
      <c r="K208" t="s">
        <v>213</v>
      </c>
      <c r="L208" t="s">
        <v>292</v>
      </c>
      <c r="M208" t="s">
        <v>293</v>
      </c>
      <c r="N208" t="s">
        <v>321</v>
      </c>
      <c r="O20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giganticCryoRocketry
    tier = 10
    title = #LOC_KTT_giganticCryoRocketry_Title // Gigantic Cryogenic Rocketry
    description = #LOC_KTT_giganticCryoRocketry_Description // These rockets are pretty big and they use some pretty chill fuel.
    cost = 1350
    hideEmpty = True
    nodeName = ktt_giganticCryoRocketry
    anyToUnlock = True
    icon = KiwiTechTree/Icons/ktt_icon_giganticCryoRocketry
    pos = -1400,1650,0
    scale = 0.6
    Parent
    {
        parentID = experimentalCryoRocketry
        lineFrom = RIGHT
        lineTo = LEFT
    }
    Parent
    {
        parentID = giganticRocketry
        lineFrom = TOP
        lineTo = BOTTOM
    }
}</v>
      </c>
    </row>
    <row r="209" spans="1:15" x14ac:dyDescent="0.35">
      <c r="A209" t="str">
        <f>IF(ids!A208&lt;&gt;"",ids!A208,"")</f>
        <v>giganticRocketry</v>
      </c>
      <c r="B209">
        <f>VLOOKUP(Table1[[#This Row],[id]],Outline!$A$3:$C$300,2,FALSE)</f>
        <v>10</v>
      </c>
      <c r="C209">
        <f>VLOOKUP(Table1[[#This Row],[id]],Outline!$A$3:$C$300,3,FALSE)</f>
        <v>15</v>
      </c>
      <c r="D209" t="s">
        <v>433</v>
      </c>
      <c r="E209" t="s">
        <v>434</v>
      </c>
      <c r="F209" s="31" t="s">
        <v>394</v>
      </c>
      <c r="G209" t="s">
        <v>446</v>
      </c>
      <c r="H209" t="s">
        <v>167</v>
      </c>
      <c r="I209" t="s">
        <v>291</v>
      </c>
      <c r="J209" t="s">
        <v>290</v>
      </c>
      <c r="N209" t="s">
        <v>432</v>
      </c>
      <c r="O20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RDNode:NEEDS[CommunityTechTree]
{
    id = giganticRocketry
    tier = 10
    title = #LOC_CTT_giganticRocketry_title
    description = #LOC_CTT_giganticRocketry_description
    cost = 1350
    hideEmpty = True
    nodeName = ktt_giganticRocketry
    anyToUnlock = False
    icon = CommunityTechTree/UI/ctt_icon_giganticRocketry
    pos = -1400,1550,0
    scale = 0.6
    Parent
    {
        parentID = experimentalRocketry
        lineFrom = RIGHT
        lineTo = LEFT
    }
}</v>
      </c>
    </row>
    <row r="210" spans="1:15" x14ac:dyDescent="0.35">
      <c r="A210" t="str">
        <f>IF(ids!A209&lt;&gt;"",ids!A209,"")</f>
        <v>exoticFuelStorage</v>
      </c>
      <c r="B210">
        <f>VLOOKUP(Table1[[#This Row],[id]],Outline!$A$3:$C$300,2,FALSE)</f>
        <v>10</v>
      </c>
      <c r="C210">
        <f>VLOOKUP(Table1[[#This Row],[id]],Outline!$A$3:$C$300,3,FALSE)</f>
        <v>16</v>
      </c>
      <c r="D210" t="s">
        <v>460</v>
      </c>
      <c r="E210" t="s">
        <v>461</v>
      </c>
      <c r="F210" s="31" t="s">
        <v>394</v>
      </c>
      <c r="G210" t="s">
        <v>462</v>
      </c>
      <c r="H210" t="s">
        <v>168</v>
      </c>
      <c r="I210" t="s">
        <v>291</v>
      </c>
      <c r="J210" t="s">
        <v>290</v>
      </c>
      <c r="N210" t="s">
        <v>432</v>
      </c>
      <c r="O21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RDNode:NEEDS[CommunityTechTree]
{
    id = exoticFuelStorage
    tier = 10
    title = #LOC_CTT_exoticFuelStorage_title
    description = #LOC_CTT_exoticFuelStorage_description
    cost = 1350
    hideEmpty = True
    nodeName = ktt_exoticFuelStorage
    anyToUnlock = False
    icon = CommunityTechTree/UI/ctt_icon_exoticFuelStorage
    pos = -1400,1500,0
    scale = 0.6
    Parent
    {
        parentID = specializedFuelStorage
        lineFrom = RIGHT
        lineTo = LEFT
    }
}</v>
      </c>
    </row>
    <row r="211" spans="1:15" x14ac:dyDescent="0.35">
      <c r="A211" t="str">
        <f>IF(ids!A210&lt;&gt;"",ids!A210,"")</f>
        <v>automatedDecouplingSystems</v>
      </c>
      <c r="B211">
        <f>VLOOKUP(Table1[[#This Row],[id]],Outline!$A$3:$C$300,2,FALSE)</f>
        <v>10</v>
      </c>
      <c r="C211">
        <f>VLOOKUP(Table1[[#This Row],[id]],Outline!$A$3:$C$300,3,FALSE)</f>
        <v>18</v>
      </c>
      <c r="F211" s="31"/>
      <c r="O21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automatedDecouplingSystems
    tier = 10
    title = #LOC_KTT_automatedDecouplingSystems_Title // 
    description = #LOC_KTT_automatedDecouplingSystems_Description // 
    cost = 1350
    hideEmpty = True
    nodeName = ktt_automatedDecouplingSystems
    anyToUnlock = False
    icon = KiwiTechTree/Icons/ktt_icon_automatedDecouplingSystems
    pos = -1400,1400,0
    scale = 0.6
}</v>
      </c>
    </row>
    <row r="212" spans="1:15" x14ac:dyDescent="0.35">
      <c r="A212" t="str">
        <f>IF(ids!A211&lt;&gt;"",ids!A211,"")</f>
        <v>aerographite</v>
      </c>
      <c r="B212">
        <f>VLOOKUP(Table1[[#This Row],[id]],Outline!$A$3:$C$300,2,FALSE)</f>
        <v>10</v>
      </c>
      <c r="C212">
        <f>VLOOKUP(Table1[[#This Row],[id]],Outline!$A$3:$C$300,3,FALSE)</f>
        <v>19</v>
      </c>
      <c r="D212" t="s">
        <v>357</v>
      </c>
      <c r="E212" t="s">
        <v>368</v>
      </c>
      <c r="F212" s="31" t="s">
        <v>394</v>
      </c>
      <c r="O21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aerographite
    tier = 10
    title = #LOC_KTT_aerographite_Title // Aerographite
    description = #LOC_KTT_aerographite_Description // This has the power to revolutionize the industry.  Just think of the possibilities if it can also be bio-activated!
    cost = 1350
    hideEmpty = True
    nodeName = ktt_aerographite
    anyToUnlock = False
    icon = KiwiTechTree/Icons/ktt_icon_aerographite
    pos = -1400,1350,0
    scale = 0.6
}</v>
      </c>
    </row>
    <row r="213" spans="1:15" x14ac:dyDescent="0.35">
      <c r="A213" t="str">
        <f>IF(ids!A212&lt;&gt;"",ids!A212,"")</f>
        <v>orbitalMegastructures</v>
      </c>
      <c r="B213">
        <f>VLOOKUP(Table1[[#This Row],[id]],Outline!$A$3:$C$300,2,FALSE)</f>
        <v>10</v>
      </c>
      <c r="C213">
        <f>VLOOKUP(Table1[[#This Row],[id]],Outline!$A$3:$C$300,3,FALSE)</f>
        <v>20</v>
      </c>
      <c r="F213" s="31"/>
      <c r="O21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orbitalMegastructures
    tier = 10
    title = #LOC_KTT_orbitalMegastructures_Title // 
    description = #LOC_KTT_orbitalMegastructures_Description // 
    cost = 1350
    hideEmpty = True
    nodeName = ktt_orbitalMegastructures
    anyToUnlock = False
    icon = KiwiTechTree/Icons/ktt_icon_orbitalMegastructures
    pos = -1400,1300,0
    scale = 0.6
}</v>
      </c>
    </row>
    <row r="214" spans="1:15" x14ac:dyDescent="0.35">
      <c r="A214" t="str">
        <f>IF(ids!A213&lt;&gt;"",ids!A213,"")</f>
        <v>experimentalAerospaceTech</v>
      </c>
      <c r="B214">
        <f>VLOOKUP(Table1[[#This Row],[id]],Outline!$A$3:$C$300,2,FALSE)</f>
        <v>10</v>
      </c>
      <c r="C214">
        <f>VLOOKUP(Table1[[#This Row],[id]],Outline!$A$3:$C$300,3,FALSE)</f>
        <v>22</v>
      </c>
      <c r="F214" s="31"/>
      <c r="O21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experimentalAerospaceTech
    tier = 10
    title = #LOC_KTT_experimentalAerospaceTech_Title // 
    description = #LOC_KTT_experimentalAerospaceTech_Description // 
    cost = 1350
    hideEmpty = True
    nodeName = ktt_experimentalAerospaceTech
    anyToUnlock = False
    icon = KiwiTechTree/Icons/ktt_icon_experimentalAerospaceTech
    pos = -1400,1200,0
    scale = 0.6
}</v>
      </c>
    </row>
    <row r="215" spans="1:15" x14ac:dyDescent="0.35">
      <c r="A215" t="str">
        <f>IF(ids!A214&lt;&gt;"",ids!A214,"")</f>
        <v>advAerospaceEngineering</v>
      </c>
      <c r="B215">
        <f>VLOOKUP(Table1[[#This Row],[id]],Outline!$A$3:$C$300,2,FALSE)</f>
        <v>10</v>
      </c>
      <c r="C215">
        <f>VLOOKUP(Table1[[#This Row],[id]],Outline!$A$3:$C$300,3,FALSE)</f>
        <v>23</v>
      </c>
      <c r="F215" s="31"/>
      <c r="O21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advAerospaceEngineering
    tier = 10
    title = #LOC_KTT_advAerospaceEngineering_Title // 
    description = #LOC_KTT_advAerospaceEngineering_Description // 
    cost = 1350
    hideEmpty = True
    nodeName = ktt_advAerospaceEngineering
    anyToUnlock = False
    icon = KiwiTechTree/Icons/ktt_icon_advAerospaceEngineering
    pos = -1400,1150,0
    scale = 0.6
}</v>
      </c>
    </row>
    <row r="216" spans="1:15" x14ac:dyDescent="0.35">
      <c r="A216" t="str">
        <f>IF(ids!A215&lt;&gt;"",ids!A215,"")</f>
        <v>heavyLanders</v>
      </c>
      <c r="B216">
        <f>VLOOKUP(Table1[[#This Row],[id]],Outline!$A$3:$C$300,2,FALSE)</f>
        <v>10</v>
      </c>
      <c r="C216">
        <f>VLOOKUP(Table1[[#This Row],[id]],Outline!$A$3:$C$300,3,FALSE)</f>
        <v>28</v>
      </c>
      <c r="F216" s="31"/>
      <c r="O21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heavyLanders
    tier = 10
    title = #LOC_KTT_heavyLanders_Title // 
    description = #LOC_KTT_heavyLanders_Description // 
    cost = 1350
    hideEmpty = True
    nodeName = ktt_heavyLanders
    anyToUnlock = False
    icon = KiwiTechTree/Icons/ktt_icon_heavyLanders
    pos = -1400,900,0
    scale = 0.6
}</v>
      </c>
    </row>
    <row r="217" spans="1:15" x14ac:dyDescent="0.35">
      <c r="A217" t="str">
        <f>IF(ids!A216&lt;&gt;"",ids!A216,"")</f>
        <v>heavyCommandCenters</v>
      </c>
      <c r="B217">
        <f>VLOOKUP(Table1[[#This Row],[id]],Outline!$A$3:$C$300,2,FALSE)</f>
        <v>10</v>
      </c>
      <c r="C217">
        <f>VLOOKUP(Table1[[#This Row],[id]],Outline!$A$3:$C$300,3,FALSE)</f>
        <v>27</v>
      </c>
      <c r="F217" s="31"/>
      <c r="O21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heavyCommandCenters
    tier = 10
    title = #LOC_KTT_heavyCommandCenters_Title // 
    description = #LOC_KTT_heavyCommandCenters_Description // 
    cost = 1350
    hideEmpty = True
    nodeName = ktt_heavyCommandCenters
    anyToUnlock = False
    icon = KiwiTechTree/Icons/ktt_icon_heavyCommandCenters
    pos = -1400,950,0
    scale = 0.6
}</v>
      </c>
    </row>
    <row r="218" spans="1:15" x14ac:dyDescent="0.35">
      <c r="A218" t="str">
        <f>IF(ids!A217&lt;&gt;"",ids!A217,"")</f>
        <v>metascience</v>
      </c>
      <c r="B218">
        <f>VLOOKUP(Table1[[#This Row],[id]],Outline!$A$3:$C$300,2,FALSE)</f>
        <v>10</v>
      </c>
      <c r="C218">
        <f>VLOOKUP(Table1[[#This Row],[id]],Outline!$A$3:$C$300,3,FALSE)</f>
        <v>30</v>
      </c>
      <c r="F218" s="31"/>
      <c r="O21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metascience
    tier = 10
    title = #LOC_KTT_metascience_Title // 
    description = #LOC_KTT_metascience_Description // 
    cost = 1350
    hideEmpty = True
    nodeName = ktt_metascience
    anyToUnlock = False
    icon = KiwiTechTree/Icons/ktt_icon_metascience
    pos = -1400,800,0
    scale = 0.6
}</v>
      </c>
    </row>
    <row r="219" spans="1:15" x14ac:dyDescent="0.35">
      <c r="A219" t="str">
        <f>IF(ids!A218&lt;&gt;"",ids!A218,"")</f>
        <v>scientificOutposts</v>
      </c>
      <c r="B219">
        <f>VLOOKUP(Table1[[#This Row],[id]],Outline!$A$3:$C$300,2,FALSE)</f>
        <v>10</v>
      </c>
      <c r="C219">
        <f>VLOOKUP(Table1[[#This Row],[id]],Outline!$A$3:$C$300,3,FALSE)</f>
        <v>31</v>
      </c>
      <c r="F219" s="31"/>
      <c r="O21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scientificOutposts
    tier = 10
    title = #LOC_KTT_scientificOutposts_Title // 
    description = #LOC_KTT_scientificOutposts_Description // 
    cost = 1350
    hideEmpty = True
    nodeName = ktt_scientificOutposts
    anyToUnlock = False
    icon = KiwiTechTree/Icons/ktt_icon_scientificOutposts
    pos = -1400,750,0
    scale = 0.6
}</v>
      </c>
    </row>
    <row r="220" spans="1:15" x14ac:dyDescent="0.35">
      <c r="A220" t="str">
        <f>IF(ids!A219&lt;&gt;"",ids!A219,"")</f>
        <v>xBandCommunications</v>
      </c>
      <c r="B220">
        <f>VLOOKUP(Table1[[#This Row],[id]],Outline!$A$3:$C$300,2,FALSE)</f>
        <v>10</v>
      </c>
      <c r="C220">
        <f>VLOOKUP(Table1[[#This Row],[id]],Outline!$A$3:$C$300,3,FALSE)</f>
        <v>32</v>
      </c>
      <c r="F220" s="31"/>
      <c r="O22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xBandCommunications
    tier = 10
    title = #LOC_KTT_xBandCommunications_Title // 
    description = #LOC_KTT_xBandCommunications_Description // 
    cost = 1350
    hideEmpty = True
    nodeName = ktt_xBandCommunications
    anyToUnlock = False
    icon = KiwiTechTree/Icons/ktt_icon_xBandCommunications
    pos = -1400,700,0
    scale = 0.6
}</v>
      </c>
    </row>
    <row r="221" spans="1:15" x14ac:dyDescent="0.35">
      <c r="A221" t="str">
        <f>IF(ids!A220&lt;&gt;"",ids!A220,"")</f>
        <v>artificialIntelligence</v>
      </c>
      <c r="B221">
        <f>VLOOKUP(Table1[[#This Row],[id]],Outline!$A$3:$C$300,2,FALSE)</f>
        <v>10</v>
      </c>
      <c r="C221">
        <f>VLOOKUP(Table1[[#This Row],[id]],Outline!$A$3:$C$300,3,FALSE)</f>
        <v>33</v>
      </c>
      <c r="F221" s="31"/>
      <c r="O22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artificialIntelligence
    tier = 10
    title = #LOC_KTT_artificialIntelligence_Title // 
    description = #LOC_KTT_artificialIntelligence_Description // 
    cost = 1350
    hideEmpty = True
    nodeName = ktt_artificialIntelligence
    anyToUnlock = False
    icon = KiwiTechTree/Icons/ktt_icon_artificialIntelligence
    pos = -1400,650,0
    scale = 0.6
}</v>
      </c>
    </row>
    <row r="222" spans="1:15" x14ac:dyDescent="0.35">
      <c r="A222" t="str">
        <f>IF(ids!A221&lt;&gt;"",ids!A221,"")</f>
        <v>highTechElectricalSystems</v>
      </c>
      <c r="B222">
        <f>VLOOKUP(Table1[[#This Row],[id]],Outline!$A$3:$C$300,2,FALSE)</f>
        <v>10</v>
      </c>
      <c r="C222">
        <f>VLOOKUP(Table1[[#This Row],[id]],Outline!$A$3:$C$300,3,FALSE)</f>
        <v>35</v>
      </c>
      <c r="F222" s="31"/>
      <c r="O22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highTechElectricalSystems
    tier = 10
    title = #LOC_KTT_highTechElectricalSystems_Title // 
    description = #LOC_KTT_highTechElectricalSystems_Description // 
    cost = 1350
    hideEmpty = True
    nodeName = ktt_highTechElectricalSystems
    anyToUnlock = False
    icon = KiwiTechTree/Icons/ktt_icon_highTechElectricalSystems
    pos = -1400,550,0
    scale = 0.6
}</v>
      </c>
    </row>
    <row r="223" spans="1:15" x14ac:dyDescent="0.35">
      <c r="A223" t="str">
        <f>IF(ids!A222&lt;&gt;"",ids!A222,"")</f>
        <v>microwavePowerTransmission</v>
      </c>
      <c r="B223">
        <f>VLOOKUP(Table1[[#This Row],[id]],Outline!$A$3:$C$300,2,FALSE)</f>
        <v>10</v>
      </c>
      <c r="C223">
        <f>VLOOKUP(Table1[[#This Row],[id]],Outline!$A$3:$C$300,3,FALSE)</f>
        <v>36</v>
      </c>
      <c r="F223" s="31"/>
      <c r="O22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microwavePowerTransmission
    tier = 10
    title = #LOC_KTT_microwavePowerTransmission_Title // 
    description = #LOC_KTT_microwavePowerTransmission_Description // 
    cost = 1350
    hideEmpty = True
    nodeName = ktt_microwavePowerTransmission
    anyToUnlock = False
    icon = KiwiTechTree/Icons/ktt_icon_microwavePowerTransmission
    pos = -1400,500,0
    scale = 0.6
}</v>
      </c>
    </row>
    <row r="224" spans="1:15" x14ac:dyDescent="0.35">
      <c r="A224" t="str">
        <f>IF(ids!A223&lt;&gt;"",ids!A223,"")</f>
        <v>exoticSolarTech</v>
      </c>
      <c r="B224">
        <f>VLOOKUP(Table1[[#This Row],[id]],Outline!$A$3:$C$300,2,FALSE)</f>
        <v>10</v>
      </c>
      <c r="C224">
        <f>VLOOKUP(Table1[[#This Row],[id]],Outline!$A$3:$C$300,3,FALSE)</f>
        <v>37</v>
      </c>
      <c r="F224" s="31"/>
      <c r="O22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exoticSolarTech
    tier = 10
    title = #LOC_KTT_exoticSolarTech_Title // 
    description = #LOC_KTT_exoticSolarTech_Description // 
    cost = 1350
    hideEmpty = True
    nodeName = ktt_exoticSolarTech
    anyToUnlock = False
    icon = KiwiTechTree/Icons/ktt_icon_exoticSolarTech
    pos = -1400,450,0
    scale = 0.6
}</v>
      </c>
    </row>
    <row r="225" spans="1:15" x14ac:dyDescent="0.35">
      <c r="A225" t="str">
        <f>IF(ids!A224&lt;&gt;"",ids!A224,"")</f>
        <v>specializedRadiators</v>
      </c>
      <c r="B225">
        <f>VLOOKUP(Table1[[#This Row],[id]],Outline!$A$3:$C$300,2,FALSE)</f>
        <v>10</v>
      </c>
      <c r="C225">
        <f>VLOOKUP(Table1[[#This Row],[id]],Outline!$A$3:$C$300,3,FALSE)</f>
        <v>38</v>
      </c>
      <c r="F225" s="31"/>
      <c r="O22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specializedRadiators
    tier = 10
    title = #LOC_KTT_specializedRadiators_Title // 
    description = #LOC_KTT_specializedRadiators_Description // 
    cost = 1350
    hideEmpty = True
    nodeName = ktt_specializedRadiators
    anyToUnlock = False
    icon = KiwiTechTree/Icons/ktt_icon_specializedRadiators
    pos = -1400,400,0
    scale = 0.6
}</v>
      </c>
    </row>
    <row r="226" spans="1:15" x14ac:dyDescent="0.35">
      <c r="A226" t="str">
        <f>IF(ids!A225&lt;&gt;"",ids!A225,"")</f>
        <v>advancedStations</v>
      </c>
      <c r="B226">
        <f>VLOOKUP(Table1[[#This Row],[id]],Outline!$A$3:$C$300,2,FALSE)</f>
        <v>10</v>
      </c>
      <c r="C226">
        <f>VLOOKUP(Table1[[#This Row],[id]],Outline!$A$3:$C$300,3,FALSE)</f>
        <v>39</v>
      </c>
      <c r="F226" s="31"/>
      <c r="O22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advancedStations
    tier = 10
    title = #LOC_KTT_advancedStations_Title // 
    description = #LOC_KTT_advancedStations_Description // 
    cost = 1350
    hideEmpty = True
    nodeName = ktt_advancedStations
    anyToUnlock = False
    icon = KiwiTechTree/Icons/ktt_icon_advancedStations
    pos = -1400,350,0
    scale = 0.6
}</v>
      </c>
    </row>
    <row r="227" spans="1:15" x14ac:dyDescent="0.35">
      <c r="A227" t="str">
        <f>IF(ids!A226&lt;&gt;"",ids!A226,"")</f>
        <v>advOffworldMining</v>
      </c>
      <c r="B227">
        <f>VLOOKUP(Table1[[#This Row],[id]],Outline!$A$3:$C$300,2,FALSE)</f>
        <v>10</v>
      </c>
      <c r="C227">
        <f>VLOOKUP(Table1[[#This Row],[id]],Outline!$A$3:$C$300,3,FALSE)</f>
        <v>40</v>
      </c>
      <c r="F227" s="31"/>
      <c r="O22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advOffworldMining
    tier = 10
    title = #LOC_KTT_advOffworldMining_Title // 
    description = #LOC_KTT_advOffworldMining_Description // 
    cost = 1350
    hideEmpty = True
    nodeName = ktt_advOffworldMining
    anyToUnlock = False
    icon = KiwiTechTree/Icons/ktt_icon_advOffworldMining
    pos = -1400,300,0
    scale = 0.6
}</v>
      </c>
    </row>
    <row r="228" spans="1:15" x14ac:dyDescent="0.35">
      <c r="A228" t="str">
        <f>IF(ids!A227&lt;&gt;"",ids!A227,"")</f>
        <v>colossalHypergolicRocketry</v>
      </c>
      <c r="B228">
        <f>VLOOKUP(Table1[[#This Row],[id]],Outline!$A$3:$C$300,2,FALSE)</f>
        <v>10.5</v>
      </c>
      <c r="C228">
        <f>VLOOKUP(Table1[[#This Row],[id]],Outline!$A$3:$C$300,3,FALSE)</f>
        <v>14</v>
      </c>
      <c r="D228" t="s">
        <v>358</v>
      </c>
      <c r="E228" s="34"/>
      <c r="F228" s="33" t="s">
        <v>393</v>
      </c>
      <c r="H228" t="s">
        <v>212</v>
      </c>
      <c r="I228" t="s">
        <v>291</v>
      </c>
      <c r="J228" t="s">
        <v>290</v>
      </c>
      <c r="K228" t="s">
        <v>213</v>
      </c>
      <c r="L228" t="s">
        <v>291</v>
      </c>
      <c r="M228" t="s">
        <v>290</v>
      </c>
      <c r="N228" t="s">
        <v>321</v>
      </c>
      <c r="O22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colossalHypergolicRocketry
    tier = 10.5
    title = #LOC_KTT_colossalHypergolicRocketry_Title // Colossal Hypergolic Rocketry
    description = #LOC_KTT_colossalHypergolicRocketry_Description // 
    cost = 1688
    hideEmpty = True
    nodeName = ktt_colossalHypergolicRocketry
    anyToUnlock = True
    icon = KiwiTechTree/Icons/ktt_icon_colossalHypergolicRocketry
    pos = -1300,1600,0
    scale = 0.6
    Parent
    {
        parentID = giganticHypergolicRocketry
        lineFrom = RIGHT
        lineTo = LEFT
    }
    Parent
    {
        parentID = giganticRocketry
        lineFrom = RIGHT
        lineTo = LEFT
    }
}</v>
      </c>
    </row>
    <row r="229" spans="1:15" x14ac:dyDescent="0.35">
      <c r="A229" t="str">
        <f>IF(ids!A228&lt;&gt;"",ids!A228,"")</f>
        <v>exoticNuclearPower</v>
      </c>
      <c r="B229">
        <f>VLOOKUP(Table1[[#This Row],[id]],Outline!$A$3:$C$300,2,FALSE)</f>
        <v>11</v>
      </c>
      <c r="C229">
        <f>VLOOKUP(Table1[[#This Row],[id]],Outline!$A$3:$C$300,3,FALSE)</f>
        <v>3</v>
      </c>
      <c r="F229" s="31"/>
      <c r="O22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exoticNuclearPower
    tier = 11
    title = #LOC_KTT_exoticNuclearPower_Title // 
    description = #LOC_KTT_exoticNuclearPower_Description // 
    cost = 2025
    hideEmpty = True
    nodeName = ktt_exoticNuclearPower
    anyToUnlock = False
    icon = KiwiTechTree/Icons/ktt_icon_exoticNuclearPower
    pos = -1200,2150,0
    scale = 0.6
}</v>
      </c>
    </row>
    <row r="230" spans="1:15" x14ac:dyDescent="0.35">
      <c r="A230" t="str">
        <f>IF(ids!A229&lt;&gt;"",ids!A229,"")</f>
        <v>exoticNuclearPropulsion</v>
      </c>
      <c r="B230">
        <f>VLOOKUP(Table1[[#This Row],[id]],Outline!$A$3:$C$300,2,FALSE)</f>
        <v>11</v>
      </c>
      <c r="C230">
        <f>VLOOKUP(Table1[[#This Row],[id]],Outline!$A$3:$C$300,3,FALSE)</f>
        <v>4</v>
      </c>
      <c r="F230" s="31"/>
      <c r="O23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exoticNuclearPropulsion
    tier = 11
    title = #LOC_KTT_exoticNuclearPropulsion_Title // 
    description = #LOC_KTT_exoticNuclearPropulsion_Description // 
    cost = 2025
    hideEmpty = True
    nodeName = ktt_exoticNuclearPropulsion
    anyToUnlock = False
    icon = KiwiTechTree/Icons/ktt_icon_exoticNuclearPropulsion
    pos = -1200,2100,0
    scale = 0.6
}</v>
      </c>
    </row>
    <row r="231" spans="1:15" x14ac:dyDescent="0.35">
      <c r="A231" t="str">
        <f>IF(ids!A230&lt;&gt;"",ids!A230,"")</f>
        <v>advFusionReactions</v>
      </c>
      <c r="B231">
        <f>VLOOKUP(Table1[[#This Row],[id]],Outline!$A$3:$C$300,2,FALSE)</f>
        <v>11</v>
      </c>
      <c r="C231">
        <f>VLOOKUP(Table1[[#This Row],[id]],Outline!$A$3:$C$300,3,FALSE)</f>
        <v>5</v>
      </c>
      <c r="F231" s="31"/>
      <c r="O23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advFusionReactions
    tier = 11
    title = #LOC_KTT_advFusionReactions_Title // 
    description = #LOC_KTT_advFusionReactions_Description // 
    cost = 2025
    hideEmpty = True
    nodeName = ktt_advFusionReactions
    anyToUnlock = False
    icon = KiwiTechTree/Icons/ktt_icon_advFusionReactions
    pos = -1200,2050,0
    scale = 0.6
}</v>
      </c>
    </row>
    <row r="232" spans="1:15" x14ac:dyDescent="0.35">
      <c r="A232" t="str">
        <f>IF(ids!A231&lt;&gt;"",ids!A231,"")</f>
        <v>advEMSystems</v>
      </c>
      <c r="B232">
        <f>VLOOKUP(Table1[[#This Row],[id]],Outline!$A$3:$C$300,2,FALSE)</f>
        <v>11</v>
      </c>
      <c r="C232">
        <f>VLOOKUP(Table1[[#This Row],[id]],Outline!$A$3:$C$300,3,FALSE)</f>
        <v>7</v>
      </c>
      <c r="F232" s="31"/>
      <c r="O23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advEMSystems
    tier = 11
    title = #LOC_KTT_advEMSystems_Title // 
    description = #LOC_KTT_advEMSystems_Description // 
    cost = 2025
    hideEmpty = True
    nodeName = ktt_advEMSystems
    anyToUnlock = False
    icon = KiwiTechTree/Icons/ktt_icon_advEMSystems
    pos = -1200,1950,0
    scale = 0.6
}</v>
      </c>
    </row>
    <row r="233" spans="1:15" x14ac:dyDescent="0.35">
      <c r="A233" t="str">
        <f>IF(ids!A232&lt;&gt;"",ids!A232,"")</f>
        <v>expGriddedThrusters</v>
      </c>
      <c r="B233">
        <f>VLOOKUP(Table1[[#This Row],[id]],Outline!$A$3:$C$300,2,FALSE)</f>
        <v>11</v>
      </c>
      <c r="C233">
        <f>VLOOKUP(Table1[[#This Row],[id]],Outline!$A$3:$C$300,3,FALSE)</f>
        <v>8</v>
      </c>
      <c r="F233" s="31"/>
      <c r="O23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expGriddedThrusters
    tier = 11
    title = #LOC_KTT_expGriddedThrusters_Title // 
    description = #LOC_KTT_expGriddedThrusters_Description // 
    cost = 2025
    hideEmpty = True
    nodeName = ktt_expGriddedThrusters
    anyToUnlock = False
    icon = KiwiTechTree/Icons/ktt_icon_expGriddedThrusters
    pos = -1200,1900,0
    scale = 0.6
}</v>
      </c>
    </row>
    <row r="234" spans="1:15" x14ac:dyDescent="0.35">
      <c r="A234" t="str">
        <f>IF(ids!A233&lt;&gt;"",ids!A233,"")</f>
        <v>hybridAircraftEngines</v>
      </c>
      <c r="B234">
        <f>VLOOKUP(Table1[[#This Row],[id]],Outline!$A$3:$C$300,2,FALSE)</f>
        <v>11</v>
      </c>
      <c r="C234">
        <f>VLOOKUP(Table1[[#This Row],[id]],Outline!$A$3:$C$300,3,FALSE)</f>
        <v>12</v>
      </c>
      <c r="F234" s="31"/>
      <c r="O23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hybridAircraftEngines
    tier = 11
    title = #LOC_KTT_hybridAircraftEngines_Title // 
    description = #LOC_KTT_hybridAircraftEngines_Description // 
    cost = 2025
    hideEmpty = True
    nodeName = ktt_hybridAircraftEngines
    anyToUnlock = False
    icon = KiwiTechTree/Icons/ktt_icon_hybridAircraftEngines
    pos = -1200,1700,0
    scale = 0.6
}</v>
      </c>
    </row>
    <row r="235" spans="1:15" x14ac:dyDescent="0.35">
      <c r="A235" t="str">
        <f>IF(ids!A234&lt;&gt;"",ids!A234,"")</f>
        <v>colossalCryoRocketry</v>
      </c>
      <c r="B235">
        <f>VLOOKUP(Table1[[#This Row],[id]],Outline!$A$3:$C$300,2,FALSE)</f>
        <v>11</v>
      </c>
      <c r="C235">
        <f>VLOOKUP(Table1[[#This Row],[id]],Outline!$A$3:$C$300,3,FALSE)</f>
        <v>13</v>
      </c>
      <c r="D235" t="s">
        <v>381</v>
      </c>
      <c r="E235" t="s">
        <v>388</v>
      </c>
      <c r="F235" s="33" t="s">
        <v>393</v>
      </c>
      <c r="H235" t="s">
        <v>211</v>
      </c>
      <c r="I235" t="s">
        <v>291</v>
      </c>
      <c r="J235" t="s">
        <v>290</v>
      </c>
      <c r="K235" t="s">
        <v>237</v>
      </c>
      <c r="L235" t="s">
        <v>292</v>
      </c>
      <c r="M235" t="s">
        <v>293</v>
      </c>
      <c r="N235" t="s">
        <v>321</v>
      </c>
      <c r="O235" s="2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colossalCryoRocketry
    tier = 11
    title = #LOC_KTT_colossalCryoRocketry_Title // Colossal Cryogenic Rocketry
    description = #LOC_KTT_colossalCryoRocketry_Description // Ice Ice Baby.
    cost = 2025
    hideEmpty = True
    nodeName = ktt_colossalCryoRocketry
    anyToUnlock = True
    icon = KiwiTechTree/Icons/ktt_icon_colossalCryoRocketry
    pos = -1200,1650,0
    scale = 0.6
    Parent
    {
        parentID = giganticCryoRocketry
        lineFrom = RIGHT
        lineTo = LEFT
    }
    Parent
    {
        parentID = colossalRocketry
        lineFrom = TOP
        lineTo = BOTTOM
    }
}</v>
      </c>
    </row>
    <row r="236" spans="1:15" x14ac:dyDescent="0.35">
      <c r="A236" t="str">
        <f>IF(ids!A235&lt;&gt;"",ids!A235,"")</f>
        <v>colossalRocketry</v>
      </c>
      <c r="B236">
        <f>VLOOKUP(Table1[[#This Row],[id]],Outline!$A$3:$C$300,2,FALSE)</f>
        <v>11</v>
      </c>
      <c r="C236">
        <f>VLOOKUP(Table1[[#This Row],[id]],Outline!$A$3:$C$300,3,FALSE)</f>
        <v>15</v>
      </c>
      <c r="D236" t="s">
        <v>435</v>
      </c>
      <c r="E236" t="s">
        <v>436</v>
      </c>
      <c r="F236" s="31" t="s">
        <v>394</v>
      </c>
      <c r="G236" t="s">
        <v>447</v>
      </c>
      <c r="H236" t="s">
        <v>213</v>
      </c>
      <c r="I236" t="s">
        <v>291</v>
      </c>
      <c r="J236" t="s">
        <v>290</v>
      </c>
      <c r="N236" t="s">
        <v>432</v>
      </c>
      <c r="O23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RDNode:NEEDS[CommunityTechTree]
{
    id = colossalRocketry
    tier = 11
    title = #LOC_CTT_colossalRocketry_title
    description = #LOC_CTT_colossalRocketry_description
    cost = 2025
    hideEmpty = True
    nodeName = ktt_colossalRocketry
    anyToUnlock = False
    icon = CommunityTechTree/UI/ctt_icon_colossalRocketry
    pos = -1200,1550,0
    scale = 0.6
    Parent
    {
        parentID = giganticRocketry
        lineFrom = RIGHT
        lineTo = LEFT
    }
}</v>
      </c>
    </row>
    <row r="237" spans="1:15" x14ac:dyDescent="0.35">
      <c r="A237" t="str">
        <f>IF(ids!A236&lt;&gt;"",ids!A236,"")</f>
        <v>extremeFuelStorage</v>
      </c>
      <c r="B237">
        <f>VLOOKUP(Table1[[#This Row],[id]],Outline!$A$3:$C$300,2,FALSE)</f>
        <v>11</v>
      </c>
      <c r="C237">
        <f>VLOOKUP(Table1[[#This Row],[id]],Outline!$A$3:$C$300,3,FALSE)</f>
        <v>16</v>
      </c>
      <c r="D237" t="s">
        <v>463</v>
      </c>
      <c r="E237" t="s">
        <v>464</v>
      </c>
      <c r="F237" s="31" t="s">
        <v>394</v>
      </c>
      <c r="G237" t="s">
        <v>462</v>
      </c>
      <c r="H237" t="s">
        <v>214</v>
      </c>
      <c r="I237" t="s">
        <v>291</v>
      </c>
      <c r="J237" t="s">
        <v>290</v>
      </c>
      <c r="N237" t="s">
        <v>432</v>
      </c>
      <c r="O23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RDNode:NEEDS[CommunityTechTree]
{
    id = extremeFuelStorage
    tier = 11
    title = #LOC_CTT_extremeFuelStorage_title
    description = #LOC_CTT_extremeFuelStorage_description
    cost = 2025
    hideEmpty = True
    nodeName = ktt_extremeFuelStorage
    anyToUnlock = False
    icon = CommunityTechTree/UI/ctt_icon_exoticFuelStorage
    pos = -1200,1500,0
    scale = 0.6
    Parent
    {
        parentID = exoticFuelStorage
        lineFrom = RIGHT
        lineTo = LEFT
    }
}</v>
      </c>
    </row>
    <row r="238" spans="1:15" x14ac:dyDescent="0.35">
      <c r="A238" t="str">
        <f>IF(ids!A237&lt;&gt;"",ids!A237,"")</f>
        <v>bioActivatedAerographite</v>
      </c>
      <c r="B238">
        <f>VLOOKUP(Table1[[#This Row],[id]],Outline!$A$3:$C$300,2,FALSE)</f>
        <v>11</v>
      </c>
      <c r="C238">
        <f>VLOOKUP(Table1[[#This Row],[id]],Outline!$A$3:$C$300,3,FALSE)</f>
        <v>19</v>
      </c>
      <c r="F238" s="31"/>
      <c r="O23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bioActivatedAerographite
    tier = 11
    title = #LOC_KTT_bioActivatedAerographite_Title // 
    description = #LOC_KTT_bioActivatedAerographite_Description // 
    cost = 2025
    hideEmpty = True
    nodeName = ktt_bioActivatedAerographite
    anyToUnlock = False
    icon = KiwiTechTree/Icons/ktt_icon_bioActivatedAerographite
    pos = -1200,1350,0
    scale = 0.6
}</v>
      </c>
    </row>
    <row r="239" spans="1:15" x14ac:dyDescent="0.35">
      <c r="A239" t="str">
        <f>IF(ids!A238&lt;&gt;"",ids!A238,"")</f>
        <v>highEnergyScience</v>
      </c>
      <c r="B239">
        <f>VLOOKUP(Table1[[#This Row],[id]],Outline!$A$3:$C$300,2,FALSE)</f>
        <v>11</v>
      </c>
      <c r="C239">
        <f>VLOOKUP(Table1[[#This Row],[id]],Outline!$A$3:$C$300,3,FALSE)</f>
        <v>31</v>
      </c>
      <c r="F239" s="31"/>
      <c r="O23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highEnergyScience
    tier = 11
    title = #LOC_KTT_highEnergyScience_Title // 
    description = #LOC_KTT_highEnergyScience_Description // 
    cost = 2025
    hideEmpty = True
    nodeName = ktt_highEnergyScience
    anyToUnlock = False
    icon = KiwiTechTree/Icons/ktt_icon_highEnergyScience
    pos = -1200,750,0
    scale = 0.6
}</v>
      </c>
    </row>
    <row r="240" spans="1:15" x14ac:dyDescent="0.35">
      <c r="A240" t="str">
        <f>IF(ids!A239&lt;&gt;"",ids!A239,"")</f>
        <v>deepSpaceOpticalCommunications</v>
      </c>
      <c r="B240">
        <f>VLOOKUP(Table1[[#This Row],[id]],Outline!$A$3:$C$300,2,FALSE)</f>
        <v>11</v>
      </c>
      <c r="C240">
        <f>VLOOKUP(Table1[[#This Row],[id]],Outline!$A$3:$C$300,3,FALSE)</f>
        <v>32</v>
      </c>
      <c r="F240" s="31"/>
      <c r="O24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deepSpaceOpticalCommunications
    tier = 11
    title = #LOC_KTT_deepSpaceOpticalCommunications_Title // 
    description = #LOC_KTT_deepSpaceOpticalCommunications_Description // 
    cost = 2025
    hideEmpty = True
    nodeName = ktt_deepSpaceOpticalCommunications
    anyToUnlock = False
    icon = KiwiTechTree/Icons/ktt_icon_deepSpaceOpticalCommunications
    pos = -1200,700,0
    scale = 0.6
}</v>
      </c>
    </row>
    <row r="241" spans="1:15" x14ac:dyDescent="0.35">
      <c r="A241" t="str">
        <f>IF(ids!A240&lt;&gt;"",ids!A240,"")</f>
        <v>highPowerElectricalSystems</v>
      </c>
      <c r="B241">
        <f>VLOOKUP(Table1[[#This Row],[id]],Outline!$A$3:$C$300,2,FALSE)</f>
        <v>11</v>
      </c>
      <c r="C241">
        <f>VLOOKUP(Table1[[#This Row],[id]],Outline!$A$3:$C$300,3,FALSE)</f>
        <v>35</v>
      </c>
      <c r="F241" s="31"/>
      <c r="O24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highPowerElectricalSystems
    tier = 11
    title = #LOC_KTT_highPowerElectricalSystems_Title // 
    description = #LOC_KTT_highPowerElectricalSystems_Description // 
    cost = 2025
    hideEmpty = True
    nodeName = ktt_highPowerElectricalSystems
    anyToUnlock = False
    icon = KiwiTechTree/Icons/ktt_icon_highPowerElectricalSystems
    pos = -1200,550,0
    scale = 0.6
}</v>
      </c>
    </row>
    <row r="242" spans="1:15" x14ac:dyDescent="0.35">
      <c r="A242" t="str">
        <f>IF(ids!A241&lt;&gt;"",ids!A241,"")</f>
        <v>beamedPowerPropulsion</v>
      </c>
      <c r="B242">
        <f>VLOOKUP(Table1[[#This Row],[id]],Outline!$A$3:$C$300,2,FALSE)</f>
        <v>11</v>
      </c>
      <c r="C242">
        <f>VLOOKUP(Table1[[#This Row],[id]],Outline!$A$3:$C$300,3,FALSE)</f>
        <v>36</v>
      </c>
      <c r="F242" s="31"/>
      <c r="O24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beamedPowerPropulsion
    tier = 11
    title = #LOC_KTT_beamedPowerPropulsion_Title // 
    description = #LOC_KTT_beamedPowerPropulsion_Description // 
    cost = 2025
    hideEmpty = True
    nodeName = ktt_beamedPowerPropulsion
    anyToUnlock = False
    icon = KiwiTechTree/Icons/ktt_icon_beamedPowerPropulsion
    pos = -1200,500,0
    scale = 0.6
}</v>
      </c>
    </row>
    <row r="243" spans="1:15" x14ac:dyDescent="0.35">
      <c r="A243" t="str">
        <f>IF(ids!A242&lt;&gt;"",ids!A242,"")</f>
        <v>omegaSolarTech</v>
      </c>
      <c r="B243">
        <f>VLOOKUP(Table1[[#This Row],[id]],Outline!$A$3:$C$300,2,FALSE)</f>
        <v>11</v>
      </c>
      <c r="C243">
        <f>VLOOKUP(Table1[[#This Row],[id]],Outline!$A$3:$C$300,3,FALSE)</f>
        <v>37</v>
      </c>
      <c r="F243" s="31"/>
      <c r="O24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omegaSolarTech
    tier = 11
    title = #LOC_KTT_omegaSolarTech_Title // 
    description = #LOC_KTT_omegaSolarTech_Description // 
    cost = 2025
    hideEmpty = True
    nodeName = ktt_omegaSolarTech
    anyToUnlock = False
    icon = KiwiTechTree/Icons/ktt_icon_omegaSolarTech
    pos = -1200,450,0
    scale = 0.6
}</v>
      </c>
    </row>
    <row r="244" spans="1:15" x14ac:dyDescent="0.35">
      <c r="A244" t="str">
        <f>IF(ids!A243&lt;&gt;"",ids!A243,"")</f>
        <v>colonization</v>
      </c>
      <c r="B244">
        <f>VLOOKUP(Table1[[#This Row],[id]],Outline!$A$3:$C$300,2,FALSE)</f>
        <v>11</v>
      </c>
      <c r="C244">
        <f>VLOOKUP(Table1[[#This Row],[id]],Outline!$A$3:$C$300,3,FALSE)</f>
        <v>39</v>
      </c>
      <c r="F244" s="31"/>
      <c r="O24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colonization
    tier = 11
    title = #LOC_KTT_colonization_Title // 
    description = #LOC_KTT_colonization_Description // 
    cost = 2025
    hideEmpty = True
    nodeName = ktt_colonization
    anyToUnlock = False
    icon = KiwiTechTree/Icons/ktt_icon_colonization
    pos = -1200,350,0
    scale = 0.6
}</v>
      </c>
    </row>
    <row r="245" spans="1:15" x14ac:dyDescent="0.35">
      <c r="A245" t="str">
        <f>IF(ids!A244&lt;&gt;"",ids!A244,"")</f>
        <v>resourceExploitation</v>
      </c>
      <c r="B245">
        <f>VLOOKUP(Table1[[#This Row],[id]],Outline!$A$3:$C$300,2,FALSE)</f>
        <v>11</v>
      </c>
      <c r="C245">
        <f>VLOOKUP(Table1[[#This Row],[id]],Outline!$A$3:$C$300,3,FALSE)</f>
        <v>40</v>
      </c>
      <c r="F245" s="31"/>
      <c r="O24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resourceExploitation
    tier = 11
    title = #LOC_KTT_resourceExploitation_Title // 
    description = #LOC_KTT_resourceExploitation_Description // 
    cost = 2025
    hideEmpty = True
    nodeName = ktt_resourceExploitation
    anyToUnlock = False
    icon = KiwiTechTree/Icons/ktt_icon_resourceExploitation
    pos = -1200,300,0
    scale = 0.6
}</v>
      </c>
    </row>
    <row r="246" spans="1:15" x14ac:dyDescent="0.35">
      <c r="A246" t="str">
        <f>IF(ids!A245&lt;&gt;"",ids!A245,"")</f>
        <v>antimatterPower</v>
      </c>
      <c r="B246">
        <f>VLOOKUP(Table1[[#This Row],[id]],Outline!$A$3:$C$300,2,FALSE)</f>
        <v>12</v>
      </c>
      <c r="C246">
        <f>VLOOKUP(Table1[[#This Row],[id]],Outline!$A$3:$C$300,3,FALSE)</f>
        <v>3</v>
      </c>
      <c r="F246" s="31"/>
      <c r="O24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antimatterPower
    tier = 12
    title = #LOC_KTT_antimatterPower_Title // 
    description = #LOC_KTT_antimatterPower_Description // 
    cost = 3038
    hideEmpty = True
    nodeName = ktt_antimatterPower
    anyToUnlock = False
    icon = KiwiTechTree/Icons/ktt_icon_antimatterPower
    pos = -1000,2150,0
    scale = 0.6
}</v>
      </c>
    </row>
    <row r="247" spans="1:15" x14ac:dyDescent="0.35">
      <c r="A247" t="str">
        <f>IF(ids!A246&lt;&gt;"",ids!A246,"")</f>
        <v>highPowerExoticNuclearPropulsion</v>
      </c>
      <c r="B247">
        <f>VLOOKUP(Table1[[#This Row],[id]],Outline!$A$3:$C$300,2,FALSE)</f>
        <v>12</v>
      </c>
      <c r="C247">
        <f>VLOOKUP(Table1[[#This Row],[id]],Outline!$A$3:$C$300,3,FALSE)</f>
        <v>4</v>
      </c>
      <c r="D247" t="s">
        <v>359</v>
      </c>
      <c r="E247" t="s">
        <v>365</v>
      </c>
      <c r="F247" s="31" t="s">
        <v>394</v>
      </c>
      <c r="O24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highPowerExoticNuclearPropulsion
    tier = 12
    title = #LOC_KTT_highPowerExoticNuclearPropulsion_Title // High Power Exotic Nuclear Propulsion
    description = #LOC_KTT_highPowerExoticNuclearPropulsion_Description // Kerbals are advised to not EVA too close to these engines within several thousand years after firing.
    cost = 3038
    hideEmpty = True
    nodeName = ktt_highPowerExoticNuclearPropulsion
    anyToUnlock = False
    icon = KiwiTechTree/Icons/ktt_icon_highPowerExoticNuclearPropulsion
    pos = -1000,2100,0
    scale = 0.6
}</v>
      </c>
    </row>
    <row r="248" spans="1:15" x14ac:dyDescent="0.35">
      <c r="A248" t="str">
        <f>IF(ids!A247&lt;&gt;"",ids!A247,"")</f>
        <v>exoticReactions</v>
      </c>
      <c r="B248">
        <f>VLOOKUP(Table1[[#This Row],[id]],Outline!$A$3:$C$300,2,FALSE)</f>
        <v>12</v>
      </c>
      <c r="C248">
        <f>VLOOKUP(Table1[[#This Row],[id]],Outline!$A$3:$C$300,3,FALSE)</f>
        <v>5</v>
      </c>
      <c r="F248" s="31"/>
      <c r="O24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exoticReactions
    tier = 12
    title = #LOC_KTT_exoticReactions_Title // 
    description = #LOC_KTT_exoticReactions_Description // 
    cost = 3038
    hideEmpty = True
    nodeName = ktt_exoticReactions
    anyToUnlock = False
    icon = KiwiTechTree/Icons/ktt_icon_exoticReactions
    pos = -1000,2050,0
    scale = 0.6
}</v>
      </c>
    </row>
    <row r="249" spans="1:15" x14ac:dyDescent="0.35">
      <c r="A249" t="str">
        <f>IF(ids!A248&lt;&gt;"",ids!A248,"")</f>
        <v>specializedPlasmaGeneration</v>
      </c>
      <c r="B249">
        <f>VLOOKUP(Table1[[#This Row],[id]],Outline!$A$3:$C$300,2,FALSE)</f>
        <v>12</v>
      </c>
      <c r="C249">
        <f>VLOOKUP(Table1[[#This Row],[id]],Outline!$A$3:$C$300,3,FALSE)</f>
        <v>7</v>
      </c>
      <c r="F249" s="31"/>
      <c r="O24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specializedPlasmaGeneration
    tier = 12
    title = #LOC_KTT_specializedPlasmaGeneration_Title // 
    description = #LOC_KTT_specializedPlasmaGeneration_Description // 
    cost = 3038
    hideEmpty = True
    nodeName = ktt_specializedPlasmaGeneration
    anyToUnlock = False
    icon = KiwiTechTree/Icons/ktt_icon_specializedPlasmaGeneration
    pos = -1000,1950,0
    scale = 0.6
}</v>
      </c>
    </row>
    <row r="250" spans="1:15" x14ac:dyDescent="0.35">
      <c r="A250" t="str">
        <f>IF(ids!A249&lt;&gt;"",ids!A249,"")</f>
        <v>exoticGriddedThrusters</v>
      </c>
      <c r="B250">
        <f>VLOOKUP(Table1[[#This Row],[id]],Outline!$A$3:$C$300,2,FALSE)</f>
        <v>12</v>
      </c>
      <c r="C250">
        <f>VLOOKUP(Table1[[#This Row],[id]],Outline!$A$3:$C$300,3,FALSE)</f>
        <v>8</v>
      </c>
      <c r="D250" t="s">
        <v>369</v>
      </c>
      <c r="E250" t="s">
        <v>370</v>
      </c>
      <c r="F250" s="31" t="s">
        <v>394</v>
      </c>
      <c r="O25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exoticGriddedThrusters
    tier = 12
    title = #LOC_KTT_exoticGriddedThrusters_Title // Exotic Electrostatic Thrusters
    description = #LOC_KTT_exoticGriddedThrusters_Description // We don't need no education to create thrusters this awesome.
    cost = 3038
    hideEmpty = True
    nodeName = ktt_exoticGriddedThrusters
    anyToUnlock = False
    icon = KiwiTechTree/Icons/ktt_icon_exoticGriddedThrusters
    pos = -1000,1900,0
    scale = 0.6
}</v>
      </c>
    </row>
    <row r="251" spans="1:15" x14ac:dyDescent="0.35">
      <c r="A251" t="str">
        <f>IF(ids!A250&lt;&gt;"",ids!A250,"")</f>
        <v>appliedHighEnergyPhysics</v>
      </c>
      <c r="B251">
        <f>VLOOKUP(Table1[[#This Row],[id]],Outline!$A$3:$C$300,2,FALSE)</f>
        <v>12</v>
      </c>
      <c r="C251">
        <f>VLOOKUP(Table1[[#This Row],[id]],Outline!$A$3:$C$300,3,FALSE)</f>
        <v>31</v>
      </c>
      <c r="F251" s="31"/>
      <c r="O25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appliedHighEnergyPhysics
    tier = 12
    title = #LOC_KTT_appliedHighEnergyPhysics_Title // 
    description = #LOC_KTT_appliedHighEnergyPhysics_Description // 
    cost = 3038
    hideEmpty = True
    nodeName = ktt_appliedHighEnergyPhysics
    anyToUnlock = False
    icon = KiwiTechTree/Icons/ktt_icon_appliedHighEnergyPhysics
    pos = -1000,750,0
    scale = 0.6
}</v>
      </c>
    </row>
    <row r="252" spans="1:15" x14ac:dyDescent="0.35">
      <c r="A252" t="str">
        <f>IF(ids!A251&lt;&gt;"",ids!A251,"")</f>
        <v>quantumCommunications</v>
      </c>
      <c r="B252">
        <f>VLOOKUP(Table1[[#This Row],[id]],Outline!$A$3:$C$300,2,FALSE)</f>
        <v>12</v>
      </c>
      <c r="C252">
        <f>VLOOKUP(Table1[[#This Row],[id]],Outline!$A$3:$C$300,3,FALSE)</f>
        <v>32</v>
      </c>
      <c r="F252" s="31"/>
      <c r="O25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quantumCommunications
    tier = 12
    title = #LOC_KTT_quantumCommunications_Title // 
    description = #LOC_KTT_quantumCommunications_Description // 
    cost = 3038
    hideEmpty = True
    nodeName = ktt_quantumCommunications
    anyToUnlock = False
    icon = KiwiTechTree/Icons/ktt_icon_quantumCommunications
    pos = -1000,700,0
    scale = 0.6
}</v>
      </c>
    </row>
    <row r="253" spans="1:15" x14ac:dyDescent="0.35">
      <c r="A253" t="str">
        <f>IF(ids!A252&lt;&gt;"",ids!A252,"")</f>
        <v>experimentalElectricalSystems</v>
      </c>
      <c r="B253">
        <f>VLOOKUP(Table1[[#This Row],[id]],Outline!$A$3:$C$300,2,FALSE)</f>
        <v>12</v>
      </c>
      <c r="C253">
        <f>VLOOKUP(Table1[[#This Row],[id]],Outline!$A$3:$C$300,3,FALSE)</f>
        <v>35</v>
      </c>
      <c r="F253" s="31"/>
      <c r="O25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experimentalElectricalSystems
    tier = 12
    title = #LOC_KTT_experimentalElectricalSystems_Title // 
    description = #LOC_KTT_experimentalElectricalSystems_Description // 
    cost = 3038
    hideEmpty = True
    nodeName = ktt_experimentalElectricalSystems
    anyToUnlock = False
    icon = KiwiTechTree/Icons/ktt_icon_experimentalElectricalSystems
    pos = -1000,550,0
    scale = 0.6
}</v>
      </c>
    </row>
    <row r="254" spans="1:15" x14ac:dyDescent="0.35">
      <c r="A254" t="str">
        <f>IF(ids!A253&lt;&gt;"",ids!A253,"")</f>
        <v>experimentalBeamedPowerPropulsion</v>
      </c>
      <c r="B254">
        <f>VLOOKUP(Table1[[#This Row],[id]],Outline!$A$3:$C$300,2,FALSE)</f>
        <v>12</v>
      </c>
      <c r="C254">
        <f>VLOOKUP(Table1[[#This Row],[id]],Outline!$A$3:$C$300,3,FALSE)</f>
        <v>36</v>
      </c>
      <c r="D254" t="s">
        <v>360</v>
      </c>
      <c r="E254" t="s">
        <v>366</v>
      </c>
      <c r="F254" s="31" t="s">
        <v>394</v>
      </c>
      <c r="O25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experimentalBeamedPowerPropulsion
    tier = 12
    title = #LOC_KTT_experimentalBeamedPowerPropulsion_Title // Experimental Beamed Power Propulsion
    description = #LOC_KTT_experimentalBeamedPowerPropulsion_Description // Since you are here, did you know that Jebediah and Valentina now have an exclusive podcast on Krakenify?  The first 50 kerbals to use the code JebVal10 will get 10 percent off an annual subscription!
    cost = 3038
    hideEmpty = True
    nodeName = ktt_experimentalBeamedPowerPropulsion
    anyToUnlock = False
    icon = KiwiTechTree/Icons/ktt_icon_experimentalBeamedPowerPropulsion
    pos = -1000,500,0
    scale = 0.6
}</v>
      </c>
    </row>
    <row r="255" spans="1:15" x14ac:dyDescent="0.35">
      <c r="A255" t="str">
        <f>IF(ids!A254&lt;&gt;"",ids!A254,"")</f>
        <v>quantumSolarTech</v>
      </c>
      <c r="B255">
        <f>VLOOKUP(Table1[[#This Row],[id]],Outline!$A$3:$C$300,2,FALSE)</f>
        <v>12</v>
      </c>
      <c r="C255">
        <f>VLOOKUP(Table1[[#This Row],[id]],Outline!$A$3:$C$300,3,FALSE)</f>
        <v>37</v>
      </c>
      <c r="F255" s="31"/>
      <c r="O25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quantumSolarTech
    tier = 12
    title = #LOC_KTT_quantumSolarTech_Title // 
    description = #LOC_KTT_quantumSolarTech_Description // 
    cost = 3038
    hideEmpty = True
    nodeName = ktt_quantumSolarTech
    anyToUnlock = False
    icon = KiwiTechTree/Icons/ktt_icon_quantumSolarTech
    pos = -1000,450,0
    scale = 0.6
}</v>
      </c>
    </row>
    <row r="256" spans="1:15" x14ac:dyDescent="0.35">
      <c r="A256" t="str">
        <f>IF(ids!A255&lt;&gt;"",ids!A255,"")</f>
        <v>exoticRadiators</v>
      </c>
      <c r="B256">
        <f>VLOOKUP(Table1[[#This Row],[id]],Outline!$A$3:$C$300,2,FALSE)</f>
        <v>12</v>
      </c>
      <c r="C256">
        <f>VLOOKUP(Table1[[#This Row],[id]],Outline!$A$3:$C$300,3,FALSE)</f>
        <v>38</v>
      </c>
      <c r="F256" s="31"/>
      <c r="O25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exoticRadiators
    tier = 12
    title = #LOC_KTT_exoticRadiators_Title // 
    description = #LOC_KTT_exoticRadiators_Description // 
    cost = 3038
    hideEmpty = True
    nodeName = ktt_exoticRadiators
    anyToUnlock = False
    icon = KiwiTechTree/Icons/ktt_icon_exoticRadiators
    pos = -1000,400,0
    scale = 0.6
}</v>
      </c>
    </row>
    <row r="257" spans="1:15" x14ac:dyDescent="0.35">
      <c r="A257" t="str">
        <f>IF(ids!A256&lt;&gt;"",ids!A256,"")</f>
        <v>advColonization</v>
      </c>
      <c r="B257">
        <f>VLOOKUP(Table1[[#This Row],[id]],Outline!$A$3:$C$300,2,FALSE)</f>
        <v>12</v>
      </c>
      <c r="C257">
        <f>VLOOKUP(Table1[[#This Row],[id]],Outline!$A$3:$C$300,3,FALSE)</f>
        <v>39</v>
      </c>
      <c r="F257" s="31"/>
      <c r="O25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advColonization
    tier = 12
    title = #LOC_KTT_advColonization_Title // 
    description = #LOC_KTT_advColonization_Description // 
    cost = 3038
    hideEmpty = True
    nodeName = ktt_advColonization
    anyToUnlock = False
    icon = KiwiTechTree/Icons/ktt_icon_advColonization
    pos = -1000,350,0
    scale = 0.6
}</v>
      </c>
    </row>
    <row r="258" spans="1:15" x14ac:dyDescent="0.35">
      <c r="A258" t="str">
        <f>IF(ids!A257&lt;&gt;"",ids!A257,"")</f>
        <v>unifiedFieldTheory</v>
      </c>
      <c r="B258">
        <f>VLOOKUP(Table1[[#This Row],[id]],Outline!$A$3:$C$300,2,FALSE)</f>
        <v>13</v>
      </c>
      <c r="C258">
        <f>VLOOKUP(Table1[[#This Row],[id]],Outline!$A$3:$C$300,3,FALSE)</f>
        <v>3</v>
      </c>
      <c r="F258" s="31"/>
      <c r="O25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unifiedFieldTheory
    tier = 13
    title = #LOC_KTT_unifiedFieldTheory_Title // 
    description = #LOC_KTT_unifiedFieldTheory_Description // 
    cost = 4557
    hideEmpty = True
    nodeName = ktt_unifiedFieldTheory
    anyToUnlock = False
    icon = KiwiTechTree/Icons/ktt_icon_unifiedFieldTheory
    pos = -800,2150,0
    scale = 0.6
}</v>
      </c>
    </row>
    <row r="259" spans="1:15" x14ac:dyDescent="0.35">
      <c r="A259" t="str">
        <f>IF(ids!A258&lt;&gt;"",ids!A258,"")</f>
        <v>quantumReactions</v>
      </c>
      <c r="B259">
        <f>VLOOKUP(Table1[[#This Row],[id]],Outline!$A$3:$C$300,2,FALSE)</f>
        <v>13</v>
      </c>
      <c r="C259">
        <f>VLOOKUP(Table1[[#This Row],[id]],Outline!$A$3:$C$300,3,FALSE)</f>
        <v>5</v>
      </c>
      <c r="F259" s="31"/>
      <c r="O25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quantumReactions
    tier = 13
    title = #LOC_KTT_quantumReactions_Title // 
    description = #LOC_KTT_quantumReactions_Description // 
    cost = 4557
    hideEmpty = True
    nodeName = ktt_quantumReactions
    anyToUnlock = False
    icon = KiwiTechTree/Icons/ktt_icon_quantumReactions
    pos = -800,2050,0
    scale = 0.6
}</v>
      </c>
    </row>
    <row r="260" spans="1:15" x14ac:dyDescent="0.35">
      <c r="A260" t="str">
        <f>IF(ids!A259&lt;&gt;"",ids!A259,"")</f>
        <v>exoticPlasmaPropulsion</v>
      </c>
      <c r="B260">
        <f>VLOOKUP(Table1[[#This Row],[id]],Outline!$A$3:$C$300,2,FALSE)</f>
        <v>13</v>
      </c>
      <c r="C260">
        <f>VLOOKUP(Table1[[#This Row],[id]],Outline!$A$3:$C$300,3,FALSE)</f>
        <v>7</v>
      </c>
      <c r="D260" t="s">
        <v>361</v>
      </c>
      <c r="E260" t="s">
        <v>367</v>
      </c>
      <c r="F260" s="31" t="s">
        <v>394</v>
      </c>
      <c r="O26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exoticPlasmaPropulsion
    tier = 13
    title = #LOC_KTT_exoticPlasmaPropulsion_Title // Exotic Beamed Power Propulsion
    description = #LOC_KTT_exoticPlasmaPropulsion_Description // A still more glorious dawn awaits, not a sunrise, but a galaxy rise! A morning filled with 400 billion suns!
    cost = 4557
    hideEmpty = True
    nodeName = ktt_exoticPlasmaPropulsion
    anyToUnlock = False
    icon = KiwiTechTree/Icons/ktt_icon_exoticPlasmaPropulsion
    pos = -800,1950,0
    scale = 0.6
}</v>
      </c>
    </row>
    <row r="261" spans="1:15" x14ac:dyDescent="0.35">
      <c r="A261" t="str">
        <f>IF(ids!A260&lt;&gt;"",ids!A260,"")</f>
        <v>ultraHighEnergyPhysics</v>
      </c>
      <c r="B261">
        <f>VLOOKUP(Table1[[#This Row],[id]],Outline!$A$3:$C$300,2,FALSE)</f>
        <v>13</v>
      </c>
      <c r="C261">
        <f>VLOOKUP(Table1[[#This Row],[id]],Outline!$A$3:$C$300,3,FALSE)</f>
        <v>31</v>
      </c>
      <c r="F261" s="31"/>
      <c r="O26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ultraHighEnergyPhysics
    tier = 13
    title = #LOC_KTT_ultraHighEnergyPhysics_Title // 
    description = #LOC_KTT_ultraHighEnergyPhysics_Description // 
    cost = 4557
    hideEmpty = True
    nodeName = ktt_ultraHighEnergyPhysics
    anyToUnlock = False
    icon = KiwiTechTree/Icons/ktt_icon_ultraHighEnergyPhysics
    pos = -800,750,0
    scale = 0.6
}</v>
      </c>
    </row>
    <row r="262" spans="1:15" x14ac:dyDescent="0.35">
      <c r="A262" t="str">
        <f>IF(ids!A261&lt;&gt;"",ids!A261,"")</f>
        <v>exoticElectricalSystems</v>
      </c>
      <c r="B262">
        <f>VLOOKUP(Table1[[#This Row],[id]],Outline!$A$3:$C$300,2,FALSE)</f>
        <v>13</v>
      </c>
      <c r="C262">
        <f>VLOOKUP(Table1[[#This Row],[id]],Outline!$A$3:$C$300,3,FALSE)</f>
        <v>35</v>
      </c>
      <c r="F262" s="31"/>
      <c r="O26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exoticElectricalSystems
    tier = 13
    title = #LOC_KTT_exoticElectricalSystems_Title // 
    description = #LOC_KTT_exoticElectricalSystems_Description // 
    cost = 4557
    hideEmpty = True
    nodeName = ktt_exoticElectricalSystems
    anyToUnlock = False
    icon = KiwiTechTree/Icons/ktt_icon_exoticElectricalSystems
    pos = -800,550,0
    scale = 0.6
}</v>
      </c>
    </row>
    <row r="263" spans="1:15" x14ac:dyDescent="0.35">
      <c r="A263" t="str">
        <f>IF(ids!A262&lt;&gt;"",ids!A262,"")</f>
        <v>exoticBeamedPowerPropulsion</v>
      </c>
      <c r="B263">
        <f>VLOOKUP(Table1[[#This Row],[id]],Outline!$A$3:$C$300,2,FALSE)</f>
        <v>13</v>
      </c>
      <c r="C263">
        <f>VLOOKUP(Table1[[#This Row],[id]],Outline!$A$3:$C$300,3,FALSE)</f>
        <v>36</v>
      </c>
      <c r="F263" s="31"/>
      <c r="O26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exoticBeamedPowerPropulsion
    tier = 13
    title = #LOC_KTT_exoticBeamedPowerPropulsion_Title // 
    description = #LOC_KTT_exoticBeamedPowerPropulsion_Description // 
    cost = 4557
    hideEmpty = True
    nodeName = ktt_exoticBeamedPowerPropulsion
    anyToUnlock = False
    icon = KiwiTechTree/Icons/ktt_icon_exoticBeamedPowerPropulsion
    pos = -800,500,0
    scale = 0.6
}</v>
      </c>
    </row>
    <row r="264" spans="1:15" x14ac:dyDescent="0.35">
      <c r="A264" s="26" t="str">
        <f>IF(ids!A263&lt;&gt;"",ids!A263,"")</f>
        <v>solarTech</v>
      </c>
      <c r="B264">
        <f>VLOOKUP(Table1[[#This Row],[id]],Outline!$A$3:$C$300,2,FALSE)</f>
        <v>6</v>
      </c>
      <c r="C264">
        <f>VLOOKUP(Table1[[#This Row],[id]],Outline!$A$3:$C$300,3,FALSE)</f>
        <v>36</v>
      </c>
      <c r="D264" t="s">
        <v>520</v>
      </c>
      <c r="E264" s="34"/>
      <c r="F264" s="31"/>
      <c r="O26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solarTech
    tier = 6
    title = #LOC_KTT_solarTech_Title // Solar Tech
    description = #LOC_KTT_solarTech_Description // 
    cost = 200
    hideEmpty = True
    nodeName = ktt_solarTech
    anyToUnlock = False
    icon = KiwiTechTree/Icons/ktt_icon_solarTech
    pos = -2200,500,0
    scale = 0.6
}</v>
      </c>
    </row>
    <row r="265" spans="1:15" x14ac:dyDescent="0.35">
      <c r="A265" s="26" t="str">
        <f>IF(ids!A264&lt;&gt;"",ids!A264,"")</f>
        <v>avionics</v>
      </c>
      <c r="B265">
        <f>VLOOKUP(Table1[[#This Row],[id]],Outline!$A$3:$C$300,2,FALSE)</f>
        <v>4</v>
      </c>
      <c r="C265">
        <f>VLOOKUP(Table1[[#This Row],[id]],Outline!$A$3:$C$300,3,FALSE)</f>
        <v>34</v>
      </c>
      <c r="D265" t="s">
        <v>521</v>
      </c>
      <c r="E265" s="35" t="s">
        <v>541</v>
      </c>
      <c r="F265" s="31" t="s">
        <v>394</v>
      </c>
      <c r="H265" t="s">
        <v>502</v>
      </c>
      <c r="I265" t="s">
        <v>291</v>
      </c>
      <c r="J265" t="s">
        <v>290</v>
      </c>
      <c r="N265" t="s">
        <v>321</v>
      </c>
      <c r="O26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avionics
    tier = 4
    title = #LOC_KTT_avionics_Title // Avionics
    description = #LOC_KTT_avionics_Description // After 18,067 flights, Kerbals are starting to feel a bit tired of flying everything themselves.
    cost = 50
    hideEmpty = True
    nodeName = ktt_avionics
    anyToUnlock = False
    icon = KiwiTechTree/Icons/ktt_icon_avionics
    pos = -2600,600,0
    scale = 0.6
    Parent
    {
        parentID = primitiveProbes
        lineFrom = RIGHT
        lineTo = LEFT
    }
}</v>
      </c>
    </row>
    <row r="266" spans="1:15" x14ac:dyDescent="0.35">
      <c r="A266" s="26" t="str">
        <f>IF(ids!A265&lt;&gt;"",ids!A265,"")</f>
        <v>earlySolar</v>
      </c>
      <c r="B266">
        <f>VLOOKUP(Table1[[#This Row],[id]],Outline!$A$3:$C$300,2,FALSE)</f>
        <v>3</v>
      </c>
      <c r="C266">
        <f>VLOOKUP(Table1[[#This Row],[id]],Outline!$A$3:$C$300,3,FALSE)</f>
        <v>34</v>
      </c>
      <c r="D266" t="s">
        <v>532</v>
      </c>
      <c r="E266" s="35" t="s">
        <v>540</v>
      </c>
      <c r="F266" s="31" t="s">
        <v>394</v>
      </c>
      <c r="H266" t="s">
        <v>8</v>
      </c>
      <c r="I266" t="s">
        <v>291</v>
      </c>
      <c r="J266" t="s">
        <v>290</v>
      </c>
      <c r="N266" t="s">
        <v>321</v>
      </c>
      <c r="O26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earlySolar
    tier = 3
    title = #LOC_KTT_earlySolar_Title // Early Solar Panels
    description = #LOC_KTT_earlySolar_Description // We'll leave a light on for you.
    cost = 20
    hideEmpty = True
    nodeName = ktt_earlySolar
    anyToUnlock = False
    icon = KiwiTechTree/Icons/ktt_icon_earlySolar
    pos = -2800,600,0
    scale = 0.6
    Parent
    {
        parentID = engineering101
        lineFrom = RIGHT
        lineTo = LEFT
    }
}</v>
      </c>
    </row>
    <row r="267" spans="1:15" x14ac:dyDescent="0.35">
      <c r="A267" s="26" t="str">
        <f>IF(ids!A266&lt;&gt;"",ids!A266,"")</f>
        <v>advancedAvionics</v>
      </c>
      <c r="B267">
        <f>VLOOKUP(Table1[[#This Row],[id]],Outline!$A$3:$C$300,2,FALSE)</f>
        <v>6</v>
      </c>
      <c r="C267">
        <f>VLOOKUP(Table1[[#This Row],[id]],Outline!$A$3:$C$300,3,FALSE)</f>
        <v>34</v>
      </c>
      <c r="D267" t="s">
        <v>522</v>
      </c>
      <c r="E267" s="34"/>
      <c r="F267" s="31"/>
      <c r="O26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advancedAvionics
    tier = 6
    title = #LOC_KTT_advancedAvionics_Title // Advanced Avionics
    description = #LOC_KTT_advancedAvionics_Description // 
    cost = 200
    hideEmpty = True
    nodeName = ktt_advancedAvionics
    anyToUnlock = False
    icon = KiwiTechTree/Icons/ktt_icon_advancedAvionics
    pos = -2200,600,0
    scale = 0.6
}</v>
      </c>
    </row>
    <row r="268" spans="1:15" x14ac:dyDescent="0.35">
      <c r="A268" s="26" t="str">
        <f>IF(ids!A267&lt;&gt;"",ids!A267,"")</f>
        <v>landingFrames</v>
      </c>
      <c r="B268">
        <f>VLOOKUP(Table1[[#This Row],[id]],Outline!$A$3:$C$300,2,FALSE)</f>
        <v>7</v>
      </c>
      <c r="C268">
        <f>VLOOKUP(Table1[[#This Row],[id]],Outline!$A$3:$C$300,3,FALSE)</f>
        <v>26</v>
      </c>
      <c r="D268" t="s">
        <v>523</v>
      </c>
      <c r="E268" s="34"/>
      <c r="F268" s="31"/>
      <c r="O26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landingFrames
    tier = 7
    title = #LOC_KTT_landingFrames_Title // Landing Frames
    description = #LOC_KTT_landingFrames_Description // 
    cost = 400
    hideEmpty = True
    nodeName = ktt_landingFrames
    anyToUnlock = False
    icon = KiwiTechTree/Icons/ktt_icon_landingFrames
    pos = -2000,1000,0
    scale = 0.6
}</v>
      </c>
    </row>
    <row r="269" spans="1:15" x14ac:dyDescent="0.35">
      <c r="A269" s="26" t="str">
        <f>IF(ids!A268&lt;&gt;"",ids!A268,"")</f>
        <v>heavyDutyLandingFrames</v>
      </c>
      <c r="B269">
        <f>VLOOKUP(Table1[[#This Row],[id]],Outline!$A$3:$C$300,2,FALSE)</f>
        <v>8</v>
      </c>
      <c r="C269">
        <f>VLOOKUP(Table1[[#This Row],[id]],Outline!$A$3:$C$300,3,FALSE)</f>
        <v>26</v>
      </c>
      <c r="D269" t="s">
        <v>524</v>
      </c>
      <c r="E269" s="34"/>
      <c r="F269" s="31"/>
      <c r="O26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heavyDutyLandingFrames
    tier = 8
    title = #LOC_KTT_heavyDutyLandingFrames_Title // Heavy-Duty Landing Frames
    description = #LOC_KTT_heavyDutyLandingFrames_Description // 
    cost = 600
    hideEmpty = True
    nodeName = ktt_heavyDutyLandingFrames
    anyToUnlock = False
    icon = KiwiTechTree/Icons/ktt_icon_heavyDutyLandingFrames
    pos = -1800,1000,0
    scale = 0.6
}</v>
      </c>
    </row>
    <row r="270" spans="1:15" x14ac:dyDescent="0.35">
      <c r="A270" s="26" t="str">
        <f>IF(ids!A269&lt;&gt;"",ids!A269,"")</f>
        <v>antennaArrays</v>
      </c>
      <c r="B270">
        <f>VLOOKUP(Table1[[#This Row],[id]],Outline!$A$3:$C$300,2,FALSE)</f>
        <v>4</v>
      </c>
      <c r="C270">
        <f>VLOOKUP(Table1[[#This Row],[id]],Outline!$A$3:$C$300,3,FALSE)</f>
        <v>32</v>
      </c>
      <c r="D270" t="s">
        <v>525</v>
      </c>
      <c r="E270" s="35" t="s">
        <v>542</v>
      </c>
      <c r="F270" s="31" t="s">
        <v>394</v>
      </c>
      <c r="H270" t="s">
        <v>17</v>
      </c>
      <c r="I270" t="s">
        <v>291</v>
      </c>
      <c r="J270" t="s">
        <v>290</v>
      </c>
      <c r="K270" t="s">
        <v>502</v>
      </c>
      <c r="L270" t="s">
        <v>291</v>
      </c>
      <c r="M270" t="s">
        <v>290</v>
      </c>
      <c r="N270" t="s">
        <v>321</v>
      </c>
      <c r="O270" s="2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antennaArrays
    tier = 4
    title = #LOC_KTT_antennaArrays_Title // Antenna Arrays
    description = #LOC_KTT_antennaArrays_Description // Combining antennas so we can communicate farther!
    cost = 50
    hideEmpty = True
    nodeName = ktt_antennaArrays
    anyToUnlock = False
    icon = KiwiTechTree/Icons/ktt_icon_antennaArrays
    pos = -2600,700,0
    scale = 0.6
    Parent
    {
        parentID = science201
        lineFrom = RIGHT
        lineTo = LEFT
    }
    Parent
    {
        parentID = primitiveProbes
        lineFrom = RIGHT
        lineTo = LEFT
    }
}</v>
      </c>
    </row>
    <row r="271" spans="1:15" x14ac:dyDescent="0.35">
      <c r="A271" s="26" t="str">
        <f>IF(ids!A270&lt;&gt;"",ids!A270,"")</f>
        <v>parabolicAntennas</v>
      </c>
      <c r="B271">
        <f>VLOOKUP(Table1[[#This Row],[id]],Outline!$A$3:$C$300,2,FALSE)</f>
        <v>5</v>
      </c>
      <c r="C271">
        <f>VLOOKUP(Table1[[#This Row],[id]],Outline!$A$3:$C$300,3,FALSE)</f>
        <v>32</v>
      </c>
      <c r="D271" t="s">
        <v>526</v>
      </c>
      <c r="E271" s="34"/>
      <c r="F271" s="31"/>
      <c r="O27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parabolicAntennas
    tier = 5
    title = #LOC_KTT_parabolicAntennas_Title // Parabolic Antennas
    description = #LOC_KTT_parabolicAntennas_Description // 
    cost = 100
    hideEmpty = True
    nodeName = ktt_parabolicAntennas
    anyToUnlock = False
    icon = KiwiTechTree/Icons/ktt_icon_parabolicAntennas
    pos = -2400,700,0
    scale = 0.6
}</v>
      </c>
    </row>
    <row r="272" spans="1:15" x14ac:dyDescent="0.35">
      <c r="A272" s="26" t="str">
        <f>IF(ids!A271&lt;&gt;"",ids!A271,"")</f>
        <v>fairings</v>
      </c>
      <c r="B272">
        <f>VLOOKUP(Table1[[#This Row],[id]],Outline!$A$3:$C$300,2,FALSE)</f>
        <v>4</v>
      </c>
      <c r="C272">
        <f>VLOOKUP(Table1[[#This Row],[id]],Outline!$A$3:$C$300,3,FALSE)</f>
        <v>19</v>
      </c>
      <c r="D272" t="s">
        <v>510</v>
      </c>
      <c r="E272" s="35" t="s">
        <v>543</v>
      </c>
      <c r="F272" s="31" t="s">
        <v>394</v>
      </c>
      <c r="H272" t="s">
        <v>14</v>
      </c>
      <c r="I272" t="s">
        <v>291</v>
      </c>
      <c r="J272" t="s">
        <v>290</v>
      </c>
      <c r="N272" t="s">
        <v>321</v>
      </c>
      <c r="O27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fairings
    tier = 4
    title = #LOC_KTT_fairings_Title // Fairings
    description = #LOC_KTT_fairings_Description // A lot of electronics and probes do not really like being exposed to the high temperatures present during a launch.  Use these to cover them up.
    cost = 50
    hideEmpty = True
    nodeName = ktt_fairings
    anyToUnlock = False
    icon = KiwiTechTree/Icons/ktt_icon_fairings
    pos = -2600,1350,0
    scale = 0.6
    Parent
    {
        parentID = basicConstruction
        lineFrom = RIGHT
        lineTo = LEFT
    }
}</v>
      </c>
    </row>
    <row r="273" spans="1:15" x14ac:dyDescent="0.35">
      <c r="A273" s="26" t="str">
        <f>IF(ids!A272&lt;&gt;"",ids!A272,"")</f>
        <v>adapters</v>
      </c>
      <c r="B273">
        <f>VLOOKUP(Table1[[#This Row],[id]],Outline!$A$3:$C$300,2,FALSE)</f>
        <v>5</v>
      </c>
      <c r="C273">
        <f>VLOOKUP(Table1[[#This Row],[id]],Outline!$A$3:$C$300,3,FALSE)</f>
        <v>19</v>
      </c>
      <c r="D273" t="s">
        <v>527</v>
      </c>
      <c r="E273" s="35" t="s">
        <v>546</v>
      </c>
      <c r="F273" s="31" t="s">
        <v>394</v>
      </c>
      <c r="H273" t="s">
        <v>505</v>
      </c>
      <c r="I273" t="s">
        <v>291</v>
      </c>
      <c r="J273" t="s">
        <v>290</v>
      </c>
      <c r="N273" t="s">
        <v>321</v>
      </c>
      <c r="O27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adapters
    tier = 5
    title = #LOC_KTT_adapters_Title // Engine Adapters
    description = #LOC_KTT_adapters_Description // For cases where we want to stack thinner fuel tanks or probes on top of wider fuel tanks (and probes?)
    cost = 100
    hideEmpty = True
    nodeName = ktt_adapters
    anyToUnlock = False
    icon = KiwiTechTree/Icons/ktt_icon_adapters
    pos = -2400,1350,0
    scale = 0.6
    Parent
    {
        parentID = fairings
        lineFrom = RIGHT
        lineTo = LEFT
    }
}</v>
      </c>
    </row>
    <row r="274" spans="1:15" x14ac:dyDescent="0.35">
      <c r="A274" s="26" t="str">
        <f>IF(ids!A273&lt;&gt;"",ids!A273,"")</f>
        <v>noseCones</v>
      </c>
      <c r="B274">
        <f>VLOOKUP(Table1[[#This Row],[id]],Outline!$A$3:$C$300,2,FALSE)</f>
        <v>6</v>
      </c>
      <c r="C274">
        <f>VLOOKUP(Table1[[#This Row],[id]],Outline!$A$3:$C$300,3,FALSE)</f>
        <v>19</v>
      </c>
      <c r="D274" t="s">
        <v>528</v>
      </c>
      <c r="E274" s="35" t="s">
        <v>544</v>
      </c>
      <c r="F274" s="31" t="s">
        <v>394</v>
      </c>
      <c r="H274" t="s">
        <v>506</v>
      </c>
      <c r="I274" t="s">
        <v>291</v>
      </c>
      <c r="J274" t="s">
        <v>290</v>
      </c>
      <c r="N274" t="s">
        <v>321</v>
      </c>
      <c r="O27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noseCones
    tier = 6
    title = #LOC_KTT_noseCones_Title // Nose Cones
    description = #LOC_KTT_noseCones_Description // They say these help the aerodynamic profile of aircraft and launchers.  That is just a rumor.  Who is they?
    cost = 200
    hideEmpty = True
    nodeName = ktt_noseCones
    anyToUnlock = False
    icon = KiwiTechTree/Icons/ktt_icon_noseCones
    pos = -2200,1350,0
    scale = 0.6
    Parent
    {
        parentID = engineAdapters
        lineFrom = RIGHT
        lineTo = LEFT
    }
}</v>
      </c>
    </row>
    <row r="275" spans="1:15" x14ac:dyDescent="0.35">
      <c r="A275" s="26" t="str">
        <f>IF(ids!A274&lt;&gt;"",ids!A274,"")</f>
        <v>primitiveProbes</v>
      </c>
      <c r="B275">
        <f>VLOOKUP(Table1[[#This Row],[id]],Outline!$A$3:$C$300,2,FALSE)</f>
        <v>3</v>
      </c>
      <c r="C275">
        <f>VLOOKUP(Table1[[#This Row],[id]],Outline!$A$3:$C$300,3,FALSE)</f>
        <v>33</v>
      </c>
      <c r="D275" t="s">
        <v>519</v>
      </c>
      <c r="E275" s="35" t="s">
        <v>537</v>
      </c>
      <c r="F275" s="31" t="s">
        <v>394</v>
      </c>
      <c r="H275" t="s">
        <v>8</v>
      </c>
      <c r="I275" t="s">
        <v>291</v>
      </c>
      <c r="J275" t="s">
        <v>290</v>
      </c>
      <c r="N275" t="s">
        <v>321</v>
      </c>
      <c r="O27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RDNode:NEEDS[KiwiTechTree]
{
    id = primitiveProbes
    tier = 3
    title = #LOC_KTT_primitiveProbes_Title // Primitive Probes
    description = #LOC_KTT_primitiveProbes_Description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cost = 20
    hideEmpty = True
    nodeName = ktt_primitiveProbes
    anyToUnlock = False
    icon = KiwiTechTree/Icons/ktt_icon_primitiveProbes
    pos = -2800,650,0
    scale = 0.6
    Parent
    {
        parentID = engineering101
        lineFrom = RIGHT
        lineTo = LEFT
    }
}</v>
      </c>
    </row>
    <row r="276" spans="1:15" x14ac:dyDescent="0.35">
      <c r="A276" t="str">
        <f>IF(ids!A275&lt;&gt;"",ids!A275,"")</f>
        <v/>
      </c>
      <c r="B276">
        <f>VLOOKUP(Table1[[#This Row],[id]],Outline!$A$3:$C$300,2,FALSE)</f>
        <v>-2.5</v>
      </c>
      <c r="C276">
        <f>VLOOKUP(Table1[[#This Row],[id]],Outline!$A$3:$C$300,3,FALSE)</f>
        <v>0</v>
      </c>
      <c r="F276" s="31"/>
      <c r="O27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77" spans="1:15" x14ac:dyDescent="0.35">
      <c r="A277" t="str">
        <f>IF(ids!A276&lt;&gt;"",ids!A276,"")</f>
        <v/>
      </c>
      <c r="B277">
        <f>VLOOKUP(Table1[[#This Row],[id]],Outline!$A$3:$C$300,2,FALSE)</f>
        <v>-2.5</v>
      </c>
      <c r="C277">
        <f>VLOOKUP(Table1[[#This Row],[id]],Outline!$A$3:$C$300,3,FALSE)</f>
        <v>0</v>
      </c>
      <c r="F277" s="31"/>
      <c r="O27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78" spans="1:15" x14ac:dyDescent="0.35">
      <c r="A278" t="str">
        <f>IF(ids!A277&lt;&gt;"",ids!A277,"")</f>
        <v/>
      </c>
      <c r="B278">
        <f>VLOOKUP(Table1[[#This Row],[id]],Outline!$A$3:$C$300,2,FALSE)</f>
        <v>-2.5</v>
      </c>
      <c r="C278">
        <f>VLOOKUP(Table1[[#This Row],[id]],Outline!$A$3:$C$300,3,FALSE)</f>
        <v>0</v>
      </c>
      <c r="F278" s="31"/>
      <c r="O27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79" spans="1:15" x14ac:dyDescent="0.35">
      <c r="A279" t="str">
        <f>IF(ids!A278&lt;&gt;"",ids!A278,"")</f>
        <v/>
      </c>
      <c r="B279">
        <f>VLOOKUP(Table1[[#This Row],[id]],Outline!$A$3:$C$300,2,FALSE)</f>
        <v>-2.5</v>
      </c>
      <c r="C279">
        <f>VLOOKUP(Table1[[#This Row],[id]],Outline!$A$3:$C$300,3,FALSE)</f>
        <v>0</v>
      </c>
      <c r="F279" s="31"/>
      <c r="O27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80" spans="1:15" x14ac:dyDescent="0.35">
      <c r="A280" t="str">
        <f>IF(ids!A279&lt;&gt;"",ids!A279,"")</f>
        <v/>
      </c>
      <c r="B280">
        <f>VLOOKUP(Table1[[#This Row],[id]],Outline!$A$3:$C$300,2,FALSE)</f>
        <v>-2.5</v>
      </c>
      <c r="C280">
        <f>VLOOKUP(Table1[[#This Row],[id]],Outline!$A$3:$C$300,3,FALSE)</f>
        <v>0</v>
      </c>
      <c r="F280" s="31"/>
      <c r="O28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81" spans="1:15" x14ac:dyDescent="0.35">
      <c r="A281" t="str">
        <f>IF(ids!A280&lt;&gt;"",ids!A280,"")</f>
        <v/>
      </c>
      <c r="B281">
        <f>VLOOKUP(Table1[[#This Row],[id]],Outline!$A$3:$C$300,2,FALSE)</f>
        <v>-2.5</v>
      </c>
      <c r="C281">
        <f>VLOOKUP(Table1[[#This Row],[id]],Outline!$A$3:$C$300,3,FALSE)</f>
        <v>0</v>
      </c>
      <c r="F281" s="31"/>
      <c r="O28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82" spans="1:15" x14ac:dyDescent="0.35">
      <c r="A282" t="str">
        <f>IF(ids!A281&lt;&gt;"",ids!A281,"")</f>
        <v/>
      </c>
      <c r="B282">
        <f>VLOOKUP(Table1[[#This Row],[id]],Outline!$A$3:$C$300,2,FALSE)</f>
        <v>-2.5</v>
      </c>
      <c r="C282">
        <f>VLOOKUP(Table1[[#This Row],[id]],Outline!$A$3:$C$300,3,FALSE)</f>
        <v>0</v>
      </c>
      <c r="F282" s="31"/>
      <c r="O28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83" spans="1:15" x14ac:dyDescent="0.35">
      <c r="A283" t="str">
        <f>IF(ids!A282&lt;&gt;"",ids!A282,"")</f>
        <v/>
      </c>
      <c r="B283">
        <f>VLOOKUP(Table1[[#This Row],[id]],Outline!$A$3:$C$300,2,FALSE)</f>
        <v>-2.5</v>
      </c>
      <c r="C283">
        <f>VLOOKUP(Table1[[#This Row],[id]],Outline!$A$3:$C$300,3,FALSE)</f>
        <v>0</v>
      </c>
      <c r="F283" s="31"/>
      <c r="O28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84" spans="1:15" x14ac:dyDescent="0.35">
      <c r="A284" t="str">
        <f>IF(ids!A283&lt;&gt;"",ids!A283,"")</f>
        <v/>
      </c>
      <c r="B284">
        <f>VLOOKUP(Table1[[#This Row],[id]],Outline!$A$3:$C$300,2,FALSE)</f>
        <v>-2.5</v>
      </c>
      <c r="C284">
        <f>VLOOKUP(Table1[[#This Row],[id]],Outline!$A$3:$C$300,3,FALSE)</f>
        <v>0</v>
      </c>
      <c r="F284" s="31"/>
      <c r="O28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85" spans="1:15" x14ac:dyDescent="0.35">
      <c r="A285" t="str">
        <f>IF(ids!A284&lt;&gt;"",ids!A284,"")</f>
        <v/>
      </c>
      <c r="B285">
        <f>VLOOKUP(Table1[[#This Row],[id]],Outline!$A$3:$C$300,2,FALSE)</f>
        <v>-2.5</v>
      </c>
      <c r="C285">
        <f>VLOOKUP(Table1[[#This Row],[id]],Outline!$A$3:$C$300,3,FALSE)</f>
        <v>0</v>
      </c>
      <c r="F285" s="31"/>
      <c r="O28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86" spans="1:15" x14ac:dyDescent="0.35">
      <c r="A286" t="str">
        <f>IF(ids!A285&lt;&gt;"",ids!A285,"")</f>
        <v/>
      </c>
      <c r="B286">
        <f>VLOOKUP(Table1[[#This Row],[id]],Outline!$A$3:$C$300,2,FALSE)</f>
        <v>-2.5</v>
      </c>
      <c r="C286">
        <f>VLOOKUP(Table1[[#This Row],[id]],Outline!$A$3:$C$300,3,FALSE)</f>
        <v>0</v>
      </c>
      <c r="F286" s="31"/>
      <c r="O28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87" spans="1:15" x14ac:dyDescent="0.35">
      <c r="A287" t="str">
        <f>IF(ids!A286&lt;&gt;"",ids!A286,"")</f>
        <v/>
      </c>
      <c r="B287">
        <f>VLOOKUP(Table1[[#This Row],[id]],Outline!$A$3:$C$300,2,FALSE)</f>
        <v>-2.5</v>
      </c>
      <c r="C287">
        <f>VLOOKUP(Table1[[#This Row],[id]],Outline!$A$3:$C$300,3,FALSE)</f>
        <v>0</v>
      </c>
      <c r="F287" s="31"/>
      <c r="O28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88" spans="1:15" x14ac:dyDescent="0.35">
      <c r="A288" t="str">
        <f>IF(ids!A287&lt;&gt;"",ids!A287,"")</f>
        <v/>
      </c>
      <c r="B288">
        <f>VLOOKUP(Table1[[#This Row],[id]],Outline!$A$3:$C$300,2,FALSE)</f>
        <v>-2.5</v>
      </c>
      <c r="C288">
        <f>VLOOKUP(Table1[[#This Row],[id]],Outline!$A$3:$C$300,3,FALSE)</f>
        <v>0</v>
      </c>
      <c r="F288" s="31"/>
      <c r="O28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89" spans="1:15" x14ac:dyDescent="0.35">
      <c r="A289" t="str">
        <f>IF(ids!A288&lt;&gt;"",ids!A288,"")</f>
        <v/>
      </c>
      <c r="B289">
        <f>VLOOKUP(Table1[[#This Row],[id]],Outline!$A$3:$C$300,2,FALSE)</f>
        <v>-2.5</v>
      </c>
      <c r="C289">
        <f>VLOOKUP(Table1[[#This Row],[id]],Outline!$A$3:$C$300,3,FALSE)</f>
        <v>0</v>
      </c>
      <c r="F289" s="31"/>
      <c r="O28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90" spans="1:15" x14ac:dyDescent="0.35">
      <c r="A290" t="str">
        <f>IF(ids!A289&lt;&gt;"",ids!A289,"")</f>
        <v/>
      </c>
      <c r="B290">
        <f>VLOOKUP(Table1[[#This Row],[id]],Outline!$A$3:$C$300,2,FALSE)</f>
        <v>-2.5</v>
      </c>
      <c r="C290">
        <f>VLOOKUP(Table1[[#This Row],[id]],Outline!$A$3:$C$300,3,FALSE)</f>
        <v>0</v>
      </c>
      <c r="F290" s="31"/>
      <c r="O29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91" spans="1:15" x14ac:dyDescent="0.35">
      <c r="A291" t="str">
        <f>IF(ids!A290&lt;&gt;"",ids!A290,"")</f>
        <v/>
      </c>
      <c r="B291">
        <f>VLOOKUP(Table1[[#This Row],[id]],Outline!$A$3:$C$300,2,FALSE)</f>
        <v>-2.5</v>
      </c>
      <c r="C291">
        <f>VLOOKUP(Table1[[#This Row],[id]],Outline!$A$3:$C$300,3,FALSE)</f>
        <v>0</v>
      </c>
      <c r="F291" s="31"/>
      <c r="O291"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92" spans="1:15" x14ac:dyDescent="0.35">
      <c r="A292" t="str">
        <f>IF(ids!A291&lt;&gt;"",ids!A291,"")</f>
        <v/>
      </c>
      <c r="B292">
        <f>VLOOKUP(Table1[[#This Row],[id]],Outline!$A$3:$C$300,2,FALSE)</f>
        <v>-2.5</v>
      </c>
      <c r="C292">
        <f>VLOOKUP(Table1[[#This Row],[id]],Outline!$A$3:$C$300,3,FALSE)</f>
        <v>0</v>
      </c>
      <c r="F292" s="31"/>
      <c r="O292"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93" spans="1:15" x14ac:dyDescent="0.35">
      <c r="A293" t="str">
        <f>IF(ids!A292&lt;&gt;"",ids!A292,"")</f>
        <v/>
      </c>
      <c r="B293">
        <f>VLOOKUP(Table1[[#This Row],[id]],Outline!$A$3:$C$300,2,FALSE)</f>
        <v>-2.5</v>
      </c>
      <c r="C293">
        <f>VLOOKUP(Table1[[#This Row],[id]],Outline!$A$3:$C$300,3,FALSE)</f>
        <v>0</v>
      </c>
      <c r="F293" s="31"/>
      <c r="O293"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94" spans="1:15" x14ac:dyDescent="0.35">
      <c r="A294" t="str">
        <f>IF(ids!A293&lt;&gt;"",ids!A293,"")</f>
        <v/>
      </c>
      <c r="B294">
        <f>VLOOKUP(Table1[[#This Row],[id]],Outline!$A$3:$C$300,2,FALSE)</f>
        <v>-2.5</v>
      </c>
      <c r="C294">
        <f>VLOOKUP(Table1[[#This Row],[id]],Outline!$A$3:$C$300,3,FALSE)</f>
        <v>0</v>
      </c>
      <c r="F294" s="31"/>
      <c r="O294"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95" spans="1:15" x14ac:dyDescent="0.35">
      <c r="A295" t="str">
        <f>IF(ids!A294&lt;&gt;"",ids!A294,"")</f>
        <v/>
      </c>
      <c r="B295">
        <f>VLOOKUP(Table1[[#This Row],[id]],Outline!$A$3:$C$300,2,FALSE)</f>
        <v>-2.5</v>
      </c>
      <c r="C295">
        <f>VLOOKUP(Table1[[#This Row],[id]],Outline!$A$3:$C$300,3,FALSE)</f>
        <v>0</v>
      </c>
      <c r="F295" s="31"/>
      <c r="O295"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96" spans="1:15" x14ac:dyDescent="0.35">
      <c r="A296" t="str">
        <f>IF(ids!A295&lt;&gt;"",ids!A295,"")</f>
        <v/>
      </c>
      <c r="B296">
        <f>VLOOKUP(Table1[[#This Row],[id]],Outline!$A$3:$C$300,2,FALSE)</f>
        <v>-2.5</v>
      </c>
      <c r="C296">
        <f>VLOOKUP(Table1[[#This Row],[id]],Outline!$A$3:$C$300,3,FALSE)</f>
        <v>0</v>
      </c>
      <c r="F296" s="31"/>
      <c r="O296"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97" spans="1:15" x14ac:dyDescent="0.35">
      <c r="A297" t="str">
        <f>IF(ids!A296&lt;&gt;"",ids!A296,"")</f>
        <v/>
      </c>
      <c r="B297">
        <f>VLOOKUP(Table1[[#This Row],[id]],Outline!$A$3:$C$300,2,FALSE)</f>
        <v>-2.5</v>
      </c>
      <c r="C297">
        <f>VLOOKUP(Table1[[#This Row],[id]],Outline!$A$3:$C$300,3,FALSE)</f>
        <v>0</v>
      </c>
      <c r="F297" s="31"/>
      <c r="O297"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98" spans="1:15" x14ac:dyDescent="0.35">
      <c r="A298" t="str">
        <f>IF(ids!A297&lt;&gt;"",ids!A297,"")</f>
        <v/>
      </c>
      <c r="B298">
        <f>VLOOKUP(Table1[[#This Row],[id]],Outline!$A$3:$C$300,2,FALSE)</f>
        <v>-2.5</v>
      </c>
      <c r="C298">
        <f>VLOOKUP(Table1[[#This Row],[id]],Outline!$A$3:$C$300,3,FALSE)</f>
        <v>0</v>
      </c>
      <c r="F298" s="31"/>
      <c r="O298"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299" spans="1:15" x14ac:dyDescent="0.35">
      <c r="A299" t="str">
        <f>IF(ids!A298&lt;&gt;"",ids!A298,"")</f>
        <v/>
      </c>
      <c r="B299">
        <f>VLOOKUP(Table1[[#This Row],[id]],Outline!$A$3:$C$300,2,FALSE)</f>
        <v>-2.5</v>
      </c>
      <c r="C299">
        <f>VLOOKUP(Table1[[#This Row],[id]],Outline!$A$3:$C$300,3,FALSE)</f>
        <v>0</v>
      </c>
      <c r="F299" s="31"/>
      <c r="O299"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row r="300" spans="1:15" x14ac:dyDescent="0.35">
      <c r="A300" t="str">
        <f>IF(ids!A299&lt;&gt;"",ids!A299,"")</f>
        <v/>
      </c>
      <c r="B300">
        <f>VLOOKUP(Table1[[#This Row],[id]],Outline!$A$3:$C$300,2,FALSE)</f>
        <v>-2.5</v>
      </c>
      <c r="C300">
        <f>VLOOKUP(Table1[[#This Row],[id]],Outline!$A$3:$C$300,3,FALSE)</f>
        <v>0</v>
      </c>
      <c r="F300" s="31"/>
      <c r="O300" t="str">
        <f>_xlfn.CONCAT("RDNode:NEEDS[",Table1[[#This Row],[mod]],"]",CHAR(10),"{",CHAR(10),"    id = ",Table1[[#This Row],[id]],CHAR(10),"    tier = ",Table1[[#This Row],[tier]],CHAR(10),IF(LEFT(Table1[[#This Row],[title]],1)="#",_xlfn.CONCAT("    title = ",Table1[[#This Row],[title]]),_xlfn.CONCAT("    title = #LOC_KTT_",Table1[[#This Row],[id]],"_Title // ",Table1[[#This Row],[title]])),CHAR(10),IF(LEFT(Table1[[#This Row],[description]],1)="#",_xlfn.CONCAT("    description = ",Table1[[#This Row],[description]]),_xlfn.CONCAT("    description = #LOC_KTT_",Table1[[#This Row],[id]],"_Description // ",Table1[[#This Row],[description]])),CHAR(10),_xlfn.CONCAT("    cost = ",_xlfn.XLOOKUP(Table1[[#This Row],[tier]],CTTComparison!$B$3:$B$34,CTTComparison!$D$3:$D$34,0,0,1)),CHAR(10),"    hideEmpty = True",CHAR(10),"    nodeName = ktt_",Table1[[#This Row],[id]],CHAR(10),"    anyToUnlock = ",IF(Table1[[#This Row],[anyToUnlock]]="","False",PROPER(Table1[[#This Row],[anyToUnlock]])),CHAR(10),"    icon = ",IF(Table1[[#This Row],[icon]]="",_xlfn.CONCAT("KiwiTechTree/Icons/ktt_icon_",Table1[[#This Row],[id]]),Table1[[#This Row],[icon]]),CHAR(10),"    pos = ",_xlfn.XLOOKUP(Table1[[#This Row],[id]],Outline!$A$3:$A$300,Outline!$D$3:$D$300,999,0,1),",",_xlfn.XLOOKUP(Table1[[#This Row],[id]],Outline!$A$3:$A$300,Outline!$E$3:$E$300,999,0,1),",0",CHAR(10),"    scale = 0.6",IF(Table1[[#This Row],[id_0]]&lt;&gt;"",_xlfn.CONCAT(CHAR(10),"    Parent",CHAR(10),"    {",CHAR(10),"        parentID = ",Table1[[#This Row],[id_0]],CHAR(10),"        lineFrom = ",Table1[[#This Row],[lineFrom_0]],CHAR(10),"        lineTo = ",Table1[[#This Row],[lineTo_0]],CHAR(10),"    }"),""),IF(Table1[[#This Row],[id_1]]&lt;&gt;"",_xlfn.CONCAT(CHAR(10),"    Parent",CHAR(10),"    {",CHAR(10),"        parentID = ",Table1[[#This Row],[id_1]],CHAR(10),"        lineFrom = ",Table1[[#This Row],[lineFrom_1]],CHAR(10),"        lineTo = ",Table1[[#This Row],[lineTo_1]],CHAR(10),"    }"),""),CHAR(10),"}")</f>
        <v>RDNode:NEEDS[]
{
    id = 
    tier = -2.5
    title = #LOC_KTT__Title // 
    description = #LOC_KTT__Description // 
    cost = 0
    hideEmpty = True
    nodeName = ktt_
    anyToUnlock = False
    icon = KiwiTechTree/Icons/ktt_icon_
    pos = -3900,2300,0
    scale = 0.6
}</v>
      </c>
    </row>
  </sheetData>
  <mergeCells count="3">
    <mergeCell ref="H1:J1"/>
    <mergeCell ref="K1:M1"/>
    <mergeCell ref="B1:C1"/>
  </mergeCells>
  <phoneticPr fontId="4" type="noConversion"/>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disablePrompts="1" count="4">
        <x14:dataValidation type="list" allowBlank="1" showInputMessage="1" showErrorMessage="1" xr:uid="{C13E8F79-DE22-4357-B6F5-EC523D78ECD3}">
          <x14:formula1>
            <xm:f>_xlfn.ANCHORARRAY(ids!$B$2)</xm:f>
          </x14:formula1>
          <xm:sqref>K3:K300</xm:sqref>
        </x14:dataValidation>
        <x14:dataValidation type="list" allowBlank="1" showInputMessage="1" showErrorMessage="1" xr:uid="{E3E59A34-F520-4485-8C29-24069C2A7CCD}">
          <x14:formula1>
            <xm:f>ids!$E$2:$E$5</xm:f>
          </x14:formula1>
          <xm:sqref>L3:M300 I3:J300</xm:sqref>
        </x14:dataValidation>
        <x14:dataValidation type="list" allowBlank="1" showInputMessage="1" xr:uid="{4FFC668E-6115-42F5-AB6B-318FAEBC35C2}">
          <x14:formula1>
            <xm:f>ids!$G$2:$G$3</xm:f>
          </x14:formula1>
          <xm:sqref>F3:F300</xm:sqref>
        </x14:dataValidation>
        <x14:dataValidation type="list" errorStyle="warning" allowBlank="1" showInputMessage="1" showErrorMessage="1" xr:uid="{F6848C32-40B8-492E-B8CE-14D9E47E87B2}">
          <x14:formula1>
            <xm:f>_xlfn.ANCHORARRAY(ids!$B$2)</xm:f>
          </x14:formula1>
          <xm:sqref>H3:H300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95B26-4C44-4FC2-AEB5-8937518809CD}">
  <dimension ref="A1:J274"/>
  <sheetViews>
    <sheetView workbookViewId="0">
      <selection activeCell="H16" sqref="H16"/>
    </sheetView>
  </sheetViews>
  <sheetFormatPr defaultRowHeight="14.5" x14ac:dyDescent="0.35"/>
  <cols>
    <col min="1" max="1" width="33.36328125" bestFit="1" customWidth="1"/>
    <col min="2" max="2" width="30.7265625" customWidth="1"/>
  </cols>
  <sheetData>
    <row r="1" spans="1:7" x14ac:dyDescent="0.35">
      <c r="A1" t="s">
        <v>277</v>
      </c>
      <c r="B1" t="s">
        <v>283</v>
      </c>
      <c r="E1" t="s">
        <v>294</v>
      </c>
      <c r="G1" t="s">
        <v>392</v>
      </c>
    </row>
    <row r="2" spans="1:7" x14ac:dyDescent="0.35">
      <c r="A2" t="s">
        <v>2</v>
      </c>
      <c r="B2" t="str" cm="1">
        <f t="array" ref="B2:B274">_xlfn._xlws.FILTER(tableID[id],ISNUMBER(SEARCH(Setup!B1,tableID[id])),"Not Found")</f>
        <v>deprecated</v>
      </c>
      <c r="E2" t="s">
        <v>290</v>
      </c>
      <c r="G2" s="32" t="s">
        <v>393</v>
      </c>
    </row>
    <row r="3" spans="1:7" x14ac:dyDescent="0.35">
      <c r="A3" t="s">
        <v>263</v>
      </c>
      <c r="B3" t="str">
        <v>generalLaunchPad</v>
      </c>
      <c r="E3" t="s">
        <v>291</v>
      </c>
      <c r="G3" s="32" t="s">
        <v>394</v>
      </c>
    </row>
    <row r="4" spans="1:7" x14ac:dyDescent="0.35">
      <c r="A4" t="s">
        <v>264</v>
      </c>
      <c r="B4" t="str">
        <v>launchPlates</v>
      </c>
      <c r="E4" t="s">
        <v>292</v>
      </c>
    </row>
    <row r="5" spans="1:7" x14ac:dyDescent="0.35">
      <c r="A5" t="s">
        <v>265</v>
      </c>
      <c r="B5" t="str">
        <v>launchStands</v>
      </c>
      <c r="E5" t="s">
        <v>293</v>
      </c>
    </row>
    <row r="6" spans="1:7" x14ac:dyDescent="0.35">
      <c r="A6" t="s">
        <v>266</v>
      </c>
      <c r="B6" t="str">
        <v>soyuzLaunchBase</v>
      </c>
    </row>
    <row r="7" spans="1:7" x14ac:dyDescent="0.35">
      <c r="A7" t="s">
        <v>267</v>
      </c>
      <c r="B7" t="str">
        <v>saturnLaunchPad</v>
      </c>
    </row>
    <row r="8" spans="1:7" x14ac:dyDescent="0.35">
      <c r="A8" t="s">
        <v>268</v>
      </c>
      <c r="B8" t="str">
        <v>shuttleLaunchPad</v>
      </c>
    </row>
    <row r="9" spans="1:7" x14ac:dyDescent="0.35">
      <c r="A9" t="s">
        <v>269</v>
      </c>
      <c r="B9" t="str">
        <v>basicLaunchStands</v>
      </c>
    </row>
    <row r="10" spans="1:7" x14ac:dyDescent="0.35">
      <c r="A10" t="s">
        <v>0</v>
      </c>
      <c r="B10" t="str">
        <v>start</v>
      </c>
    </row>
    <row r="11" spans="1:7" x14ac:dyDescent="0.35">
      <c r="A11" t="s">
        <v>3</v>
      </c>
      <c r="B11" t="str">
        <v>otherParts</v>
      </c>
    </row>
    <row r="12" spans="1:7" x14ac:dyDescent="0.35">
      <c r="A12" t="s">
        <v>1</v>
      </c>
      <c r="B12" t="str">
        <v>groundVehicles</v>
      </c>
    </row>
    <row r="13" spans="1:7" x14ac:dyDescent="0.35">
      <c r="A13" t="s">
        <v>6</v>
      </c>
      <c r="B13" t="str">
        <v>soundingRockets</v>
      </c>
    </row>
    <row r="14" spans="1:7" x14ac:dyDescent="0.35">
      <c r="A14" t="s">
        <v>126</v>
      </c>
      <c r="B14" t="str">
        <v>earlyConstruction</v>
      </c>
    </row>
    <row r="15" spans="1:7" x14ac:dyDescent="0.35">
      <c r="A15" t="s">
        <v>125</v>
      </c>
      <c r="B15" t="str">
        <v>firstFlight</v>
      </c>
    </row>
    <row r="16" spans="1:7" x14ac:dyDescent="0.35">
      <c r="A16" t="s">
        <v>131</v>
      </c>
      <c r="B16" t="str">
        <v>algebra</v>
      </c>
    </row>
    <row r="17" spans="1:2" x14ac:dyDescent="0.35">
      <c r="A17" t="s">
        <v>119</v>
      </c>
      <c r="B17" t="str">
        <v>basicHypergolicRocketry</v>
      </c>
    </row>
    <row r="18" spans="1:2" x14ac:dyDescent="0.35">
      <c r="A18" t="s">
        <v>273</v>
      </c>
      <c r="B18" t="str">
        <v>primitiveFlightControl</v>
      </c>
    </row>
    <row r="19" spans="1:2" x14ac:dyDescent="0.35">
      <c r="A19" t="s">
        <v>118</v>
      </c>
      <c r="B19" t="str">
        <v>primitiveBoosters</v>
      </c>
    </row>
    <row r="20" spans="1:2" x14ac:dyDescent="0.35">
      <c r="A20" t="s">
        <v>5</v>
      </c>
      <c r="B20" t="str">
        <v>basicCryoRocketry</v>
      </c>
    </row>
    <row r="21" spans="1:2" x14ac:dyDescent="0.35">
      <c r="A21" t="s">
        <v>4</v>
      </c>
      <c r="B21" t="str">
        <v>basicRocketry</v>
      </c>
    </row>
    <row r="22" spans="1:2" x14ac:dyDescent="0.35">
      <c r="A22" t="s">
        <v>222</v>
      </c>
      <c r="B22" t="str">
        <v>primitiveFuelSystems</v>
      </c>
    </row>
    <row r="23" spans="1:2" x14ac:dyDescent="0.35">
      <c r="A23" t="s">
        <v>128</v>
      </c>
      <c r="B23" t="str">
        <v>testPilots</v>
      </c>
    </row>
    <row r="24" spans="1:2" x14ac:dyDescent="0.35">
      <c r="A24" t="s">
        <v>7</v>
      </c>
      <c r="B24" t="str">
        <v>earlyFlight</v>
      </c>
    </row>
    <row r="25" spans="1:2" x14ac:dyDescent="0.35">
      <c r="A25" t="s">
        <v>8</v>
      </c>
      <c r="B25" t="str">
        <v>engineering101</v>
      </c>
    </row>
    <row r="26" spans="1:2" x14ac:dyDescent="0.35">
      <c r="A26" t="s">
        <v>120</v>
      </c>
      <c r="B26" t="str">
        <v>generalHypergolicRocketry</v>
      </c>
    </row>
    <row r="27" spans="1:2" x14ac:dyDescent="0.35">
      <c r="A27" t="s">
        <v>9</v>
      </c>
      <c r="B27" t="str">
        <v>basicFlightControl</v>
      </c>
    </row>
    <row r="28" spans="1:2" x14ac:dyDescent="0.35">
      <c r="A28" t="s">
        <v>10</v>
      </c>
      <c r="B28" t="str">
        <v>tinyBoosters</v>
      </c>
    </row>
    <row r="29" spans="1:2" x14ac:dyDescent="0.35">
      <c r="A29" t="s">
        <v>11</v>
      </c>
      <c r="B29" t="str">
        <v>generalCryoRocketry</v>
      </c>
    </row>
    <row r="30" spans="1:2" x14ac:dyDescent="0.35">
      <c r="A30" t="s">
        <v>12</v>
      </c>
      <c r="B30" t="str">
        <v>generalRocketry</v>
      </c>
    </row>
    <row r="31" spans="1:2" x14ac:dyDescent="0.35">
      <c r="A31" t="s">
        <v>13</v>
      </c>
      <c r="B31" t="str">
        <v>earlyFuelSystems</v>
      </c>
    </row>
    <row r="32" spans="1:2" x14ac:dyDescent="0.35">
      <c r="A32" t="s">
        <v>14</v>
      </c>
      <c r="B32" t="str">
        <v>basicConstruction</v>
      </c>
    </row>
    <row r="33" spans="1:2" x14ac:dyDescent="0.35">
      <c r="A33" t="s">
        <v>127</v>
      </c>
      <c r="B33" t="str">
        <v>nonCommericalFlight</v>
      </c>
    </row>
    <row r="34" spans="1:2" x14ac:dyDescent="0.35">
      <c r="A34" t="s">
        <v>15</v>
      </c>
      <c r="B34" t="str">
        <v>stability</v>
      </c>
    </row>
    <row r="35" spans="1:2" x14ac:dyDescent="0.35">
      <c r="A35" t="s">
        <v>16</v>
      </c>
      <c r="B35" t="str">
        <v>survivability</v>
      </c>
    </row>
    <row r="36" spans="1:2" x14ac:dyDescent="0.35">
      <c r="A36" t="s">
        <v>17</v>
      </c>
      <c r="B36" t="str">
        <v>science201</v>
      </c>
    </row>
    <row r="37" spans="1:2" x14ac:dyDescent="0.35">
      <c r="A37" t="s">
        <v>18</v>
      </c>
      <c r="B37" t="str">
        <v>serviceModules</v>
      </c>
    </row>
    <row r="38" spans="1:2" x14ac:dyDescent="0.35">
      <c r="A38" t="s">
        <v>19</v>
      </c>
      <c r="B38" t="str">
        <v>flightControl</v>
      </c>
    </row>
    <row r="39" spans="1:2" x14ac:dyDescent="0.35">
      <c r="A39" t="s">
        <v>20</v>
      </c>
      <c r="B39" t="str">
        <v>smallBoosters</v>
      </c>
    </row>
    <row r="40" spans="1:2" x14ac:dyDescent="0.35">
      <c r="A40" t="s">
        <v>21</v>
      </c>
      <c r="B40" t="str">
        <v>advancedCryoRocketry</v>
      </c>
    </row>
    <row r="41" spans="1:2" x14ac:dyDescent="0.35">
      <c r="A41" t="s">
        <v>22</v>
      </c>
      <c r="B41" t="str">
        <v>advRocketry</v>
      </c>
    </row>
    <row r="42" spans="1:2" x14ac:dyDescent="0.35">
      <c r="A42" t="s">
        <v>23</v>
      </c>
      <c r="B42" t="str">
        <v>basicFuelSystems</v>
      </c>
    </row>
    <row r="43" spans="1:2" x14ac:dyDescent="0.35">
      <c r="A43" t="s">
        <v>24</v>
      </c>
      <c r="B43" t="str">
        <v>fuelLines</v>
      </c>
    </row>
    <row r="44" spans="1:2" x14ac:dyDescent="0.35">
      <c r="A44" t="s">
        <v>25</v>
      </c>
      <c r="B44" t="str">
        <v>decoupling</v>
      </c>
    </row>
    <row r="45" spans="1:2" x14ac:dyDescent="0.35">
      <c r="A45" t="s">
        <v>26</v>
      </c>
      <c r="B45" t="str">
        <v>generalConstruction</v>
      </c>
    </row>
    <row r="46" spans="1:2" x14ac:dyDescent="0.35">
      <c r="A46" t="s">
        <v>129</v>
      </c>
      <c r="B46" t="str">
        <v>airLaunch</v>
      </c>
    </row>
    <row r="47" spans="1:2" x14ac:dyDescent="0.35">
      <c r="A47" t="s">
        <v>28</v>
      </c>
      <c r="B47" t="str">
        <v>aviation</v>
      </c>
    </row>
    <row r="48" spans="1:2" x14ac:dyDescent="0.35">
      <c r="A48" t="s">
        <v>130</v>
      </c>
      <c r="B48" t="str">
        <v>basicLanding</v>
      </c>
    </row>
    <row r="49" spans="1:2" x14ac:dyDescent="0.35">
      <c r="A49" t="s">
        <v>29</v>
      </c>
      <c r="B49" t="str">
        <v>enhancedSurvivability</v>
      </c>
    </row>
    <row r="50" spans="1:2" x14ac:dyDescent="0.35">
      <c r="A50" t="s">
        <v>31</v>
      </c>
      <c r="B50" t="str">
        <v>basicScience</v>
      </c>
    </row>
    <row r="51" spans="1:2" x14ac:dyDescent="0.35">
      <c r="A51" t="s">
        <v>150</v>
      </c>
      <c r="B51" t="str">
        <v>groundScience</v>
      </c>
    </row>
    <row r="52" spans="1:2" x14ac:dyDescent="0.35">
      <c r="A52" t="s">
        <v>55</v>
      </c>
      <c r="B52" t="str">
        <v>basicProbes</v>
      </c>
    </row>
    <row r="53" spans="1:2" x14ac:dyDescent="0.35">
      <c r="A53" t="s">
        <v>32</v>
      </c>
      <c r="B53" t="str">
        <v>batteryTech</v>
      </c>
    </row>
    <row r="54" spans="1:2" x14ac:dyDescent="0.35">
      <c r="A54" t="s">
        <v>122</v>
      </c>
      <c r="B54" t="str">
        <v>heavyHypergolicRocketry</v>
      </c>
    </row>
    <row r="55" spans="1:2" x14ac:dyDescent="0.35">
      <c r="A55" t="s">
        <v>27</v>
      </c>
      <c r="B55" t="str">
        <v>proceduralWings</v>
      </c>
    </row>
    <row r="56" spans="1:2" x14ac:dyDescent="0.35">
      <c r="A56" t="s">
        <v>30</v>
      </c>
      <c r="B56" t="str">
        <v>basicReentryModule</v>
      </c>
    </row>
    <row r="57" spans="1:2" x14ac:dyDescent="0.35">
      <c r="A57" t="s">
        <v>33</v>
      </c>
      <c r="B57" t="str">
        <v>advFlightControl</v>
      </c>
    </row>
    <row r="58" spans="1:2" x14ac:dyDescent="0.35">
      <c r="A58" t="s">
        <v>34</v>
      </c>
      <c r="B58" t="str">
        <v>propulsionSystems</v>
      </c>
    </row>
    <row r="59" spans="1:2" x14ac:dyDescent="0.35">
      <c r="A59" t="s">
        <v>35</v>
      </c>
      <c r="B59" t="str">
        <v>mediumBoosters</v>
      </c>
    </row>
    <row r="60" spans="1:2" x14ac:dyDescent="0.35">
      <c r="A60" t="s">
        <v>36</v>
      </c>
      <c r="B60" t="str">
        <v>heavyCryoRocketry</v>
      </c>
    </row>
    <row r="61" spans="1:2" x14ac:dyDescent="0.35">
      <c r="A61" t="s">
        <v>37</v>
      </c>
      <c r="B61" t="str">
        <v>heavyRocketry</v>
      </c>
    </row>
    <row r="62" spans="1:2" x14ac:dyDescent="0.35">
      <c r="A62" t="s">
        <v>38</v>
      </c>
      <c r="B62" t="str">
        <v>fuelSystems</v>
      </c>
    </row>
    <row r="63" spans="1:2" x14ac:dyDescent="0.35">
      <c r="A63" t="s">
        <v>39</v>
      </c>
      <c r="B63" t="str">
        <v>flexibleFuelSolutions</v>
      </c>
    </row>
    <row r="64" spans="1:2" x14ac:dyDescent="0.35">
      <c r="A64" t="s">
        <v>40</v>
      </c>
      <c r="B64" t="str">
        <v>docking</v>
      </c>
    </row>
    <row r="65" spans="1:2" x14ac:dyDescent="0.35">
      <c r="A65" t="s">
        <v>41</v>
      </c>
      <c r="B65" t="str">
        <v>advConstruction</v>
      </c>
    </row>
    <row r="66" spans="1:2" x14ac:dyDescent="0.35">
      <c r="A66" t="s">
        <v>42</v>
      </c>
      <c r="B66" t="str">
        <v>earlyActuators</v>
      </c>
    </row>
    <row r="67" spans="1:2" x14ac:dyDescent="0.35">
      <c r="A67" t="s">
        <v>43</v>
      </c>
      <c r="B67" t="str">
        <v>streamlinedFlight</v>
      </c>
    </row>
    <row r="68" spans="1:2" x14ac:dyDescent="0.35">
      <c r="A68" t="s">
        <v>44</v>
      </c>
      <c r="B68" t="str">
        <v>aerodynamicSystems</v>
      </c>
    </row>
    <row r="69" spans="1:2" x14ac:dyDescent="0.35">
      <c r="A69" t="s">
        <v>46</v>
      </c>
      <c r="B69" t="str">
        <v>subsonicFlight</v>
      </c>
    </row>
    <row r="70" spans="1:2" x14ac:dyDescent="0.35">
      <c r="A70" t="s">
        <v>45</v>
      </c>
      <c r="B70" t="str">
        <v>landing</v>
      </c>
    </row>
    <row r="71" spans="1:2" x14ac:dyDescent="0.35">
      <c r="A71" t="s">
        <v>50</v>
      </c>
      <c r="B71" t="str">
        <v>spaceExploration</v>
      </c>
    </row>
    <row r="72" spans="1:2" x14ac:dyDescent="0.35">
      <c r="A72" t="s">
        <v>47</v>
      </c>
      <c r="B72" t="str">
        <v>simpleCommandModules</v>
      </c>
    </row>
    <row r="73" spans="1:2" x14ac:dyDescent="0.35">
      <c r="A73" t="s">
        <v>51</v>
      </c>
      <c r="B73" t="str">
        <v>appliedScience</v>
      </c>
    </row>
    <row r="74" spans="1:2" x14ac:dyDescent="0.35">
      <c r="A74" t="s">
        <v>53</v>
      </c>
      <c r="B74" t="str">
        <v>miniaturization</v>
      </c>
    </row>
    <row r="75" spans="1:2" x14ac:dyDescent="0.35">
      <c r="A75" t="s">
        <v>52</v>
      </c>
      <c r="B75" t="str">
        <v>earlyProbes</v>
      </c>
    </row>
    <row r="76" spans="1:2" x14ac:dyDescent="0.35">
      <c r="A76" t="s">
        <v>54</v>
      </c>
      <c r="B76" t="str">
        <v>electrics</v>
      </c>
    </row>
    <row r="77" spans="1:2" x14ac:dyDescent="0.35">
      <c r="A77" t="s">
        <v>56</v>
      </c>
      <c r="B77" t="str">
        <v>recycling</v>
      </c>
    </row>
    <row r="78" spans="1:2" x14ac:dyDescent="0.35">
      <c r="A78" t="s">
        <v>57</v>
      </c>
      <c r="B78" t="str">
        <v>storageTech</v>
      </c>
    </row>
    <row r="79" spans="1:2" x14ac:dyDescent="0.35">
      <c r="A79" t="s">
        <v>123</v>
      </c>
      <c r="B79" t="str">
        <v>heavierHypergolicRocketry</v>
      </c>
    </row>
    <row r="80" spans="1:2" x14ac:dyDescent="0.35">
      <c r="A80" t="s">
        <v>48</v>
      </c>
      <c r="B80" t="str">
        <v>simpleCommandModulesExtensions</v>
      </c>
    </row>
    <row r="81" spans="1:2" x14ac:dyDescent="0.35">
      <c r="A81" t="s">
        <v>49</v>
      </c>
      <c r="B81" t="str">
        <v>reentryModule</v>
      </c>
    </row>
    <row r="82" spans="1:2" x14ac:dyDescent="0.35">
      <c r="A82" t="s">
        <v>58</v>
      </c>
      <c r="B82" t="str">
        <v>specializedControl</v>
      </c>
    </row>
    <row r="83" spans="1:2" x14ac:dyDescent="0.35">
      <c r="A83" t="s">
        <v>59</v>
      </c>
      <c r="B83" t="str">
        <v>precisionPropulsion</v>
      </c>
    </row>
    <row r="84" spans="1:2" x14ac:dyDescent="0.35">
      <c r="A84" t="s">
        <v>60</v>
      </c>
      <c r="B84" t="str">
        <v>largeBoosters</v>
      </c>
    </row>
    <row r="85" spans="1:2" x14ac:dyDescent="0.35">
      <c r="A85" t="s">
        <v>61</v>
      </c>
      <c r="B85" t="str">
        <v>heavierCryoRocketry</v>
      </c>
    </row>
    <row r="86" spans="1:2" x14ac:dyDescent="0.35">
      <c r="A86" t="s">
        <v>62</v>
      </c>
      <c r="B86" t="str">
        <v>heavierRocketry</v>
      </c>
    </row>
    <row r="87" spans="1:2" x14ac:dyDescent="0.35">
      <c r="A87" t="s">
        <v>63</v>
      </c>
      <c r="B87" t="str">
        <v>advFuelSystems</v>
      </c>
    </row>
    <row r="88" spans="1:2" x14ac:dyDescent="0.35">
      <c r="A88" t="s">
        <v>64</v>
      </c>
      <c r="B88" t="str">
        <v>advancedFlexibleFuelSystems</v>
      </c>
    </row>
    <row r="89" spans="1:2" x14ac:dyDescent="0.35">
      <c r="A89" t="s">
        <v>65</v>
      </c>
      <c r="B89" t="str">
        <v>advancedDecoupling</v>
      </c>
    </row>
    <row r="90" spans="1:2" x14ac:dyDescent="0.35">
      <c r="A90" t="s">
        <v>66</v>
      </c>
      <c r="B90" t="str">
        <v>specializedConstruction</v>
      </c>
    </row>
    <row r="91" spans="1:2" x14ac:dyDescent="0.35">
      <c r="A91" t="s">
        <v>67</v>
      </c>
      <c r="B91" t="str">
        <v>actuators</v>
      </c>
    </row>
    <row r="92" spans="1:2" x14ac:dyDescent="0.35">
      <c r="A92" t="s">
        <v>68</v>
      </c>
      <c r="B92" t="str">
        <v>supersonicFlight</v>
      </c>
    </row>
    <row r="93" spans="1:2" x14ac:dyDescent="0.35">
      <c r="A93" t="s">
        <v>69</v>
      </c>
      <c r="B93" t="str">
        <v>advAerodynamics</v>
      </c>
    </row>
    <row r="94" spans="1:2" x14ac:dyDescent="0.35">
      <c r="A94" t="s">
        <v>70</v>
      </c>
      <c r="B94" t="str">
        <v>efficientFlightSystems</v>
      </c>
    </row>
    <row r="95" spans="1:2" x14ac:dyDescent="0.35">
      <c r="A95" t="s">
        <v>71</v>
      </c>
      <c r="B95" t="str">
        <v>fieldScience</v>
      </c>
    </row>
    <row r="96" spans="1:2" x14ac:dyDescent="0.35">
      <c r="A96" t="s">
        <v>75</v>
      </c>
      <c r="B96" t="str">
        <v>advExploration</v>
      </c>
    </row>
    <row r="97" spans="1:2" x14ac:dyDescent="0.35">
      <c r="A97" t="s">
        <v>72</v>
      </c>
      <c r="B97" t="str">
        <v>commandModules</v>
      </c>
    </row>
    <row r="98" spans="1:2" x14ac:dyDescent="0.35">
      <c r="A98" t="s">
        <v>76</v>
      </c>
      <c r="B98" t="str">
        <v>exactScience</v>
      </c>
    </row>
    <row r="99" spans="1:2" x14ac:dyDescent="0.35">
      <c r="A99" t="s">
        <v>78</v>
      </c>
      <c r="B99" t="str">
        <v>precisionEngineering</v>
      </c>
    </row>
    <row r="100" spans="1:2" x14ac:dyDescent="0.35">
      <c r="A100" t="s">
        <v>154</v>
      </c>
      <c r="B100" t="str">
        <v>lowGainCommunications</v>
      </c>
    </row>
    <row r="101" spans="1:2" x14ac:dyDescent="0.35">
      <c r="A101" t="s">
        <v>77</v>
      </c>
      <c r="B101" t="str">
        <v>communicationSatellites</v>
      </c>
    </row>
    <row r="102" spans="1:2" x14ac:dyDescent="0.35">
      <c r="A102" t="s">
        <v>79</v>
      </c>
      <c r="B102" t="str">
        <v>advElectrics</v>
      </c>
    </row>
    <row r="103" spans="1:2" x14ac:dyDescent="0.35">
      <c r="A103" t="s">
        <v>106</v>
      </c>
      <c r="B103" t="str">
        <v>heatManagementSystems</v>
      </c>
    </row>
    <row r="104" spans="1:2" x14ac:dyDescent="0.35">
      <c r="A104" t="s">
        <v>80</v>
      </c>
      <c r="B104" t="str">
        <v>hydroponics</v>
      </c>
    </row>
    <row r="105" spans="1:2" x14ac:dyDescent="0.35">
      <c r="A105" t="s">
        <v>81</v>
      </c>
      <c r="B105" t="str">
        <v>earlyLogistics</v>
      </c>
    </row>
    <row r="106" spans="1:2" x14ac:dyDescent="0.35">
      <c r="A106" t="s">
        <v>124</v>
      </c>
      <c r="B106" t="str">
        <v>evenHeavierHypergolicRocketry</v>
      </c>
    </row>
    <row r="107" spans="1:2" x14ac:dyDescent="0.35">
      <c r="A107" t="s">
        <v>73</v>
      </c>
      <c r="B107" t="str">
        <v>commandModulesExtensions</v>
      </c>
    </row>
    <row r="108" spans="1:2" x14ac:dyDescent="0.35">
      <c r="A108" t="s">
        <v>74</v>
      </c>
      <c r="B108" t="str">
        <v>advancedReentryModule</v>
      </c>
    </row>
    <row r="109" spans="1:2" x14ac:dyDescent="0.35">
      <c r="A109" t="s">
        <v>82</v>
      </c>
      <c r="B109" t="str">
        <v>nuclearPower</v>
      </c>
    </row>
    <row r="110" spans="1:2" x14ac:dyDescent="0.35">
      <c r="A110" t="s">
        <v>83</v>
      </c>
      <c r="B110" t="str">
        <v>nuclearPropulsion</v>
      </c>
    </row>
    <row r="111" spans="1:2" x14ac:dyDescent="0.35">
      <c r="A111" t="s">
        <v>84</v>
      </c>
      <c r="B111" t="str">
        <v>experimentalControl</v>
      </c>
    </row>
    <row r="112" spans="1:2" x14ac:dyDescent="0.35">
      <c r="A112" t="s">
        <v>85</v>
      </c>
      <c r="B112" t="str">
        <v>experimentalPropulsion</v>
      </c>
    </row>
    <row r="113" spans="1:2" x14ac:dyDescent="0.35">
      <c r="A113" t="s">
        <v>86</v>
      </c>
      <c r="B113" t="str">
        <v>largerBoosters</v>
      </c>
    </row>
    <row r="114" spans="1:2" x14ac:dyDescent="0.35">
      <c r="A114" t="s">
        <v>87</v>
      </c>
      <c r="B114" t="str">
        <v>evenHeavierCryoRocketry</v>
      </c>
    </row>
    <row r="115" spans="1:2" x14ac:dyDescent="0.35">
      <c r="A115" t="s">
        <v>88</v>
      </c>
      <c r="B115" t="str">
        <v>evenHeavierRocketry</v>
      </c>
    </row>
    <row r="116" spans="1:2" x14ac:dyDescent="0.35">
      <c r="A116" t="s">
        <v>89</v>
      </c>
      <c r="B116" t="str">
        <v>largeVolumeContainment</v>
      </c>
    </row>
    <row r="117" spans="1:2" x14ac:dyDescent="0.35">
      <c r="A117" t="s">
        <v>218</v>
      </c>
      <c r="B117" t="str">
        <v>largeFlexibleFuelSystems</v>
      </c>
    </row>
    <row r="118" spans="1:2" x14ac:dyDescent="0.35">
      <c r="A118" t="s">
        <v>90</v>
      </c>
      <c r="B118" t="str">
        <v>enginePlates</v>
      </c>
    </row>
    <row r="119" spans="1:2" x14ac:dyDescent="0.35">
      <c r="A119" t="s">
        <v>91</v>
      </c>
      <c r="B119" t="str">
        <v>advMetalworks</v>
      </c>
    </row>
    <row r="120" spans="1:2" x14ac:dyDescent="0.35">
      <c r="A120" t="s">
        <v>92</v>
      </c>
      <c r="B120" t="str">
        <v>composites</v>
      </c>
    </row>
    <row r="121" spans="1:2" x14ac:dyDescent="0.35">
      <c r="A121" t="s">
        <v>93</v>
      </c>
      <c r="B121" t="str">
        <v>advActuators</v>
      </c>
    </row>
    <row r="122" spans="1:2" x14ac:dyDescent="0.35">
      <c r="A122" t="s">
        <v>94</v>
      </c>
      <c r="B122" t="str">
        <v>highAltitudeFlight</v>
      </c>
    </row>
    <row r="123" spans="1:2" x14ac:dyDescent="0.35">
      <c r="A123" t="s">
        <v>95</v>
      </c>
      <c r="B123" t="str">
        <v>heavyAerodynamics</v>
      </c>
    </row>
    <row r="124" spans="1:2" x14ac:dyDescent="0.35">
      <c r="A124" t="s">
        <v>96</v>
      </c>
      <c r="B124" t="str">
        <v>advancedFlightSystems</v>
      </c>
    </row>
    <row r="125" spans="1:2" x14ac:dyDescent="0.35">
      <c r="A125" t="s">
        <v>97</v>
      </c>
      <c r="B125" t="str">
        <v>advLanding</v>
      </c>
    </row>
    <row r="126" spans="1:2" x14ac:dyDescent="0.35">
      <c r="A126" t="s">
        <v>98</v>
      </c>
      <c r="B126" t="str">
        <v>heavyCommandModules</v>
      </c>
    </row>
    <row r="127" spans="1:2" x14ac:dyDescent="0.35">
      <c r="A127" t="s">
        <v>100</v>
      </c>
      <c r="B127" t="str">
        <v>scienceTech</v>
      </c>
    </row>
    <row r="128" spans="1:2" x14ac:dyDescent="0.35">
      <c r="A128" t="s">
        <v>103</v>
      </c>
      <c r="B128" t="str">
        <v>electronics</v>
      </c>
    </row>
    <row r="129" spans="1:2" x14ac:dyDescent="0.35">
      <c r="A129" t="s">
        <v>101</v>
      </c>
      <c r="B129" t="str">
        <v>highGainCommunications</v>
      </c>
    </row>
    <row r="130" spans="1:2" x14ac:dyDescent="0.35">
      <c r="A130" t="s">
        <v>102</v>
      </c>
      <c r="B130" t="str">
        <v>unmannedTech</v>
      </c>
    </row>
    <row r="131" spans="1:2" x14ac:dyDescent="0.35">
      <c r="A131" t="s">
        <v>104</v>
      </c>
      <c r="B131" t="str">
        <v>largeElectrics</v>
      </c>
    </row>
    <row r="132" spans="1:2" x14ac:dyDescent="0.35">
      <c r="A132" t="s">
        <v>239</v>
      </c>
      <c r="B132" t="str">
        <v>flexibleSolarTech</v>
      </c>
    </row>
    <row r="133" spans="1:2" x14ac:dyDescent="0.35">
      <c r="A133" t="s">
        <v>105</v>
      </c>
      <c r="B133" t="str">
        <v>intermediateHeatManagement</v>
      </c>
    </row>
    <row r="134" spans="1:2" x14ac:dyDescent="0.35">
      <c r="A134" t="s">
        <v>107</v>
      </c>
      <c r="B134" t="str">
        <v>earlyStations</v>
      </c>
    </row>
    <row r="135" spans="1:2" x14ac:dyDescent="0.35">
      <c r="A135" t="s">
        <v>108</v>
      </c>
      <c r="B135" t="str">
        <v>logistics</v>
      </c>
    </row>
    <row r="136" spans="1:2" x14ac:dyDescent="0.35">
      <c r="A136" t="s">
        <v>109</v>
      </c>
      <c r="B136" t="str">
        <v>nuclearFuelSystems</v>
      </c>
    </row>
    <row r="137" spans="1:2" x14ac:dyDescent="0.35">
      <c r="A137" t="s">
        <v>136</v>
      </c>
      <c r="B137" t="str">
        <v>veryHeavyHypergolicRocketry</v>
      </c>
    </row>
    <row r="138" spans="1:2" x14ac:dyDescent="0.35">
      <c r="A138" t="s">
        <v>99</v>
      </c>
      <c r="B138" t="str">
        <v>heavyCommandModulesExtensions</v>
      </c>
    </row>
    <row r="139" spans="1:2" x14ac:dyDescent="0.35">
      <c r="A139" t="s">
        <v>110</v>
      </c>
      <c r="B139" t="str">
        <v>largeNuclearPower</v>
      </c>
    </row>
    <row r="140" spans="1:2" x14ac:dyDescent="0.35">
      <c r="A140" t="s">
        <v>111</v>
      </c>
      <c r="B140" t="str">
        <v>improvedNuclearPropulsion</v>
      </c>
    </row>
    <row r="141" spans="1:2" x14ac:dyDescent="0.35">
      <c r="A141" t="s">
        <v>113</v>
      </c>
      <c r="B141" t="str">
        <v>ionPropulsion</v>
      </c>
    </row>
    <row r="142" spans="1:2" x14ac:dyDescent="0.35">
      <c r="A142" t="s">
        <v>132</v>
      </c>
      <c r="B142" t="str">
        <v>exoticControl</v>
      </c>
    </row>
    <row r="143" spans="1:2" x14ac:dyDescent="0.35">
      <c r="A143" t="s">
        <v>133</v>
      </c>
      <c r="B143" t="str">
        <v>exoticPropulsion</v>
      </c>
    </row>
    <row r="144" spans="1:2" x14ac:dyDescent="0.35">
      <c r="A144" t="s">
        <v>134</v>
      </c>
      <c r="B144" t="str">
        <v>hugeBoosters</v>
      </c>
    </row>
    <row r="145" spans="1:2" x14ac:dyDescent="0.35">
      <c r="A145" t="s">
        <v>135</v>
      </c>
      <c r="B145" t="str">
        <v>veryHeavyCryoRocketry</v>
      </c>
    </row>
    <row r="146" spans="1:2" x14ac:dyDescent="0.35">
      <c r="A146" t="s">
        <v>137</v>
      </c>
      <c r="B146" t="str">
        <v>veryHeavyRocketry</v>
      </c>
    </row>
    <row r="147" spans="1:2" x14ac:dyDescent="0.35">
      <c r="A147" t="s">
        <v>138</v>
      </c>
      <c r="B147" t="str">
        <v>highPerformanceFuelSystems</v>
      </c>
    </row>
    <row r="148" spans="1:2" x14ac:dyDescent="0.35">
      <c r="A148" t="s">
        <v>217</v>
      </c>
      <c r="B148" t="str">
        <v>hugeFlexibleFuelSystems</v>
      </c>
    </row>
    <row r="149" spans="1:2" x14ac:dyDescent="0.35">
      <c r="A149" t="s">
        <v>139</v>
      </c>
      <c r="B149" t="str">
        <v>advancedDocking</v>
      </c>
    </row>
    <row r="150" spans="1:2" x14ac:dyDescent="0.35">
      <c r="A150" t="s">
        <v>140</v>
      </c>
      <c r="B150" t="str">
        <v>nanolathing</v>
      </c>
    </row>
    <row r="151" spans="1:2" x14ac:dyDescent="0.35">
      <c r="A151" t="s">
        <v>141</v>
      </c>
      <c r="B151" t="str">
        <v>metaMaterials</v>
      </c>
    </row>
    <row r="152" spans="1:2" x14ac:dyDescent="0.35">
      <c r="A152" t="s">
        <v>142</v>
      </c>
      <c r="B152" t="str">
        <v>experimentalActuators</v>
      </c>
    </row>
    <row r="153" spans="1:2" x14ac:dyDescent="0.35">
      <c r="A153" t="s">
        <v>143</v>
      </c>
      <c r="B153" t="str">
        <v>hypersonicFlight</v>
      </c>
    </row>
    <row r="154" spans="1:2" x14ac:dyDescent="0.35">
      <c r="A154" t="s">
        <v>144</v>
      </c>
      <c r="B154" t="str">
        <v>experimentalAerodynamics</v>
      </c>
    </row>
    <row r="155" spans="1:2" x14ac:dyDescent="0.35">
      <c r="A155" t="s">
        <v>145</v>
      </c>
      <c r="B155" t="str">
        <v>specializedFlightSystems</v>
      </c>
    </row>
    <row r="156" spans="1:2" x14ac:dyDescent="0.35">
      <c r="A156" t="s">
        <v>146</v>
      </c>
      <c r="B156" t="str">
        <v>heavyLanding</v>
      </c>
    </row>
    <row r="157" spans="1:2" x14ac:dyDescent="0.35">
      <c r="A157" t="s">
        <v>147</v>
      </c>
      <c r="B157" t="str">
        <v>specializedCommandModules</v>
      </c>
    </row>
    <row r="158" spans="1:2" x14ac:dyDescent="0.35">
      <c r="A158" t="s">
        <v>148</v>
      </c>
      <c r="B158" t="str">
        <v>advScienceTech</v>
      </c>
    </row>
    <row r="159" spans="1:2" x14ac:dyDescent="0.35">
      <c r="A159" t="s">
        <v>149</v>
      </c>
      <c r="B159" t="str">
        <v>specializedScienceTech</v>
      </c>
    </row>
    <row r="160" spans="1:2" x14ac:dyDescent="0.35">
      <c r="A160" t="s">
        <v>151</v>
      </c>
      <c r="B160" t="str">
        <v>signalProcessing</v>
      </c>
    </row>
    <row r="161" spans="1:2" x14ac:dyDescent="0.35">
      <c r="A161" t="s">
        <v>152</v>
      </c>
      <c r="B161" t="str">
        <v>advUnmanned</v>
      </c>
    </row>
    <row r="162" spans="1:2" x14ac:dyDescent="0.35">
      <c r="A162" t="s">
        <v>153</v>
      </c>
      <c r="B162" t="str">
        <v>automation</v>
      </c>
    </row>
    <row r="163" spans="1:2" x14ac:dyDescent="0.35">
      <c r="A163" t="s">
        <v>156</v>
      </c>
      <c r="B163" t="str">
        <v>specializedElectrics</v>
      </c>
    </row>
    <row r="164" spans="1:2" x14ac:dyDescent="0.35">
      <c r="A164" t="s">
        <v>157</v>
      </c>
      <c r="B164" t="str">
        <v>advSolarTech</v>
      </c>
    </row>
    <row r="165" spans="1:2" x14ac:dyDescent="0.35">
      <c r="A165" t="s">
        <v>155</v>
      </c>
      <c r="B165" t="str">
        <v>advHeatManagement</v>
      </c>
    </row>
    <row r="166" spans="1:2" x14ac:dyDescent="0.35">
      <c r="A166" t="s">
        <v>158</v>
      </c>
      <c r="B166" t="str">
        <v>shortTermHabitation</v>
      </c>
    </row>
    <row r="167" spans="1:2" x14ac:dyDescent="0.35">
      <c r="A167" t="s">
        <v>159</v>
      </c>
      <c r="B167" t="str">
        <v>isru</v>
      </c>
    </row>
    <row r="168" spans="1:2" x14ac:dyDescent="0.35">
      <c r="A168" t="s">
        <v>166</v>
      </c>
      <c r="B168" t="str">
        <v>experimentalHypergolicRocketry</v>
      </c>
    </row>
    <row r="169" spans="1:2" x14ac:dyDescent="0.35">
      <c r="A169" t="s">
        <v>160</v>
      </c>
      <c r="B169" t="str">
        <v>advNuclearPower</v>
      </c>
    </row>
    <row r="170" spans="1:2" x14ac:dyDescent="0.35">
      <c r="A170" t="s">
        <v>161</v>
      </c>
      <c r="B170" t="str">
        <v>advNuclearPropulsion</v>
      </c>
    </row>
    <row r="171" spans="1:2" x14ac:dyDescent="0.35">
      <c r="A171" t="s">
        <v>162</v>
      </c>
      <c r="B171" t="str">
        <v>advIonPropulsion</v>
      </c>
    </row>
    <row r="172" spans="1:2" x14ac:dyDescent="0.35">
      <c r="A172" t="s">
        <v>163</v>
      </c>
      <c r="B172" t="str">
        <v>aBitMoreExoticPropulsion</v>
      </c>
    </row>
    <row r="173" spans="1:2" x14ac:dyDescent="0.35">
      <c r="A173" t="s">
        <v>164</v>
      </c>
      <c r="B173" t="str">
        <v>gargantuanBoosters</v>
      </c>
    </row>
    <row r="174" spans="1:2" x14ac:dyDescent="0.35">
      <c r="A174" t="s">
        <v>165</v>
      </c>
      <c r="B174" t="str">
        <v>experimentalCryoRocketry</v>
      </c>
    </row>
    <row r="175" spans="1:2" x14ac:dyDescent="0.35">
      <c r="A175" t="s">
        <v>167</v>
      </c>
      <c r="B175" t="str">
        <v>experimentalRocketry</v>
      </c>
    </row>
    <row r="176" spans="1:2" x14ac:dyDescent="0.35">
      <c r="A176" t="s">
        <v>168</v>
      </c>
      <c r="B176" t="str">
        <v>specializedFuelStorage</v>
      </c>
    </row>
    <row r="177" spans="1:2" x14ac:dyDescent="0.35">
      <c r="A177" t="s">
        <v>221</v>
      </c>
      <c r="B177" t="str">
        <v>highPerformanceFlexibleFuelSystems</v>
      </c>
    </row>
    <row r="178" spans="1:2" x14ac:dyDescent="0.35">
      <c r="A178" t="s">
        <v>169</v>
      </c>
      <c r="B178" t="str">
        <v>advancedEnginePlates</v>
      </c>
    </row>
    <row r="179" spans="1:2" x14ac:dyDescent="0.35">
      <c r="A179" t="s">
        <v>171</v>
      </c>
      <c r="B179" t="str">
        <v>exoticAlloys</v>
      </c>
    </row>
    <row r="180" spans="1:2" x14ac:dyDescent="0.35">
      <c r="A180" t="s">
        <v>172</v>
      </c>
      <c r="B180" t="str">
        <v>orbitalAssembly</v>
      </c>
    </row>
    <row r="181" spans="1:2" x14ac:dyDescent="0.35">
      <c r="A181" t="s">
        <v>173</v>
      </c>
      <c r="B181" t="str">
        <v>offworldManufacturing</v>
      </c>
    </row>
    <row r="182" spans="1:2" x14ac:dyDescent="0.35">
      <c r="A182" t="s">
        <v>174</v>
      </c>
      <c r="B182" t="str">
        <v>aerospaceTech</v>
      </c>
    </row>
    <row r="183" spans="1:2" x14ac:dyDescent="0.35">
      <c r="A183" t="s">
        <v>175</v>
      </c>
      <c r="B183" t="str">
        <v>aerospaceComposites</v>
      </c>
    </row>
    <row r="184" spans="1:2" x14ac:dyDescent="0.35">
      <c r="A184" t="s">
        <v>170</v>
      </c>
      <c r="B184" t="str">
        <v>experimentalFlightSystems</v>
      </c>
    </row>
    <row r="185" spans="1:2" x14ac:dyDescent="0.35">
      <c r="A185" t="s">
        <v>176</v>
      </c>
      <c r="B185" t="str">
        <v>advancedMotors</v>
      </c>
    </row>
    <row r="186" spans="1:2" x14ac:dyDescent="0.35">
      <c r="A186" t="s">
        <v>177</v>
      </c>
      <c r="B186" t="str">
        <v>specializedLanders</v>
      </c>
    </row>
    <row r="187" spans="1:2" x14ac:dyDescent="0.35">
      <c r="A187" t="s">
        <v>178</v>
      </c>
      <c r="B187" t="str">
        <v>specializedCommandCenters</v>
      </c>
    </row>
    <row r="188" spans="1:2" x14ac:dyDescent="0.35">
      <c r="A188" t="s">
        <v>181</v>
      </c>
      <c r="B188" t="str">
        <v>experimentalScience</v>
      </c>
    </row>
    <row r="189" spans="1:2" x14ac:dyDescent="0.35">
      <c r="A189" t="s">
        <v>182</v>
      </c>
      <c r="B189" t="str">
        <v>longTermScienceTech</v>
      </c>
    </row>
    <row r="190" spans="1:2" x14ac:dyDescent="0.35">
      <c r="A190" t="s">
        <v>184</v>
      </c>
      <c r="B190" t="str">
        <v>digitalSignalProcessing</v>
      </c>
    </row>
    <row r="191" spans="1:2" x14ac:dyDescent="0.35">
      <c r="A191" t="s">
        <v>187</v>
      </c>
      <c r="B191" t="str">
        <v>largeUnmanned</v>
      </c>
    </row>
    <row r="192" spans="1:2" x14ac:dyDescent="0.35">
      <c r="A192" t="s">
        <v>186</v>
      </c>
      <c r="B192" t="str">
        <v>mechatronics</v>
      </c>
    </row>
    <row r="193" spans="1:2" x14ac:dyDescent="0.35">
      <c r="A193" t="s">
        <v>189</v>
      </c>
      <c r="B193" t="str">
        <v>experimentalElectrics</v>
      </c>
    </row>
    <row r="194" spans="1:2" x14ac:dyDescent="0.35">
      <c r="A194" t="s">
        <v>194</v>
      </c>
      <c r="B194" t="str">
        <v>advPVMaterials</v>
      </c>
    </row>
    <row r="195" spans="1:2" x14ac:dyDescent="0.35">
      <c r="A195" t="s">
        <v>195</v>
      </c>
      <c r="B195" t="str">
        <v>cuttingEdgeSolarTech</v>
      </c>
    </row>
    <row r="196" spans="1:2" x14ac:dyDescent="0.35">
      <c r="A196" t="s">
        <v>185</v>
      </c>
      <c r="B196" t="str">
        <v>experimentalHeatManagement</v>
      </c>
    </row>
    <row r="197" spans="1:2" x14ac:dyDescent="0.35">
      <c r="A197" t="s">
        <v>200</v>
      </c>
      <c r="B197" t="str">
        <v>longTermHabitation</v>
      </c>
    </row>
    <row r="198" spans="1:2" x14ac:dyDescent="0.35">
      <c r="A198" t="s">
        <v>199</v>
      </c>
      <c r="B198" t="str">
        <v>advLogistics</v>
      </c>
    </row>
    <row r="199" spans="1:2" x14ac:dyDescent="0.35">
      <c r="A199" t="s">
        <v>212</v>
      </c>
      <c r="B199" t="str">
        <v>giganticHypergolicRocketry</v>
      </c>
    </row>
    <row r="200" spans="1:2" x14ac:dyDescent="0.35">
      <c r="A200" t="s">
        <v>203</v>
      </c>
      <c r="B200" t="str">
        <v>fusionPower</v>
      </c>
    </row>
    <row r="201" spans="1:2" x14ac:dyDescent="0.35">
      <c r="A201" t="s">
        <v>204</v>
      </c>
      <c r="B201" t="str">
        <v>expNuclearPower</v>
      </c>
    </row>
    <row r="202" spans="1:2" x14ac:dyDescent="0.35">
      <c r="A202" t="s">
        <v>205</v>
      </c>
      <c r="B202" t="str">
        <v>expNuclearPropulsion</v>
      </c>
    </row>
    <row r="203" spans="1:2" x14ac:dyDescent="0.35">
      <c r="A203" t="s">
        <v>206</v>
      </c>
      <c r="B203" t="str">
        <v>fusionRockets</v>
      </c>
    </row>
    <row r="204" spans="1:2" x14ac:dyDescent="0.35">
      <c r="A204" t="s">
        <v>208</v>
      </c>
      <c r="B204" t="str">
        <v>plasmaPropulsion</v>
      </c>
    </row>
    <row r="205" spans="1:2" x14ac:dyDescent="0.35">
      <c r="A205" t="s">
        <v>209</v>
      </c>
      <c r="B205" t="str">
        <v>advGriddedThrusters</v>
      </c>
    </row>
    <row r="206" spans="1:2" x14ac:dyDescent="0.35">
      <c r="A206" t="s">
        <v>210</v>
      </c>
      <c r="B206" t="str">
        <v>expAircraftEngines</v>
      </c>
    </row>
    <row r="207" spans="1:2" x14ac:dyDescent="0.35">
      <c r="A207" t="s">
        <v>211</v>
      </c>
      <c r="B207" t="str">
        <v>giganticCryoRocketry</v>
      </c>
    </row>
    <row r="208" spans="1:2" x14ac:dyDescent="0.35">
      <c r="A208" t="s">
        <v>213</v>
      </c>
      <c r="B208" t="str">
        <v>giganticRocketry</v>
      </c>
    </row>
    <row r="209" spans="1:2" x14ac:dyDescent="0.35">
      <c r="A209" t="s">
        <v>214</v>
      </c>
      <c r="B209" t="str">
        <v>exoticFuelStorage</v>
      </c>
    </row>
    <row r="210" spans="1:2" x14ac:dyDescent="0.35">
      <c r="A210" t="s">
        <v>215</v>
      </c>
      <c r="B210" t="str">
        <v>automatedDecouplingSystems</v>
      </c>
    </row>
    <row r="211" spans="1:2" x14ac:dyDescent="0.35">
      <c r="A211" t="s">
        <v>216</v>
      </c>
      <c r="B211" t="str">
        <v>aerographite</v>
      </c>
    </row>
    <row r="212" spans="1:2" x14ac:dyDescent="0.35">
      <c r="A212" t="s">
        <v>220</v>
      </c>
      <c r="B212" t="str">
        <v>orbitalMegastructures</v>
      </c>
    </row>
    <row r="213" spans="1:2" x14ac:dyDescent="0.35">
      <c r="A213" t="s">
        <v>219</v>
      </c>
      <c r="B213" t="str">
        <v>experimentalAerospaceTech</v>
      </c>
    </row>
    <row r="214" spans="1:2" x14ac:dyDescent="0.35">
      <c r="A214" t="s">
        <v>223</v>
      </c>
      <c r="B214" t="str">
        <v>advAerospaceEngineering</v>
      </c>
    </row>
    <row r="215" spans="1:2" x14ac:dyDescent="0.35">
      <c r="A215" t="s">
        <v>179</v>
      </c>
      <c r="B215" t="str">
        <v>heavyLanders</v>
      </c>
    </row>
    <row r="216" spans="1:2" x14ac:dyDescent="0.35">
      <c r="A216" t="s">
        <v>180</v>
      </c>
      <c r="B216" t="str">
        <v>heavyCommandCenters</v>
      </c>
    </row>
    <row r="217" spans="1:2" x14ac:dyDescent="0.35">
      <c r="A217" t="s">
        <v>224</v>
      </c>
      <c r="B217" t="str">
        <v>metascience</v>
      </c>
    </row>
    <row r="218" spans="1:2" x14ac:dyDescent="0.35">
      <c r="A218" t="s">
        <v>183</v>
      </c>
      <c r="B218" t="str">
        <v>scientificOutposts</v>
      </c>
    </row>
    <row r="219" spans="1:2" x14ac:dyDescent="0.35">
      <c r="A219" t="s">
        <v>225</v>
      </c>
      <c r="B219" t="str">
        <v>xBandCommunications</v>
      </c>
    </row>
    <row r="220" spans="1:2" x14ac:dyDescent="0.35">
      <c r="A220" t="s">
        <v>188</v>
      </c>
      <c r="B220" t="str">
        <v>artificialIntelligence</v>
      </c>
    </row>
    <row r="221" spans="1:2" x14ac:dyDescent="0.35">
      <c r="A221" t="s">
        <v>190</v>
      </c>
      <c r="B221" t="str">
        <v>highTechElectricalSystems</v>
      </c>
    </row>
    <row r="222" spans="1:2" x14ac:dyDescent="0.35">
      <c r="A222" t="s">
        <v>197</v>
      </c>
      <c r="B222" t="str">
        <v>microwavePowerTransmission</v>
      </c>
    </row>
    <row r="223" spans="1:2" x14ac:dyDescent="0.35">
      <c r="A223" t="s">
        <v>196</v>
      </c>
      <c r="B223" t="str">
        <v>exoticSolarTech</v>
      </c>
    </row>
    <row r="224" spans="1:2" x14ac:dyDescent="0.35">
      <c r="A224" t="s">
        <v>226</v>
      </c>
      <c r="B224" t="str">
        <v>specializedRadiators</v>
      </c>
    </row>
    <row r="225" spans="1:2" x14ac:dyDescent="0.35">
      <c r="A225" t="s">
        <v>227</v>
      </c>
      <c r="B225" t="str">
        <v>advancedStations</v>
      </c>
    </row>
    <row r="226" spans="1:2" x14ac:dyDescent="0.35">
      <c r="A226" t="s">
        <v>228</v>
      </c>
      <c r="B226" t="str">
        <v>advOffworldMining</v>
      </c>
    </row>
    <row r="227" spans="1:2" x14ac:dyDescent="0.35">
      <c r="A227" t="s">
        <v>236</v>
      </c>
      <c r="B227" t="str">
        <v>colossalHypergolicRocketry</v>
      </c>
    </row>
    <row r="228" spans="1:2" x14ac:dyDescent="0.35">
      <c r="A228" t="s">
        <v>229</v>
      </c>
      <c r="B228" t="str">
        <v>exoticNuclearPower</v>
      </c>
    </row>
    <row r="229" spans="1:2" x14ac:dyDescent="0.35">
      <c r="A229" t="s">
        <v>230</v>
      </c>
      <c r="B229" t="str">
        <v>exoticNuclearPropulsion</v>
      </c>
    </row>
    <row r="230" spans="1:2" x14ac:dyDescent="0.35">
      <c r="A230" t="s">
        <v>231</v>
      </c>
      <c r="B230" t="str">
        <v>advFusionReactions</v>
      </c>
    </row>
    <row r="231" spans="1:2" x14ac:dyDescent="0.35">
      <c r="A231" t="s">
        <v>232</v>
      </c>
      <c r="B231" t="str">
        <v>advEMSystems</v>
      </c>
    </row>
    <row r="232" spans="1:2" x14ac:dyDescent="0.35">
      <c r="A232" t="s">
        <v>233</v>
      </c>
      <c r="B232" t="str">
        <v>expGriddedThrusters</v>
      </c>
    </row>
    <row r="233" spans="1:2" x14ac:dyDescent="0.35">
      <c r="A233" t="s">
        <v>234</v>
      </c>
      <c r="B233" t="str">
        <v>hybridAircraftEngines</v>
      </c>
    </row>
    <row r="234" spans="1:2" x14ac:dyDescent="0.35">
      <c r="A234" t="s">
        <v>235</v>
      </c>
      <c r="B234" t="str">
        <v>colossalCryoRocketry</v>
      </c>
    </row>
    <row r="235" spans="1:2" x14ac:dyDescent="0.35">
      <c r="A235" t="s">
        <v>237</v>
      </c>
      <c r="B235" t="str">
        <v>colossalRocketry</v>
      </c>
    </row>
    <row r="236" spans="1:2" x14ac:dyDescent="0.35">
      <c r="A236" t="s">
        <v>238</v>
      </c>
      <c r="B236" t="str">
        <v>extremeFuelStorage</v>
      </c>
    </row>
    <row r="237" spans="1:2" x14ac:dyDescent="0.35">
      <c r="A237" t="s">
        <v>240</v>
      </c>
      <c r="B237" t="str">
        <v>bioActivatedAerographite</v>
      </c>
    </row>
    <row r="238" spans="1:2" x14ac:dyDescent="0.35">
      <c r="A238" t="s">
        <v>241</v>
      </c>
      <c r="B238" t="str">
        <v>highEnergyScience</v>
      </c>
    </row>
    <row r="239" spans="1:2" x14ac:dyDescent="0.35">
      <c r="A239" t="s">
        <v>244</v>
      </c>
      <c r="B239" t="str">
        <v>deepSpaceOpticalCommunications</v>
      </c>
    </row>
    <row r="240" spans="1:2" x14ac:dyDescent="0.35">
      <c r="A240" t="s">
        <v>191</v>
      </c>
      <c r="B240" t="str">
        <v>highPowerElectricalSystems</v>
      </c>
    </row>
    <row r="241" spans="1:2" x14ac:dyDescent="0.35">
      <c r="A241" t="s">
        <v>198</v>
      </c>
      <c r="B241" t="str">
        <v>beamedPowerPropulsion</v>
      </c>
    </row>
    <row r="242" spans="1:2" x14ac:dyDescent="0.35">
      <c r="A242" t="s">
        <v>245</v>
      </c>
      <c r="B242" t="str">
        <v>omegaSolarTech</v>
      </c>
    </row>
    <row r="243" spans="1:2" x14ac:dyDescent="0.35">
      <c r="A243" t="s">
        <v>201</v>
      </c>
      <c r="B243" t="str">
        <v>colonization</v>
      </c>
    </row>
    <row r="244" spans="1:2" x14ac:dyDescent="0.35">
      <c r="A244" t="s">
        <v>246</v>
      </c>
      <c r="B244" t="str">
        <v>resourceExploitation</v>
      </c>
    </row>
    <row r="245" spans="1:2" x14ac:dyDescent="0.35">
      <c r="A245" t="s">
        <v>247</v>
      </c>
      <c r="B245" t="str">
        <v>antimatterPower</v>
      </c>
    </row>
    <row r="246" spans="1:2" x14ac:dyDescent="0.35">
      <c r="A246" t="s">
        <v>249</v>
      </c>
      <c r="B246" t="str">
        <v>highPowerExoticNuclearPropulsion</v>
      </c>
    </row>
    <row r="247" spans="1:2" x14ac:dyDescent="0.35">
      <c r="A247" t="s">
        <v>248</v>
      </c>
      <c r="B247" t="str">
        <v>exoticReactions</v>
      </c>
    </row>
    <row r="248" spans="1:2" x14ac:dyDescent="0.35">
      <c r="A248" t="s">
        <v>250</v>
      </c>
      <c r="B248" t="str">
        <v>specializedPlasmaGeneration</v>
      </c>
    </row>
    <row r="249" spans="1:2" x14ac:dyDescent="0.35">
      <c r="A249" t="s">
        <v>251</v>
      </c>
      <c r="B249" t="str">
        <v>exoticGriddedThrusters</v>
      </c>
    </row>
    <row r="250" spans="1:2" x14ac:dyDescent="0.35">
      <c r="A250" t="s">
        <v>242</v>
      </c>
      <c r="B250" t="str">
        <v>appliedHighEnergyPhysics</v>
      </c>
    </row>
    <row r="251" spans="1:2" x14ac:dyDescent="0.35">
      <c r="A251" t="s">
        <v>252</v>
      </c>
      <c r="B251" t="str">
        <v>quantumCommunications</v>
      </c>
    </row>
    <row r="252" spans="1:2" x14ac:dyDescent="0.35">
      <c r="A252" t="s">
        <v>192</v>
      </c>
      <c r="B252" t="str">
        <v>experimentalElectricalSystems</v>
      </c>
    </row>
    <row r="253" spans="1:2" x14ac:dyDescent="0.35">
      <c r="A253" t="s">
        <v>253</v>
      </c>
      <c r="B253" t="str">
        <v>experimentalBeamedPowerPropulsion</v>
      </c>
    </row>
    <row r="254" spans="1:2" x14ac:dyDescent="0.35">
      <c r="A254" t="s">
        <v>259</v>
      </c>
      <c r="B254" t="str">
        <v>quantumSolarTech</v>
      </c>
    </row>
    <row r="255" spans="1:2" x14ac:dyDescent="0.35">
      <c r="A255" t="s">
        <v>255</v>
      </c>
      <c r="B255" t="str">
        <v>exoticRadiators</v>
      </c>
    </row>
    <row r="256" spans="1:2" x14ac:dyDescent="0.35">
      <c r="A256" t="s">
        <v>202</v>
      </c>
      <c r="B256" t="str">
        <v>advColonization</v>
      </c>
    </row>
    <row r="257" spans="1:10" x14ac:dyDescent="0.35">
      <c r="A257" t="s">
        <v>256</v>
      </c>
      <c r="B257" t="str">
        <v>unifiedFieldTheory</v>
      </c>
    </row>
    <row r="258" spans="1:10" x14ac:dyDescent="0.35">
      <c r="A258" t="s">
        <v>257</v>
      </c>
      <c r="B258" t="str">
        <v>quantumReactions</v>
      </c>
    </row>
    <row r="259" spans="1:10" x14ac:dyDescent="0.35">
      <c r="A259" t="s">
        <v>258</v>
      </c>
      <c r="B259" t="str">
        <v>exoticPlasmaPropulsion</v>
      </c>
    </row>
    <row r="260" spans="1:10" x14ac:dyDescent="0.35">
      <c r="A260" t="s">
        <v>243</v>
      </c>
      <c r="B260" t="str">
        <v>ultraHighEnergyPhysics</v>
      </c>
    </row>
    <row r="261" spans="1:10" x14ac:dyDescent="0.35">
      <c r="A261" t="s">
        <v>193</v>
      </c>
      <c r="B261" t="str">
        <v>exoticElectricalSystems</v>
      </c>
    </row>
    <row r="262" spans="1:10" x14ac:dyDescent="0.35">
      <c r="A262" t="s">
        <v>254</v>
      </c>
      <c r="B262" t="str">
        <v>exoticBeamedPowerPropulsion</v>
      </c>
    </row>
    <row r="263" spans="1:10" x14ac:dyDescent="0.35">
      <c r="A263" t="s">
        <v>497</v>
      </c>
      <c r="B263" t="str">
        <v>solarTech</v>
      </c>
    </row>
    <row r="264" spans="1:10" x14ac:dyDescent="0.35">
      <c r="A264" t="s">
        <v>498</v>
      </c>
      <c r="B264" t="str">
        <v>avionics</v>
      </c>
    </row>
    <row r="265" spans="1:10" x14ac:dyDescent="0.35">
      <c r="A265" t="s">
        <v>531</v>
      </c>
      <c r="B265" t="str">
        <v>earlySolar</v>
      </c>
    </row>
    <row r="266" spans="1:10" x14ac:dyDescent="0.35">
      <c r="A266" t="s">
        <v>499</v>
      </c>
      <c r="B266" t="str">
        <v>advancedAvionics</v>
      </c>
      <c r="E266" s="35"/>
      <c r="F266" s="35"/>
      <c r="G266" s="35"/>
      <c r="H266" s="35"/>
      <c r="I266" s="35"/>
      <c r="J266" s="35"/>
    </row>
    <row r="267" spans="1:10" x14ac:dyDescent="0.35">
      <c r="A267" t="s">
        <v>500</v>
      </c>
      <c r="B267" t="str">
        <v>landingFrames</v>
      </c>
      <c r="E267" s="35"/>
      <c r="F267" s="35"/>
      <c r="G267" s="35"/>
      <c r="H267" s="35"/>
      <c r="I267" s="35"/>
      <c r="J267" s="35"/>
    </row>
    <row r="268" spans="1:10" x14ac:dyDescent="0.35">
      <c r="A268" t="s">
        <v>501</v>
      </c>
      <c r="B268" t="str">
        <v>heavyDutyLandingFrames</v>
      </c>
      <c r="E268" s="8"/>
      <c r="F268" s="8"/>
      <c r="G268" s="8"/>
      <c r="H268" s="8"/>
      <c r="I268" s="8"/>
      <c r="J268" s="35"/>
    </row>
    <row r="269" spans="1:10" x14ac:dyDescent="0.35">
      <c r="A269" t="s">
        <v>503</v>
      </c>
      <c r="B269" t="str">
        <v>antennaArrays</v>
      </c>
      <c r="E269" s="35"/>
      <c r="F269" s="35"/>
      <c r="G269" s="35"/>
      <c r="H269" s="35"/>
      <c r="I269" s="35"/>
      <c r="J269" s="35"/>
    </row>
    <row r="270" spans="1:10" x14ac:dyDescent="0.35">
      <c r="A270" t="s">
        <v>504</v>
      </c>
      <c r="B270" t="str">
        <v>parabolicAntennas</v>
      </c>
    </row>
    <row r="271" spans="1:10" x14ac:dyDescent="0.35">
      <c r="A271" t="s">
        <v>505</v>
      </c>
      <c r="B271" t="str">
        <v>fairings</v>
      </c>
    </row>
    <row r="272" spans="1:10" x14ac:dyDescent="0.35">
      <c r="A272" t="s">
        <v>545</v>
      </c>
      <c r="B272" t="str">
        <v>adapters</v>
      </c>
    </row>
    <row r="273" spans="1:2" x14ac:dyDescent="0.35">
      <c r="A273" t="s">
        <v>507</v>
      </c>
      <c r="B273" t="str">
        <v>noseCones</v>
      </c>
    </row>
    <row r="274" spans="1:2" x14ac:dyDescent="0.35">
      <c r="A274" t="s">
        <v>502</v>
      </c>
      <c r="B274" t="str">
        <v>primitiveProbes</v>
      </c>
    </row>
  </sheetData>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CTTComparison</vt:lpstr>
      <vt:lpstr>Outline</vt:lpstr>
      <vt:lpstr>Setup</vt:lpstr>
      <vt:lpstr>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Kollmann</dc:creator>
  <cp:lastModifiedBy>Trevor Kollmann</cp:lastModifiedBy>
  <dcterms:created xsi:type="dcterms:W3CDTF">2020-12-15T11:37:52Z</dcterms:created>
  <dcterms:modified xsi:type="dcterms:W3CDTF">2020-12-18T11:12:50Z</dcterms:modified>
</cp:coreProperties>
</file>