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213B1148-756F-4C31-A9D1-14BD51F60ACB}" xr6:coauthVersionLast="45" xr6:coauthVersionMax="45" xr10:uidLastSave="{00000000-0000-0000-0000-000000000000}"/>
  <bookViews>
    <workbookView xWindow="-110" yWindow="-110" windowWidth="38620" windowHeight="21220" activeTab="6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Parts!$A$1:$AT$291</definedName>
    <definedName name="_xlnm._FilterDatabase" localSheetId="7" hidden="1">Pasted!$A$1:$P$68</definedName>
    <definedName name="_xlnm._FilterDatabase" localSheetId="1" hidden="1">TechTree!$A$1:$E$438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8" i="2" l="1"/>
  <c r="E18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U201" i="1"/>
  <c r="U200" i="1"/>
  <c r="U167" i="1"/>
  <c r="U166" i="1"/>
  <c r="AG162" i="1"/>
  <c r="U164" i="1"/>
  <c r="U163" i="1"/>
  <c r="AT152" i="1"/>
  <c r="AQ152" i="1"/>
  <c r="AP152" i="1"/>
  <c r="AR152" i="1" s="1"/>
  <c r="AO152" i="1"/>
  <c r="AM152" i="1"/>
  <c r="AD152" i="1"/>
  <c r="AT139" i="1"/>
  <c r="AQ139" i="1"/>
  <c r="AP139" i="1"/>
  <c r="AR139" i="1" s="1"/>
  <c r="AO139" i="1"/>
  <c r="AM139" i="1"/>
  <c r="AD139" i="1"/>
  <c r="AD3" i="1"/>
  <c r="AD4" i="1"/>
  <c r="AD5" i="1"/>
  <c r="AD6" i="1"/>
  <c r="AD7" i="1"/>
  <c r="AD8" i="1"/>
  <c r="AD9" i="1"/>
  <c r="AD10" i="1"/>
  <c r="AD11" i="1"/>
  <c r="AD12" i="1"/>
  <c r="AD13" i="1"/>
  <c r="AD14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83" i="1"/>
  <c r="AD84" i="1"/>
  <c r="AD85" i="1"/>
  <c r="AD86" i="1"/>
  <c r="AD87" i="1"/>
  <c r="AD88" i="1"/>
  <c r="AD89" i="1"/>
  <c r="AD91" i="1"/>
  <c r="AD92" i="1"/>
  <c r="AD93" i="1"/>
  <c r="U54" i="1" l="1"/>
  <c r="U53" i="1"/>
  <c r="U51" i="1"/>
  <c r="U48" i="1"/>
  <c r="U47" i="1"/>
  <c r="AM202" i="1"/>
  <c r="AP202" i="1"/>
  <c r="AR202" i="1" s="1"/>
  <c r="AO202" i="1" s="1"/>
  <c r="AQ202" i="1"/>
  <c r="AT202" i="1"/>
  <c r="AM203" i="1"/>
  <c r="AO203" i="1"/>
  <c r="AP203" i="1"/>
  <c r="AR203" i="1" s="1"/>
  <c r="AQ203" i="1"/>
  <c r="AT203" i="1"/>
  <c r="AD203" i="1" s="1"/>
  <c r="AM204" i="1"/>
  <c r="AP204" i="1"/>
  <c r="AQ204" i="1"/>
  <c r="AR204" i="1"/>
  <c r="AO204" i="1" s="1"/>
  <c r="AT204" i="1"/>
  <c r="AM205" i="1"/>
  <c r="AO205" i="1"/>
  <c r="AP205" i="1"/>
  <c r="AR205" i="1" s="1"/>
  <c r="AQ205" i="1"/>
  <c r="AT205" i="1"/>
  <c r="AD205" i="1" s="1"/>
  <c r="AM206" i="1"/>
  <c r="AP206" i="1"/>
  <c r="AQ206" i="1"/>
  <c r="AR206" i="1"/>
  <c r="AO206" i="1" s="1"/>
  <c r="AT206" i="1"/>
  <c r="AM207" i="1"/>
  <c r="AO207" i="1"/>
  <c r="AP207" i="1"/>
  <c r="AR207" i="1" s="1"/>
  <c r="AQ207" i="1"/>
  <c r="AT207" i="1"/>
  <c r="AD207" i="1" s="1"/>
  <c r="AM208" i="1"/>
  <c r="AP208" i="1"/>
  <c r="AQ208" i="1"/>
  <c r="AR208" i="1"/>
  <c r="AO208" i="1" s="1"/>
  <c r="AT208" i="1"/>
  <c r="AM209" i="1"/>
  <c r="AO209" i="1"/>
  <c r="AP209" i="1"/>
  <c r="AR209" i="1" s="1"/>
  <c r="AQ209" i="1"/>
  <c r="AT209" i="1"/>
  <c r="AD209" i="1" s="1"/>
  <c r="AM210" i="1"/>
  <c r="AP210" i="1"/>
  <c r="AR210" i="1" s="1"/>
  <c r="AO210" i="1" s="1"/>
  <c r="AQ210" i="1"/>
  <c r="AT210" i="1"/>
  <c r="AM211" i="1"/>
  <c r="AO211" i="1"/>
  <c r="AP211" i="1"/>
  <c r="AR211" i="1" s="1"/>
  <c r="AQ211" i="1"/>
  <c r="AT211" i="1"/>
  <c r="AD211" i="1" s="1"/>
  <c r="AM212" i="1"/>
  <c r="AP212" i="1"/>
  <c r="AR212" i="1" s="1"/>
  <c r="AO212" i="1" s="1"/>
  <c r="AQ212" i="1"/>
  <c r="AT212" i="1"/>
  <c r="AD212" i="1" s="1"/>
  <c r="AM213" i="1"/>
  <c r="AO213" i="1"/>
  <c r="AP213" i="1"/>
  <c r="AR213" i="1" s="1"/>
  <c r="AQ213" i="1"/>
  <c r="AT213" i="1"/>
  <c r="AD213" i="1" s="1"/>
  <c r="AM214" i="1"/>
  <c r="AP214" i="1"/>
  <c r="AR214" i="1" s="1"/>
  <c r="AO214" i="1" s="1"/>
  <c r="AQ214" i="1"/>
  <c r="AT214" i="1"/>
  <c r="AM215" i="1"/>
  <c r="AO215" i="1"/>
  <c r="AP215" i="1"/>
  <c r="AR215" i="1" s="1"/>
  <c r="AQ215" i="1"/>
  <c r="AT215" i="1"/>
  <c r="AD215" i="1" s="1"/>
  <c r="AM216" i="1"/>
  <c r="AP216" i="1"/>
  <c r="AR216" i="1" s="1"/>
  <c r="AO216" i="1" s="1"/>
  <c r="AQ216" i="1"/>
  <c r="AT216" i="1"/>
  <c r="AM217" i="1"/>
  <c r="AO217" i="1"/>
  <c r="AP217" i="1"/>
  <c r="AR217" i="1" s="1"/>
  <c r="AQ217" i="1"/>
  <c r="AT217" i="1"/>
  <c r="AD217" i="1" s="1"/>
  <c r="AM218" i="1"/>
  <c r="AP218" i="1"/>
  <c r="AR218" i="1" s="1"/>
  <c r="AO218" i="1" s="1"/>
  <c r="AQ218" i="1"/>
  <c r="AM219" i="1"/>
  <c r="AO219" i="1"/>
  <c r="AP219" i="1"/>
  <c r="AR219" i="1" s="1"/>
  <c r="AQ219" i="1"/>
  <c r="AT219" i="1"/>
  <c r="AD219" i="1" s="1"/>
  <c r="AM220" i="1"/>
  <c r="AP220" i="1"/>
  <c r="AR220" i="1" s="1"/>
  <c r="AO220" i="1" s="1"/>
  <c r="AQ220" i="1"/>
  <c r="AM221" i="1"/>
  <c r="AO221" i="1"/>
  <c r="AP221" i="1"/>
  <c r="AR221" i="1" s="1"/>
  <c r="AQ221" i="1"/>
  <c r="AT221" i="1"/>
  <c r="AD221" i="1" s="1"/>
  <c r="AM222" i="1"/>
  <c r="AP222" i="1"/>
  <c r="AR222" i="1" s="1"/>
  <c r="AO222" i="1" s="1"/>
  <c r="AQ222" i="1"/>
  <c r="AM223" i="1"/>
  <c r="AO223" i="1"/>
  <c r="AP223" i="1"/>
  <c r="AR223" i="1" s="1"/>
  <c r="AQ223" i="1"/>
  <c r="AT223" i="1"/>
  <c r="AD223" i="1" s="1"/>
  <c r="AM224" i="1"/>
  <c r="AP224" i="1"/>
  <c r="AR224" i="1" s="1"/>
  <c r="AO224" i="1" s="1"/>
  <c r="AQ224" i="1"/>
  <c r="AM225" i="1"/>
  <c r="AO225" i="1"/>
  <c r="AP225" i="1"/>
  <c r="AR225" i="1" s="1"/>
  <c r="AQ225" i="1"/>
  <c r="AT225" i="1"/>
  <c r="AD225" i="1" s="1"/>
  <c r="AM226" i="1"/>
  <c r="AP226" i="1"/>
  <c r="AR226" i="1" s="1"/>
  <c r="AO226" i="1" s="1"/>
  <c r="AQ226" i="1"/>
  <c r="AM227" i="1"/>
  <c r="AO227" i="1"/>
  <c r="AP227" i="1"/>
  <c r="AR227" i="1" s="1"/>
  <c r="AQ227" i="1"/>
  <c r="AT227" i="1"/>
  <c r="AD227" i="1" s="1"/>
  <c r="AM228" i="1"/>
  <c r="AP228" i="1"/>
  <c r="AR228" i="1" s="1"/>
  <c r="AO228" i="1" s="1"/>
  <c r="AQ228" i="1"/>
  <c r="AM229" i="1"/>
  <c r="AO229" i="1"/>
  <c r="AP229" i="1"/>
  <c r="AR229" i="1" s="1"/>
  <c r="AQ229" i="1"/>
  <c r="AT229" i="1"/>
  <c r="AD229" i="1" s="1"/>
  <c r="AM230" i="1"/>
  <c r="AP230" i="1"/>
  <c r="AR230" i="1" s="1"/>
  <c r="AO230" i="1" s="1"/>
  <c r="AQ230" i="1"/>
  <c r="AM231" i="1"/>
  <c r="AO231" i="1"/>
  <c r="AP231" i="1"/>
  <c r="AR231" i="1" s="1"/>
  <c r="AQ231" i="1"/>
  <c r="AT231" i="1"/>
  <c r="AD231" i="1" s="1"/>
  <c r="AM232" i="1"/>
  <c r="AP232" i="1"/>
  <c r="AR232" i="1" s="1"/>
  <c r="AO232" i="1" s="1"/>
  <c r="AQ232" i="1"/>
  <c r="AM233" i="1"/>
  <c r="AO233" i="1"/>
  <c r="AP233" i="1"/>
  <c r="AR233" i="1" s="1"/>
  <c r="AQ233" i="1"/>
  <c r="AT233" i="1"/>
  <c r="AD233" i="1" s="1"/>
  <c r="AM234" i="1"/>
  <c r="AP234" i="1"/>
  <c r="AR234" i="1" s="1"/>
  <c r="AO234" i="1" s="1"/>
  <c r="AQ234" i="1"/>
  <c r="AM235" i="1"/>
  <c r="AO235" i="1"/>
  <c r="AP235" i="1"/>
  <c r="AR235" i="1" s="1"/>
  <c r="AQ235" i="1"/>
  <c r="AT235" i="1"/>
  <c r="AD235" i="1" s="1"/>
  <c r="AM236" i="1"/>
  <c r="AP236" i="1"/>
  <c r="AR236" i="1" s="1"/>
  <c r="AO236" i="1" s="1"/>
  <c r="AQ236" i="1"/>
  <c r="AM237" i="1"/>
  <c r="AO237" i="1"/>
  <c r="AP237" i="1"/>
  <c r="AR237" i="1" s="1"/>
  <c r="AQ237" i="1"/>
  <c r="AT237" i="1"/>
  <c r="AD237" i="1" s="1"/>
  <c r="AM238" i="1"/>
  <c r="AP238" i="1"/>
  <c r="AR238" i="1" s="1"/>
  <c r="AO238" i="1" s="1"/>
  <c r="AQ238" i="1"/>
  <c r="AM239" i="1"/>
  <c r="AO239" i="1"/>
  <c r="AP239" i="1"/>
  <c r="AR239" i="1" s="1"/>
  <c r="AQ239" i="1"/>
  <c r="AT239" i="1"/>
  <c r="AD239" i="1" s="1"/>
  <c r="AM240" i="1"/>
  <c r="AP240" i="1"/>
  <c r="AR240" i="1" s="1"/>
  <c r="AO240" i="1" s="1"/>
  <c r="AQ240" i="1"/>
  <c r="AM241" i="1"/>
  <c r="AO241" i="1"/>
  <c r="AP241" i="1"/>
  <c r="AR241" i="1" s="1"/>
  <c r="AQ241" i="1"/>
  <c r="AT241" i="1"/>
  <c r="AD241" i="1" s="1"/>
  <c r="AM242" i="1"/>
  <c r="AP242" i="1"/>
  <c r="AR242" i="1" s="1"/>
  <c r="AO242" i="1" s="1"/>
  <c r="AQ242" i="1"/>
  <c r="AM243" i="1"/>
  <c r="AO243" i="1"/>
  <c r="AP243" i="1"/>
  <c r="AR243" i="1" s="1"/>
  <c r="AQ243" i="1"/>
  <c r="AT243" i="1"/>
  <c r="AD243" i="1" s="1"/>
  <c r="AM244" i="1"/>
  <c r="AP244" i="1"/>
  <c r="AR244" i="1" s="1"/>
  <c r="AO244" i="1" s="1"/>
  <c r="AQ244" i="1"/>
  <c r="AM245" i="1"/>
  <c r="AO245" i="1"/>
  <c r="AP245" i="1"/>
  <c r="AR245" i="1" s="1"/>
  <c r="AQ245" i="1"/>
  <c r="AT245" i="1"/>
  <c r="AD245" i="1" s="1"/>
  <c r="AM246" i="1"/>
  <c r="AP246" i="1"/>
  <c r="AR246" i="1" s="1"/>
  <c r="AO246" i="1" s="1"/>
  <c r="AQ246" i="1"/>
  <c r="AM247" i="1"/>
  <c r="AO247" i="1"/>
  <c r="AP247" i="1"/>
  <c r="AR247" i="1" s="1"/>
  <c r="AQ247" i="1"/>
  <c r="AT247" i="1"/>
  <c r="AD247" i="1" s="1"/>
  <c r="AM248" i="1"/>
  <c r="AP248" i="1"/>
  <c r="AR248" i="1" s="1"/>
  <c r="AO248" i="1" s="1"/>
  <c r="AQ248" i="1"/>
  <c r="AM249" i="1"/>
  <c r="AO249" i="1"/>
  <c r="AP249" i="1"/>
  <c r="AR249" i="1" s="1"/>
  <c r="AQ249" i="1"/>
  <c r="AT249" i="1"/>
  <c r="AD249" i="1" s="1"/>
  <c r="AM250" i="1"/>
  <c r="AP250" i="1"/>
  <c r="AR250" i="1" s="1"/>
  <c r="AO250" i="1" s="1"/>
  <c r="AQ250" i="1"/>
  <c r="AM251" i="1"/>
  <c r="AO251" i="1"/>
  <c r="AP251" i="1"/>
  <c r="AR251" i="1" s="1"/>
  <c r="AQ251" i="1"/>
  <c r="AT251" i="1"/>
  <c r="AD251" i="1" s="1"/>
  <c r="AM252" i="1"/>
  <c r="AP252" i="1"/>
  <c r="AR252" i="1" s="1"/>
  <c r="AO252" i="1" s="1"/>
  <c r="AQ252" i="1"/>
  <c r="AM253" i="1"/>
  <c r="AO253" i="1"/>
  <c r="AP253" i="1"/>
  <c r="AR253" i="1" s="1"/>
  <c r="AQ253" i="1"/>
  <c r="AT253" i="1"/>
  <c r="AD253" i="1" s="1"/>
  <c r="AM254" i="1"/>
  <c r="AP254" i="1"/>
  <c r="AR254" i="1" s="1"/>
  <c r="AO254" i="1" s="1"/>
  <c r="AQ254" i="1"/>
  <c r="AM255" i="1"/>
  <c r="AO255" i="1"/>
  <c r="AP255" i="1"/>
  <c r="AR255" i="1" s="1"/>
  <c r="AQ255" i="1"/>
  <c r="AT255" i="1"/>
  <c r="AD255" i="1" s="1"/>
  <c r="AM256" i="1"/>
  <c r="AP256" i="1"/>
  <c r="AR256" i="1" s="1"/>
  <c r="AO256" i="1" s="1"/>
  <c r="AQ256" i="1"/>
  <c r="AM257" i="1"/>
  <c r="AO257" i="1"/>
  <c r="AP257" i="1"/>
  <c r="AR257" i="1" s="1"/>
  <c r="AQ257" i="1"/>
  <c r="AT257" i="1"/>
  <c r="AD257" i="1" s="1"/>
  <c r="AM258" i="1"/>
  <c r="AP258" i="1"/>
  <c r="AR258" i="1" s="1"/>
  <c r="AO258" i="1" s="1"/>
  <c r="AQ258" i="1"/>
  <c r="AM259" i="1"/>
  <c r="AO259" i="1"/>
  <c r="AP259" i="1"/>
  <c r="AR259" i="1" s="1"/>
  <c r="AQ259" i="1"/>
  <c r="AT259" i="1"/>
  <c r="AD259" i="1" s="1"/>
  <c r="AM260" i="1"/>
  <c r="AP260" i="1"/>
  <c r="AR260" i="1" s="1"/>
  <c r="AO260" i="1" s="1"/>
  <c r="AQ260" i="1"/>
  <c r="AM261" i="1"/>
  <c r="AO261" i="1"/>
  <c r="AP261" i="1"/>
  <c r="AR261" i="1" s="1"/>
  <c r="AQ261" i="1"/>
  <c r="AT261" i="1"/>
  <c r="AD261" i="1" s="1"/>
  <c r="AM262" i="1"/>
  <c r="AP262" i="1"/>
  <c r="AR262" i="1" s="1"/>
  <c r="AO262" i="1" s="1"/>
  <c r="AQ262" i="1"/>
  <c r="AM263" i="1"/>
  <c r="AO263" i="1"/>
  <c r="AP263" i="1"/>
  <c r="AR263" i="1" s="1"/>
  <c r="AQ263" i="1"/>
  <c r="AT263" i="1"/>
  <c r="AD263" i="1" s="1"/>
  <c r="AM264" i="1"/>
  <c r="AP264" i="1"/>
  <c r="AR264" i="1" s="1"/>
  <c r="AO264" i="1" s="1"/>
  <c r="AQ264" i="1"/>
  <c r="AM265" i="1"/>
  <c r="AO265" i="1"/>
  <c r="AP265" i="1"/>
  <c r="AR265" i="1" s="1"/>
  <c r="AQ265" i="1"/>
  <c r="AT265" i="1"/>
  <c r="AD265" i="1" s="1"/>
  <c r="AM266" i="1"/>
  <c r="AP266" i="1"/>
  <c r="AR266" i="1" s="1"/>
  <c r="AO266" i="1" s="1"/>
  <c r="AQ266" i="1"/>
  <c r="AM267" i="1"/>
  <c r="AO267" i="1"/>
  <c r="AP267" i="1"/>
  <c r="AR267" i="1" s="1"/>
  <c r="AQ267" i="1"/>
  <c r="AT267" i="1"/>
  <c r="AD267" i="1" s="1"/>
  <c r="AM268" i="1"/>
  <c r="AP268" i="1"/>
  <c r="AR268" i="1" s="1"/>
  <c r="AO268" i="1" s="1"/>
  <c r="AQ268" i="1"/>
  <c r="AM269" i="1"/>
  <c r="AO269" i="1"/>
  <c r="AP269" i="1"/>
  <c r="AR269" i="1" s="1"/>
  <c r="AQ269" i="1"/>
  <c r="AT269" i="1"/>
  <c r="AD269" i="1" s="1"/>
  <c r="AM270" i="1"/>
  <c r="AP270" i="1"/>
  <c r="AR270" i="1" s="1"/>
  <c r="AO270" i="1" s="1"/>
  <c r="AQ270" i="1"/>
  <c r="AM271" i="1"/>
  <c r="AO271" i="1"/>
  <c r="AP271" i="1"/>
  <c r="AR271" i="1" s="1"/>
  <c r="AQ271" i="1"/>
  <c r="AT271" i="1"/>
  <c r="AD271" i="1" s="1"/>
  <c r="AM272" i="1"/>
  <c r="AP272" i="1"/>
  <c r="AR272" i="1" s="1"/>
  <c r="AO272" i="1" s="1"/>
  <c r="AQ272" i="1"/>
  <c r="AM273" i="1"/>
  <c r="AO273" i="1"/>
  <c r="AP273" i="1"/>
  <c r="AR273" i="1" s="1"/>
  <c r="AQ273" i="1"/>
  <c r="AT273" i="1"/>
  <c r="AD273" i="1" s="1"/>
  <c r="AM274" i="1"/>
  <c r="AP274" i="1"/>
  <c r="AR274" i="1" s="1"/>
  <c r="AO274" i="1" s="1"/>
  <c r="AQ274" i="1"/>
  <c r="AM275" i="1"/>
  <c r="AO275" i="1"/>
  <c r="AP275" i="1"/>
  <c r="AR275" i="1" s="1"/>
  <c r="AQ275" i="1"/>
  <c r="AT275" i="1"/>
  <c r="AD275" i="1" s="1"/>
  <c r="AM276" i="1"/>
  <c r="AP276" i="1"/>
  <c r="AR276" i="1" s="1"/>
  <c r="AO276" i="1" s="1"/>
  <c r="AQ276" i="1"/>
  <c r="AM277" i="1"/>
  <c r="AO277" i="1"/>
  <c r="AP277" i="1"/>
  <c r="AR277" i="1" s="1"/>
  <c r="AQ277" i="1"/>
  <c r="AT277" i="1"/>
  <c r="AD277" i="1" s="1"/>
  <c r="AM278" i="1"/>
  <c r="AP278" i="1"/>
  <c r="AR278" i="1" s="1"/>
  <c r="AO278" i="1" s="1"/>
  <c r="AQ278" i="1"/>
  <c r="AM279" i="1"/>
  <c r="AO279" i="1"/>
  <c r="AP279" i="1"/>
  <c r="AR279" i="1" s="1"/>
  <c r="AQ279" i="1"/>
  <c r="AT279" i="1"/>
  <c r="AD279" i="1" s="1"/>
  <c r="AM280" i="1"/>
  <c r="AP280" i="1"/>
  <c r="AR280" i="1" s="1"/>
  <c r="AO280" i="1" s="1"/>
  <c r="AQ280" i="1"/>
  <c r="AM281" i="1"/>
  <c r="AO281" i="1"/>
  <c r="AP281" i="1"/>
  <c r="AR281" i="1" s="1"/>
  <c r="AQ281" i="1"/>
  <c r="AT281" i="1"/>
  <c r="AD281" i="1" s="1"/>
  <c r="AM282" i="1"/>
  <c r="AP282" i="1"/>
  <c r="AR282" i="1" s="1"/>
  <c r="AO282" i="1" s="1"/>
  <c r="AQ282" i="1"/>
  <c r="AM283" i="1"/>
  <c r="AO283" i="1"/>
  <c r="AP283" i="1"/>
  <c r="AR283" i="1" s="1"/>
  <c r="AQ283" i="1"/>
  <c r="AT283" i="1"/>
  <c r="AD283" i="1" s="1"/>
  <c r="AM284" i="1"/>
  <c r="AP284" i="1"/>
  <c r="AR284" i="1" s="1"/>
  <c r="AO284" i="1" s="1"/>
  <c r="AQ284" i="1"/>
  <c r="AM285" i="1"/>
  <c r="AO285" i="1"/>
  <c r="AP285" i="1"/>
  <c r="AR285" i="1" s="1"/>
  <c r="AQ285" i="1"/>
  <c r="AT285" i="1"/>
  <c r="AD285" i="1" s="1"/>
  <c r="AM286" i="1"/>
  <c r="AP286" i="1"/>
  <c r="AR286" i="1" s="1"/>
  <c r="AO286" i="1" s="1"/>
  <c r="AQ286" i="1"/>
  <c r="AM287" i="1"/>
  <c r="AO287" i="1"/>
  <c r="AP287" i="1"/>
  <c r="AR287" i="1" s="1"/>
  <c r="AQ287" i="1"/>
  <c r="AT287" i="1"/>
  <c r="AD287" i="1" s="1"/>
  <c r="AM288" i="1"/>
  <c r="AP288" i="1"/>
  <c r="AR288" i="1" s="1"/>
  <c r="AO288" i="1" s="1"/>
  <c r="AQ288" i="1"/>
  <c r="AM289" i="1"/>
  <c r="AO289" i="1"/>
  <c r="AP289" i="1"/>
  <c r="AR289" i="1" s="1"/>
  <c r="AQ289" i="1"/>
  <c r="AT289" i="1"/>
  <c r="AD289" i="1" s="1"/>
  <c r="AM290" i="1"/>
  <c r="AP290" i="1"/>
  <c r="AR290" i="1" s="1"/>
  <c r="AO290" i="1" s="1"/>
  <c r="AQ290" i="1"/>
  <c r="AM291" i="1"/>
  <c r="AO291" i="1"/>
  <c r="AP291" i="1"/>
  <c r="AR291" i="1" s="1"/>
  <c r="AQ291" i="1"/>
  <c r="AT291" i="1"/>
  <c r="AD291" i="1" s="1"/>
  <c r="AM69" i="1"/>
  <c r="AO69" i="1"/>
  <c r="AP69" i="1"/>
  <c r="AR69" i="1" s="1"/>
  <c r="AQ69" i="1"/>
  <c r="AT69" i="1"/>
  <c r="AM70" i="1"/>
  <c r="AP70" i="1"/>
  <c r="AR70" i="1" s="1"/>
  <c r="AO70" i="1" s="1"/>
  <c r="AQ70" i="1"/>
  <c r="AM71" i="1"/>
  <c r="AP71" i="1"/>
  <c r="AR71" i="1" s="1"/>
  <c r="AO71" i="1" s="1"/>
  <c r="AQ71" i="1"/>
  <c r="AM72" i="1"/>
  <c r="AP72" i="1"/>
  <c r="AR72" i="1" s="1"/>
  <c r="AO72" i="1" s="1"/>
  <c r="AQ72" i="1"/>
  <c r="AM73" i="1"/>
  <c r="AO73" i="1"/>
  <c r="AP73" i="1"/>
  <c r="AR73" i="1" s="1"/>
  <c r="AQ73" i="1"/>
  <c r="AT73" i="1"/>
  <c r="AD73" i="1" s="1"/>
  <c r="AM74" i="1"/>
  <c r="AP74" i="1"/>
  <c r="AR74" i="1" s="1"/>
  <c r="AO74" i="1" s="1"/>
  <c r="AQ74" i="1"/>
  <c r="AT74" i="1"/>
  <c r="AD74" i="1" s="1"/>
  <c r="AM75" i="1"/>
  <c r="AO75" i="1"/>
  <c r="AP75" i="1"/>
  <c r="AR75" i="1" s="1"/>
  <c r="AQ75" i="1"/>
  <c r="AT75" i="1"/>
  <c r="AD75" i="1" s="1"/>
  <c r="AM76" i="1"/>
  <c r="AP76" i="1"/>
  <c r="AR76" i="1" s="1"/>
  <c r="AO76" i="1" s="1"/>
  <c r="AQ76" i="1"/>
  <c r="AT76" i="1"/>
  <c r="AD76" i="1" s="1"/>
  <c r="AM77" i="1"/>
  <c r="AO77" i="1"/>
  <c r="AP77" i="1"/>
  <c r="AR77" i="1" s="1"/>
  <c r="AQ77" i="1"/>
  <c r="AT77" i="1"/>
  <c r="AD77" i="1" s="1"/>
  <c r="AM78" i="1"/>
  <c r="AP78" i="1"/>
  <c r="AR78" i="1" s="1"/>
  <c r="AO78" i="1" s="1"/>
  <c r="AQ78" i="1"/>
  <c r="AT78" i="1"/>
  <c r="AD78" i="1" s="1"/>
  <c r="AM79" i="1"/>
  <c r="AO79" i="1"/>
  <c r="AP79" i="1"/>
  <c r="AR79" i="1" s="1"/>
  <c r="AQ79" i="1"/>
  <c r="AT79" i="1"/>
  <c r="AD79" i="1" s="1"/>
  <c r="AM80" i="1"/>
  <c r="AP80" i="1"/>
  <c r="AR80" i="1" s="1"/>
  <c r="AO80" i="1" s="1"/>
  <c r="AQ80" i="1"/>
  <c r="AT80" i="1"/>
  <c r="AD80" i="1" s="1"/>
  <c r="AM81" i="1"/>
  <c r="AO81" i="1"/>
  <c r="AP81" i="1"/>
  <c r="AR81" i="1" s="1"/>
  <c r="AQ81" i="1"/>
  <c r="AT81" i="1"/>
  <c r="AD81" i="1" s="1"/>
  <c r="AM82" i="1"/>
  <c r="AP82" i="1"/>
  <c r="AR82" i="1" s="1"/>
  <c r="AO82" i="1" s="1"/>
  <c r="AQ82" i="1"/>
  <c r="AT82" i="1"/>
  <c r="AD82" i="1" s="1"/>
  <c r="AM83" i="1"/>
  <c r="AO83" i="1"/>
  <c r="AP83" i="1"/>
  <c r="AR83" i="1" s="1"/>
  <c r="AQ83" i="1"/>
  <c r="AT83" i="1"/>
  <c r="AM84" i="1"/>
  <c r="AP84" i="1"/>
  <c r="AR84" i="1" s="1"/>
  <c r="AO84" i="1" s="1"/>
  <c r="AQ84" i="1"/>
  <c r="AT84" i="1"/>
  <c r="AM85" i="1"/>
  <c r="AO85" i="1"/>
  <c r="AP85" i="1"/>
  <c r="AR85" i="1" s="1"/>
  <c r="AQ85" i="1"/>
  <c r="AT85" i="1"/>
  <c r="AM86" i="1"/>
  <c r="AP86" i="1"/>
  <c r="AR86" i="1" s="1"/>
  <c r="AO86" i="1" s="1"/>
  <c r="AQ86" i="1"/>
  <c r="AT86" i="1"/>
  <c r="AM87" i="1"/>
  <c r="AO87" i="1"/>
  <c r="AP87" i="1"/>
  <c r="AR87" i="1" s="1"/>
  <c r="AQ87" i="1"/>
  <c r="AT87" i="1"/>
  <c r="AM88" i="1"/>
  <c r="AP88" i="1"/>
  <c r="AR88" i="1" s="1"/>
  <c r="AO88" i="1" s="1"/>
  <c r="AQ88" i="1"/>
  <c r="AT88" i="1"/>
  <c r="AM89" i="1"/>
  <c r="AO89" i="1"/>
  <c r="AP89" i="1"/>
  <c r="AR89" i="1" s="1"/>
  <c r="AQ89" i="1"/>
  <c r="AT89" i="1"/>
  <c r="AM90" i="1"/>
  <c r="AP90" i="1"/>
  <c r="AR90" i="1" s="1"/>
  <c r="AO90" i="1" s="1"/>
  <c r="AQ90" i="1"/>
  <c r="AT90" i="1"/>
  <c r="AD90" i="1" s="1"/>
  <c r="AM91" i="1"/>
  <c r="AO91" i="1"/>
  <c r="AP91" i="1"/>
  <c r="AR91" i="1" s="1"/>
  <c r="AQ91" i="1"/>
  <c r="AT91" i="1"/>
  <c r="AM92" i="1"/>
  <c r="AP92" i="1"/>
  <c r="AR92" i="1" s="1"/>
  <c r="AO92" i="1" s="1"/>
  <c r="AQ92" i="1"/>
  <c r="AT92" i="1"/>
  <c r="AM93" i="1"/>
  <c r="AO93" i="1"/>
  <c r="AP93" i="1"/>
  <c r="AR93" i="1" s="1"/>
  <c r="AQ93" i="1"/>
  <c r="AT93" i="1"/>
  <c r="AM94" i="1"/>
  <c r="AP94" i="1"/>
  <c r="AR94" i="1" s="1"/>
  <c r="AO94" i="1" s="1"/>
  <c r="AQ94" i="1"/>
  <c r="AT94" i="1"/>
  <c r="AD94" i="1" s="1"/>
  <c r="AM95" i="1"/>
  <c r="AO95" i="1"/>
  <c r="AP95" i="1"/>
  <c r="AR95" i="1" s="1"/>
  <c r="AQ95" i="1"/>
  <c r="AT95" i="1"/>
  <c r="AD95" i="1" s="1"/>
  <c r="AM96" i="1"/>
  <c r="AP96" i="1"/>
  <c r="AR96" i="1" s="1"/>
  <c r="AO96" i="1" s="1"/>
  <c r="AQ96" i="1"/>
  <c r="AT96" i="1"/>
  <c r="AD96" i="1" s="1"/>
  <c r="AM97" i="1"/>
  <c r="AO97" i="1"/>
  <c r="AP97" i="1"/>
  <c r="AR97" i="1" s="1"/>
  <c r="AQ97" i="1"/>
  <c r="AT97" i="1"/>
  <c r="AD97" i="1" s="1"/>
  <c r="AM98" i="1"/>
  <c r="AP98" i="1"/>
  <c r="AR98" i="1" s="1"/>
  <c r="AO98" i="1" s="1"/>
  <c r="AQ98" i="1"/>
  <c r="AT98" i="1"/>
  <c r="AD98" i="1" s="1"/>
  <c r="AM99" i="1"/>
  <c r="AO99" i="1"/>
  <c r="AP99" i="1"/>
  <c r="AR99" i="1" s="1"/>
  <c r="AQ99" i="1"/>
  <c r="AT99" i="1"/>
  <c r="AD99" i="1" s="1"/>
  <c r="AM100" i="1"/>
  <c r="AP100" i="1"/>
  <c r="AR100" i="1" s="1"/>
  <c r="AO100" i="1" s="1"/>
  <c r="AQ100" i="1"/>
  <c r="AT100" i="1"/>
  <c r="AD100" i="1" s="1"/>
  <c r="AM101" i="1"/>
  <c r="AO101" i="1"/>
  <c r="AP101" i="1"/>
  <c r="AR101" i="1" s="1"/>
  <c r="AQ101" i="1"/>
  <c r="AT101" i="1"/>
  <c r="AD101" i="1" s="1"/>
  <c r="AM102" i="1"/>
  <c r="AP102" i="1"/>
  <c r="AR102" i="1" s="1"/>
  <c r="AO102" i="1" s="1"/>
  <c r="AQ102" i="1"/>
  <c r="AT102" i="1"/>
  <c r="AD102" i="1" s="1"/>
  <c r="AM103" i="1"/>
  <c r="AO103" i="1"/>
  <c r="AP103" i="1"/>
  <c r="AR103" i="1" s="1"/>
  <c r="AQ103" i="1"/>
  <c r="AT103" i="1"/>
  <c r="AD103" i="1" s="1"/>
  <c r="AM104" i="1"/>
  <c r="AP104" i="1"/>
  <c r="AR104" i="1" s="1"/>
  <c r="AO104" i="1" s="1"/>
  <c r="AQ104" i="1"/>
  <c r="AT104" i="1"/>
  <c r="AD104" i="1" s="1"/>
  <c r="AM105" i="1"/>
  <c r="AO105" i="1"/>
  <c r="AP105" i="1"/>
  <c r="AR105" i="1" s="1"/>
  <c r="AQ105" i="1"/>
  <c r="AT105" i="1"/>
  <c r="AD105" i="1" s="1"/>
  <c r="AM106" i="1"/>
  <c r="AP106" i="1"/>
  <c r="AR106" i="1" s="1"/>
  <c r="AO106" i="1" s="1"/>
  <c r="AQ106" i="1"/>
  <c r="AT106" i="1"/>
  <c r="AD106" i="1" s="1"/>
  <c r="AM107" i="1"/>
  <c r="AO107" i="1"/>
  <c r="AP107" i="1"/>
  <c r="AR107" i="1" s="1"/>
  <c r="AQ107" i="1"/>
  <c r="AT107" i="1"/>
  <c r="AD107" i="1" s="1"/>
  <c r="AM108" i="1"/>
  <c r="AP108" i="1"/>
  <c r="AR108" i="1" s="1"/>
  <c r="AO108" i="1" s="1"/>
  <c r="AQ108" i="1"/>
  <c r="AT108" i="1"/>
  <c r="AD108" i="1" s="1"/>
  <c r="AM109" i="1"/>
  <c r="AO109" i="1"/>
  <c r="AP109" i="1"/>
  <c r="AR109" i="1" s="1"/>
  <c r="AQ109" i="1"/>
  <c r="AT109" i="1"/>
  <c r="AD109" i="1" s="1"/>
  <c r="AM110" i="1"/>
  <c r="AP110" i="1"/>
  <c r="AR110" i="1" s="1"/>
  <c r="AO110" i="1" s="1"/>
  <c r="AQ110" i="1"/>
  <c r="AT110" i="1"/>
  <c r="AD110" i="1" s="1"/>
  <c r="AM111" i="1"/>
  <c r="AO111" i="1"/>
  <c r="AP111" i="1"/>
  <c r="AR111" i="1" s="1"/>
  <c r="AQ111" i="1"/>
  <c r="AT111" i="1"/>
  <c r="AD111" i="1" s="1"/>
  <c r="AM112" i="1"/>
  <c r="AP112" i="1"/>
  <c r="AR112" i="1" s="1"/>
  <c r="AO112" i="1" s="1"/>
  <c r="AQ112" i="1"/>
  <c r="AT112" i="1"/>
  <c r="AD112" i="1" s="1"/>
  <c r="AM113" i="1"/>
  <c r="AO113" i="1"/>
  <c r="AP113" i="1"/>
  <c r="AR113" i="1" s="1"/>
  <c r="AQ113" i="1"/>
  <c r="AT113" i="1"/>
  <c r="AD113" i="1" s="1"/>
  <c r="AM114" i="1"/>
  <c r="AP114" i="1"/>
  <c r="AR114" i="1" s="1"/>
  <c r="AO114" i="1" s="1"/>
  <c r="AQ114" i="1"/>
  <c r="AT114" i="1"/>
  <c r="AD114" i="1" s="1"/>
  <c r="AM115" i="1"/>
  <c r="AO115" i="1"/>
  <c r="AP115" i="1"/>
  <c r="AR115" i="1" s="1"/>
  <c r="AQ115" i="1"/>
  <c r="AT115" i="1"/>
  <c r="AD115" i="1" s="1"/>
  <c r="AM116" i="1"/>
  <c r="AP116" i="1"/>
  <c r="AR116" i="1" s="1"/>
  <c r="AO116" i="1" s="1"/>
  <c r="AQ116" i="1"/>
  <c r="AT116" i="1"/>
  <c r="AD116" i="1" s="1"/>
  <c r="AM117" i="1"/>
  <c r="AO117" i="1"/>
  <c r="AP117" i="1"/>
  <c r="AR117" i="1" s="1"/>
  <c r="AQ117" i="1"/>
  <c r="AT117" i="1"/>
  <c r="AD117" i="1" s="1"/>
  <c r="AM118" i="1"/>
  <c r="AP118" i="1"/>
  <c r="AR118" i="1" s="1"/>
  <c r="AO118" i="1" s="1"/>
  <c r="AQ118" i="1"/>
  <c r="AT118" i="1"/>
  <c r="AD118" i="1" s="1"/>
  <c r="AM119" i="1"/>
  <c r="AO119" i="1"/>
  <c r="AP119" i="1"/>
  <c r="AR119" i="1" s="1"/>
  <c r="AQ119" i="1"/>
  <c r="AT119" i="1"/>
  <c r="AD119" i="1" s="1"/>
  <c r="AM120" i="1"/>
  <c r="AP120" i="1"/>
  <c r="AR120" i="1" s="1"/>
  <c r="AO120" i="1" s="1"/>
  <c r="AQ120" i="1"/>
  <c r="AT120" i="1"/>
  <c r="AD120" i="1" s="1"/>
  <c r="AM121" i="1"/>
  <c r="AO121" i="1"/>
  <c r="AP121" i="1"/>
  <c r="AR121" i="1" s="1"/>
  <c r="AQ121" i="1"/>
  <c r="AT121" i="1"/>
  <c r="AD121" i="1" s="1"/>
  <c r="AM122" i="1"/>
  <c r="AP122" i="1"/>
  <c r="AR122" i="1" s="1"/>
  <c r="AO122" i="1" s="1"/>
  <c r="AQ122" i="1"/>
  <c r="AT122" i="1"/>
  <c r="AD122" i="1" s="1"/>
  <c r="AM123" i="1"/>
  <c r="AO123" i="1"/>
  <c r="AP123" i="1"/>
  <c r="AR123" i="1" s="1"/>
  <c r="AQ123" i="1"/>
  <c r="AT123" i="1"/>
  <c r="AD123" i="1" s="1"/>
  <c r="AM124" i="1"/>
  <c r="AP124" i="1"/>
  <c r="AR124" i="1" s="1"/>
  <c r="AO124" i="1" s="1"/>
  <c r="AQ124" i="1"/>
  <c r="AT124" i="1"/>
  <c r="AM125" i="1"/>
  <c r="AO125" i="1"/>
  <c r="AP125" i="1"/>
  <c r="AR125" i="1" s="1"/>
  <c r="AQ125" i="1"/>
  <c r="AT125" i="1"/>
  <c r="AD125" i="1" s="1"/>
  <c r="AM126" i="1"/>
  <c r="AP126" i="1"/>
  <c r="AR126" i="1" s="1"/>
  <c r="AO126" i="1" s="1"/>
  <c r="AQ126" i="1"/>
  <c r="AT126" i="1"/>
  <c r="AD126" i="1" s="1"/>
  <c r="AM127" i="1"/>
  <c r="AO127" i="1"/>
  <c r="AP127" i="1"/>
  <c r="AR127" i="1" s="1"/>
  <c r="AQ127" i="1"/>
  <c r="AT127" i="1"/>
  <c r="AD127" i="1" s="1"/>
  <c r="AM128" i="1"/>
  <c r="AP128" i="1"/>
  <c r="AR128" i="1" s="1"/>
  <c r="AO128" i="1" s="1"/>
  <c r="AQ128" i="1"/>
  <c r="AT128" i="1"/>
  <c r="AD128" i="1" s="1"/>
  <c r="AM129" i="1"/>
  <c r="AP129" i="1"/>
  <c r="AR129" i="1" s="1"/>
  <c r="AO129" i="1" s="1"/>
  <c r="AQ129" i="1"/>
  <c r="AM130" i="1"/>
  <c r="AP130" i="1"/>
  <c r="AR130" i="1" s="1"/>
  <c r="AO130" i="1" s="1"/>
  <c r="AQ130" i="1"/>
  <c r="AT130" i="1"/>
  <c r="AM131" i="1"/>
  <c r="AO131" i="1"/>
  <c r="AP131" i="1"/>
  <c r="AR131" i="1" s="1"/>
  <c r="AQ131" i="1"/>
  <c r="AT131" i="1"/>
  <c r="AD131" i="1" s="1"/>
  <c r="AM132" i="1"/>
  <c r="AP132" i="1"/>
  <c r="AR132" i="1" s="1"/>
  <c r="AO132" i="1" s="1"/>
  <c r="AQ132" i="1"/>
  <c r="AT132" i="1"/>
  <c r="AM133" i="1"/>
  <c r="AO133" i="1"/>
  <c r="AP133" i="1"/>
  <c r="AR133" i="1" s="1"/>
  <c r="AQ133" i="1"/>
  <c r="AT133" i="1"/>
  <c r="AD133" i="1" s="1"/>
  <c r="AM134" i="1"/>
  <c r="AP134" i="1"/>
  <c r="AR134" i="1" s="1"/>
  <c r="AO134" i="1" s="1"/>
  <c r="AQ134" i="1"/>
  <c r="AT134" i="1"/>
  <c r="AD134" i="1" s="1"/>
  <c r="AM135" i="1"/>
  <c r="AO135" i="1"/>
  <c r="AP135" i="1"/>
  <c r="AR135" i="1" s="1"/>
  <c r="AQ135" i="1"/>
  <c r="AT135" i="1"/>
  <c r="AD135" i="1" s="1"/>
  <c r="AM136" i="1"/>
  <c r="AP136" i="1"/>
  <c r="AR136" i="1" s="1"/>
  <c r="AO136" i="1" s="1"/>
  <c r="AQ136" i="1"/>
  <c r="AT136" i="1"/>
  <c r="AD136" i="1" s="1"/>
  <c r="AM137" i="1"/>
  <c r="AO137" i="1"/>
  <c r="AP137" i="1"/>
  <c r="AR137" i="1" s="1"/>
  <c r="AQ137" i="1"/>
  <c r="AT137" i="1"/>
  <c r="AD137" i="1" s="1"/>
  <c r="AM138" i="1"/>
  <c r="AP138" i="1"/>
  <c r="AR138" i="1" s="1"/>
  <c r="AO138" i="1" s="1"/>
  <c r="AQ138" i="1"/>
  <c r="AT138" i="1"/>
  <c r="AM140" i="1"/>
  <c r="AP140" i="1"/>
  <c r="AR140" i="1" s="1"/>
  <c r="AO140" i="1" s="1"/>
  <c r="AQ140" i="1"/>
  <c r="AM141" i="1"/>
  <c r="AP141" i="1"/>
  <c r="AR141" i="1" s="1"/>
  <c r="AO141" i="1" s="1"/>
  <c r="AQ141" i="1"/>
  <c r="AT141" i="1"/>
  <c r="AM142" i="1"/>
  <c r="AO142" i="1"/>
  <c r="AP142" i="1"/>
  <c r="AR142" i="1" s="1"/>
  <c r="AQ142" i="1"/>
  <c r="AT142" i="1"/>
  <c r="AD142" i="1" s="1"/>
  <c r="AM143" i="1"/>
  <c r="AP143" i="1"/>
  <c r="AR143" i="1" s="1"/>
  <c r="AO143" i="1" s="1"/>
  <c r="AQ143" i="1"/>
  <c r="AT143" i="1"/>
  <c r="AD143" i="1" s="1"/>
  <c r="AM144" i="1"/>
  <c r="AO144" i="1"/>
  <c r="AP144" i="1"/>
  <c r="AR144" i="1" s="1"/>
  <c r="AQ144" i="1"/>
  <c r="AT144" i="1"/>
  <c r="AD144" i="1" s="1"/>
  <c r="AM145" i="1"/>
  <c r="AP145" i="1"/>
  <c r="AR145" i="1" s="1"/>
  <c r="AO145" i="1" s="1"/>
  <c r="AQ145" i="1"/>
  <c r="AT145" i="1"/>
  <c r="AM146" i="1"/>
  <c r="AO146" i="1"/>
  <c r="AP146" i="1"/>
  <c r="AR146" i="1" s="1"/>
  <c r="AQ146" i="1"/>
  <c r="AT146" i="1"/>
  <c r="AD146" i="1" s="1"/>
  <c r="AM147" i="1"/>
  <c r="AP147" i="1"/>
  <c r="AR147" i="1" s="1"/>
  <c r="AO147" i="1" s="1"/>
  <c r="AQ147" i="1"/>
  <c r="AT147" i="1"/>
  <c r="AM148" i="1"/>
  <c r="AP148" i="1"/>
  <c r="AR148" i="1" s="1"/>
  <c r="AO148" i="1" s="1"/>
  <c r="AQ148" i="1"/>
  <c r="AM149" i="1"/>
  <c r="AP149" i="1"/>
  <c r="AR149" i="1" s="1"/>
  <c r="AO149" i="1" s="1"/>
  <c r="AQ149" i="1"/>
  <c r="AT149" i="1"/>
  <c r="AM150" i="1"/>
  <c r="AO150" i="1"/>
  <c r="AP150" i="1"/>
  <c r="AR150" i="1" s="1"/>
  <c r="AQ150" i="1"/>
  <c r="AT150" i="1"/>
  <c r="AD150" i="1" s="1"/>
  <c r="AM151" i="1"/>
  <c r="AP151" i="1"/>
  <c r="AR151" i="1" s="1"/>
  <c r="AO151" i="1" s="1"/>
  <c r="AQ151" i="1"/>
  <c r="AT151" i="1"/>
  <c r="AM153" i="1"/>
  <c r="AO153" i="1"/>
  <c r="AP153" i="1"/>
  <c r="AR153" i="1" s="1"/>
  <c r="AQ153" i="1"/>
  <c r="AT153" i="1"/>
  <c r="AD153" i="1" s="1"/>
  <c r="AM154" i="1"/>
  <c r="AP154" i="1"/>
  <c r="AR154" i="1" s="1"/>
  <c r="AO154" i="1" s="1"/>
  <c r="AQ154" i="1"/>
  <c r="AT154" i="1"/>
  <c r="AD154" i="1" s="1"/>
  <c r="AM155" i="1"/>
  <c r="AO155" i="1"/>
  <c r="AP155" i="1"/>
  <c r="AR155" i="1" s="1"/>
  <c r="AQ155" i="1"/>
  <c r="AT155" i="1"/>
  <c r="AD155" i="1" s="1"/>
  <c r="AM156" i="1"/>
  <c r="AP156" i="1"/>
  <c r="AR156" i="1" s="1"/>
  <c r="AO156" i="1" s="1"/>
  <c r="AQ156" i="1"/>
  <c r="AT156" i="1"/>
  <c r="AM157" i="1"/>
  <c r="AO157" i="1"/>
  <c r="AP157" i="1"/>
  <c r="AR157" i="1" s="1"/>
  <c r="AQ157" i="1"/>
  <c r="AT157" i="1"/>
  <c r="AD157" i="1" s="1"/>
  <c r="AM158" i="1"/>
  <c r="AP158" i="1"/>
  <c r="AR158" i="1" s="1"/>
  <c r="AO158" i="1" s="1"/>
  <c r="AQ158" i="1"/>
  <c r="AT158" i="1"/>
  <c r="AM159" i="1"/>
  <c r="AO159" i="1"/>
  <c r="AP159" i="1"/>
  <c r="AR159" i="1" s="1"/>
  <c r="AQ159" i="1"/>
  <c r="AT159" i="1"/>
  <c r="AD159" i="1" s="1"/>
  <c r="AM160" i="1"/>
  <c r="AP160" i="1"/>
  <c r="AR160" i="1" s="1"/>
  <c r="AO160" i="1" s="1"/>
  <c r="AQ160" i="1"/>
  <c r="AT160" i="1"/>
  <c r="AM161" i="1"/>
  <c r="AO161" i="1"/>
  <c r="AP161" i="1"/>
  <c r="AR161" i="1" s="1"/>
  <c r="AQ161" i="1"/>
  <c r="AT161" i="1"/>
  <c r="AD161" i="1" s="1"/>
  <c r="AM162" i="1"/>
  <c r="AP162" i="1"/>
  <c r="AR162" i="1" s="1"/>
  <c r="AO162" i="1" s="1"/>
  <c r="AQ162" i="1"/>
  <c r="AM163" i="1"/>
  <c r="AO163" i="1"/>
  <c r="AP163" i="1"/>
  <c r="AR163" i="1" s="1"/>
  <c r="AQ163" i="1"/>
  <c r="AT163" i="1"/>
  <c r="AD163" i="1" s="1"/>
  <c r="AM164" i="1"/>
  <c r="AP164" i="1"/>
  <c r="AR164" i="1" s="1"/>
  <c r="AO164" i="1" s="1"/>
  <c r="AQ164" i="1"/>
  <c r="AT164" i="1"/>
  <c r="AM165" i="1"/>
  <c r="AO165" i="1"/>
  <c r="AP165" i="1"/>
  <c r="AR165" i="1" s="1"/>
  <c r="AQ165" i="1"/>
  <c r="AT165" i="1"/>
  <c r="AD165" i="1" s="1"/>
  <c r="AM166" i="1"/>
  <c r="AP166" i="1"/>
  <c r="AR166" i="1" s="1"/>
  <c r="AO166" i="1" s="1"/>
  <c r="AQ166" i="1"/>
  <c r="AT166" i="1"/>
  <c r="AM167" i="1"/>
  <c r="AO167" i="1"/>
  <c r="AP167" i="1"/>
  <c r="AR167" i="1" s="1"/>
  <c r="AQ167" i="1"/>
  <c r="AT167" i="1"/>
  <c r="AD167" i="1" s="1"/>
  <c r="AM168" i="1"/>
  <c r="AP168" i="1"/>
  <c r="AR168" i="1" s="1"/>
  <c r="AO168" i="1" s="1"/>
  <c r="AQ168" i="1"/>
  <c r="AT168" i="1"/>
  <c r="AM169" i="1"/>
  <c r="AO169" i="1"/>
  <c r="AP169" i="1"/>
  <c r="AR169" i="1" s="1"/>
  <c r="AQ169" i="1"/>
  <c r="AT169" i="1"/>
  <c r="AD169" i="1" s="1"/>
  <c r="AM170" i="1"/>
  <c r="AP170" i="1"/>
  <c r="AR170" i="1" s="1"/>
  <c r="AO170" i="1" s="1"/>
  <c r="AQ170" i="1"/>
  <c r="AT170" i="1"/>
  <c r="AM171" i="1"/>
  <c r="AO171" i="1"/>
  <c r="AP171" i="1"/>
  <c r="AR171" i="1" s="1"/>
  <c r="AQ171" i="1"/>
  <c r="AT171" i="1"/>
  <c r="AD171" i="1" s="1"/>
  <c r="AM172" i="1"/>
  <c r="AP172" i="1"/>
  <c r="AR172" i="1" s="1"/>
  <c r="AO172" i="1" s="1"/>
  <c r="AQ172" i="1"/>
  <c r="AT172" i="1"/>
  <c r="AM173" i="1"/>
  <c r="AO173" i="1"/>
  <c r="AP173" i="1"/>
  <c r="AR173" i="1" s="1"/>
  <c r="AQ173" i="1"/>
  <c r="AT173" i="1"/>
  <c r="AD173" i="1" s="1"/>
  <c r="AM174" i="1"/>
  <c r="AP174" i="1"/>
  <c r="AR174" i="1" s="1"/>
  <c r="AO174" i="1" s="1"/>
  <c r="AQ174" i="1"/>
  <c r="AT174" i="1"/>
  <c r="AM175" i="1"/>
  <c r="AO175" i="1"/>
  <c r="AP175" i="1"/>
  <c r="AR175" i="1" s="1"/>
  <c r="AQ175" i="1"/>
  <c r="AT175" i="1"/>
  <c r="AD175" i="1" s="1"/>
  <c r="AM176" i="1"/>
  <c r="AP176" i="1"/>
  <c r="AR176" i="1" s="1"/>
  <c r="AO176" i="1" s="1"/>
  <c r="AQ176" i="1"/>
  <c r="AT176" i="1"/>
  <c r="AM177" i="1"/>
  <c r="AO177" i="1"/>
  <c r="AP177" i="1"/>
  <c r="AR177" i="1" s="1"/>
  <c r="AQ177" i="1"/>
  <c r="AT177" i="1"/>
  <c r="AD177" i="1" s="1"/>
  <c r="AM178" i="1"/>
  <c r="AP178" i="1"/>
  <c r="AR178" i="1" s="1"/>
  <c r="AO178" i="1" s="1"/>
  <c r="AQ178" i="1"/>
  <c r="AT178" i="1"/>
  <c r="AM179" i="1"/>
  <c r="AO179" i="1"/>
  <c r="AP179" i="1"/>
  <c r="AR179" i="1" s="1"/>
  <c r="AQ179" i="1"/>
  <c r="AT179" i="1"/>
  <c r="AD179" i="1" s="1"/>
  <c r="AM180" i="1"/>
  <c r="AP180" i="1"/>
  <c r="AR180" i="1" s="1"/>
  <c r="AO180" i="1" s="1"/>
  <c r="AQ180" i="1"/>
  <c r="AT180" i="1"/>
  <c r="AM181" i="1"/>
  <c r="AO181" i="1"/>
  <c r="AP181" i="1"/>
  <c r="AR181" i="1" s="1"/>
  <c r="AQ181" i="1"/>
  <c r="AT181" i="1"/>
  <c r="AD181" i="1" s="1"/>
  <c r="AM182" i="1"/>
  <c r="AP182" i="1"/>
  <c r="AR182" i="1" s="1"/>
  <c r="AO182" i="1" s="1"/>
  <c r="AQ182" i="1"/>
  <c r="AT182" i="1"/>
  <c r="AM183" i="1"/>
  <c r="AO183" i="1"/>
  <c r="AP183" i="1"/>
  <c r="AR183" i="1" s="1"/>
  <c r="AQ183" i="1"/>
  <c r="AT183" i="1"/>
  <c r="AD183" i="1" s="1"/>
  <c r="AM184" i="1"/>
  <c r="AP184" i="1"/>
  <c r="AR184" i="1" s="1"/>
  <c r="AO184" i="1" s="1"/>
  <c r="AQ184" i="1"/>
  <c r="AT184" i="1"/>
  <c r="AM185" i="1"/>
  <c r="AO185" i="1"/>
  <c r="AP185" i="1"/>
  <c r="AR185" i="1" s="1"/>
  <c r="AQ185" i="1"/>
  <c r="AT185" i="1"/>
  <c r="AD185" i="1" s="1"/>
  <c r="AM186" i="1"/>
  <c r="AP186" i="1"/>
  <c r="AR186" i="1" s="1"/>
  <c r="AO186" i="1" s="1"/>
  <c r="AQ186" i="1"/>
  <c r="AT186" i="1"/>
  <c r="AM187" i="1"/>
  <c r="AO187" i="1"/>
  <c r="AP187" i="1"/>
  <c r="AR187" i="1" s="1"/>
  <c r="AQ187" i="1"/>
  <c r="AT187" i="1"/>
  <c r="AD187" i="1" s="1"/>
  <c r="AM188" i="1"/>
  <c r="AP188" i="1"/>
  <c r="AR188" i="1" s="1"/>
  <c r="AO188" i="1" s="1"/>
  <c r="AQ188" i="1"/>
  <c r="AT188" i="1"/>
  <c r="AM189" i="1"/>
  <c r="AO189" i="1"/>
  <c r="AP189" i="1"/>
  <c r="AR189" i="1" s="1"/>
  <c r="AQ189" i="1"/>
  <c r="AT189" i="1"/>
  <c r="AD189" i="1" s="1"/>
  <c r="AM190" i="1"/>
  <c r="AP190" i="1"/>
  <c r="AR190" i="1" s="1"/>
  <c r="AO190" i="1" s="1"/>
  <c r="AQ190" i="1"/>
  <c r="AT190" i="1"/>
  <c r="AM191" i="1"/>
  <c r="AO191" i="1"/>
  <c r="AP191" i="1"/>
  <c r="AR191" i="1" s="1"/>
  <c r="AQ191" i="1"/>
  <c r="AT191" i="1"/>
  <c r="AD191" i="1" s="1"/>
  <c r="AM192" i="1"/>
  <c r="AP192" i="1"/>
  <c r="AR192" i="1" s="1"/>
  <c r="AO192" i="1" s="1"/>
  <c r="AQ192" i="1"/>
  <c r="AT192" i="1"/>
  <c r="AM193" i="1"/>
  <c r="AO193" i="1"/>
  <c r="AP193" i="1"/>
  <c r="AR193" i="1" s="1"/>
  <c r="AQ193" i="1"/>
  <c r="AT193" i="1"/>
  <c r="AD193" i="1" s="1"/>
  <c r="AM194" i="1"/>
  <c r="AP194" i="1"/>
  <c r="AR194" i="1" s="1"/>
  <c r="AO194" i="1" s="1"/>
  <c r="AQ194" i="1"/>
  <c r="AT194" i="1"/>
  <c r="AM195" i="1"/>
  <c r="AO195" i="1"/>
  <c r="AP195" i="1"/>
  <c r="AR195" i="1" s="1"/>
  <c r="AQ195" i="1"/>
  <c r="AT195" i="1"/>
  <c r="AD195" i="1" s="1"/>
  <c r="AM196" i="1"/>
  <c r="AP196" i="1"/>
  <c r="AR196" i="1" s="1"/>
  <c r="AO196" i="1" s="1"/>
  <c r="AQ196" i="1"/>
  <c r="AT196" i="1"/>
  <c r="AM197" i="1"/>
  <c r="AO197" i="1"/>
  <c r="AP197" i="1"/>
  <c r="AR197" i="1" s="1"/>
  <c r="AQ197" i="1"/>
  <c r="AT197" i="1"/>
  <c r="AD197" i="1" s="1"/>
  <c r="AM198" i="1"/>
  <c r="AP198" i="1"/>
  <c r="AR198" i="1" s="1"/>
  <c r="AO198" i="1" s="1"/>
  <c r="AQ198" i="1"/>
  <c r="AT198" i="1"/>
  <c r="AM199" i="1"/>
  <c r="AO199" i="1"/>
  <c r="AP199" i="1"/>
  <c r="AR199" i="1" s="1"/>
  <c r="AQ199" i="1"/>
  <c r="AT199" i="1"/>
  <c r="AD199" i="1" s="1"/>
  <c r="AM200" i="1"/>
  <c r="AP200" i="1"/>
  <c r="AR200" i="1" s="1"/>
  <c r="AO200" i="1" s="1"/>
  <c r="AQ200" i="1"/>
  <c r="AT200" i="1"/>
  <c r="AM201" i="1"/>
  <c r="AO201" i="1"/>
  <c r="AP201" i="1"/>
  <c r="AR201" i="1" s="1"/>
  <c r="AQ201" i="1"/>
  <c r="AT201" i="1"/>
  <c r="AD201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2" i="2"/>
  <c r="AD200" i="1" l="1"/>
  <c r="AD208" i="1"/>
  <c r="AD206" i="1"/>
  <c r="AD204" i="1"/>
  <c r="AD210" i="1"/>
  <c r="AD202" i="1"/>
  <c r="AD214" i="1"/>
  <c r="AD176" i="1"/>
  <c r="AD186" i="1"/>
  <c r="AD192" i="1"/>
  <c r="AD160" i="1"/>
  <c r="AD184" i="1"/>
  <c r="AD151" i="1"/>
  <c r="AD194" i="1"/>
  <c r="AD178" i="1"/>
  <c r="AD145" i="1"/>
  <c r="AD190" i="1"/>
  <c r="AD188" i="1"/>
  <c r="AD196" i="1"/>
  <c r="AD156" i="1"/>
  <c r="AD130" i="1"/>
  <c r="AD174" i="1"/>
  <c r="AD172" i="1"/>
  <c r="AD170" i="1"/>
  <c r="AD168" i="1"/>
  <c r="AD198" i="1"/>
  <c r="AD158" i="1"/>
  <c r="AD132" i="1"/>
  <c r="AD216" i="1"/>
  <c r="AD164" i="1"/>
  <c r="AD138" i="1"/>
  <c r="AD166" i="1"/>
  <c r="AD141" i="1"/>
  <c r="AD180" i="1"/>
  <c r="AD147" i="1"/>
  <c r="AD182" i="1"/>
  <c r="AD149" i="1"/>
  <c r="AD124" i="1"/>
  <c r="I17" i="3"/>
  <c r="E17" i="3"/>
  <c r="AM13" i="1" l="1"/>
  <c r="AO13" i="1"/>
  <c r="AP13" i="1"/>
  <c r="AR13" i="1" s="1"/>
  <c r="AQ13" i="1"/>
  <c r="AT13" i="1"/>
  <c r="AM14" i="1"/>
  <c r="AO14" i="1"/>
  <c r="AP14" i="1"/>
  <c r="AR14" i="1" s="1"/>
  <c r="AQ14" i="1"/>
  <c r="AT14" i="1"/>
  <c r="AM15" i="1"/>
  <c r="AO15" i="1"/>
  <c r="AP15" i="1"/>
  <c r="AR15" i="1" s="1"/>
  <c r="AQ15" i="1"/>
  <c r="AT15" i="1"/>
  <c r="AD15" i="1" s="1"/>
  <c r="AM16" i="1"/>
  <c r="AO16" i="1"/>
  <c r="AP16" i="1"/>
  <c r="AR16" i="1" s="1"/>
  <c r="AQ16" i="1"/>
  <c r="AT16" i="1"/>
  <c r="AD16" i="1" s="1"/>
  <c r="AM17" i="1"/>
  <c r="AO17" i="1"/>
  <c r="AP17" i="1"/>
  <c r="AR17" i="1" s="1"/>
  <c r="AQ17" i="1"/>
  <c r="AT17" i="1"/>
  <c r="AD17" i="1" s="1"/>
  <c r="AM18" i="1"/>
  <c r="AO18" i="1"/>
  <c r="AP18" i="1"/>
  <c r="AR18" i="1" s="1"/>
  <c r="AQ18" i="1"/>
  <c r="AT18" i="1"/>
  <c r="AM19" i="1"/>
  <c r="AO19" i="1"/>
  <c r="AP19" i="1"/>
  <c r="AR19" i="1" s="1"/>
  <c r="AQ19" i="1"/>
  <c r="AT19" i="1"/>
  <c r="AM20" i="1"/>
  <c r="AP20" i="1"/>
  <c r="AR20" i="1" s="1"/>
  <c r="AQ20" i="1"/>
  <c r="AM21" i="1"/>
  <c r="AP21" i="1"/>
  <c r="AQ21" i="1"/>
  <c r="AM22" i="1"/>
  <c r="AO22" i="1"/>
  <c r="AP22" i="1"/>
  <c r="AR22" i="1" s="1"/>
  <c r="AQ22" i="1"/>
  <c r="AT22" i="1"/>
  <c r="AM23" i="1"/>
  <c r="AO23" i="1"/>
  <c r="AP23" i="1"/>
  <c r="AR23" i="1" s="1"/>
  <c r="AQ23" i="1"/>
  <c r="AT23" i="1"/>
  <c r="AM24" i="1"/>
  <c r="AO24" i="1"/>
  <c r="AP24" i="1"/>
  <c r="AR24" i="1" s="1"/>
  <c r="AQ24" i="1"/>
  <c r="AT24" i="1"/>
  <c r="AM25" i="1"/>
  <c r="AO25" i="1"/>
  <c r="AP25" i="1"/>
  <c r="AR25" i="1" s="1"/>
  <c r="AQ25" i="1"/>
  <c r="AT25" i="1"/>
  <c r="AM26" i="1"/>
  <c r="AP26" i="1"/>
  <c r="AQ26" i="1"/>
  <c r="AM27" i="1"/>
  <c r="AO27" i="1"/>
  <c r="AP27" i="1"/>
  <c r="AR27" i="1" s="1"/>
  <c r="AQ27" i="1"/>
  <c r="AT27" i="1"/>
  <c r="AM28" i="1"/>
  <c r="AO28" i="1"/>
  <c r="AP28" i="1"/>
  <c r="AR28" i="1" s="1"/>
  <c r="AQ28" i="1"/>
  <c r="AT28" i="1"/>
  <c r="AM29" i="1"/>
  <c r="AO29" i="1"/>
  <c r="AP29" i="1"/>
  <c r="AR29" i="1" s="1"/>
  <c r="AQ29" i="1"/>
  <c r="AT29" i="1"/>
  <c r="AM30" i="1"/>
  <c r="AO30" i="1"/>
  <c r="AP30" i="1"/>
  <c r="AR30" i="1" s="1"/>
  <c r="AQ30" i="1"/>
  <c r="AT30" i="1"/>
  <c r="AM31" i="1"/>
  <c r="AO31" i="1"/>
  <c r="AP31" i="1"/>
  <c r="AR31" i="1" s="1"/>
  <c r="AQ31" i="1"/>
  <c r="AT31" i="1"/>
  <c r="AM32" i="1"/>
  <c r="AO32" i="1"/>
  <c r="AP32" i="1"/>
  <c r="AR32" i="1" s="1"/>
  <c r="AQ32" i="1"/>
  <c r="AT32" i="1"/>
  <c r="AM33" i="1"/>
  <c r="AO33" i="1"/>
  <c r="AP33" i="1"/>
  <c r="AR33" i="1" s="1"/>
  <c r="AQ33" i="1"/>
  <c r="AT33" i="1"/>
  <c r="AM34" i="1"/>
  <c r="AO34" i="1"/>
  <c r="AP34" i="1"/>
  <c r="AR34" i="1" s="1"/>
  <c r="AQ34" i="1"/>
  <c r="AT34" i="1"/>
  <c r="AM35" i="1"/>
  <c r="AO35" i="1"/>
  <c r="AP35" i="1"/>
  <c r="AR35" i="1" s="1"/>
  <c r="AQ35" i="1"/>
  <c r="AT35" i="1"/>
  <c r="AM36" i="1"/>
  <c r="AP36" i="1"/>
  <c r="AR36" i="1" s="1"/>
  <c r="AQ36" i="1"/>
  <c r="AM37" i="1"/>
  <c r="AO37" i="1"/>
  <c r="AP37" i="1"/>
  <c r="AR37" i="1" s="1"/>
  <c r="AQ37" i="1"/>
  <c r="AT37" i="1"/>
  <c r="AM38" i="1"/>
  <c r="AO38" i="1"/>
  <c r="AP38" i="1"/>
  <c r="AR38" i="1" s="1"/>
  <c r="AQ38" i="1"/>
  <c r="AT38" i="1"/>
  <c r="AM39" i="1"/>
  <c r="AO39" i="1"/>
  <c r="AP39" i="1"/>
  <c r="AR39" i="1" s="1"/>
  <c r="AQ39" i="1"/>
  <c r="AT39" i="1"/>
  <c r="AM40" i="1"/>
  <c r="AO40" i="1"/>
  <c r="AP40" i="1"/>
  <c r="AR40" i="1" s="1"/>
  <c r="AQ40" i="1"/>
  <c r="AT40" i="1"/>
  <c r="AM41" i="1"/>
  <c r="AO41" i="1"/>
  <c r="AP41" i="1"/>
  <c r="AR41" i="1" s="1"/>
  <c r="AQ41" i="1"/>
  <c r="AT41" i="1"/>
  <c r="AM42" i="1"/>
  <c r="AO42" i="1"/>
  <c r="AP42" i="1"/>
  <c r="AR42" i="1" s="1"/>
  <c r="AQ42" i="1"/>
  <c r="AT42" i="1"/>
  <c r="AM43" i="1"/>
  <c r="AO43" i="1"/>
  <c r="AP43" i="1"/>
  <c r="AR43" i="1" s="1"/>
  <c r="AQ43" i="1"/>
  <c r="AT43" i="1"/>
  <c r="AM44" i="1"/>
  <c r="AO44" i="1"/>
  <c r="AP44" i="1"/>
  <c r="AR44" i="1" s="1"/>
  <c r="AQ44" i="1"/>
  <c r="AT44" i="1"/>
  <c r="AM45" i="1"/>
  <c r="AO45" i="1"/>
  <c r="AP45" i="1"/>
  <c r="AR45" i="1" s="1"/>
  <c r="AQ45" i="1"/>
  <c r="AT45" i="1"/>
  <c r="AM46" i="1"/>
  <c r="AO46" i="1"/>
  <c r="AP46" i="1"/>
  <c r="AR46" i="1" s="1"/>
  <c r="AQ46" i="1"/>
  <c r="AT46" i="1"/>
  <c r="AM47" i="1"/>
  <c r="AP47" i="1"/>
  <c r="AQ47" i="1"/>
  <c r="AM48" i="1"/>
  <c r="AO48" i="1"/>
  <c r="AP48" i="1"/>
  <c r="AR48" i="1" s="1"/>
  <c r="AQ48" i="1"/>
  <c r="AT48" i="1"/>
  <c r="AM49" i="1"/>
  <c r="AO49" i="1"/>
  <c r="AP49" i="1"/>
  <c r="AR49" i="1" s="1"/>
  <c r="AQ49" i="1"/>
  <c r="AT49" i="1"/>
  <c r="AM50" i="1"/>
  <c r="AO50" i="1"/>
  <c r="AP50" i="1"/>
  <c r="AR50" i="1" s="1"/>
  <c r="AQ50" i="1"/>
  <c r="AT50" i="1"/>
  <c r="AM51" i="1"/>
  <c r="AP51" i="1"/>
  <c r="AQ51" i="1"/>
  <c r="AM52" i="1"/>
  <c r="AO52" i="1"/>
  <c r="AP52" i="1"/>
  <c r="AR52" i="1" s="1"/>
  <c r="AQ52" i="1"/>
  <c r="AT52" i="1"/>
  <c r="AM53" i="1"/>
  <c r="AO53" i="1"/>
  <c r="AP53" i="1"/>
  <c r="AR53" i="1" s="1"/>
  <c r="AQ53" i="1"/>
  <c r="AT53" i="1"/>
  <c r="AM54" i="1"/>
  <c r="AP54" i="1"/>
  <c r="AQ54" i="1"/>
  <c r="AM55" i="1"/>
  <c r="AO55" i="1"/>
  <c r="AP55" i="1"/>
  <c r="AR55" i="1" s="1"/>
  <c r="AQ55" i="1"/>
  <c r="AT55" i="1"/>
  <c r="AM56" i="1"/>
  <c r="AO56" i="1"/>
  <c r="AP56" i="1"/>
  <c r="AR56" i="1" s="1"/>
  <c r="AQ56" i="1"/>
  <c r="AT56" i="1"/>
  <c r="AM57" i="1"/>
  <c r="AO57" i="1"/>
  <c r="AP57" i="1"/>
  <c r="AR57" i="1" s="1"/>
  <c r="AQ57" i="1"/>
  <c r="AT57" i="1"/>
  <c r="AM58" i="1"/>
  <c r="AO58" i="1"/>
  <c r="AP58" i="1"/>
  <c r="AR58" i="1" s="1"/>
  <c r="AQ58" i="1"/>
  <c r="AT58" i="1"/>
  <c r="AM59" i="1"/>
  <c r="AO59" i="1"/>
  <c r="AP59" i="1"/>
  <c r="AR59" i="1" s="1"/>
  <c r="AQ59" i="1"/>
  <c r="AT59" i="1"/>
  <c r="AM60" i="1"/>
  <c r="AP60" i="1"/>
  <c r="AQ60" i="1"/>
  <c r="AM61" i="1"/>
  <c r="AO61" i="1"/>
  <c r="AP61" i="1"/>
  <c r="AR61" i="1" s="1"/>
  <c r="AQ61" i="1"/>
  <c r="AT61" i="1"/>
  <c r="AM62" i="1"/>
  <c r="AP62" i="1"/>
  <c r="AQ62" i="1"/>
  <c r="AM63" i="1"/>
  <c r="AO63" i="1"/>
  <c r="AP63" i="1"/>
  <c r="AR63" i="1" s="1"/>
  <c r="AQ63" i="1"/>
  <c r="AT63" i="1"/>
  <c r="AM64" i="1"/>
  <c r="AO64" i="1"/>
  <c r="AP64" i="1"/>
  <c r="AR64" i="1" s="1"/>
  <c r="AQ64" i="1"/>
  <c r="AT64" i="1"/>
  <c r="AM65" i="1"/>
  <c r="AO65" i="1"/>
  <c r="AP65" i="1"/>
  <c r="AR65" i="1" s="1"/>
  <c r="AQ65" i="1"/>
  <c r="AT65" i="1"/>
  <c r="AM66" i="1"/>
  <c r="AP66" i="1"/>
  <c r="AQ66" i="1"/>
  <c r="AM67" i="1"/>
  <c r="AO67" i="1"/>
  <c r="AP67" i="1"/>
  <c r="AR67" i="1" s="1"/>
  <c r="AQ67" i="1"/>
  <c r="AT67" i="1"/>
  <c r="AM68" i="1"/>
  <c r="AP68" i="1"/>
  <c r="AQ68" i="1"/>
  <c r="AQ5" i="1"/>
  <c r="AP5" i="1"/>
  <c r="AM5" i="1"/>
  <c r="AM2" i="1" l="1"/>
  <c r="AP2" i="1"/>
  <c r="AR2" i="1" s="1"/>
  <c r="AO2" i="1" s="1"/>
  <c r="AQ2" i="1"/>
  <c r="AT2" i="1"/>
  <c r="AD2" i="1" s="1"/>
  <c r="AM3" i="1"/>
  <c r="AO3" i="1"/>
  <c r="AP3" i="1"/>
  <c r="AR3" i="1" s="1"/>
  <c r="AQ3" i="1"/>
  <c r="AT3" i="1"/>
  <c r="AM4" i="1"/>
  <c r="AO4" i="1"/>
  <c r="AP4" i="1"/>
  <c r="AR4" i="1" s="1"/>
  <c r="AQ4" i="1"/>
  <c r="AT4" i="1"/>
  <c r="AM6" i="1"/>
  <c r="AO6" i="1"/>
  <c r="AP6" i="1"/>
  <c r="AR6" i="1" s="1"/>
  <c r="AQ6" i="1"/>
  <c r="AT6" i="1"/>
  <c r="AM7" i="1"/>
  <c r="AP7" i="1"/>
  <c r="AQ7" i="1"/>
  <c r="AM8" i="1"/>
  <c r="AO8" i="1"/>
  <c r="AP8" i="1"/>
  <c r="AR8" i="1" s="1"/>
  <c r="AQ8" i="1"/>
  <c r="AT8" i="1"/>
  <c r="AM9" i="1"/>
  <c r="AO9" i="1"/>
  <c r="AP9" i="1"/>
  <c r="AR9" i="1" s="1"/>
  <c r="AQ9" i="1"/>
  <c r="AT9" i="1"/>
  <c r="AM10" i="1"/>
  <c r="AO10" i="1"/>
  <c r="AP10" i="1"/>
  <c r="AR10" i="1" s="1"/>
  <c r="AQ10" i="1"/>
  <c r="AT10" i="1"/>
  <c r="AM11" i="1"/>
  <c r="AO11" i="1"/>
  <c r="AP11" i="1"/>
  <c r="AR11" i="1" s="1"/>
  <c r="AQ11" i="1"/>
  <c r="AT11" i="1"/>
  <c r="AM12" i="1"/>
  <c r="AO12" i="1"/>
  <c r="AP12" i="1"/>
  <c r="AR12" i="1" s="1"/>
  <c r="AQ12" i="1"/>
  <c r="AT12" i="1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F17" i="3"/>
  <c r="G17" i="3"/>
  <c r="H17" i="3"/>
  <c r="J17" i="3"/>
  <c r="D17" i="3"/>
  <c r="AR51" i="1" l="1"/>
  <c r="AR68" i="1"/>
  <c r="AR5" i="1"/>
  <c r="AR54" i="1"/>
  <c r="AO54" i="1" s="1"/>
  <c r="AR66" i="1"/>
  <c r="AO66" i="1" s="1"/>
  <c r="AR60" i="1"/>
  <c r="AO60" i="1" s="1"/>
  <c r="AR47" i="1"/>
  <c r="AR62" i="1"/>
  <c r="AO62" i="1" s="1"/>
  <c r="AR26" i="1"/>
  <c r="AO26" i="1" s="1"/>
  <c r="AR21" i="1"/>
  <c r="AO21" i="1" s="1"/>
  <c r="AR7" i="1"/>
  <c r="AO7" i="1" s="1"/>
  <c r="AO47" i="1"/>
  <c r="AO51" i="1"/>
  <c r="AO68" i="1"/>
  <c r="AO36" i="1"/>
  <c r="AO5" i="1"/>
  <c r="AO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M139" i="1" l="1"/>
  <c r="L139" i="1" s="1"/>
  <c r="M152" i="1"/>
  <c r="L152" i="1" s="1"/>
  <c r="M203" i="1"/>
  <c r="L203" i="1" s="1"/>
  <c r="M205" i="1"/>
  <c r="L205" i="1" s="1"/>
  <c r="M207" i="1"/>
  <c r="L207" i="1" s="1"/>
  <c r="M209" i="1"/>
  <c r="L209" i="1" s="1"/>
  <c r="M222" i="1"/>
  <c r="L222" i="1" s="1"/>
  <c r="AT230" i="1"/>
  <c r="AD230" i="1" s="1"/>
  <c r="M233" i="1"/>
  <c r="L233" i="1" s="1"/>
  <c r="M246" i="1"/>
  <c r="L246" i="1" s="1"/>
  <c r="AT254" i="1"/>
  <c r="AD254" i="1" s="1"/>
  <c r="M257" i="1"/>
  <c r="L257" i="1" s="1"/>
  <c r="M270" i="1"/>
  <c r="L270" i="1" s="1"/>
  <c r="AT278" i="1"/>
  <c r="AD278" i="1" s="1"/>
  <c r="M281" i="1"/>
  <c r="L281" i="1" s="1"/>
  <c r="M71" i="1"/>
  <c r="L71" i="1" s="1"/>
  <c r="M82" i="1"/>
  <c r="L82" i="1" s="1"/>
  <c r="M93" i="1"/>
  <c r="L93" i="1" s="1"/>
  <c r="M106" i="1"/>
  <c r="L106" i="1" s="1"/>
  <c r="M117" i="1"/>
  <c r="L117" i="1" s="1"/>
  <c r="M140" i="1"/>
  <c r="L140" i="1" s="1"/>
  <c r="M149" i="1"/>
  <c r="L149" i="1" s="1"/>
  <c r="M161" i="1"/>
  <c r="L161" i="1" s="1"/>
  <c r="M174" i="1"/>
  <c r="L174" i="1" s="1"/>
  <c r="M185" i="1"/>
  <c r="L185" i="1" s="1"/>
  <c r="M198" i="1"/>
  <c r="L198" i="1" s="1"/>
  <c r="AT264" i="1"/>
  <c r="AD264" i="1" s="1"/>
  <c r="M291" i="1"/>
  <c r="L291" i="1" s="1"/>
  <c r="M79" i="1"/>
  <c r="L79" i="1" s="1"/>
  <c r="M103" i="1"/>
  <c r="L103" i="1" s="1"/>
  <c r="M138" i="1"/>
  <c r="L138" i="1" s="1"/>
  <c r="M171" i="1"/>
  <c r="L171" i="1" s="1"/>
  <c r="M195" i="1"/>
  <c r="L195" i="1" s="1"/>
  <c r="M274" i="1"/>
  <c r="L274" i="1" s="1"/>
  <c r="M220" i="1"/>
  <c r="L220" i="1" s="1"/>
  <c r="AT228" i="1"/>
  <c r="AD228" i="1" s="1"/>
  <c r="M231" i="1"/>
  <c r="L231" i="1" s="1"/>
  <c r="M244" i="1"/>
  <c r="L244" i="1" s="1"/>
  <c r="AT252" i="1"/>
  <c r="AD252" i="1" s="1"/>
  <c r="M255" i="1"/>
  <c r="L255" i="1" s="1"/>
  <c r="M268" i="1"/>
  <c r="L268" i="1" s="1"/>
  <c r="AT276" i="1"/>
  <c r="AD276" i="1" s="1"/>
  <c r="M279" i="1"/>
  <c r="L279" i="1" s="1"/>
  <c r="M69" i="1"/>
  <c r="L69" i="1" s="1"/>
  <c r="M80" i="1"/>
  <c r="L80" i="1" s="1"/>
  <c r="M91" i="1"/>
  <c r="L91" i="1" s="1"/>
  <c r="M104" i="1"/>
  <c r="L104" i="1" s="1"/>
  <c r="M115" i="1"/>
  <c r="L115" i="1" s="1"/>
  <c r="M128" i="1"/>
  <c r="L128" i="1" s="1"/>
  <c r="M137" i="1"/>
  <c r="L137" i="1" s="1"/>
  <c r="M159" i="1"/>
  <c r="L159" i="1" s="1"/>
  <c r="M172" i="1"/>
  <c r="L172" i="1" s="1"/>
  <c r="M183" i="1"/>
  <c r="L183" i="1" s="1"/>
  <c r="M196" i="1"/>
  <c r="L196" i="1" s="1"/>
  <c r="M267" i="1"/>
  <c r="L267" i="1" s="1"/>
  <c r="M160" i="1"/>
  <c r="L160" i="1" s="1"/>
  <c r="M154" i="1"/>
  <c r="L154" i="1" s="1"/>
  <c r="M218" i="1"/>
  <c r="L218" i="1" s="1"/>
  <c r="AT226" i="1"/>
  <c r="AD226" i="1" s="1"/>
  <c r="M229" i="1"/>
  <c r="L229" i="1" s="1"/>
  <c r="M242" i="1"/>
  <c r="L242" i="1" s="1"/>
  <c r="AT250" i="1"/>
  <c r="AD250" i="1" s="1"/>
  <c r="M253" i="1"/>
  <c r="L253" i="1" s="1"/>
  <c r="M266" i="1"/>
  <c r="L266" i="1" s="1"/>
  <c r="AT274" i="1"/>
  <c r="AD274" i="1" s="1"/>
  <c r="M277" i="1"/>
  <c r="L277" i="1" s="1"/>
  <c r="M290" i="1"/>
  <c r="L290" i="1" s="1"/>
  <c r="M78" i="1"/>
  <c r="L78" i="1" s="1"/>
  <c r="M89" i="1"/>
  <c r="L89" i="1" s="1"/>
  <c r="M102" i="1"/>
  <c r="L102" i="1" s="1"/>
  <c r="M113" i="1"/>
  <c r="L113" i="1" s="1"/>
  <c r="M126" i="1"/>
  <c r="L126" i="1" s="1"/>
  <c r="M135" i="1"/>
  <c r="L135" i="1" s="1"/>
  <c r="M147" i="1"/>
  <c r="L147" i="1" s="1"/>
  <c r="M157" i="1"/>
  <c r="L157" i="1" s="1"/>
  <c r="M170" i="1"/>
  <c r="L170" i="1" s="1"/>
  <c r="M181" i="1"/>
  <c r="L181" i="1" s="1"/>
  <c r="M194" i="1"/>
  <c r="L194" i="1" s="1"/>
  <c r="M243" i="1"/>
  <c r="L243" i="1" s="1"/>
  <c r="M184" i="1"/>
  <c r="L184" i="1" s="1"/>
  <c r="M261" i="1"/>
  <c r="L261" i="1" s="1"/>
  <c r="M86" i="1"/>
  <c r="L86" i="1" s="1"/>
  <c r="M142" i="1"/>
  <c r="L142" i="1" s="1"/>
  <c r="AT162" i="1"/>
  <c r="AD162" i="1" s="1"/>
  <c r="M216" i="1"/>
  <c r="L216" i="1" s="1"/>
  <c r="AT224" i="1"/>
  <c r="AD224" i="1" s="1"/>
  <c r="M227" i="1"/>
  <c r="L227" i="1" s="1"/>
  <c r="M240" i="1"/>
  <c r="L240" i="1" s="1"/>
  <c r="AT248" i="1"/>
  <c r="AD248" i="1" s="1"/>
  <c r="M251" i="1"/>
  <c r="L251" i="1" s="1"/>
  <c r="M264" i="1"/>
  <c r="L264" i="1" s="1"/>
  <c r="AT272" i="1"/>
  <c r="AD272" i="1" s="1"/>
  <c r="M275" i="1"/>
  <c r="L275" i="1" s="1"/>
  <c r="M288" i="1"/>
  <c r="L288" i="1" s="1"/>
  <c r="M76" i="1"/>
  <c r="L76" i="1" s="1"/>
  <c r="M87" i="1"/>
  <c r="L87" i="1" s="1"/>
  <c r="M100" i="1"/>
  <c r="L100" i="1" s="1"/>
  <c r="M111" i="1"/>
  <c r="L111" i="1" s="1"/>
  <c r="M124" i="1"/>
  <c r="L124" i="1" s="1"/>
  <c r="M133" i="1"/>
  <c r="L133" i="1" s="1"/>
  <c r="M145" i="1"/>
  <c r="L145" i="1" s="1"/>
  <c r="M155" i="1"/>
  <c r="L155" i="1" s="1"/>
  <c r="M168" i="1"/>
  <c r="L168" i="1" s="1"/>
  <c r="M179" i="1"/>
  <c r="L179" i="1" s="1"/>
  <c r="M192" i="1"/>
  <c r="L192" i="1" s="1"/>
  <c r="M232" i="1"/>
  <c r="L232" i="1" s="1"/>
  <c r="M116" i="1"/>
  <c r="L116" i="1" s="1"/>
  <c r="AT258" i="1"/>
  <c r="AD258" i="1" s="1"/>
  <c r="M189" i="1"/>
  <c r="L189" i="1" s="1"/>
  <c r="M214" i="1"/>
  <c r="L214" i="1" s="1"/>
  <c r="AT222" i="1"/>
  <c r="AD222" i="1" s="1"/>
  <c r="M225" i="1"/>
  <c r="L225" i="1" s="1"/>
  <c r="M238" i="1"/>
  <c r="L238" i="1" s="1"/>
  <c r="AT246" i="1"/>
  <c r="AD246" i="1" s="1"/>
  <c r="M249" i="1"/>
  <c r="L249" i="1" s="1"/>
  <c r="M262" i="1"/>
  <c r="L262" i="1" s="1"/>
  <c r="AT270" i="1"/>
  <c r="AD270" i="1" s="1"/>
  <c r="M273" i="1"/>
  <c r="L273" i="1" s="1"/>
  <c r="M286" i="1"/>
  <c r="L286" i="1" s="1"/>
  <c r="AT71" i="1"/>
  <c r="AD71" i="1" s="1"/>
  <c r="M74" i="1"/>
  <c r="L74" i="1" s="1"/>
  <c r="M85" i="1"/>
  <c r="L85" i="1" s="1"/>
  <c r="M98" i="1"/>
  <c r="L98" i="1" s="1"/>
  <c r="M109" i="1"/>
  <c r="L109" i="1" s="1"/>
  <c r="M122" i="1"/>
  <c r="L122" i="1" s="1"/>
  <c r="M131" i="1"/>
  <c r="L131" i="1" s="1"/>
  <c r="AT140" i="1"/>
  <c r="AD140" i="1" s="1"/>
  <c r="M143" i="1"/>
  <c r="L143" i="1" s="1"/>
  <c r="M153" i="1"/>
  <c r="L153" i="1" s="1"/>
  <c r="M166" i="1"/>
  <c r="L166" i="1" s="1"/>
  <c r="M177" i="1"/>
  <c r="L177" i="1" s="1"/>
  <c r="M190" i="1"/>
  <c r="L190" i="1" s="1"/>
  <c r="M201" i="1"/>
  <c r="L201" i="1" s="1"/>
  <c r="M73" i="1"/>
  <c r="L73" i="1" s="1"/>
  <c r="M110" i="1"/>
  <c r="L110" i="1" s="1"/>
  <c r="M121" i="1"/>
  <c r="L121" i="1" s="1"/>
  <c r="AT129" i="1"/>
  <c r="AD129" i="1" s="1"/>
  <c r="M212" i="1"/>
  <c r="L212" i="1" s="1"/>
  <c r="AT220" i="1"/>
  <c r="AD220" i="1" s="1"/>
  <c r="M223" i="1"/>
  <c r="L223" i="1" s="1"/>
  <c r="M236" i="1"/>
  <c r="L236" i="1" s="1"/>
  <c r="AT244" i="1"/>
  <c r="AD244" i="1" s="1"/>
  <c r="M247" i="1"/>
  <c r="L247" i="1" s="1"/>
  <c r="M260" i="1"/>
  <c r="L260" i="1" s="1"/>
  <c r="AT268" i="1"/>
  <c r="AD268" i="1" s="1"/>
  <c r="M271" i="1"/>
  <c r="L271" i="1" s="1"/>
  <c r="M284" i="1"/>
  <c r="L284" i="1" s="1"/>
  <c r="M72" i="1"/>
  <c r="L72" i="1" s="1"/>
  <c r="M83" i="1"/>
  <c r="L83" i="1" s="1"/>
  <c r="M96" i="1"/>
  <c r="L96" i="1" s="1"/>
  <c r="M107" i="1"/>
  <c r="L107" i="1" s="1"/>
  <c r="M120" i="1"/>
  <c r="L120" i="1" s="1"/>
  <c r="M141" i="1"/>
  <c r="L141" i="1" s="1"/>
  <c r="M150" i="1"/>
  <c r="L150" i="1" s="1"/>
  <c r="M164" i="1"/>
  <c r="L164" i="1" s="1"/>
  <c r="M175" i="1"/>
  <c r="L175" i="1" s="1"/>
  <c r="M188" i="1"/>
  <c r="L188" i="1" s="1"/>
  <c r="M199" i="1"/>
  <c r="L199" i="1" s="1"/>
  <c r="M202" i="1"/>
  <c r="L202" i="1" s="1"/>
  <c r="AT240" i="1"/>
  <c r="AD240" i="1" s="1"/>
  <c r="M280" i="1"/>
  <c r="L280" i="1" s="1"/>
  <c r="M70" i="1"/>
  <c r="L70" i="1" s="1"/>
  <c r="M92" i="1"/>
  <c r="L92" i="1" s="1"/>
  <c r="M127" i="1"/>
  <c r="L127" i="1" s="1"/>
  <c r="M148" i="1"/>
  <c r="L148" i="1" s="1"/>
  <c r="AT282" i="1"/>
  <c r="AD282" i="1" s="1"/>
  <c r="M132" i="1"/>
  <c r="L132" i="1" s="1"/>
  <c r="M165" i="1"/>
  <c r="L165" i="1" s="1"/>
  <c r="M204" i="1"/>
  <c r="L204" i="1" s="1"/>
  <c r="M206" i="1"/>
  <c r="L206" i="1" s="1"/>
  <c r="M208" i="1"/>
  <c r="L208" i="1" s="1"/>
  <c r="M210" i="1"/>
  <c r="L210" i="1" s="1"/>
  <c r="AT218" i="1"/>
  <c r="AD218" i="1" s="1"/>
  <c r="M221" i="1"/>
  <c r="L221" i="1" s="1"/>
  <c r="M234" i="1"/>
  <c r="L234" i="1" s="1"/>
  <c r="AT242" i="1"/>
  <c r="AD242" i="1" s="1"/>
  <c r="M245" i="1"/>
  <c r="L245" i="1" s="1"/>
  <c r="M258" i="1"/>
  <c r="L258" i="1" s="1"/>
  <c r="AT266" i="1"/>
  <c r="AD266" i="1" s="1"/>
  <c r="M269" i="1"/>
  <c r="L269" i="1" s="1"/>
  <c r="M282" i="1"/>
  <c r="L282" i="1" s="1"/>
  <c r="AT290" i="1"/>
  <c r="AD290" i="1" s="1"/>
  <c r="M81" i="1"/>
  <c r="L81" i="1" s="1"/>
  <c r="M94" i="1"/>
  <c r="L94" i="1" s="1"/>
  <c r="M105" i="1"/>
  <c r="L105" i="1" s="1"/>
  <c r="M118" i="1"/>
  <c r="L118" i="1" s="1"/>
  <c r="M129" i="1"/>
  <c r="L129" i="1" s="1"/>
  <c r="M162" i="1"/>
  <c r="L162" i="1" s="1"/>
  <c r="M173" i="1"/>
  <c r="L173" i="1" s="1"/>
  <c r="M186" i="1"/>
  <c r="L186" i="1" s="1"/>
  <c r="M197" i="1"/>
  <c r="L197" i="1" s="1"/>
  <c r="M219" i="1"/>
  <c r="L219" i="1" s="1"/>
  <c r="M256" i="1"/>
  <c r="L256" i="1" s="1"/>
  <c r="AT288" i="1"/>
  <c r="AD288" i="1" s="1"/>
  <c r="M250" i="1"/>
  <c r="L250" i="1" s="1"/>
  <c r="M285" i="1"/>
  <c r="L285" i="1" s="1"/>
  <c r="M97" i="1"/>
  <c r="L97" i="1" s="1"/>
  <c r="M217" i="1"/>
  <c r="L217" i="1" s="1"/>
  <c r="M230" i="1"/>
  <c r="L230" i="1" s="1"/>
  <c r="AT238" i="1"/>
  <c r="AD238" i="1" s="1"/>
  <c r="M241" i="1"/>
  <c r="L241" i="1" s="1"/>
  <c r="M254" i="1"/>
  <c r="L254" i="1" s="1"/>
  <c r="AT262" i="1"/>
  <c r="AD262" i="1" s="1"/>
  <c r="M265" i="1"/>
  <c r="L265" i="1" s="1"/>
  <c r="M278" i="1"/>
  <c r="L278" i="1" s="1"/>
  <c r="AT286" i="1"/>
  <c r="AD286" i="1" s="1"/>
  <c r="M289" i="1"/>
  <c r="L289" i="1" s="1"/>
  <c r="M77" i="1"/>
  <c r="L77" i="1" s="1"/>
  <c r="M90" i="1"/>
  <c r="L90" i="1" s="1"/>
  <c r="M101" i="1"/>
  <c r="L101" i="1" s="1"/>
  <c r="M114" i="1"/>
  <c r="L114" i="1" s="1"/>
  <c r="M125" i="1"/>
  <c r="L125" i="1" s="1"/>
  <c r="M136" i="1"/>
  <c r="L136" i="1" s="1"/>
  <c r="M146" i="1"/>
  <c r="L146" i="1" s="1"/>
  <c r="M158" i="1"/>
  <c r="L158" i="1" s="1"/>
  <c r="M169" i="1"/>
  <c r="L169" i="1" s="1"/>
  <c r="M182" i="1"/>
  <c r="L182" i="1" s="1"/>
  <c r="M193" i="1"/>
  <c r="L193" i="1" s="1"/>
  <c r="M178" i="1"/>
  <c r="L178" i="1" s="1"/>
  <c r="M215" i="1"/>
  <c r="L215" i="1" s="1"/>
  <c r="M228" i="1"/>
  <c r="L228" i="1" s="1"/>
  <c r="AT236" i="1"/>
  <c r="AD236" i="1" s="1"/>
  <c r="M239" i="1"/>
  <c r="L239" i="1" s="1"/>
  <c r="M252" i="1"/>
  <c r="L252" i="1" s="1"/>
  <c r="AT260" i="1"/>
  <c r="AD260" i="1" s="1"/>
  <c r="M263" i="1"/>
  <c r="L263" i="1" s="1"/>
  <c r="M276" i="1"/>
  <c r="L276" i="1" s="1"/>
  <c r="AT284" i="1"/>
  <c r="AD284" i="1" s="1"/>
  <c r="M287" i="1"/>
  <c r="L287" i="1" s="1"/>
  <c r="AT72" i="1"/>
  <c r="AD72" i="1" s="1"/>
  <c r="M75" i="1"/>
  <c r="L75" i="1" s="1"/>
  <c r="M88" i="1"/>
  <c r="L88" i="1" s="1"/>
  <c r="M99" i="1"/>
  <c r="L99" i="1" s="1"/>
  <c r="M112" i="1"/>
  <c r="L112" i="1" s="1"/>
  <c r="M123" i="1"/>
  <c r="L123" i="1" s="1"/>
  <c r="M134" i="1"/>
  <c r="L134" i="1" s="1"/>
  <c r="M144" i="1"/>
  <c r="L144" i="1" s="1"/>
  <c r="M156" i="1"/>
  <c r="L156" i="1" s="1"/>
  <c r="M167" i="1"/>
  <c r="L167" i="1" s="1"/>
  <c r="M180" i="1"/>
  <c r="L180" i="1" s="1"/>
  <c r="M191" i="1"/>
  <c r="L191" i="1" s="1"/>
  <c r="M213" i="1"/>
  <c r="L213" i="1" s="1"/>
  <c r="M226" i="1"/>
  <c r="L226" i="1" s="1"/>
  <c r="AT234" i="1"/>
  <c r="AD234" i="1" s="1"/>
  <c r="M237" i="1"/>
  <c r="L237" i="1" s="1"/>
  <c r="M211" i="1"/>
  <c r="L211" i="1" s="1"/>
  <c r="M224" i="1"/>
  <c r="L224" i="1" s="1"/>
  <c r="AT232" i="1"/>
  <c r="AD232" i="1" s="1"/>
  <c r="M235" i="1"/>
  <c r="L235" i="1" s="1"/>
  <c r="M248" i="1"/>
  <c r="L248" i="1" s="1"/>
  <c r="AT256" i="1"/>
  <c r="AD256" i="1" s="1"/>
  <c r="M259" i="1"/>
  <c r="L259" i="1" s="1"/>
  <c r="M272" i="1"/>
  <c r="L272" i="1" s="1"/>
  <c r="AT280" i="1"/>
  <c r="AD280" i="1" s="1"/>
  <c r="M283" i="1"/>
  <c r="L283" i="1" s="1"/>
  <c r="AT70" i="1"/>
  <c r="AD70" i="1" s="1"/>
  <c r="M84" i="1"/>
  <c r="L84" i="1" s="1"/>
  <c r="M95" i="1"/>
  <c r="L95" i="1" s="1"/>
  <c r="M108" i="1"/>
  <c r="L108" i="1" s="1"/>
  <c r="M119" i="1"/>
  <c r="L119" i="1" s="1"/>
  <c r="M130" i="1"/>
  <c r="L130" i="1" s="1"/>
  <c r="AT148" i="1"/>
  <c r="AD148" i="1" s="1"/>
  <c r="M151" i="1"/>
  <c r="L151" i="1" s="1"/>
  <c r="M163" i="1"/>
  <c r="L163" i="1" s="1"/>
  <c r="M176" i="1"/>
  <c r="L176" i="1" s="1"/>
  <c r="M187" i="1"/>
  <c r="L187" i="1" s="1"/>
  <c r="M200" i="1"/>
  <c r="L200" i="1" s="1"/>
  <c r="M13" i="1"/>
  <c r="L13" i="1" s="1"/>
  <c r="M15" i="1"/>
  <c r="L15" i="1" s="1"/>
  <c r="M17" i="1"/>
  <c r="L17" i="1" s="1"/>
  <c r="M19" i="1"/>
  <c r="L19" i="1" s="1"/>
  <c r="AT47" i="1"/>
  <c r="M52" i="1"/>
  <c r="L52" i="1" s="1"/>
  <c r="M54" i="1"/>
  <c r="L54" i="1" s="1"/>
  <c r="AT68" i="1"/>
  <c r="M42" i="1"/>
  <c r="L42" i="1" s="1"/>
  <c r="AT62" i="1"/>
  <c r="M68" i="1"/>
  <c r="L68" i="1" s="1"/>
  <c r="M29" i="1"/>
  <c r="L29" i="1" s="1"/>
  <c r="M48" i="1"/>
  <c r="L48" i="1" s="1"/>
  <c r="M50" i="1"/>
  <c r="L50" i="1" s="1"/>
  <c r="AT66" i="1"/>
  <c r="AT5" i="1"/>
  <c r="M46" i="1"/>
  <c r="L46" i="1" s="1"/>
  <c r="M67" i="1"/>
  <c r="L67" i="1" s="1"/>
  <c r="M31" i="1"/>
  <c r="L31" i="1" s="1"/>
  <c r="M64" i="1"/>
  <c r="L64" i="1" s="1"/>
  <c r="M23" i="1"/>
  <c r="L23" i="1" s="1"/>
  <c r="M38" i="1"/>
  <c r="L38" i="1" s="1"/>
  <c r="M40" i="1"/>
  <c r="L40" i="1" s="1"/>
  <c r="M44" i="1"/>
  <c r="L44" i="1" s="1"/>
  <c r="M47" i="1"/>
  <c r="L47" i="1" s="1"/>
  <c r="M27" i="1"/>
  <c r="L27" i="1" s="1"/>
  <c r="M35" i="1"/>
  <c r="L35" i="1" s="1"/>
  <c r="M25" i="1"/>
  <c r="L25" i="1" s="1"/>
  <c r="M62" i="1"/>
  <c r="L62" i="1" s="1"/>
  <c r="M58" i="1"/>
  <c r="L58" i="1" s="1"/>
  <c r="AT21" i="1"/>
  <c r="M28" i="1"/>
  <c r="L28" i="1" s="1"/>
  <c r="M30" i="1"/>
  <c r="L30" i="1" s="1"/>
  <c r="M32" i="1"/>
  <c r="L32" i="1" s="1"/>
  <c r="M34" i="1"/>
  <c r="L34" i="1" s="1"/>
  <c r="M36" i="1"/>
  <c r="L36" i="1" s="1"/>
  <c r="AT60" i="1"/>
  <c r="M63" i="1"/>
  <c r="L63" i="1" s="1"/>
  <c r="M65" i="1"/>
  <c r="L65" i="1" s="1"/>
  <c r="M49" i="1"/>
  <c r="L49" i="1" s="1"/>
  <c r="M22" i="1"/>
  <c r="L22" i="1" s="1"/>
  <c r="M24" i="1"/>
  <c r="L24" i="1" s="1"/>
  <c r="M26" i="1"/>
  <c r="L26" i="1" s="1"/>
  <c r="AT54" i="1"/>
  <c r="M61" i="1"/>
  <c r="L61" i="1" s="1"/>
  <c r="M57" i="1"/>
  <c r="L57" i="1" s="1"/>
  <c r="M59" i="1"/>
  <c r="L59" i="1" s="1"/>
  <c r="M55" i="1"/>
  <c r="L55" i="1" s="1"/>
  <c r="M5" i="1"/>
  <c r="L5" i="1" s="1"/>
  <c r="M45" i="1"/>
  <c r="L45" i="1" s="1"/>
  <c r="M21" i="1"/>
  <c r="L21" i="1" s="1"/>
  <c r="M60" i="1"/>
  <c r="L60" i="1" s="1"/>
  <c r="M14" i="1"/>
  <c r="L14" i="1" s="1"/>
  <c r="M16" i="1"/>
  <c r="L16" i="1" s="1"/>
  <c r="M18" i="1"/>
  <c r="L18" i="1" s="1"/>
  <c r="M20" i="1"/>
  <c r="L20" i="1" s="1"/>
  <c r="M53" i="1"/>
  <c r="L53" i="1" s="1"/>
  <c r="M33" i="1"/>
  <c r="L33" i="1" s="1"/>
  <c r="M66" i="1"/>
  <c r="L66" i="1" s="1"/>
  <c r="AT20" i="1"/>
  <c r="AT51" i="1"/>
  <c r="AT36" i="1"/>
  <c r="M51" i="1"/>
  <c r="L51" i="1" s="1"/>
  <c r="M56" i="1"/>
  <c r="L56" i="1" s="1"/>
  <c r="AT26" i="1"/>
  <c r="M37" i="1"/>
  <c r="L37" i="1" s="1"/>
  <c r="M39" i="1"/>
  <c r="L39" i="1" s="1"/>
  <c r="M41" i="1"/>
  <c r="L41" i="1" s="1"/>
  <c r="M43" i="1"/>
  <c r="L43" i="1" s="1"/>
  <c r="M2" i="1"/>
  <c r="L2" i="1" s="1"/>
  <c r="M4" i="1"/>
  <c r="L4" i="1" s="1"/>
  <c r="M7" i="1"/>
  <c r="L7" i="1" s="1"/>
  <c r="M10" i="1"/>
  <c r="L10" i="1" s="1"/>
  <c r="M6" i="1"/>
  <c r="L6" i="1" s="1"/>
  <c r="M11" i="1"/>
  <c r="L11" i="1" s="1"/>
  <c r="AT7" i="1"/>
  <c r="M8" i="1"/>
  <c r="L8" i="1" s="1"/>
  <c r="M12" i="1"/>
  <c r="L12" i="1" s="1"/>
  <c r="M9" i="1"/>
  <c r="L9" i="1" s="1"/>
  <c r="M3" i="1"/>
  <c r="L3" i="1" s="1"/>
</calcChain>
</file>

<file path=xl/sharedStrings.xml><?xml version="1.0" encoding="utf-8"?>
<sst xmlns="http://schemas.openxmlformats.org/spreadsheetml/2006/main" count="6553" uniqueCount="1556">
  <si>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</si>
  <si>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</si>
  <si>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</si>
  <si>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</si>
  <si>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</si>
  <si>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</si>
  <si>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</si>
  <si>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</si>
  <si>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</si>
  <si>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</si>
  <si>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</si>
  <si>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</si>
  <si>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</si>
  <si>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</si>
  <si>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</si>
  <si>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</si>
  <si>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</si>
  <si>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</si>
  <si>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</si>
  <si>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</si>
  <si>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</si>
  <si>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</si>
  <si>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</si>
  <si>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</si>
  <si>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</si>
  <si>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</si>
  <si>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</si>
  <si>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</si>
  <si>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</si>
  <si>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</si>
  <si>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</si>
  <si>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</si>
  <si>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</si>
  <si>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</si>
  <si>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</si>
  <si>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</si>
  <si>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</si>
  <si>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</si>
  <si>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</si>
  <si>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</si>
  <si>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</si>
  <si>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</si>
  <si>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</si>
  <si>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</si>
  <si>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</si>
  <si>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</si>
  <si>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</si>
  <si>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</si>
  <si>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</si>
  <si>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</si>
  <si>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</si>
  <si>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</si>
  <si>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</si>
  <si>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</si>
  <si>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</si>
  <si>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</si>
  <si>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</si>
  <si>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</si>
  <si>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</si>
  <si>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</si>
  <si>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</si>
  <si>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</si>
  <si>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</si>
  <si>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</si>
  <si>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</si>
  <si>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</si>
  <si>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</si>
  <si>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</si>
  <si>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</si>
  <si>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</si>
  <si>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</si>
  <si>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</si>
  <si>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</si>
  <si>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</si>
  <si>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</si>
  <si>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</si>
  <si>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</si>
  <si>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</si>
  <si>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</si>
  <si>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</si>
  <si>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</si>
  <si>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</si>
  <si>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</si>
  <si>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</si>
  <si>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</si>
  <si>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</si>
  <si>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</si>
  <si>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</si>
  <si>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</si>
  <si>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</si>
  <si>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</si>
  <si>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</si>
  <si>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</si>
  <si>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</si>
  <si>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</si>
  <si>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</si>
  <si>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</si>
  <si>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</si>
  <si>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</si>
  <si>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</si>
  <si>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</si>
  <si>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</si>
  <si>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</si>
  <si>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</si>
  <si>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</si>
  <si>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</si>
  <si>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</si>
  <si>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</si>
  <si>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</si>
  <si>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</si>
  <si>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</si>
  <si>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</si>
  <si>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</si>
  <si>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</si>
  <si>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</si>
  <si>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</si>
  <si>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</si>
  <si>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</si>
  <si>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</si>
  <si>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</si>
  <si>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</si>
  <si>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</si>
  <si>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</si>
  <si>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</si>
  <si>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</si>
  <si>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</si>
  <si>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</si>
  <si>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</si>
  <si>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</si>
  <si>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</si>
  <si>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</si>
  <si>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</si>
  <si>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</si>
  <si>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</si>
  <si>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</si>
  <si>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</si>
  <si>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</si>
  <si>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</si>
  <si>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</si>
  <si>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</si>
  <si>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</si>
  <si>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</si>
  <si>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</si>
  <si>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</si>
  <si>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</si>
  <si>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</si>
  <si>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</si>
  <si>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</si>
  <si>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</si>
  <si>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</si>
  <si>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</si>
  <si>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</si>
  <si>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</si>
  <si>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</si>
  <si>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</si>
  <si>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</si>
  <si>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</si>
  <si>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</si>
  <si>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</si>
  <si>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</si>
  <si>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</si>
  <si>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</si>
  <si>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</si>
  <si>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</si>
  <si>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</si>
  <si>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</si>
  <si>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</si>
  <si>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</si>
  <si>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</si>
  <si>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</si>
  <si>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</si>
  <si>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</si>
  <si>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</si>
  <si>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</si>
  <si>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</si>
  <si>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</si>
  <si>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</si>
  <si>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</si>
  <si>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</si>
  <si>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</si>
  <si>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</si>
  <si>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</si>
  <si>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</si>
  <si>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</si>
  <si>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</si>
  <si>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</si>
  <si>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</si>
  <si>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</si>
  <si>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</si>
  <si>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</si>
  <si>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</si>
  <si>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</si>
  <si>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</si>
  <si>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</si>
  <si>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</si>
  <si>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</si>
  <si>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</si>
  <si>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</si>
  <si>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</si>
  <si>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</si>
  <si>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</si>
  <si>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</si>
  <si>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</si>
  <si>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</si>
  <si>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</si>
  <si>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</si>
  <si>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</si>
  <si>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</si>
  <si>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</si>
  <si>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</si>
  <si>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</si>
  <si>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</si>
  <si>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</si>
  <si>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</si>
  <si>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</si>
  <si>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</si>
  <si>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</si>
  <si>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</si>
  <si>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</si>
  <si>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</si>
  <si>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</si>
  <si>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</si>
  <si>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</si>
  <si>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</si>
  <si>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</si>
  <si>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</si>
  <si>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</si>
  <si>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</si>
  <si>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</si>
  <si>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</si>
  <si>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</si>
  <si>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</si>
  <si>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</si>
  <si>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</si>
  <si>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</si>
  <si>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</si>
  <si>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</si>
  <si>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</si>
  <si>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</si>
  <si>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</si>
  <si>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</si>
  <si>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</si>
  <si>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</si>
  <si>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</si>
  <si>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</si>
  <si>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</si>
  <si>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</si>
  <si>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</si>
  <si>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</si>
  <si>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</si>
  <si>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</si>
  <si>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</si>
  <si>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</si>
  <si>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</si>
  <si>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</si>
  <si>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</si>
  <si>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</si>
  <si>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</si>
  <si>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</si>
  <si>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</si>
  <si>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</si>
  <si>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</si>
  <si>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</si>
  <si>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</si>
  <si>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</si>
  <si>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</si>
  <si>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</si>
  <si>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</si>
  <si>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</si>
  <si>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</si>
  <si>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</si>
  <si>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</si>
  <si>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</si>
  <si>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</si>
  <si>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</si>
  <si>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</si>
  <si>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</si>
  <si>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</si>
  <si>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</si>
  <si>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</si>
  <si>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</si>
  <si>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</si>
  <si>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</si>
  <si>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</si>
  <si>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</si>
  <si>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</si>
  <si>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</si>
  <si>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</si>
  <si>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</si>
  <si>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</si>
  <si>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</si>
  <si>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</si>
  <si>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</si>
  <si>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</si>
  <si>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</si>
  <si>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</si>
  <si>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</si>
  <si>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</si>
  <si>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</si>
  <si>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</si>
  <si>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</si>
  <si>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</si>
  <si>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</si>
  <si>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</si>
  <si>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</si>
  <si>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</si>
  <si>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</si>
  <si>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</si>
  <si>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</si>
  <si>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</si>
  <si>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</si>
  <si>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</si>
  <si>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</si>
  <si>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</si>
  <si>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</si>
  <si>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</si>
  <si>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</si>
  <si>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</si>
  <si>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</si>
  <si>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</si>
  <si>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</si>
  <si>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</si>
  <si>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</si>
  <si>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</si>
  <si>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</si>
  <si>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</si>
  <si>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</si>
  <si>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</si>
  <si>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</si>
  <si>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</si>
  <si>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</si>
  <si>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</si>
  <si>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</si>
  <si>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</si>
  <si>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</si>
  <si>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</si>
  <si>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</si>
  <si>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</si>
  <si>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</si>
  <si>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</si>
  <si>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</si>
  <si>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</si>
  <si>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</si>
  <si>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</si>
  <si>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</si>
  <si>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</si>
  <si>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</si>
  <si>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</si>
  <si>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</si>
  <si>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</si>
  <si>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</si>
  <si>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</si>
  <si>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</si>
  <si>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</si>
  <si>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</si>
  <si>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</si>
  <si>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</si>
  <si>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</si>
  <si>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</si>
  <si>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</si>
  <si>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</si>
  <si>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</si>
  <si>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</si>
  <si>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</si>
  <si>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</si>
  <si>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</si>
  <si>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</si>
  <si>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</si>
  <si>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</si>
  <si>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</si>
  <si>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</si>
  <si>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</si>
  <si>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</si>
  <si>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</si>
  <si>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</si>
  <si>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</si>
  <si>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</si>
  <si>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</si>
  <si>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</si>
  <si>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</si>
  <si>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</si>
  <si>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</si>
  <si>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</si>
  <si>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</si>
  <si>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</si>
  <si>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</si>
  <si>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</si>
  <si>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</si>
  <si>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</si>
  <si>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</si>
  <si>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</si>
  <si>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</si>
  <si>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</si>
  <si>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</si>
  <si>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</si>
  <si>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</si>
  <si>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</si>
  <si>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</si>
  <si>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</si>
  <si>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</si>
  <si>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</si>
  <si>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</si>
  <si>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</si>
  <si>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</si>
  <si>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</si>
  <si>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</si>
  <si>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</si>
  <si>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</si>
  <si>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</si>
  <si>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</si>
  <si>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</si>
  <si>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</si>
  <si>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</si>
  <si>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</si>
  <si>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</si>
  <si>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</si>
  <si>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</si>
  <si>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</si>
  <si>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</si>
  <si>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</si>
  <si>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</si>
  <si>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</si>
  <si>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</si>
  <si>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</si>
  <si>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</si>
  <si>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</si>
  <si>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</si>
  <si>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</si>
  <si>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</si>
  <si>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</si>
  <si>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</si>
  <si>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</si>
  <si>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</si>
  <si>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</si>
  <si>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</si>
  <si>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</si>
  <si>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</si>
  <si>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</si>
  <si>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</si>
  <si>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</si>
  <si>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</si>
  <si>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</si>
  <si>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</si>
  <si>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</si>
  <si>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</si>
  <si>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</si>
  <si>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</si>
  <si>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</si>
  <si>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</si>
  <si>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</si>
  <si>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</si>
  <si>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</si>
  <si>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</si>
  <si>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</si>
  <si>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</si>
  <si>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</si>
  <si>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</si>
  <si>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</si>
  <si>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</si>
  <si>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</si>
  <si>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</si>
  <si>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</si>
  <si>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</si>
  <si>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</si>
  <si>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</si>
  <si>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</si>
  <si>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</si>
  <si>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</si>
  <si>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</si>
  <si>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</si>
  <si>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</si>
  <si>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</si>
  <si>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</si>
  <si>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</si>
  <si>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</si>
  <si>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</si>
  <si>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</si>
  <si>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</si>
  <si>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</si>
  <si>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</si>
  <si>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</si>
  <si>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</si>
  <si>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</si>
  <si>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</si>
  <si>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</si>
  <si>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</si>
  <si>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</si>
  <si>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</si>
  <si>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</si>
  <si>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</si>
  <si>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</si>
  <si>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</si>
  <si>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</si>
  <si>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</si>
  <si>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</si>
  <si>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</si>
  <si>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</si>
  <si>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</si>
  <si>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</si>
  <si>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</si>
  <si>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</si>
  <si>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</si>
  <si>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</si>
  <si>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</si>
  <si>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</si>
  <si>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</si>
  <si>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</si>
  <si>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</si>
  <si>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</si>
  <si>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</si>
  <si>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</si>
  <si>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</si>
  <si>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</si>
  <si>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</si>
  <si>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</si>
  <si>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</si>
  <si>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</si>
  <si>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</si>
  <si>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</si>
  <si>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</si>
  <si>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</si>
  <si>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</si>
  <si>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</si>
  <si>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</si>
  <si>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</si>
  <si>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</si>
  <si>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</si>
  <si>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</si>
  <si>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</si>
  <si>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</si>
  <si>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</si>
  <si>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</si>
  <si>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</si>
  <si>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</si>
  <si>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</si>
  <si>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</si>
  <si>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</si>
  <si>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</si>
  <si>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</si>
  <si>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</si>
  <si>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</si>
  <si>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</si>
  <si>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</si>
  <si>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</si>
  <si>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</si>
  <si>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</si>
  <si>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</si>
  <si>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</si>
  <si>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</si>
  <si>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</si>
  <si>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</si>
  <si>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</si>
  <si>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</si>
  <si>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</si>
  <si>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</si>
  <si>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</si>
  <si>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</si>
  <si>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</si>
  <si>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</si>
  <si>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</si>
  <si>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</si>
  <si>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</si>
  <si>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</si>
  <si>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</si>
  <si>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</si>
  <si>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</si>
  <si>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</si>
  <si>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</si>
  <si>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</si>
  <si>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</si>
  <si>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</si>
  <si>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</si>
  <si>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</si>
  <si>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</si>
  <si>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</si>
  <si>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</si>
  <si>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</si>
  <si>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</si>
  <si>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</si>
  <si>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</si>
  <si>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</si>
  <si>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</si>
  <si>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</si>
  <si>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</si>
  <si>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</si>
  <si>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</si>
  <si>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</si>
  <si>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</si>
  <si>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</si>
  <si>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</si>
  <si>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</si>
  <si>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</si>
  <si>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</si>
  <si>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</si>
  <si>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</si>
  <si>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</si>
  <si>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</si>
  <si>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</si>
  <si>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</si>
  <si>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</si>
  <si>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</si>
  <si>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</si>
  <si>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</si>
  <si>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</si>
  <si>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</si>
  <si>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</si>
  <si>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</si>
  <si>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</si>
  <si>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</si>
  <si>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</si>
  <si>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</si>
  <si>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</si>
  <si>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</si>
  <si>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</si>
  <si>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</si>
  <si>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</si>
  <si>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</si>
  <si>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</si>
  <si>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</si>
  <si>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</si>
  <si>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</si>
  <si>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</si>
  <si>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</si>
  <si>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</si>
  <si>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</si>
  <si>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</si>
  <si>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</si>
  <si>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</si>
  <si>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</si>
  <si>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</si>
  <si>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</si>
  <si>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</si>
  <si>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</si>
  <si>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</si>
  <si>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</si>
  <si>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</si>
  <si>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</si>
  <si>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</si>
  <si>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</si>
  <si>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</si>
  <si>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</si>
  <si>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</si>
  <si>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</si>
  <si>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</si>
  <si>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</si>
  <si>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</si>
  <si>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</si>
  <si>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</si>
  <si>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</si>
  <si>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</si>
  <si>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</si>
  <si>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</si>
  <si>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</si>
  <si>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</si>
  <si>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</si>
  <si>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</si>
  <si>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</si>
  <si>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</si>
  <si>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</si>
  <si>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</si>
  <si>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</si>
  <si>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</si>
  <si>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</si>
  <si>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</si>
  <si>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</si>
  <si>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</si>
  <si>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</si>
  <si>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</si>
  <si>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</si>
  <si>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</si>
  <si>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</si>
  <si>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</si>
  <si>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</si>
  <si>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</si>
  <si>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</si>
  <si>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</si>
  <si>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</si>
  <si>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</si>
  <si>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</si>
  <si>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</si>
  <si>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</si>
  <si>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</si>
  <si>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</si>
  <si>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</si>
  <si>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</si>
  <si>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</si>
  <si>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</si>
  <si>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</si>
  <si>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</si>
  <si>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</si>
  <si>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</si>
  <si>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</si>
  <si>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</si>
  <si>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</si>
  <si>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</si>
  <si>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</si>
  <si>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</si>
  <si>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</si>
  <si>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</si>
  <si>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</si>
  <si>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</si>
  <si>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</si>
  <si>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</si>
  <si>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</si>
  <si>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</si>
  <si>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</si>
  <si>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</si>
  <si>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</si>
  <si>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</si>
  <si>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</si>
  <si>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</si>
  <si>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</si>
  <si>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</si>
  <si>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</si>
  <si>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</si>
  <si>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</si>
  <si>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</si>
  <si>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</si>
  <si>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</si>
  <si>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</si>
  <si>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</si>
  <si>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</si>
  <si>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</si>
  <si>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</si>
  <si>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</si>
  <si>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</si>
  <si>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</si>
  <si>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</si>
  <si>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</si>
  <si>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</si>
  <si>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</si>
  <si>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</si>
  <si>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</si>
  <si>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</si>
  <si>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</si>
  <si>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</si>
  <si>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</si>
  <si>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</si>
  <si>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</si>
  <si>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</si>
  <si>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</si>
  <si>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</si>
  <si>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</si>
  <si>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</si>
  <si>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</si>
  <si>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</si>
  <si>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</si>
  <si>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</si>
  <si>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</si>
  <si>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</si>
  <si>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</si>
  <si>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</si>
  <si>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</si>
  <si>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</si>
  <si>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</si>
  <si>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</si>
  <si>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</si>
  <si>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</si>
  <si>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</si>
  <si>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</si>
  <si>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</si>
  <si>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</si>
  <si>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</si>
  <si>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</si>
  <si>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</si>
  <si>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</si>
  <si>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</si>
  <si>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</si>
  <si>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</si>
  <si>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</si>
  <si>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</si>
  <si>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</si>
  <si>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</si>
  <si>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</si>
  <si>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</si>
  <si>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</si>
  <si>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</si>
  <si>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</si>
  <si>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</si>
  <si>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</si>
  <si>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</si>
  <si>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</si>
  <si>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</si>
  <si>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</si>
  <si>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</si>
  <si>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</si>
  <si>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</si>
  <si>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</si>
  <si>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</si>
  <si>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</si>
  <si>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</si>
  <si>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</si>
  <si>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</si>
  <si>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</si>
  <si>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</si>
  <si>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</si>
  <si>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</si>
  <si>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</si>
  <si>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</si>
  <si>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</si>
  <si>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</si>
  <si>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</si>
  <si>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</si>
  <si>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</si>
  <si>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</si>
  <si>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</si>
  <si>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</si>
  <si>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</si>
  <si>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</si>
  <si>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</si>
  <si>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</si>
  <si>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</si>
  <si>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</si>
  <si>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</si>
  <si>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</si>
  <si>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</si>
  <si>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</si>
  <si>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</si>
  <si>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</si>
  <si>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</si>
  <si>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</si>
  <si>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</si>
  <si>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</si>
  <si>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</si>
  <si>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</si>
  <si>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</si>
  <si>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</si>
  <si>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</si>
  <si>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</si>
  <si>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</si>
  <si>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</si>
  <si>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</si>
  <si>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</si>
  <si>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</si>
  <si>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</si>
  <si>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</si>
  <si>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</si>
  <si>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</si>
  <si>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</si>
  <si>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</si>
  <si>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</si>
  <si>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</si>
  <si>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</si>
  <si>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</si>
  <si>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</si>
  <si>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</si>
  <si>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</si>
  <si>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</si>
  <si>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</si>
  <si>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</si>
  <si>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</si>
  <si>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</si>
  <si>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</si>
  <si>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</si>
  <si>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</si>
  <si>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</si>
  <si>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</si>
  <si>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</si>
  <si>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</si>
  <si>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</si>
  <si>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</si>
  <si>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</si>
  <si>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</si>
  <si>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</si>
  <si>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</si>
  <si>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</si>
  <si>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</si>
  <si>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</si>
  <si>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</si>
  <si>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</si>
  <si>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</si>
  <si>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</si>
  <si>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</si>
  <si>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</si>
  <si>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</si>
  <si>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</si>
  <si>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</si>
  <si>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</si>
  <si>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</si>
  <si>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</si>
  <si>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</si>
  <si>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</si>
  <si>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</si>
  <si>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</si>
  <si>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</si>
  <si>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</si>
  <si>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</si>
  <si>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</si>
  <si>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</si>
  <si>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</si>
  <si>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</si>
  <si>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</si>
  <si>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</si>
  <si>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</si>
  <si>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</si>
  <si>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</si>
  <si>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</si>
  <si>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</si>
  <si>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</si>
  <si>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</si>
  <si>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</si>
  <si>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</si>
  <si>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</si>
  <si>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</si>
  <si>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</si>
  <si>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</si>
  <si>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</si>
  <si>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</si>
  <si>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</si>
  <si>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</si>
  <si>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</si>
  <si>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</si>
  <si>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</si>
  <si>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</si>
  <si>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</si>
  <si>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</si>
  <si>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</si>
  <si>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</si>
  <si>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</si>
  <si>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</si>
  <si>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</si>
  <si>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</si>
  <si>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</si>
  <si>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</si>
  <si>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</si>
  <si>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</si>
  <si>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</si>
  <si>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</si>
  <si>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</si>
  <si>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</si>
  <si>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</si>
  <si>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</si>
  <si>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</si>
  <si>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</si>
  <si>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</si>
  <si>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</si>
  <si>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</si>
  <si>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</si>
  <si>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</si>
  <si>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</si>
  <si>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</si>
  <si>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</si>
  <si>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</si>
  <si>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</si>
  <si>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</si>
  <si>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</si>
  <si>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</si>
  <si>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</si>
  <si>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</si>
  <si>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</si>
  <si>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</si>
  <si>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</si>
  <si>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</si>
  <si>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</si>
  <si>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</si>
  <si>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</si>
  <si>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</si>
  <si>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</si>
  <si>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</si>
  <si>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</si>
  <si>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</si>
  <si>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</si>
  <si>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</si>
  <si>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</si>
  <si>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</si>
  <si>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</si>
  <si>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</si>
  <si>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</si>
  <si>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</si>
  <si>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</si>
  <si>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</si>
  <si>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</si>
  <si>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</si>
  <si>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</si>
  <si>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</si>
  <si>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</si>
  <si>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</si>
  <si>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</si>
  <si>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</si>
  <si>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</si>
  <si>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</si>
  <si>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</si>
  <si>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</si>
  <si>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</si>
  <si>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</si>
  <si>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</si>
  <si>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</si>
  <si>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</si>
  <si>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</si>
  <si>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</si>
  <si>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</si>
  <si>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</si>
  <si>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</si>
  <si>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</si>
  <si>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</si>
  <si>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</si>
  <si>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</si>
  <si>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</si>
  <si>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</si>
  <si>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</si>
  <si>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</si>
  <si>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</si>
  <si>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</si>
  <si>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</si>
  <si>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</si>
  <si>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</si>
  <si>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</si>
  <si>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</si>
  <si>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</si>
  <si>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</si>
  <si>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</si>
  <si>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</si>
  <si>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</si>
  <si>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</si>
  <si>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</si>
  <si>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</si>
  <si>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</si>
  <si>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</si>
  <si>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</si>
  <si>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</si>
  <si>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</si>
  <si>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</si>
  <si>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</si>
  <si>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</si>
  <si>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</si>
  <si>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</si>
  <si>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</si>
  <si>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</si>
  <si>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</si>
  <si>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</si>
  <si>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</si>
  <si>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</si>
  <si>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</si>
  <si>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</si>
  <si>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</si>
  <si>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</si>
  <si>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</si>
  <si>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</si>
  <si>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</si>
  <si>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</si>
  <si>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</si>
  <si>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</si>
  <si>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</si>
  <si>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</si>
  <si>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</si>
  <si>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</si>
  <si>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</si>
  <si>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</si>
  <si>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</si>
  <si>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</si>
  <si>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</si>
  <si>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</si>
  <si>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</si>
  <si>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</si>
  <si>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</si>
  <si>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</si>
  <si>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</si>
  <si>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</si>
  <si>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</si>
  <si>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</si>
  <si>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</si>
  <si>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</si>
  <si>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</si>
  <si>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</si>
  <si>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</si>
  <si>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</si>
  <si>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</si>
  <si>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</si>
  <si>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</si>
  <si>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</si>
  <si>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</si>
  <si>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</si>
  <si>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</si>
  <si>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</si>
  <si>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</si>
  <si>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</si>
  <si>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</si>
  <si>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</si>
  <si>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</si>
  <si>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</si>
  <si>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</si>
  <si>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</si>
  <si>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</si>
  <si>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</si>
  <si>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</si>
  <si>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</si>
  <si>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</si>
  <si>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</si>
  <si>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</si>
  <si>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</si>
  <si>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</si>
  <si>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</si>
  <si>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</si>
  <si>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</si>
  <si>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</si>
  <si>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</si>
  <si>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</si>
  <si>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</si>
  <si>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</si>
  <si>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</si>
  <si>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</si>
  <si>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</si>
  <si>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</si>
  <si>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</si>
  <si>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</si>
  <si>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</si>
  <si>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</si>
  <si>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</si>
  <si>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</si>
  <si>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</si>
  <si>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</si>
  <si>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</si>
  <si>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</si>
  <si>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</si>
  <si>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</si>
  <si>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</si>
  <si>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</si>
  <si>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</si>
  <si>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</si>
  <si>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</si>
  <si>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</si>
  <si>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</si>
  <si>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</si>
  <si>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</si>
  <si>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</si>
  <si>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</si>
  <si>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</si>
  <si>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</si>
  <si>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</si>
  <si>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</si>
  <si>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</si>
  <si>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</si>
  <si>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</si>
  <si>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</si>
  <si>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</si>
  <si>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</si>
  <si>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</si>
  <si>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</si>
  <si>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</si>
  <si>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</si>
  <si>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</si>
  <si>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</si>
  <si>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</si>
  <si>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</si>
  <si>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</si>
  <si>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</si>
  <si>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</si>
  <si>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</si>
  <si>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</si>
  <si>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</si>
  <si>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</si>
  <si>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</si>
  <si>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</si>
  <si>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</si>
  <si>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</si>
  <si>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</si>
  <si>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</si>
  <si>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</si>
  <si>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</si>
  <si>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</si>
  <si>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</si>
  <si>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</si>
  <si>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</si>
  <si>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</si>
  <si>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</si>
  <si>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</si>
  <si>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</si>
  <si>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</si>
  <si>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</si>
  <si>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</si>
  <si>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</si>
  <si>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</si>
  <si>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</si>
  <si>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</si>
  <si>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</si>
  <si>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</si>
  <si>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</si>
  <si>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</si>
  <si>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</si>
  <si>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</si>
  <si>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</si>
  <si>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</si>
  <si>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</si>
  <si>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</si>
  <si>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</si>
  <si>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</si>
  <si>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</si>
  <si>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</si>
  <si>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</si>
  <si>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</si>
  <si>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</si>
  <si>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</si>
  <si>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</si>
  <si>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</si>
  <si>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</si>
  <si>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</si>
  <si>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</si>
  <si>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</si>
  <si>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</si>
  <si>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</si>
  <si>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</si>
  <si>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</si>
  <si>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</si>
  <si>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</si>
  <si>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</si>
  <si>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</si>
  <si>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</si>
  <si>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</si>
  <si>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</si>
  <si>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</si>
  <si>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</si>
  <si>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</si>
  <si>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</si>
  <si>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</si>
  <si>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</si>
  <si>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</si>
  <si>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</si>
  <si>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</si>
  <si>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</si>
  <si>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</si>
  <si>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</si>
  <si>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</si>
  <si>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</si>
  <si>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</si>
  <si>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</si>
  <si>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</si>
  <si>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</si>
  <si>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</si>
  <si>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</si>
  <si>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</si>
  <si>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</si>
  <si>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</si>
  <si>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</si>
  <si>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</si>
  <si>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</si>
  <si>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</si>
  <si>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</si>
  <si>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</si>
  <si>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</si>
  <si>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</si>
  <si>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</si>
  <si>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</si>
  <si>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</si>
  <si>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</si>
  <si>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</si>
  <si>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</si>
  <si>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</si>
  <si>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</si>
  <si>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</si>
  <si>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</si>
  <si>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</si>
  <si>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</si>
  <si>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</si>
  <si>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</si>
  <si>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</si>
  <si>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</si>
  <si>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</si>
  <si>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</si>
  <si>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</si>
  <si>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</si>
  <si>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</si>
  <si>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</si>
  <si>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</si>
  <si>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</si>
  <si>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</si>
  <si>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</si>
  <si>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</si>
  <si>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</si>
  <si>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</si>
  <si>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</si>
  <si>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</si>
  <si>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</si>
  <si>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</si>
  <si>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</si>
  <si>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</si>
  <si>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</si>
  <si>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</si>
  <si>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</si>
  <si>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</si>
  <si>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</si>
  <si>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</si>
  <si>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</si>
  <si>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</si>
  <si>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</si>
  <si>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</si>
  <si>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</si>
  <si>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</si>
  <si>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</si>
  <si>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</si>
  <si>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</si>
  <si>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</si>
  <si>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</si>
  <si>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</si>
  <si>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</si>
  <si>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</si>
  <si>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</si>
  <si>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</si>
  <si>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</si>
  <si>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</si>
  <si>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</si>
  <si>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</si>
  <si>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</si>
  <si>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</si>
  <si>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</si>
  <si>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</si>
  <si>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</si>
  <si>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</si>
  <si>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</si>
  <si>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</si>
  <si>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</si>
  <si>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</si>
  <si>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</si>
  <si>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</si>
  <si>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</si>
  <si>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</si>
  <si>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</si>
  <si>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</si>
  <si>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</si>
  <si>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</si>
  <si>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</si>
  <si>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</si>
  <si>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</si>
  <si>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</si>
  <si>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</si>
  <si>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</si>
  <si>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</si>
  <si>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</si>
  <si>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</si>
  <si>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</si>
  <si>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</si>
  <si>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</si>
  <si>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</si>
  <si>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</si>
  <si>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</si>
  <si>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</si>
  <si>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</si>
  <si>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</si>
  <si>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</si>
  <si>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</si>
  <si>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</si>
  <si>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</si>
  <si>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</si>
  <si>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</si>
  <si>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</si>
  <si>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</si>
  <si>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</si>
  <si>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</si>
  <si>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</si>
  <si>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</si>
  <si>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</si>
  <si>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</si>
  <si>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</si>
  <si>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</si>
  <si>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</si>
  <si>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</si>
  <si>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</si>
  <si>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</si>
  <si>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</si>
  <si>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</si>
  <si>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</si>
  <si>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</si>
  <si>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</si>
  <si>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</si>
  <si>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</si>
  <si>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</si>
  <si>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</si>
  <si>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</si>
  <si>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</si>
  <si>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</si>
  <si>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</si>
  <si>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</si>
  <si>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</si>
  <si>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</si>
  <si>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</si>
  <si>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</si>
  <si>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</si>
  <si>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</si>
  <si>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</si>
  <si>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</si>
  <si>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</si>
  <si>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</si>
  <si>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</si>
  <si>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</si>
  <si>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</si>
  <si>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</si>
  <si>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</si>
  <si>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</si>
  <si>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</si>
  <si>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</si>
  <si>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</si>
  <si>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</si>
  <si>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</si>
  <si>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</si>
  <si>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</si>
  <si>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</si>
  <si>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</si>
  <si>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</si>
  <si>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</si>
  <si>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</si>
  <si>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</si>
  <si>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</si>
  <si>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</si>
  <si>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</si>
  <si>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</si>
  <si>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</si>
  <si>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</si>
  <si>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</si>
  <si>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</si>
  <si>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</si>
  <si>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</si>
  <si>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</si>
  <si>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</si>
  <si>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</si>
  <si>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</si>
  <si>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</si>
  <si>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</si>
  <si>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</si>
  <si>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</si>
  <si>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</si>
  <si>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</si>
  <si>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</si>
  <si>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</si>
  <si>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</si>
  <si>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</si>
  <si>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</si>
  <si>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</si>
  <si>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</si>
  <si>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</si>
  <si>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</si>
  <si>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</si>
  <si>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</si>
  <si>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</si>
  <si>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</si>
  <si>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</si>
  <si>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</si>
  <si>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</si>
  <si>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</si>
  <si>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</si>
  <si>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</si>
  <si>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</si>
  <si>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</si>
  <si>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</si>
  <si>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</si>
  <si>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</si>
  <si>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</si>
  <si>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</si>
  <si>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</si>
  <si>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</si>
  <si>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</si>
  <si>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</si>
  <si>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</si>
  <si>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</si>
  <si>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</si>
  <si>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</si>
  <si>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</si>
  <si>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</si>
  <si>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</si>
  <si>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</si>
  <si>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</si>
  <si>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</si>
  <si>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</si>
  <si>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</si>
  <si>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</si>
  <si>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</si>
  <si>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</si>
  <si>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</si>
  <si>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</si>
  <si>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</si>
  <si>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</si>
  <si>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</si>
  <si>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</si>
  <si>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</si>
  <si>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</si>
  <si>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</si>
  <si>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</si>
  <si>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</si>
  <si>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</si>
  <si>
    <t>BL-2 Toroidal Aerospike "Sprengningsnal" Liquid Fuel Engine</t>
  </si>
  <si>
    <t>System Long Name</t>
  </si>
  <si>
    <t>Soyuz System</t>
  </si>
  <si>
    <t>Mir System</t>
  </si>
  <si>
    <t>BO-12 "Gnist" Hall Thruster</t>
  </si>
  <si>
    <t>S5-79 "Skogstjerne" Liquid Fuel Engine</t>
  </si>
  <si>
    <t>aquila</t>
  </si>
  <si>
    <t>Aquila System</t>
  </si>
  <si>
    <t>sargas</t>
  </si>
  <si>
    <t>Sargas System</t>
  </si>
  <si>
    <t>Added localization and upgrade toggle switches; Added code to disable Kiwi Fuel Switch without needing to have Liquid Fuel Tank Upgrade type set</t>
  </si>
  <si>
    <t>AR-1500N "Sno" MonoPropellant Thruster</t>
  </si>
  <si>
    <t>snoUpgrade</t>
  </si>
  <si>
    <t>RD-858 "Lynstjerne" Liquid Fuel Engine</t>
  </si>
  <si>
    <t>lynstjerneUpgrade</t>
  </si>
  <si>
    <t>RB-12 "Svennebrev" Liquid Fuel Engine</t>
  </si>
  <si>
    <t>svennebrevUpgrade</t>
  </si>
  <si>
    <t>0 290</t>
  </si>
  <si>
    <t>1 90</t>
  </si>
  <si>
    <t>mk3PodUpgrade</t>
  </si>
  <si>
    <t>aquarius</t>
  </si>
  <si>
    <t>Aquarius System</t>
  </si>
  <si>
    <t>Top</t>
  </si>
  <si>
    <t>virgo</t>
  </si>
  <si>
    <t>Virgo System</t>
  </si>
  <si>
    <t>S5-62 "Manekanin" Service Module</t>
  </si>
  <si>
    <t>1 150</t>
  </si>
  <si>
    <t>manekaninUpgrade</t>
  </si>
  <si>
    <t>eridani</t>
  </si>
  <si>
    <t>Eridani System</t>
  </si>
  <si>
    <t>acamar</t>
  </si>
  <si>
    <t>Acamar System</t>
  </si>
  <si>
    <t>nashira</t>
  </si>
  <si>
    <t>Nashira System</t>
  </si>
  <si>
    <t>rotanev</t>
  </si>
  <si>
    <t>Rotanev System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</si>
  <si>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</si>
  <si>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</si>
  <si>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</si>
  <si>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</si>
  <si>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</si>
  <si>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</si>
  <si>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</si>
  <si>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</si>
  <si>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</si>
  <si>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</si>
  <si>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</si>
  <si>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</si>
  <si>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</si>
  <si>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</si>
  <si>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</si>
  <si>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</si>
  <si>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</si>
  <si>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</si>
  <si>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</si>
  <si>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</si>
  <si>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</si>
  <si>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</si>
  <si>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</si>
  <si>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</si>
  <si>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</si>
  <si>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</si>
  <si>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</si>
  <si>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</si>
  <si>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</si>
  <si>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</si>
  <si>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</si>
  <si>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</si>
  <si>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</si>
  <si>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</si>
  <si>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</si>
  <si>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</si>
  <si>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</si>
  <si>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</si>
  <si>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</si>
  <si>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</si>
  <si>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hamal</t>
  </si>
  <si>
    <t>Hamal System</t>
  </si>
  <si>
    <t>Added tier 6 to drone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</si>
</sst>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T291"/>
  <sheetViews>
    <sheetView zoomScale="70" zoomScaleNormal="70" workbookViewId="0">
      <pane xSplit="3" ySplit="1" topLeftCell="D218" activePane="bottomRight" state="frozen"/>
      <selection pane="topRight" activeCell="C1" sqref="C1"/>
      <selection pane="bottomLeft" activeCell="A2" sqref="A2"/>
      <selection pane="bottomRight" activeCell="O219" sqref="O219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</cols>
  <sheetData>
    <row r="1" spans="1:46" x14ac:dyDescent="0.35">
      <c r="A1" t="s">
        <v>1499</v>
      </c>
      <c r="B1" t="s">
        <v>353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  <c r="L1" s="11" t="s">
        <v>320</v>
      </c>
      <c r="M1" s="9" t="s">
        <v>13</v>
      </c>
      <c r="N1" s="8" t="s">
        <v>199</v>
      </c>
      <c r="O1" s="8" t="s">
        <v>200</v>
      </c>
      <c r="P1" s="8" t="s">
        <v>238</v>
      </c>
      <c r="Q1" s="10" t="s">
        <v>236</v>
      </c>
      <c r="R1" s="10" t="s">
        <v>234</v>
      </c>
      <c r="S1" s="10" t="s">
        <v>235</v>
      </c>
      <c r="T1" s="10" t="s">
        <v>237</v>
      </c>
      <c r="U1" s="10" t="s">
        <v>565</v>
      </c>
      <c r="V1" s="10" t="s">
        <v>288</v>
      </c>
      <c r="W1" s="10" t="s">
        <v>244</v>
      </c>
      <c r="X1" s="10" t="s">
        <v>287</v>
      </c>
      <c r="Y1" s="10" t="s">
        <v>1478</v>
      </c>
      <c r="Z1" s="10" t="s">
        <v>309</v>
      </c>
      <c r="AA1" s="10" t="s">
        <v>308</v>
      </c>
      <c r="AB1" s="10" t="s">
        <v>352</v>
      </c>
      <c r="AD1" s="11" t="s">
        <v>321</v>
      </c>
      <c r="AF1" s="17" t="s">
        <v>327</v>
      </c>
      <c r="AG1" s="17" t="s">
        <v>328</v>
      </c>
      <c r="AH1" s="17" t="s">
        <v>322</v>
      </c>
      <c r="AI1" s="17" t="s">
        <v>323</v>
      </c>
      <c r="AJ1" s="17" t="s">
        <v>324</v>
      </c>
      <c r="AK1" s="17" t="s">
        <v>325</v>
      </c>
      <c r="AL1" s="17" t="s">
        <v>326</v>
      </c>
      <c r="AM1" s="15" t="s">
        <v>330</v>
      </c>
      <c r="AO1" s="15" t="s">
        <v>239</v>
      </c>
      <c r="AP1" s="16" t="s">
        <v>318</v>
      </c>
      <c r="AQ1" s="16" t="s">
        <v>311</v>
      </c>
      <c r="AR1" s="16" t="s">
        <v>319</v>
      </c>
      <c r="AS1" s="10" t="s">
        <v>358</v>
      </c>
      <c r="AT1" s="16" t="s">
        <v>312</v>
      </c>
    </row>
    <row r="2" spans="1:46" ht="60.5" x14ac:dyDescent="0.35">
      <c r="A2" t="s">
        <v>594</v>
      </c>
      <c r="B2" t="s">
        <v>1176</v>
      </c>
      <c r="C2" t="s">
        <v>595</v>
      </c>
      <c r="D2" t="s">
        <v>596</v>
      </c>
      <c r="E2" t="s">
        <v>597</v>
      </c>
      <c r="F2" t="s">
        <v>5</v>
      </c>
      <c r="G2">
        <v>3000</v>
      </c>
      <c r="H2">
        <v>830</v>
      </c>
      <c r="I2">
        <v>0.05</v>
      </c>
      <c r="J2" t="s">
        <v>22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P2="RTG","",_xlfn.CONCAT(CHAR(10),$AO2)),""),IF(AM2&lt;&gt;"",_xlfn.CONCAT(CHAR(10),AM2),""),CHAR(10),"}",IF(AB2="Yes",_xlfn.CONCAT(CHAR(10),"@PART[",C2,"]:NEEDS[KiwiDeprecate]:AFTER[",A2,"]",CHAR(10),"{",CHAR(10),"    kiwiDeprecate = true",CHAR(10),"}"),""),IF(P2="RTG",AO2,""))</f>
        <v>@PART[castor_control_s0_1]:AFTER[Tantares] // Castor CR-A "Bronse" Control Black
{
    techBranch = probes
    techTier = 5
    @TechRequired = communicationSatellites
    structuralUpgradeType = 5_6
}</v>
      </c>
      <c r="M2" s="9" t="str">
        <f>_xlfn.XLOOKUP(_xlfn.CONCAT(N2,O2),TechTree!$C$2:$C$501,TechTree!$D$2:$D$501,"Not Valid Combination",0,1)</f>
        <v>communicationSatellites</v>
      </c>
      <c r="N2" s="8" t="s">
        <v>217</v>
      </c>
      <c r="O2" s="8">
        <v>5</v>
      </c>
      <c r="P2" s="8" t="s">
        <v>6</v>
      </c>
      <c r="T2" s="17"/>
      <c r="U2" s="17"/>
      <c r="V2" s="10" t="s">
        <v>243</v>
      </c>
      <c r="W2" s="10" t="s">
        <v>254</v>
      </c>
      <c r="X2" s="10" t="s">
        <v>1464</v>
      </c>
      <c r="Y2" s="10" t="s">
        <v>1479</v>
      </c>
      <c r="Z2" s="10" t="s">
        <v>294</v>
      </c>
      <c r="AA2" s="10" t="s">
        <v>303</v>
      </c>
      <c r="AB2" s="10" t="s">
        <v>329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329</v>
      </c>
      <c r="AG2" s="18"/>
      <c r="AH2" s="18"/>
      <c r="AI2" s="18"/>
      <c r="AJ2" s="18"/>
      <c r="AK2" s="18"/>
      <c r="AL2" s="18"/>
      <c r="AM2" s="19" t="str">
        <f t="shared" ref="AM2:AM1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IF(P2="Engine",_xlfn.XLOOKUP(_xlfn.CONCAT(N2,O2+AS2),TechTree!$C$2:$C$501,TechTree!$D$2:$D$501,"Not Valid Combination",0,1),"")</f>
        <v/>
      </c>
    </row>
    <row r="3" spans="1:46" ht="141.5" customHeight="1" x14ac:dyDescent="0.35">
      <c r="A3" t="s">
        <v>594</v>
      </c>
      <c r="B3" t="s">
        <v>1177</v>
      </c>
      <c r="C3" t="s">
        <v>598</v>
      </c>
      <c r="D3" t="s">
        <v>599</v>
      </c>
      <c r="E3" t="s">
        <v>597</v>
      </c>
      <c r="F3" t="s">
        <v>5</v>
      </c>
      <c r="G3">
        <v>3000</v>
      </c>
      <c r="H3">
        <v>830</v>
      </c>
      <c r="I3">
        <v>7.4999999999999997E-2</v>
      </c>
      <c r="J3" t="s">
        <v>22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P3="RTG","",_xlfn.CONCAT(CHAR(10),$AO3)),""),IF(AM3&lt;&gt;"",_xlfn.CONCAT(CHAR(10),AM3),""),CHAR(10),"}",IF(AB3="Yes",_xlfn.CONCAT(CHAR(10),"@PART[",C3,"]:NEEDS[KiwiDeprecate]:AFTER[",A3,"]",CHAR(10),"{",CHAR(10),"    kiwiDeprecate = true",CHAR(10),"}"),""),IF(P3="RTG",AO3,""))</f>
        <v>@PART[castor_control_s0p5_1]:AFTER[Tantares] // Castor CR-B "SÃ¸lv" Control Black
{
    techBranch = probes
    techTier = 6
    @TechRequired = unmannedTech
    structuralUpgradeType = 5_6
}</v>
      </c>
      <c r="M3" s="9" t="str">
        <f>_xlfn.XLOOKUP(_xlfn.CONCAT(N3,O3),TechTree!$C$2:$C$501,TechTree!$D$2:$D$501,"Not Valid Combination",0,1)</f>
        <v>unmannedTech</v>
      </c>
      <c r="N3" s="8" t="s">
        <v>217</v>
      </c>
      <c r="O3" s="8">
        <v>6</v>
      </c>
      <c r="P3" s="8" t="s">
        <v>6</v>
      </c>
      <c r="U3" s="17"/>
      <c r="V3" s="10" t="s">
        <v>243</v>
      </c>
      <c r="W3" s="10" t="s">
        <v>259</v>
      </c>
      <c r="Z3" s="10" t="s">
        <v>294</v>
      </c>
      <c r="AA3" s="10" t="s">
        <v>303</v>
      </c>
      <c r="AB3" s="10" t="s">
        <v>329</v>
      </c>
      <c r="AD3" s="12" t="str">
        <f t="shared" ref="AD3:AD66" si="1"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329</v>
      </c>
      <c r="AG3" s="18"/>
      <c r="AH3" s="18"/>
      <c r="AI3" s="18"/>
      <c r="AJ3" s="18"/>
      <c r="AK3" s="18"/>
      <c r="AL3" s="18"/>
      <c r="AM3" s="19" t="str">
        <f t="shared" si="0"/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IF(P3="Engine",_xlfn.XLOOKUP(_xlfn.CONCAT(N3,O3+AS3),TechTree!$C$2:$C$501,TechTree!$D$2:$D$501,"Not Valid Combination",0,1),"")</f>
        <v/>
      </c>
    </row>
    <row r="4" spans="1:46" ht="84.5" x14ac:dyDescent="0.35">
      <c r="A4" t="s">
        <v>594</v>
      </c>
      <c r="B4" t="s">
        <v>1178</v>
      </c>
      <c r="C4" t="s">
        <v>600</v>
      </c>
      <c r="D4" t="s">
        <v>601</v>
      </c>
      <c r="E4" t="s">
        <v>597</v>
      </c>
      <c r="F4" t="s">
        <v>5</v>
      </c>
      <c r="G4">
        <v>3000</v>
      </c>
      <c r="H4">
        <v>830</v>
      </c>
      <c r="I4">
        <v>0.1</v>
      </c>
      <c r="J4" t="s">
        <v>22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P4="RTG","",_xlfn.CONCAT(CHAR(10),$AO4)),""),IF(AM4&lt;&gt;"",_xlfn.CONCAT(CHAR(10),AM4),""),CHAR(10),"}",IF(AB4="Yes",_xlfn.CONCAT(CHAR(10),"@PART[",C4,"]:NEEDS[KiwiDeprecate]:AFTER[",A4,"]",CHAR(10),"{",CHAR(10),"    kiwiDeprecate = true",CHAR(10),"}"),""),IF(P4="RTG",AO4,""))</f>
        <v>@PART[castor_control_s1_1]:AFTER[Tantares] // Castor CR-C "Gull" Control Black
{
    techBranch = probes
    techTier = 6
    @TechRequired = unmannedTech
    structuralUpgradeType = 5_6
}</v>
      </c>
      <c r="M4" s="9" t="str">
        <f>_xlfn.XLOOKUP(_xlfn.CONCAT(N4,O4),TechTree!$C$2:$C$501,TechTree!$D$2:$D$501,"Not Valid Combination",0,1)</f>
        <v>unmannedTech</v>
      </c>
      <c r="N4" s="8" t="s">
        <v>217</v>
      </c>
      <c r="O4" s="8">
        <v>6</v>
      </c>
      <c r="P4" s="8" t="s">
        <v>6</v>
      </c>
      <c r="U4" s="17"/>
      <c r="V4" s="10" t="s">
        <v>243</v>
      </c>
      <c r="W4" s="10" t="s">
        <v>259</v>
      </c>
      <c r="Z4" s="10" t="s">
        <v>294</v>
      </c>
      <c r="AA4" s="10" t="s">
        <v>303</v>
      </c>
      <c r="AB4" s="10" t="s">
        <v>329</v>
      </c>
      <c r="AD4" s="12" t="str">
        <f t="shared" si="1"/>
        <v/>
      </c>
      <c r="AE4" s="14"/>
      <c r="AF4" s="18" t="s">
        <v>329</v>
      </c>
      <c r="AG4" s="18"/>
      <c r="AH4" s="18"/>
      <c r="AI4" s="18"/>
      <c r="AJ4" s="18"/>
      <c r="AK4" s="18"/>
      <c r="AL4" s="18"/>
      <c r="AM4" s="19" t="str">
        <f t="shared" si="0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IF(P4="Engine",_xlfn.XLOOKUP(_xlfn.CONCAT(N4,O4+AS4),TechTree!$C$2:$C$501,TechTree!$D$2:$D$501,"Not Valid Combination",0,1),"")</f>
        <v/>
      </c>
    </row>
    <row r="5" spans="1:46" ht="84.5" x14ac:dyDescent="0.35">
      <c r="A5" t="s">
        <v>594</v>
      </c>
      <c r="B5" t="s">
        <v>1179</v>
      </c>
      <c r="C5" t="s">
        <v>602</v>
      </c>
      <c r="D5" t="s">
        <v>603</v>
      </c>
      <c r="E5" t="s">
        <v>597</v>
      </c>
      <c r="F5" t="s">
        <v>604</v>
      </c>
      <c r="G5">
        <v>200</v>
      </c>
      <c r="H5">
        <v>200</v>
      </c>
      <c r="I5">
        <v>5.0000000000000001E-3</v>
      </c>
      <c r="J5" t="s">
        <v>15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P5="RTG","",_xlfn.CONCAT(CHAR(10),$AO5)),""),IF(AM5&lt;&gt;"",_xlfn.CONCAT(CHAR(10),AM5),""),CHAR(10),"}",IF(AB5="Yes",_xlfn.CONCAT(CHAR(10),"@PART[",C5,"]:NEEDS[KiwiDeprecate]:AFTER[",A5,"]",CHAR(10),"{",CHAR(10),"    kiwiDeprecate = true",CHAR(10),"}"),""),IF(P5="RTG",AO5,""))</f>
        <v>@PART[lepus_ladder_srf_1]:AFTER[Tantares] // Lepus CL-A1 Folding ladder
{
    techBranch = laddersLights
    techTier = 4
    @TechRequired = spaceExploration
    structuralUpgradeType = 3_4
}</v>
      </c>
      <c r="M5" s="9" t="str">
        <f>_xlfn.XLOOKUP(_xlfn.CONCAT(N5,O5),TechTree!$C$2:$C$501,TechTree!$D$2:$D$501,"Not Valid Combination",0,1)</f>
        <v>spaceExploration</v>
      </c>
      <c r="N5" s="8" t="s">
        <v>223</v>
      </c>
      <c r="O5" s="8">
        <v>4</v>
      </c>
      <c r="P5" s="8" t="s">
        <v>6</v>
      </c>
      <c r="V5" s="10" t="s">
        <v>243</v>
      </c>
      <c r="W5" s="10" t="s">
        <v>257</v>
      </c>
      <c r="Z5" s="10" t="s">
        <v>294</v>
      </c>
      <c r="AA5" s="10" t="s">
        <v>303</v>
      </c>
      <c r="AB5" s="10" t="s">
        <v>329</v>
      </c>
      <c r="AD5" s="12" t="str">
        <f t="shared" si="1"/>
        <v/>
      </c>
      <c r="AE5" s="14"/>
      <c r="AF5" s="18" t="s">
        <v>329</v>
      </c>
      <c r="AG5" s="18"/>
      <c r="AH5" s="18"/>
      <c r="AI5" s="18"/>
      <c r="AJ5" s="18"/>
      <c r="AK5" s="18"/>
      <c r="AL5" s="18"/>
      <c r="AM5" s="19" t="str">
        <f t="shared" ref="AM5" si="2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IF(P5="Engine",_xlfn.XLOOKUP(_xlfn.CONCAT(N5,O5+AS5),TechTree!$C$2:$C$501,TechTree!$D$2:$D$501,"Not Valid Combination",0,1),"")</f>
        <v/>
      </c>
    </row>
    <row r="6" spans="1:46" ht="65" customHeight="1" x14ac:dyDescent="0.35">
      <c r="A6" t="s">
        <v>594</v>
      </c>
      <c r="B6" t="s">
        <v>1180</v>
      </c>
      <c r="C6" t="s">
        <v>605</v>
      </c>
      <c r="D6" t="s">
        <v>606</v>
      </c>
      <c r="E6" t="s">
        <v>597</v>
      </c>
      <c r="F6" t="s">
        <v>604</v>
      </c>
      <c r="G6">
        <v>400</v>
      </c>
      <c r="H6">
        <v>400</v>
      </c>
      <c r="I6">
        <v>0.01</v>
      </c>
      <c r="J6" t="s">
        <v>15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P6="RTG","",_xlfn.CONCAT(CHAR(10),$AO6)),""),IF(AM6&lt;&gt;"",_xlfn.CONCAT(CHAR(10),AM6),""),CHAR(10),"}",IF(AB6="Yes",_xlfn.CONCAT(CHAR(10),"@PART[",C6,"]:NEEDS[KiwiDeprecate]:AFTER[",A6,"]",CHAR(10),"{",CHAR(10),"    kiwiDeprecate = true",CHAR(10),"}"),""),IF(P6="RTG",AO6,""))</f>
        <v>@PART[lepus_ladder_srf_2]:AFTER[Tantares] // Lepus CL-A2 Folding Ladder
{
    techBranch = laddersLights
    techTier = 4
    @TechRequired = spaceExploration
    structuralUpgradeType = 3_4
}</v>
      </c>
      <c r="M6" s="9" t="str">
        <f>_xlfn.XLOOKUP(_xlfn.CONCAT(N6,O6),TechTree!$C$2:$C$501,TechTree!$D$2:$D$501,"Not Valid Combination",0,1)</f>
        <v>spaceExploration</v>
      </c>
      <c r="N6" s="8" t="s">
        <v>223</v>
      </c>
      <c r="O6" s="8">
        <v>4</v>
      </c>
      <c r="P6" s="8" t="s">
        <v>6</v>
      </c>
      <c r="V6" s="10" t="s">
        <v>243</v>
      </c>
      <c r="W6" s="10" t="s">
        <v>259</v>
      </c>
      <c r="Z6" s="10" t="s">
        <v>294</v>
      </c>
      <c r="AA6" s="10" t="s">
        <v>303</v>
      </c>
      <c r="AB6" s="10" t="s">
        <v>329</v>
      </c>
      <c r="AD6" s="12" t="str">
        <f t="shared" si="1"/>
        <v/>
      </c>
      <c r="AE6" s="14"/>
      <c r="AF6" s="18" t="s">
        <v>329</v>
      </c>
      <c r="AG6" s="18"/>
      <c r="AH6" s="18"/>
      <c r="AI6" s="18"/>
      <c r="AJ6" s="18"/>
      <c r="AK6" s="18"/>
      <c r="AL6" s="18"/>
      <c r="AM6" s="19" t="str">
        <f t="shared" si="0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IF(P6="Engine",_xlfn.XLOOKUP(_xlfn.CONCAT(N6,O6+AS6),TechTree!$C$2:$C$501,TechTree!$D$2:$D$501,"Not Valid Combination",0,1),"")</f>
        <v/>
      </c>
    </row>
    <row r="7" spans="1:46" ht="84.5" x14ac:dyDescent="0.35">
      <c r="A7" t="s">
        <v>594</v>
      </c>
      <c r="B7" t="s">
        <v>1181</v>
      </c>
      <c r="C7" t="s">
        <v>607</v>
      </c>
      <c r="D7" t="s">
        <v>608</v>
      </c>
      <c r="E7" t="s">
        <v>597</v>
      </c>
      <c r="F7" t="s">
        <v>609</v>
      </c>
      <c r="G7">
        <v>1000</v>
      </c>
      <c r="H7">
        <v>200</v>
      </c>
      <c r="I7">
        <v>1.4999999999999999E-2</v>
      </c>
      <c r="J7" t="s">
        <v>15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P7="RTG","",_xlfn.CONCAT(CHAR(10),$AO7)),""),IF(AM7&lt;&gt;"",_xlfn.CONCAT(CHAR(10),AM7),""),CHAR(10),"}",IF(AB7="Yes",_xlfn.CONCAT(CHAR(10),"@PART[",C7,"]:NEEDS[KiwiDeprecate]:AFTER[",A7,"]",CHAR(10),"{",CHAR(10),"    kiwiDeprecate = true",CHAR(10),"}"),""),IF(P7="RTG",AO7,""))</f>
        <v>@PART[lepus_landing_leg_srf_1]:AFTER[Tantares] // Lepus LPU-1 Landing Leg
{
    techBranch = landingGear
    techTier = 5
    @TechRequired = fieldScience
    structuralUpgradeType = 5_6
}</v>
      </c>
      <c r="M7" s="9" t="str">
        <f>_xlfn.XLOOKUP(_xlfn.CONCAT(N7,O7),TechTree!$C$2:$C$501,TechTree!$D$2:$D$501,"Not Valid Combination",0,1)</f>
        <v>fieldScience</v>
      </c>
      <c r="N7" s="8" t="s">
        <v>220</v>
      </c>
      <c r="O7" s="8">
        <v>5</v>
      </c>
      <c r="P7" s="8" t="s">
        <v>6</v>
      </c>
      <c r="V7" s="10" t="s">
        <v>243</v>
      </c>
      <c r="W7" s="10" t="s">
        <v>385</v>
      </c>
      <c r="Z7" s="10" t="s">
        <v>294</v>
      </c>
      <c r="AA7" s="10" t="s">
        <v>303</v>
      </c>
      <c r="AB7" s="10" t="s">
        <v>329</v>
      </c>
      <c r="AD7" s="12" t="str">
        <f t="shared" si="1"/>
        <v/>
      </c>
      <c r="AE7" s="14"/>
      <c r="AF7" s="18" t="s">
        <v>329</v>
      </c>
      <c r="AG7" s="18"/>
      <c r="AH7" s="18"/>
      <c r="AI7" s="18"/>
      <c r="AJ7" s="18"/>
      <c r="AK7" s="18"/>
      <c r="AL7" s="18"/>
      <c r="AM7" s="19" t="str">
        <f t="shared" si="0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IF(P7="Engine",_xlfn.XLOOKUP(_xlfn.CONCAT(N7,O7+AS7),TechTree!$C$2:$C$501,TechTree!$D$2:$D$501,"Not Valid Combination",0,1),"")</f>
        <v/>
      </c>
    </row>
    <row r="8" spans="1:46" ht="84.5" x14ac:dyDescent="0.35">
      <c r="A8" t="s">
        <v>594</v>
      </c>
      <c r="B8" t="s">
        <v>1182</v>
      </c>
      <c r="C8" t="s">
        <v>610</v>
      </c>
      <c r="D8" t="s">
        <v>611</v>
      </c>
      <c r="E8" t="s">
        <v>597</v>
      </c>
      <c r="F8" t="s">
        <v>10</v>
      </c>
      <c r="G8">
        <v>250</v>
      </c>
      <c r="H8">
        <v>50</v>
      </c>
      <c r="I8">
        <v>0.01</v>
      </c>
      <c r="J8" t="s">
        <v>15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P8="RTG","",_xlfn.CONCAT(CHAR(10),$AO8)),""),IF(AM8&lt;&gt;"",_xlfn.CONCAT(CHAR(10),AM8),""),CHAR(10),"}",IF(AB8="Yes",_xlfn.CONCAT(CHAR(10),"@PART[",C8,"]:NEEDS[KiwiDeprecate]:AFTER[",A8,"]",CHAR(10),"{",CHAR(10),"    kiwiDeprecate = true",CHAR(10),"}"),""),IF(P8="RTG",AO8,""))</f>
        <v>@PART[lepus_rocket_motor_srf_1]:AFTER[Tantares] // Lepus "Stoppsnart" Nesting Jet
{
    techBranch = specialtyEngines
    techTier = 5
    @TechRequired = precisionPropulsion
}</v>
      </c>
      <c r="M8" s="9" t="str">
        <f>_xlfn.XLOOKUP(_xlfn.CONCAT(N8,O8),TechTree!$C$2:$C$501,TechTree!$D$2:$D$501,"Not Valid Combination",0,1)</f>
        <v>precisionPropulsion</v>
      </c>
      <c r="N8" s="8" t="s">
        <v>215</v>
      </c>
      <c r="O8" s="8">
        <v>5</v>
      </c>
      <c r="P8" s="8" t="s">
        <v>242</v>
      </c>
      <c r="V8" s="10" t="s">
        <v>243</v>
      </c>
      <c r="W8" s="10" t="s">
        <v>259</v>
      </c>
      <c r="Z8" s="10" t="s">
        <v>294</v>
      </c>
      <c r="AA8" s="10" t="s">
        <v>303</v>
      </c>
      <c r="AB8" s="10" t="s">
        <v>329</v>
      </c>
      <c r="AD8" s="12" t="str">
        <f t="shared" si="1"/>
        <v/>
      </c>
      <c r="AE8" s="14"/>
      <c r="AF8" s="18" t="s">
        <v>329</v>
      </c>
      <c r="AG8" s="18"/>
      <c r="AH8" s="18"/>
      <c r="AI8" s="18"/>
      <c r="AJ8" s="18"/>
      <c r="AK8" s="18"/>
      <c r="AL8" s="18"/>
      <c r="AM8" s="19" t="str">
        <f t="shared" si="0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IF(P8="Engine",_xlfn.XLOOKUP(_xlfn.CONCAT(N8,O8+AS8),TechTree!$C$2:$C$501,TechTree!$D$2:$D$501,"Not Valid Combination",0,1),"")</f>
        <v/>
      </c>
    </row>
    <row r="9" spans="1:46" ht="72.5" x14ac:dyDescent="0.35">
      <c r="A9" t="s">
        <v>594</v>
      </c>
      <c r="B9" t="s">
        <v>1183</v>
      </c>
      <c r="C9" t="s">
        <v>612</v>
      </c>
      <c r="D9" t="s">
        <v>613</v>
      </c>
      <c r="E9" t="s">
        <v>597</v>
      </c>
      <c r="F9" t="s">
        <v>10</v>
      </c>
      <c r="G9">
        <v>250</v>
      </c>
      <c r="H9">
        <v>50</v>
      </c>
      <c r="I9">
        <v>0.02</v>
      </c>
      <c r="J9" t="s">
        <v>15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P9="RTG","",_xlfn.CONCAT(CHAR(10),$AO9)),""),IF(AM9&lt;&gt;"",_xlfn.CONCAT(CHAR(10),AM9),""),CHAR(10),"}",IF(AB9="Yes",_xlfn.CONCAT(CHAR(10),"@PART[",C9,"]:NEEDS[KiwiDeprecate]:AFTER[",A9,"]",CHAR(10),"{",CHAR(10),"    kiwiDeprecate = true",CHAR(10),"}"),""),IF(P9="RTG",AO9,""))</f>
        <v>@PART[lepus_rocket_motor_srf_2]:AFTER[Tantares] // Lepus "StoppnÃ¥" Nesting Jet
{
    techBranch = specialtyEngines
    techTier = 5
    @TechRequired = precisionPropulsion
}</v>
      </c>
      <c r="M9" s="9" t="str">
        <f>_xlfn.XLOOKUP(_xlfn.CONCAT(N9,O9),TechTree!$C$2:$C$501,TechTree!$D$2:$D$501,"Not Valid Combination",0,1)</f>
        <v>precisionPropulsion</v>
      </c>
      <c r="N9" s="8" t="s">
        <v>215</v>
      </c>
      <c r="O9" s="8">
        <v>5</v>
      </c>
      <c r="P9" s="8" t="s">
        <v>242</v>
      </c>
      <c r="V9" s="10" t="s">
        <v>243</v>
      </c>
      <c r="W9" s="10" t="s">
        <v>259</v>
      </c>
      <c r="Z9" s="10" t="s">
        <v>294</v>
      </c>
      <c r="AA9" s="10" t="s">
        <v>303</v>
      </c>
      <c r="AB9" s="10" t="s">
        <v>329</v>
      </c>
      <c r="AD9" s="12" t="str">
        <f t="shared" si="1"/>
        <v/>
      </c>
      <c r="AE9" s="14"/>
      <c r="AF9" s="18" t="s">
        <v>329</v>
      </c>
      <c r="AG9" s="18"/>
      <c r="AH9" s="18"/>
      <c r="AI9" s="18"/>
      <c r="AJ9" s="18"/>
      <c r="AK9" s="18"/>
      <c r="AL9" s="18"/>
      <c r="AM9" s="19" t="str">
        <f t="shared" si="0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IF(P9="Engine",_xlfn.XLOOKUP(_xlfn.CONCAT(N9,O9+AS9),TechTree!$C$2:$C$501,TechTree!$D$2:$D$501,"Not Valid Combination",0,1),"")</f>
        <v/>
      </c>
    </row>
    <row r="10" spans="1:46" ht="84.5" x14ac:dyDescent="0.35">
      <c r="A10" t="s">
        <v>594</v>
      </c>
      <c r="B10" t="s">
        <v>1184</v>
      </c>
      <c r="C10" t="s">
        <v>614</v>
      </c>
      <c r="D10" t="s">
        <v>615</v>
      </c>
      <c r="E10" t="s">
        <v>616</v>
      </c>
      <c r="F10" t="s">
        <v>609</v>
      </c>
      <c r="G10">
        <v>1700</v>
      </c>
      <c r="H10">
        <v>340</v>
      </c>
      <c r="I10">
        <v>0.1</v>
      </c>
      <c r="J10" t="s">
        <v>57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P10="RTG","",_xlfn.CONCAT(CHAR(10),$AO10)),""),IF(AM10&lt;&gt;"",_xlfn.CONCAT(CHAR(10),AM10),""),CHAR(10),"}",IF(AB10="Yes",_xlfn.CONCAT(CHAR(10),"@PART[",C10,"]:NEEDS[KiwiDeprecate]:AFTER[",A10,"]",CHAR(10),"{",CHAR(10),"    kiwiDeprecate = true",CHAR(10),"}"),""),IF(P10="RTG",AO10,""))</f>
        <v>@PART[vela_landing_leg_srf_1]:AFTER[Tantares] // Vela WLF-1 Landing Ski
{
    techBranch = landingGear
    techTier = 5
    @TechRequired = fieldScience
    structuralUpgradeType = 5_6
}</v>
      </c>
      <c r="M10" s="9" t="str">
        <f>_xlfn.XLOOKUP(_xlfn.CONCAT(N10,O10),TechTree!$C$2:$C$501,TechTree!$D$2:$D$501,"Not Valid Combination",0,1)</f>
        <v>fieldScience</v>
      </c>
      <c r="N10" s="8" t="s">
        <v>220</v>
      </c>
      <c r="O10" s="8">
        <v>5</v>
      </c>
      <c r="P10" s="8" t="s">
        <v>6</v>
      </c>
      <c r="V10" s="10" t="s">
        <v>243</v>
      </c>
      <c r="W10" s="10" t="s">
        <v>259</v>
      </c>
      <c r="Z10" s="10" t="s">
        <v>294</v>
      </c>
      <c r="AA10" s="10" t="s">
        <v>303</v>
      </c>
      <c r="AB10" s="10" t="s">
        <v>329</v>
      </c>
      <c r="AD10" s="12" t="str">
        <f t="shared" si="1"/>
        <v/>
      </c>
      <c r="AE10" s="14"/>
      <c r="AF10" s="18" t="s">
        <v>329</v>
      </c>
      <c r="AG10" s="18"/>
      <c r="AH10" s="18"/>
      <c r="AI10" s="18"/>
      <c r="AJ10" s="18"/>
      <c r="AK10" s="18"/>
      <c r="AL10" s="18"/>
      <c r="AM10" s="19" t="str">
        <f t="shared" si="0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IF(P10="Engine",_xlfn.XLOOKUP(_xlfn.CONCAT(N10,O10+AS10),TechTree!$C$2:$C$501,TechTree!$D$2:$D$501,"Not Valid Combination",0,1),"")</f>
        <v/>
      </c>
    </row>
    <row r="11" spans="1:46" ht="84.5" x14ac:dyDescent="0.35">
      <c r="A11" t="s">
        <v>594</v>
      </c>
      <c r="B11" t="s">
        <v>1185</v>
      </c>
      <c r="C11" t="s">
        <v>617</v>
      </c>
      <c r="D11" t="s">
        <v>618</v>
      </c>
      <c r="E11" t="s">
        <v>616</v>
      </c>
      <c r="F11" t="s">
        <v>609</v>
      </c>
      <c r="G11">
        <v>1700</v>
      </c>
      <c r="H11">
        <v>340</v>
      </c>
      <c r="I11">
        <v>0.1</v>
      </c>
      <c r="J11" t="s">
        <v>57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P11="RTG","",_xlfn.CONCAT(CHAR(10),$AO11)),""),IF(AM11&lt;&gt;"",_xlfn.CONCAT(CHAR(10),AM11),""),CHAR(10),"}",IF(AB11="Yes",_xlfn.CONCAT(CHAR(10),"@PART[",C11,"]:NEEDS[KiwiDeprecate]:AFTER[",A11,"]",CHAR(10),"{",CHAR(10),"    kiwiDeprecate = true",CHAR(10),"}"),""),IF(P11="RTG",AO11,""))</f>
        <v>@PART[vela_landing_leg_srf_2]:AFTER[Tantares] // Vela WLF-2 Landing Ski
{
    techBranch = landingGear
    techTier = 5
    @TechRequired = fieldScience
    structuralUpgradeType = 5_6
}</v>
      </c>
      <c r="M11" s="9" t="str">
        <f>_xlfn.XLOOKUP(_xlfn.CONCAT(N11,O11),TechTree!$C$2:$C$501,TechTree!$D$2:$D$501,"Not Valid Combination",0,1)</f>
        <v>fieldScience</v>
      </c>
      <c r="N11" s="8" t="s">
        <v>220</v>
      </c>
      <c r="O11" s="8">
        <v>5</v>
      </c>
      <c r="P11" s="8" t="s">
        <v>6</v>
      </c>
      <c r="V11" s="10" t="s">
        <v>243</v>
      </c>
      <c r="W11" s="10" t="s">
        <v>259</v>
      </c>
      <c r="Z11" s="10" t="s">
        <v>294</v>
      </c>
      <c r="AA11" s="10" t="s">
        <v>303</v>
      </c>
      <c r="AB11" s="10" t="s">
        <v>329</v>
      </c>
      <c r="AD11" s="12" t="str">
        <f t="shared" si="1"/>
        <v/>
      </c>
      <c r="AE11" s="14"/>
      <c r="AF11" s="18" t="s">
        <v>329</v>
      </c>
      <c r="AG11" s="18"/>
      <c r="AH11" s="18"/>
      <c r="AI11" s="18"/>
      <c r="AJ11" s="18"/>
      <c r="AK11" s="18"/>
      <c r="AL11" s="18"/>
      <c r="AM11" s="19" t="str">
        <f t="shared" si="0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IF(P11="Engine",_xlfn.XLOOKUP(_xlfn.CONCAT(N11,O11+AS11),TechTree!$C$2:$C$501,TechTree!$D$2:$D$501,"Not Valid Combination",0,1),"")</f>
        <v/>
      </c>
    </row>
    <row r="12" spans="1:46" ht="148.5" customHeight="1" x14ac:dyDescent="0.35">
      <c r="A12" t="s">
        <v>594</v>
      </c>
      <c r="B12" t="s">
        <v>1186</v>
      </c>
      <c r="C12" t="s">
        <v>619</v>
      </c>
      <c r="D12" t="s">
        <v>620</v>
      </c>
      <c r="E12" t="s">
        <v>597</v>
      </c>
      <c r="F12" t="s">
        <v>7</v>
      </c>
      <c r="G12">
        <v>1000</v>
      </c>
      <c r="H12">
        <v>200</v>
      </c>
      <c r="I12">
        <v>2.5000000000000001E-2</v>
      </c>
      <c r="J12" t="s">
        <v>44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P12="RTG","",_xlfn.CONCAT(CHAR(10),$AO12)),""),IF(AM12&lt;&gt;"",_xlfn.CONCAT(CHAR(10),AM12),""),CHAR(10),"}",IF(AB12="Yes",_xlfn.CONCAT(CHAR(10),"@PART[",C12,"]:NEEDS[KiwiDeprecate]:AFTER[",A12,"]",CHAR(10),"{",CHAR(10),"    kiwiDeprecate = true",CHAR(10),"}"),""),IF(P12="RTG",AO12,""))</f>
        <v>@PART[cervantes_gyro_srf_2]:AFTER[Tantares] // Cervantes Surface Mounted Gyrodyne
{
    techBranch = rcsEtAl
    techTier = 2
    @TechRequired = basicFlightControl
}</v>
      </c>
      <c r="M12" s="9" t="str">
        <f>_xlfn.XLOOKUP(_xlfn.CONCAT(N12,O12),TechTree!$C$2:$C$501,TechTree!$D$2:$D$501,"Not Valid Combination",0,1)</f>
        <v>basicFlightControl</v>
      </c>
      <c r="N12" s="8" t="s">
        <v>221</v>
      </c>
      <c r="O12" s="8">
        <v>2</v>
      </c>
      <c r="P12" s="8" t="s">
        <v>242</v>
      </c>
      <c r="V12" s="10" t="s">
        <v>243</v>
      </c>
      <c r="W12" s="10" t="s">
        <v>259</v>
      </c>
      <c r="Z12" s="10" t="s">
        <v>294</v>
      </c>
      <c r="AA12" s="10" t="s">
        <v>303</v>
      </c>
      <c r="AB12" s="10" t="s">
        <v>329</v>
      </c>
      <c r="AD12" s="12" t="str">
        <f t="shared" si="1"/>
        <v/>
      </c>
      <c r="AE12" s="14"/>
      <c r="AF12" s="18" t="s">
        <v>329</v>
      </c>
      <c r="AG12" s="18"/>
      <c r="AH12" s="18"/>
      <c r="AI12" s="18"/>
      <c r="AJ12" s="18"/>
      <c r="AK12" s="18"/>
      <c r="AL12" s="18"/>
      <c r="AM12" s="19" t="str">
        <f t="shared" si="0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IF(P12="Engine",_xlfn.XLOOKUP(_xlfn.CONCAT(N12,O12+AS12),TechTree!$C$2:$C$501,TechTree!$D$2:$D$501,"Not Valid Combination",0,1),"")</f>
        <v/>
      </c>
    </row>
    <row r="13" spans="1:46" ht="65" customHeight="1" x14ac:dyDescent="0.35">
      <c r="A13" t="s">
        <v>594</v>
      </c>
      <c r="B13" t="s">
        <v>1187</v>
      </c>
      <c r="C13" t="s">
        <v>621</v>
      </c>
      <c r="D13" t="s">
        <v>622</v>
      </c>
      <c r="E13" t="s">
        <v>597</v>
      </c>
      <c r="F13" t="s">
        <v>7</v>
      </c>
      <c r="G13">
        <v>225</v>
      </c>
      <c r="H13">
        <v>45</v>
      </c>
      <c r="I13">
        <v>0.02</v>
      </c>
      <c r="J13" t="s">
        <v>80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P13="RTG","",_xlfn.CONCAT(CHAR(10),$AO13)),""),IF(AM13&lt;&gt;"",_xlfn.CONCAT(CHAR(10),AM13),""),CHAR(10),"}",IF(AB13="Yes",_xlfn.CONCAT(CHAR(10),"@PART[",C13,"]:NEEDS[KiwiDeprecate]:AFTER[",A13,"]",CHAR(10),"{",CHAR(10),"    kiwiDeprecate = true",CHAR(10),"}"),""),IF(P13="RTG",AO13,""))</f>
        <v>@PART[eridani_rcs_linear_srf_1]:AFTER[Tantares] // Eridani Linear RCS A
{
    techBranch = rcsEtAl
    techTier = 4
    @TechRequired = advFlightControl
}</v>
      </c>
      <c r="M13" s="9" t="str">
        <f>_xlfn.XLOOKUP(_xlfn.CONCAT(N13,O13),TechTree!$C$2:$C$501,TechTree!$D$2:$D$501,"Not Valid Combination",0,1)</f>
        <v>advFlightControl</v>
      </c>
      <c r="N13" s="8" t="s">
        <v>221</v>
      </c>
      <c r="O13" s="8">
        <v>4</v>
      </c>
      <c r="P13" s="8" t="s">
        <v>242</v>
      </c>
      <c r="V13" s="10" t="s">
        <v>243</v>
      </c>
      <c r="W13" s="10" t="s">
        <v>259</v>
      </c>
      <c r="X13" s="10" t="s">
        <v>1465</v>
      </c>
      <c r="Y13" s="10" t="s">
        <v>1480</v>
      </c>
      <c r="Z13" s="10" t="s">
        <v>294</v>
      </c>
      <c r="AA13" s="10" t="s">
        <v>303</v>
      </c>
      <c r="AB13" s="10" t="s">
        <v>329</v>
      </c>
      <c r="AD13" s="12" t="str">
        <f t="shared" si="1"/>
        <v/>
      </c>
      <c r="AE13" s="14"/>
      <c r="AF13" s="18" t="s">
        <v>329</v>
      </c>
      <c r="AG13" s="18"/>
      <c r="AH13" s="18"/>
      <c r="AI13" s="18"/>
      <c r="AJ13" s="18"/>
      <c r="AK13" s="18"/>
      <c r="AL13" s="18"/>
      <c r="AM13" s="19" t="str">
        <f t="shared" ref="AM13:AM68" si="3">IF(AF13="Yes",_xlfn.CONCAT("    @MODULE[ModuleEngines*]",CHAR(10),"    {",IF(AG13&lt;&gt;"",_xlfn.CONCAT(CHAR(10),"        @maxThrust = ",AG13),""),IF(AH13&lt;&gt;"",_xlfn.CONCAT(CHAR(10),"        !atmosphereCurve {}",CHAR(10),"        atmosphereCurve",CHAR(10),"        {",IF(AH13&lt;&gt;"",_xlfn.CONCAT(CHAR(10),"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",AK13),""),IF(AL13&lt;&gt;"",_xlfn.CONCAT(CHAR(10),"            key = ",AL13),""),CHAR(10),"        }"),""),CHAR(10),"    }"),"")</f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IF(P13="Engine",_xlfn.XLOOKUP(_xlfn.CONCAT(N13,O13+AS13),TechTree!$C$2:$C$501,TechTree!$D$2:$D$501,"Not Valid Combination",0,1),"")</f>
        <v/>
      </c>
    </row>
    <row r="14" spans="1:46" ht="114" customHeight="1" x14ac:dyDescent="0.35">
      <c r="A14" t="s">
        <v>594</v>
      </c>
      <c r="B14" t="s">
        <v>1188</v>
      </c>
      <c r="C14" t="s">
        <v>623</v>
      </c>
      <c r="D14" t="s">
        <v>624</v>
      </c>
      <c r="E14" t="s">
        <v>597</v>
      </c>
      <c r="F14" t="s">
        <v>7</v>
      </c>
      <c r="G14">
        <v>225</v>
      </c>
      <c r="H14">
        <v>45</v>
      </c>
      <c r="I14">
        <v>0.02</v>
      </c>
      <c r="J14" t="s">
        <v>80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P14="RTG","",_xlfn.CONCAT(CHAR(10),$AO14)),""),IF(AM14&lt;&gt;"",_xlfn.CONCAT(CHAR(10),AM14),""),CHAR(10),"}",IF(AB14="Yes",_xlfn.CONCAT(CHAR(10),"@PART[",C14,"]:NEEDS[KiwiDeprecate]:AFTER[",A14,"]",CHAR(10),"{",CHAR(10),"    kiwiDeprecate = true",CHAR(10),"}"),""),IF(P14="RTG",AO14,""))</f>
        <v>@PART[eridani_rcs_linear_srf_2]:AFTER[Tantares] // Eridani Linear RCS B
{
    techBranch = rcsEtAl
    techTier = 4
    @TechRequired = advFlightControl
}</v>
      </c>
      <c r="M14" s="9" t="str">
        <f>_xlfn.XLOOKUP(_xlfn.CONCAT(N14,O14),TechTree!$C$2:$C$501,TechTree!$D$2:$D$501,"Not Valid Combination",0,1)</f>
        <v>advFlightControl</v>
      </c>
      <c r="N14" s="8" t="s">
        <v>221</v>
      </c>
      <c r="O14" s="8">
        <v>4</v>
      </c>
      <c r="P14" s="8" t="s">
        <v>242</v>
      </c>
      <c r="V14" s="10" t="s">
        <v>243</v>
      </c>
      <c r="W14" s="10" t="s">
        <v>259</v>
      </c>
      <c r="X14" s="10" t="s">
        <v>1465</v>
      </c>
      <c r="Y14" s="10" t="s">
        <v>1480</v>
      </c>
      <c r="Z14" s="10" t="s">
        <v>294</v>
      </c>
      <c r="AA14" s="10" t="s">
        <v>303</v>
      </c>
      <c r="AB14" s="10" t="s">
        <v>329</v>
      </c>
      <c r="AD14" s="12" t="str">
        <f t="shared" si="1"/>
        <v/>
      </c>
      <c r="AE14" s="14"/>
      <c r="AF14" s="18" t="s">
        <v>329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IF(P14="Engine",_xlfn.XLOOKUP(_xlfn.CONCAT(N14,O14+AS14),TechTree!$C$2:$C$501,TechTree!$D$2:$D$501,"Not Valid Combination",0,1),"")</f>
        <v/>
      </c>
    </row>
    <row r="15" spans="1:46" ht="65" customHeight="1" x14ac:dyDescent="0.35">
      <c r="A15" t="s">
        <v>594</v>
      </c>
      <c r="B15" t="s">
        <v>1189</v>
      </c>
      <c r="C15" t="s">
        <v>625</v>
      </c>
      <c r="D15" t="s">
        <v>626</v>
      </c>
      <c r="E15" t="s">
        <v>597</v>
      </c>
      <c r="F15" t="s">
        <v>604</v>
      </c>
      <c r="G15">
        <v>1000</v>
      </c>
      <c r="H15">
        <v>200</v>
      </c>
      <c r="I15">
        <v>0.01</v>
      </c>
      <c r="J15" t="s">
        <v>38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P15="RTG","",_xlfn.CONCAT(CHAR(10),$AO15)),""),IF(AM15&lt;&gt;"",_xlfn.CONCAT(CHAR(10),AM15),""),CHAR(10),"}",IF(AB15="Yes",_xlfn.CONCAT(CHAR(10),"@PART[",C15,"]:NEEDS[KiwiDeprecate]:AFTER[",A15,"]",CHAR(10),"{",CHAR(10),"    kiwiDeprecate = true",CHAR(10),"}"),""),IF(P15="RTG",AO15,""))</f>
        <v>@PART[octans_light_srf_1]:AFTER[Tantares] // Octans Spotlight A
{
    techBranch = laddersLights
    techTier = 4
    @TechRequired = spaceExploration
    spacePlaneSystemUpgradeType = soyuz
}</v>
      </c>
      <c r="M15" s="9" t="str">
        <f>_xlfn.XLOOKUP(_xlfn.CONCAT(N15,O15),TechTree!$C$2:$C$501,TechTree!$D$2:$D$501,"Not Valid Combination",0,1)</f>
        <v>spaceExploration</v>
      </c>
      <c r="N15" s="8" t="s">
        <v>223</v>
      </c>
      <c r="O15" s="8">
        <v>4</v>
      </c>
      <c r="P15" s="8" t="s">
        <v>289</v>
      </c>
      <c r="V15" s="10" t="s">
        <v>243</v>
      </c>
      <c r="W15" s="10" t="s">
        <v>259</v>
      </c>
      <c r="X15" s="10" t="s">
        <v>1464</v>
      </c>
      <c r="Y15" s="10" t="s">
        <v>1479</v>
      </c>
      <c r="Z15" s="10" t="s">
        <v>294</v>
      </c>
      <c r="AA15" s="10" t="s">
        <v>303</v>
      </c>
      <c r="AB15" s="10" t="s">
        <v>329</v>
      </c>
      <c r="AD15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5" s="14"/>
      <c r="AF15" s="18" t="s">
        <v>329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IF(P15="Engine",_xlfn.XLOOKUP(_xlfn.CONCAT(N15,O15+AS15),TechTree!$C$2:$C$501,TechTree!$D$2:$D$501,"Not Valid Combination",0,1),"")</f>
        <v/>
      </c>
    </row>
    <row r="16" spans="1:46" ht="348.5" x14ac:dyDescent="0.35">
      <c r="A16" t="s">
        <v>594</v>
      </c>
      <c r="B16" t="s">
        <v>1190</v>
      </c>
      <c r="C16" t="s">
        <v>627</v>
      </c>
      <c r="D16" t="s">
        <v>628</v>
      </c>
      <c r="E16" t="s">
        <v>597</v>
      </c>
      <c r="F16" t="s">
        <v>604</v>
      </c>
      <c r="G16">
        <v>1250</v>
      </c>
      <c r="H16">
        <v>250</v>
      </c>
      <c r="I16">
        <v>1.4999999999999999E-2</v>
      </c>
      <c r="J16" t="s">
        <v>38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P16="RTG","",_xlfn.CONCAT(CHAR(10),$AO16)),""),IF(AM16&lt;&gt;"",_xlfn.CONCAT(CHAR(10),AM16),""),CHAR(10),"}",IF(AB16="Yes",_xlfn.CONCAT(CHAR(10),"@PART[",C16,"]:NEEDS[KiwiDeprecate]:AFTER[",A16,"]",CHAR(10),"{",CHAR(10),"    kiwiDeprecate = true",CHAR(10),"}"),""),IF(P16="RTG",AO16,""))</f>
        <v>@PART[octans_light_srf_2]:AFTER[Tantares] // Octans Spotlight B
{
    techBranch = laddersLights
    techTier = 4
    @TechRequired = spaceExploration
    spacePlaneSystemUpgradeType = soyuz
}</v>
      </c>
      <c r="M16" s="9" t="str">
        <f>_xlfn.XLOOKUP(_xlfn.CONCAT(N16,O16),TechTree!$C$2:$C$501,TechTree!$D$2:$D$501,"Not Valid Combination",0,1)</f>
        <v>spaceExploration</v>
      </c>
      <c r="N16" s="8" t="s">
        <v>223</v>
      </c>
      <c r="O16" s="8">
        <v>4</v>
      </c>
      <c r="P16" s="8" t="s">
        <v>289</v>
      </c>
      <c r="V16" s="10" t="s">
        <v>243</v>
      </c>
      <c r="W16" s="10" t="s">
        <v>259</v>
      </c>
      <c r="X16" s="10" t="s">
        <v>1464</v>
      </c>
      <c r="Y16" s="10" t="s">
        <v>1479</v>
      </c>
      <c r="Z16" s="10" t="s">
        <v>294</v>
      </c>
      <c r="AA16" s="10" t="s">
        <v>303</v>
      </c>
      <c r="AB16" s="10" t="s">
        <v>329</v>
      </c>
      <c r="AD16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6" s="14"/>
      <c r="AF16" s="18" t="s">
        <v>329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IF(P16="Engine",_xlfn.XLOOKUP(_xlfn.CONCAT(N16,O16+AS16),TechTree!$C$2:$C$501,TechTree!$D$2:$D$501,"Not Valid Combination",0,1),"")</f>
        <v/>
      </c>
    </row>
    <row r="17" spans="1:46" ht="348.5" x14ac:dyDescent="0.35">
      <c r="A17" t="s">
        <v>594</v>
      </c>
      <c r="B17" t="s">
        <v>1191</v>
      </c>
      <c r="C17" t="s">
        <v>629</v>
      </c>
      <c r="D17" t="s">
        <v>630</v>
      </c>
      <c r="E17" t="s">
        <v>597</v>
      </c>
      <c r="F17" t="s">
        <v>604</v>
      </c>
      <c r="G17">
        <v>1000</v>
      </c>
      <c r="H17">
        <v>200</v>
      </c>
      <c r="I17">
        <v>0.01</v>
      </c>
      <c r="J17" t="s">
        <v>38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P17="RTG","",_xlfn.CONCAT(CHAR(10),$AO17)),""),IF(AM17&lt;&gt;"",_xlfn.CONCAT(CHAR(10),AM17),""),CHAR(10),"}",IF(AB17="Yes",_xlfn.CONCAT(CHAR(10),"@PART[",C17,"]:NEEDS[KiwiDeprecate]:AFTER[",A17,"]",CHAR(10),"{",CHAR(10),"    kiwiDeprecate = true",CHAR(10),"}"),""),IF(P17="RTG",AO17,""))</f>
        <v>@PART[octans_periscope_srf_1]:AFTER[Tantares] // Octans Periscope
{
    techBranch = laddersLights
    techTier = 4
    @TechRequired = spaceExploration
    spacePlaneSystemUpgradeType = soyuz
}</v>
      </c>
      <c r="M17" s="9" t="str">
        <f>_xlfn.XLOOKUP(_xlfn.CONCAT(N17,O17),TechTree!$C$2:$C$501,TechTree!$D$2:$D$501,"Not Valid Combination",0,1)</f>
        <v>spaceExploration</v>
      </c>
      <c r="N17" s="8" t="s">
        <v>223</v>
      </c>
      <c r="O17" s="8">
        <v>4</v>
      </c>
      <c r="P17" s="8" t="s">
        <v>289</v>
      </c>
      <c r="V17" s="10" t="s">
        <v>243</v>
      </c>
      <c r="W17" s="10" t="s">
        <v>259</v>
      </c>
      <c r="X17" s="10" t="s">
        <v>1464</v>
      </c>
      <c r="Y17" s="10" t="s">
        <v>1479</v>
      </c>
      <c r="Z17" s="10" t="s">
        <v>294</v>
      </c>
      <c r="AA17" s="10" t="s">
        <v>303</v>
      </c>
      <c r="AB17" s="10" t="s">
        <v>329</v>
      </c>
      <c r="AD17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7" s="14"/>
      <c r="AF17" s="18" t="s">
        <v>329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IF(P17="Engine",_xlfn.XLOOKUP(_xlfn.CONCAT(N17,O17+AS17),TechTree!$C$2:$C$501,TechTree!$D$2:$D$501,"Not Valid Combination",0,1),"")</f>
        <v/>
      </c>
    </row>
    <row r="18" spans="1:46" ht="65" customHeight="1" x14ac:dyDescent="0.35">
      <c r="A18" t="s">
        <v>594</v>
      </c>
      <c r="B18" t="s">
        <v>1192</v>
      </c>
      <c r="C18" t="s">
        <v>631</v>
      </c>
      <c r="D18" t="s">
        <v>632</v>
      </c>
      <c r="E18" t="s">
        <v>597</v>
      </c>
      <c r="F18" t="s">
        <v>7</v>
      </c>
      <c r="G18">
        <v>225</v>
      </c>
      <c r="H18">
        <v>45</v>
      </c>
      <c r="I18">
        <v>5.0000000000000001E-3</v>
      </c>
      <c r="J18" t="s">
        <v>80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P18="RTG","",_xlfn.CONCAT(CHAR(10),$AO18)),""),IF(AM18&lt;&gt;"",_xlfn.CONCAT(CHAR(10),AM18),""),CHAR(10),"}",IF(AB18="Yes",_xlfn.CONCAT(CHAR(10),"@PART[",C18,"]:NEEDS[KiwiDeprecate]:AFTER[",A18,"]",CHAR(10),"{",CHAR(10),"    kiwiDeprecate = true",CHAR(10),"}"),""),IF(P18="RTG",AO18,""))</f>
        <v>@PART[octans_basic_rcs_srf_1]:AFTER[Tantares] // Octans Basic Linear RCS Port A
{
    techBranch = rcsEtAl
    techTier = 6
    @TechRequired = experimentalControl
}</v>
      </c>
      <c r="M18" s="9" t="str">
        <f>_xlfn.XLOOKUP(_xlfn.CONCAT(N18,O18),TechTree!$C$2:$C$501,TechTree!$D$2:$D$501,"Not Valid Combination",0,1)</f>
        <v>experimentalControl</v>
      </c>
      <c r="N18" s="8" t="s">
        <v>221</v>
      </c>
      <c r="O18" s="8">
        <v>6</v>
      </c>
      <c r="P18" s="8" t="s">
        <v>242</v>
      </c>
      <c r="V18" s="10" t="s">
        <v>243</v>
      </c>
      <c r="W18" s="10" t="s">
        <v>259</v>
      </c>
      <c r="Z18" s="10" t="s">
        <v>294</v>
      </c>
      <c r="AA18" s="10" t="s">
        <v>303</v>
      </c>
      <c r="AB18" s="10" t="s">
        <v>329</v>
      </c>
      <c r="AD18" s="12" t="str">
        <f t="shared" si="1"/>
        <v/>
      </c>
      <c r="AE18" s="14"/>
      <c r="AF18" s="18" t="s">
        <v>329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IF(P18="Engine",_xlfn.XLOOKUP(_xlfn.CONCAT(N18,O18+AS18),TechTree!$C$2:$C$501,TechTree!$D$2:$D$501,"Not Valid Combination",0,1),"")</f>
        <v/>
      </c>
    </row>
    <row r="19" spans="1:46" ht="65" customHeight="1" x14ac:dyDescent="0.35">
      <c r="A19" t="s">
        <v>594</v>
      </c>
      <c r="B19" t="s">
        <v>1193</v>
      </c>
      <c r="C19" t="s">
        <v>633</v>
      </c>
      <c r="D19" t="s">
        <v>634</v>
      </c>
      <c r="E19" t="s">
        <v>597</v>
      </c>
      <c r="F19" t="s">
        <v>7</v>
      </c>
      <c r="G19">
        <v>225</v>
      </c>
      <c r="H19">
        <v>45</v>
      </c>
      <c r="I19">
        <v>0.01</v>
      </c>
      <c r="J19" t="s">
        <v>80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P19="RTG","",_xlfn.CONCAT(CHAR(10),$AO19)),""),IF(AM19&lt;&gt;"",_xlfn.CONCAT(CHAR(10),AM19),""),CHAR(10),"}",IF(AB19="Yes",_xlfn.CONCAT(CHAR(10),"@PART[",C19,"]:NEEDS[KiwiDeprecate]:AFTER[",A19,"]",CHAR(10),"{",CHAR(10),"    kiwiDeprecate = true",CHAR(10),"}"),""),IF(P19="RTG",AO19,""))</f>
        <v>@PART[octans_basic_rcs_srf_2]:AFTER[Tantares] // Octans Basic Linear RCS Port B
{
    techBranch = rcsEtAl
    techTier = 6
    @TechRequired = experimentalControl
}</v>
      </c>
      <c r="M19" s="9" t="str">
        <f>_xlfn.XLOOKUP(_xlfn.CONCAT(N19,O19),TechTree!$C$2:$C$501,TechTree!$D$2:$D$501,"Not Valid Combination",0,1)</f>
        <v>experimentalControl</v>
      </c>
      <c r="N19" s="8" t="s">
        <v>221</v>
      </c>
      <c r="O19" s="8">
        <v>6</v>
      </c>
      <c r="P19" s="8" t="s">
        <v>242</v>
      </c>
      <c r="V19" s="10" t="s">
        <v>243</v>
      </c>
      <c r="W19" s="10" t="s">
        <v>259</v>
      </c>
      <c r="Z19" s="10" t="s">
        <v>294</v>
      </c>
      <c r="AA19" s="10" t="s">
        <v>303</v>
      </c>
      <c r="AB19" s="10" t="s">
        <v>329</v>
      </c>
      <c r="AD19" s="12" t="str">
        <f t="shared" si="1"/>
        <v/>
      </c>
      <c r="AE19" s="14"/>
      <c r="AF19" s="18" t="s">
        <v>329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IF(P19="Engine",_xlfn.XLOOKUP(_xlfn.CONCAT(N19,O19+AS19),TechTree!$C$2:$C$501,TechTree!$D$2:$D$501,"Not Valid Combination",0,1),"")</f>
        <v/>
      </c>
    </row>
    <row r="20" spans="1:46" ht="84.5" x14ac:dyDescent="0.35">
      <c r="A20" t="s">
        <v>594</v>
      </c>
      <c r="B20" t="s">
        <v>1194</v>
      </c>
      <c r="C20" t="s">
        <v>635</v>
      </c>
      <c r="D20" t="s">
        <v>636</v>
      </c>
      <c r="E20" t="s">
        <v>597</v>
      </c>
      <c r="F20" t="s">
        <v>7</v>
      </c>
      <c r="G20">
        <v>225</v>
      </c>
      <c r="H20">
        <v>45</v>
      </c>
      <c r="I20">
        <v>0.01</v>
      </c>
      <c r="J20" t="s">
        <v>80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P20="RTG","",_xlfn.CONCAT(CHAR(10),$AO20)),""),IF(AM20&lt;&gt;"",_xlfn.CONCAT(CHAR(10),AM20),""),CHAR(10),"}",IF(AB20="Yes",_xlfn.CONCAT(CHAR(10),"@PART[",C20,"]:NEEDS[KiwiDeprecate]:AFTER[",A20,"]",CHAR(10),"{",CHAR(10),"    kiwiDeprecate = true",CHAR(10),"}"),""),IF(P20="RTG",AO20,""))</f>
        <v>@PART[octans_basic_rcs_srf_3]:AFTER[Tantares] // Octans Basic Linear RCS Port C
{
    techBranch = rcsEtAl
    techTier = 6
    @TechRequired = experimentalControl
}</v>
      </c>
      <c r="M20" s="9" t="str">
        <f>_xlfn.XLOOKUP(_xlfn.CONCAT(N20,O20),TechTree!$C$2:$C$501,TechTree!$D$2:$D$501,"Not Valid Combination",0,1)</f>
        <v>experimentalControl</v>
      </c>
      <c r="N20" s="8" t="s">
        <v>221</v>
      </c>
      <c r="O20" s="8">
        <v>6</v>
      </c>
      <c r="P20" s="8" t="s">
        <v>242</v>
      </c>
      <c r="V20" s="10" t="s">
        <v>243</v>
      </c>
      <c r="W20" s="10" t="s">
        <v>509</v>
      </c>
      <c r="Z20" s="10" t="s">
        <v>294</v>
      </c>
      <c r="AA20" s="10" t="s">
        <v>303</v>
      </c>
      <c r="AB20" s="10" t="s">
        <v>329</v>
      </c>
      <c r="AD20" s="12" t="str">
        <f t="shared" si="1"/>
        <v/>
      </c>
      <c r="AE20" s="14"/>
      <c r="AF20" s="18" t="s">
        <v>329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IF(P20="Engine",_xlfn.XLOOKUP(_xlfn.CONCAT(N20,O20+AS20),TechTree!$C$2:$C$501,TechTree!$D$2:$D$501,"Not Valid Combination",0,1),"")</f>
        <v/>
      </c>
    </row>
    <row r="21" spans="1:46" ht="84.5" x14ac:dyDescent="0.35">
      <c r="A21" t="s">
        <v>594</v>
      </c>
      <c r="B21" t="s">
        <v>1195</v>
      </c>
      <c r="C21" t="s">
        <v>637</v>
      </c>
      <c r="D21" t="s">
        <v>638</v>
      </c>
      <c r="E21" t="s">
        <v>597</v>
      </c>
      <c r="F21" t="s">
        <v>7</v>
      </c>
      <c r="G21">
        <v>225</v>
      </c>
      <c r="H21">
        <v>45</v>
      </c>
      <c r="I21">
        <v>0.02</v>
      </c>
      <c r="J21" t="s">
        <v>80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P21="RTG","",_xlfn.CONCAT(CHAR(10),$AO21)),""),IF(AM21&lt;&gt;"",_xlfn.CONCAT(CHAR(10),AM21),""),CHAR(10),"}",IF(AB21="Yes",_xlfn.CONCAT(CHAR(10),"@PART[",C21,"]:NEEDS[KiwiDeprecate]:AFTER[",A21,"]",CHAR(10),"{",CHAR(10),"    kiwiDeprecate = true",CHAR(10),"}"),""),IF(P21="RTG",AO21,""))</f>
        <v>@PART[octans_basic_rcs_srf_4]:AFTER[Tantares] // Octans Basic Linear RCS Port D
{
    techBranch = rcsEtAl
    techTier = 6
    @TechRequired = experimentalControl
}</v>
      </c>
      <c r="M21" s="9" t="str">
        <f>_xlfn.XLOOKUP(_xlfn.CONCAT(N21,O21),TechTree!$C$2:$C$501,TechTree!$D$2:$D$501,"Not Valid Combination",0,1)</f>
        <v>experimentalControl</v>
      </c>
      <c r="N21" s="8" t="s">
        <v>221</v>
      </c>
      <c r="O21" s="8">
        <v>6</v>
      </c>
      <c r="P21" s="8" t="s">
        <v>242</v>
      </c>
      <c r="V21" s="10" t="s">
        <v>243</v>
      </c>
      <c r="W21" s="10" t="s">
        <v>385</v>
      </c>
      <c r="Z21" s="10" t="s">
        <v>294</v>
      </c>
      <c r="AA21" s="10" t="s">
        <v>303</v>
      </c>
      <c r="AB21" s="10" t="s">
        <v>329</v>
      </c>
      <c r="AD21" s="12" t="str">
        <f t="shared" si="1"/>
        <v/>
      </c>
      <c r="AE21" s="14"/>
      <c r="AF21" s="18" t="s">
        <v>329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IF(P21="Engine",_xlfn.XLOOKUP(_xlfn.CONCAT(N21,O21+AS21),TechTree!$C$2:$C$501,TechTree!$D$2:$D$501,"Not Valid Combination",0,1),"")</f>
        <v/>
      </c>
    </row>
    <row r="22" spans="1:46" ht="84.5" x14ac:dyDescent="0.35">
      <c r="A22" t="s">
        <v>594</v>
      </c>
      <c r="B22" t="s">
        <v>1196</v>
      </c>
      <c r="C22" t="s">
        <v>639</v>
      </c>
      <c r="D22" t="s">
        <v>640</v>
      </c>
      <c r="E22" t="s">
        <v>597</v>
      </c>
      <c r="F22" t="s">
        <v>7</v>
      </c>
      <c r="G22">
        <v>225</v>
      </c>
      <c r="H22">
        <v>45</v>
      </c>
      <c r="I22">
        <v>0.02</v>
      </c>
      <c r="J22" t="s">
        <v>80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P22="RTG","",_xlfn.CONCAT(CHAR(10),$AO22)),""),IF(AM22&lt;&gt;"",_xlfn.CONCAT(CHAR(10),AM22),""),CHAR(10),"}",IF(AB22="Yes",_xlfn.CONCAT(CHAR(10),"@PART[",C22,"]:NEEDS[KiwiDeprecate]:AFTER[",A22,"]",CHAR(10),"{",CHAR(10),"    kiwiDeprecate = true",CHAR(10),"}"),""),IF(P22="RTG",AO22,""))</f>
        <v>@PART[octans_moe_linear_srf_1]:AFTER[Tantares] // Octans Linear MOE
{
    techBranch = rcsEtAl
    techTier = 6
    @TechRequired = experimentalControl
}</v>
      </c>
      <c r="M22" s="9" t="str">
        <f>_xlfn.XLOOKUP(_xlfn.CONCAT(N22,O22),TechTree!$C$2:$C$501,TechTree!$D$2:$D$501,"Not Valid Combination",0,1)</f>
        <v>experimentalControl</v>
      </c>
      <c r="N22" s="8" t="s">
        <v>221</v>
      </c>
      <c r="O22" s="8">
        <v>6</v>
      </c>
      <c r="P22" s="8" t="s">
        <v>242</v>
      </c>
      <c r="V22" s="10" t="s">
        <v>243</v>
      </c>
      <c r="W22" s="10" t="s">
        <v>259</v>
      </c>
      <c r="Z22" s="10" t="s">
        <v>294</v>
      </c>
      <c r="AA22" s="10" t="s">
        <v>303</v>
      </c>
      <c r="AB22" s="10" t="s">
        <v>329</v>
      </c>
      <c r="AD22" s="12" t="str">
        <f t="shared" si="1"/>
        <v/>
      </c>
      <c r="AE22" s="14"/>
      <c r="AF22" s="18" t="s">
        <v>329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IF(P22="Engine",_xlfn.XLOOKUP(_xlfn.CONCAT(N22,O22+AS22),TechTree!$C$2:$C$501,TechTree!$D$2:$D$501,"Not Valid Combination",0,1),"")</f>
        <v/>
      </c>
    </row>
    <row r="23" spans="1:46" ht="65" customHeight="1" x14ac:dyDescent="0.35">
      <c r="A23" t="s">
        <v>594</v>
      </c>
      <c r="B23" t="s">
        <v>1197</v>
      </c>
      <c r="C23" t="s">
        <v>641</v>
      </c>
      <c r="D23" t="s">
        <v>642</v>
      </c>
      <c r="E23" t="s">
        <v>597</v>
      </c>
      <c r="F23" t="s">
        <v>7</v>
      </c>
      <c r="G23">
        <v>225</v>
      </c>
      <c r="H23">
        <v>45</v>
      </c>
      <c r="I23">
        <v>0.02</v>
      </c>
      <c r="J23" t="s">
        <v>80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P23="RTG","",_xlfn.CONCAT(CHAR(10),$AO23)),""),IF(AM23&lt;&gt;"",_xlfn.CONCAT(CHAR(10),AM23),""),CHAR(10),"}",IF(AB23="Yes",_xlfn.CONCAT(CHAR(10),"@PART[",C23,"]:NEEDS[KiwiDeprecate]:AFTER[",A23,"]",CHAR(10),"{",CHAR(10),"    kiwiDeprecate = true",CHAR(10),"}"),""),IF(P23="RTG",AO23,""))</f>
        <v>@PART[octans_moe_srf_1]:AFTER[Tantares] // Octans MOE 1A
{
    techBranch = rcsEtAl
    techTier = 6
    @TechRequired = experimentalControl
}</v>
      </c>
      <c r="M23" s="9" t="str">
        <f>_xlfn.XLOOKUP(_xlfn.CONCAT(N23,O23),TechTree!$C$2:$C$501,TechTree!$D$2:$D$501,"Not Valid Combination",0,1)</f>
        <v>experimentalControl</v>
      </c>
      <c r="N23" s="8" t="s">
        <v>221</v>
      </c>
      <c r="O23" s="8">
        <v>6</v>
      </c>
      <c r="P23" s="8" t="s">
        <v>242</v>
      </c>
      <c r="V23" s="10" t="s">
        <v>243</v>
      </c>
      <c r="W23" s="10" t="s">
        <v>259</v>
      </c>
      <c r="Z23" s="10" t="s">
        <v>294</v>
      </c>
      <c r="AA23" s="10" t="s">
        <v>303</v>
      </c>
      <c r="AB23" s="10" t="s">
        <v>329</v>
      </c>
      <c r="AD23" s="12" t="str">
        <f t="shared" si="1"/>
        <v/>
      </c>
      <c r="AE23" s="14"/>
      <c r="AF23" s="18" t="s">
        <v>329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IF(P23="Engine",_xlfn.XLOOKUP(_xlfn.CONCAT(N23,O23+AS23),TechTree!$C$2:$C$501,TechTree!$D$2:$D$501,"Not Valid Combination",0,1),"")</f>
        <v/>
      </c>
    </row>
    <row r="24" spans="1:46" ht="65" customHeight="1" x14ac:dyDescent="0.35">
      <c r="A24" t="s">
        <v>594</v>
      </c>
      <c r="B24" t="s">
        <v>1198</v>
      </c>
      <c r="C24" t="s">
        <v>643</v>
      </c>
      <c r="D24" t="s">
        <v>644</v>
      </c>
      <c r="E24" t="s">
        <v>597</v>
      </c>
      <c r="F24" t="s">
        <v>7</v>
      </c>
      <c r="G24">
        <v>225</v>
      </c>
      <c r="H24">
        <v>45</v>
      </c>
      <c r="I24">
        <v>0.02</v>
      </c>
      <c r="J24" t="s">
        <v>80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P24="RTG","",_xlfn.CONCAT(CHAR(10),$AO24)),""),IF(AM24&lt;&gt;"",_xlfn.CONCAT(CHAR(10),AM24),""),CHAR(10),"}",IF(AB24="Yes",_xlfn.CONCAT(CHAR(10),"@PART[",C24,"]:NEEDS[KiwiDeprecate]:AFTER[",A24,"]",CHAR(10),"{",CHAR(10),"    kiwiDeprecate = true",CHAR(10),"}"),""),IF(P24="RTG",AO24,""))</f>
        <v>@PART[octans_moe_srf_1_extended]:AFTER[Tantares] // Octans MOE 1B
{
    techBranch = rcsEtAl
    techTier = 6
    @TechRequired = experimentalControl
}</v>
      </c>
      <c r="M24" s="9" t="str">
        <f>_xlfn.XLOOKUP(_xlfn.CONCAT(N24,O24),TechTree!$C$2:$C$501,TechTree!$D$2:$D$501,"Not Valid Combination",0,1)</f>
        <v>experimentalControl</v>
      </c>
      <c r="N24" s="8" t="s">
        <v>221</v>
      </c>
      <c r="O24" s="8">
        <v>6</v>
      </c>
      <c r="P24" s="8" t="s">
        <v>242</v>
      </c>
      <c r="V24" s="10" t="s">
        <v>243</v>
      </c>
      <c r="W24" s="10" t="s">
        <v>259</v>
      </c>
      <c r="Z24" s="10" t="s">
        <v>294</v>
      </c>
      <c r="AA24" s="10" t="s">
        <v>303</v>
      </c>
      <c r="AB24" s="10" t="s">
        <v>329</v>
      </c>
      <c r="AD24" s="12" t="str">
        <f t="shared" si="1"/>
        <v/>
      </c>
      <c r="AE24" s="14"/>
      <c r="AF24" s="18" t="s">
        <v>329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IF(P24="Engine",_xlfn.XLOOKUP(_xlfn.CONCAT(N24,O24+AS24),TechTree!$C$2:$C$501,TechTree!$D$2:$D$501,"Not Valid Combination",0,1),"")</f>
        <v/>
      </c>
    </row>
    <row r="25" spans="1:46" ht="65" customHeight="1" x14ac:dyDescent="0.35">
      <c r="A25" t="s">
        <v>594</v>
      </c>
      <c r="B25" t="s">
        <v>1199</v>
      </c>
      <c r="C25" t="s">
        <v>645</v>
      </c>
      <c r="D25" t="s">
        <v>646</v>
      </c>
      <c r="E25" t="s">
        <v>597</v>
      </c>
      <c r="F25" t="s">
        <v>7</v>
      </c>
      <c r="G25">
        <v>225</v>
      </c>
      <c r="H25">
        <v>45</v>
      </c>
      <c r="I25">
        <v>0.02</v>
      </c>
      <c r="J25" t="s">
        <v>80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P25="RTG","",_xlfn.CONCAT(CHAR(10),$AO25)),""),IF(AM25&lt;&gt;"",_xlfn.CONCAT(CHAR(10),AM25),""),CHAR(10),"}",IF(AB25="Yes",_xlfn.CONCAT(CHAR(10),"@PART[",C25,"]:NEEDS[KiwiDeprecate]:AFTER[",A25,"]",CHAR(10),"{",CHAR(10),"    kiwiDeprecate = true",CHAR(10),"}"),""),IF(P25="RTG",AO25,""))</f>
        <v>@PART[octans_moe_srf_2]:AFTER[Tantares] // Octans MOE 2A
{
    techBranch = rcsEtAl
    techTier = 6
    @TechRequired = experimentalControl
}</v>
      </c>
      <c r="M25" s="9" t="str">
        <f>_xlfn.XLOOKUP(_xlfn.CONCAT(N25,O25),TechTree!$C$2:$C$501,TechTree!$D$2:$D$501,"Not Valid Combination",0,1)</f>
        <v>experimentalControl</v>
      </c>
      <c r="N25" s="8" t="s">
        <v>221</v>
      </c>
      <c r="O25" s="8">
        <v>6</v>
      </c>
      <c r="P25" s="8" t="s">
        <v>242</v>
      </c>
      <c r="V25" s="10" t="s">
        <v>243</v>
      </c>
      <c r="W25" s="10" t="s">
        <v>259</v>
      </c>
      <c r="Z25" s="10" t="s">
        <v>294</v>
      </c>
      <c r="AA25" s="10" t="s">
        <v>303</v>
      </c>
      <c r="AB25" s="10" t="s">
        <v>329</v>
      </c>
      <c r="AD25" s="12" t="str">
        <f t="shared" si="1"/>
        <v/>
      </c>
      <c r="AE25" s="14"/>
      <c r="AF25" s="18" t="s">
        <v>329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IF(P25="Engine",_xlfn.XLOOKUP(_xlfn.CONCAT(N25,O25+AS25),TechTree!$C$2:$C$501,TechTree!$D$2:$D$501,"Not Valid Combination",0,1),"")</f>
        <v/>
      </c>
    </row>
    <row r="26" spans="1:46" ht="84.5" x14ac:dyDescent="0.35">
      <c r="A26" t="s">
        <v>594</v>
      </c>
      <c r="B26" t="s">
        <v>1200</v>
      </c>
      <c r="C26" t="s">
        <v>647</v>
      </c>
      <c r="D26" t="s">
        <v>648</v>
      </c>
      <c r="E26" t="s">
        <v>597</v>
      </c>
      <c r="F26" t="s">
        <v>7</v>
      </c>
      <c r="G26">
        <v>225</v>
      </c>
      <c r="H26">
        <v>45</v>
      </c>
      <c r="I26">
        <v>0.02</v>
      </c>
      <c r="J26" t="s">
        <v>80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P26="RTG","",_xlfn.CONCAT(CHAR(10),$AO26)),""),IF(AM26&lt;&gt;"",_xlfn.CONCAT(CHAR(10),AM26),""),CHAR(10),"}",IF(AB26="Yes",_xlfn.CONCAT(CHAR(10),"@PART[",C26,"]:NEEDS[KiwiDeprecate]:AFTER[",A26,"]",CHAR(10),"{",CHAR(10),"    kiwiDeprecate = true",CHAR(10),"}"),""),IF(P26="RTG",AO26,""))</f>
        <v>@PART[octans_moe_srf_2_extended]:AFTER[Tantares] // Octans MOE 2B
{
    techBranch = rcsEtAl
    techTier = 6
    @TechRequired = experimentalControl
}</v>
      </c>
      <c r="M26" s="9" t="str">
        <f>_xlfn.XLOOKUP(_xlfn.CONCAT(N26,O26),TechTree!$C$2:$C$501,TechTree!$D$2:$D$501,"Not Valid Combination",0,1)</f>
        <v>experimentalControl</v>
      </c>
      <c r="N26" s="8" t="s">
        <v>221</v>
      </c>
      <c r="O26" s="8">
        <v>6</v>
      </c>
      <c r="P26" s="8" t="s">
        <v>242</v>
      </c>
      <c r="V26" s="10" t="s">
        <v>243</v>
      </c>
      <c r="W26" s="10" t="s">
        <v>385</v>
      </c>
      <c r="Z26" s="10" t="s">
        <v>294</v>
      </c>
      <c r="AA26" s="10" t="s">
        <v>303</v>
      </c>
      <c r="AB26" s="10" t="s">
        <v>329</v>
      </c>
      <c r="AD26" s="12" t="str">
        <f t="shared" si="1"/>
        <v/>
      </c>
      <c r="AE26" s="14"/>
      <c r="AF26" s="18" t="s">
        <v>329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IF(P26="Engine",_xlfn.XLOOKUP(_xlfn.CONCAT(N26,O26+AS26),TechTree!$C$2:$C$501,TechTree!$D$2:$D$501,"Not Valid Combination",0,1),"")</f>
        <v/>
      </c>
    </row>
    <row r="27" spans="1:46" ht="84.5" x14ac:dyDescent="0.35">
      <c r="A27" t="s">
        <v>594</v>
      </c>
      <c r="B27" t="s">
        <v>1201</v>
      </c>
      <c r="C27" t="s">
        <v>649</v>
      </c>
      <c r="D27" t="s">
        <v>650</v>
      </c>
      <c r="E27" t="s">
        <v>597</v>
      </c>
      <c r="F27" t="s">
        <v>7</v>
      </c>
      <c r="G27">
        <v>225</v>
      </c>
      <c r="H27">
        <v>45</v>
      </c>
      <c r="I27">
        <v>0.02</v>
      </c>
      <c r="J27" t="s">
        <v>80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P27="RTG","",_xlfn.CONCAT(CHAR(10),$AO27)),""),IF(AM27&lt;&gt;"",_xlfn.CONCAT(CHAR(10),AM27),""),CHAR(10),"}",IF(AB27="Yes",_xlfn.CONCAT(CHAR(10),"@PART[",C27,"]:NEEDS[KiwiDeprecate]:AFTER[",A27,"]",CHAR(10),"{",CHAR(10),"    kiwiDeprecate = true",CHAR(10),"}"),""),IF(P27="RTG",AO27,""))</f>
        <v>@PART[octans_moe_srf_3]:AFTER[Tantares] // Octans MOE 3A
{
    techBranch = rcsEtAl
    techTier = 6
    @TechRequired = experimentalControl
}</v>
      </c>
      <c r="M27" s="9" t="str">
        <f>_xlfn.XLOOKUP(_xlfn.CONCAT(N27,O27),TechTree!$C$2:$C$501,TechTree!$D$2:$D$501,"Not Valid Combination",0,1)</f>
        <v>experimentalControl</v>
      </c>
      <c r="N27" s="8" t="s">
        <v>221</v>
      </c>
      <c r="O27" s="8">
        <v>6</v>
      </c>
      <c r="P27" s="8" t="s">
        <v>242</v>
      </c>
      <c r="V27" s="10" t="s">
        <v>243</v>
      </c>
      <c r="W27" s="10" t="s">
        <v>259</v>
      </c>
      <c r="Z27" s="10" t="s">
        <v>294</v>
      </c>
      <c r="AA27" s="10" t="s">
        <v>303</v>
      </c>
      <c r="AB27" s="10" t="s">
        <v>329</v>
      </c>
      <c r="AD27" s="12" t="str">
        <f t="shared" si="1"/>
        <v/>
      </c>
      <c r="AE27" s="14"/>
      <c r="AF27" s="18" t="s">
        <v>329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IF(P27="Engine",_xlfn.XLOOKUP(_xlfn.CONCAT(N27,O27+AS27),TechTree!$C$2:$C$501,TechTree!$D$2:$D$501,"Not Valid Combination",0,1),"")</f>
        <v/>
      </c>
    </row>
    <row r="28" spans="1:46" ht="84.5" x14ac:dyDescent="0.35">
      <c r="A28" t="s">
        <v>594</v>
      </c>
      <c r="B28" t="s">
        <v>1202</v>
      </c>
      <c r="C28" t="s">
        <v>651</v>
      </c>
      <c r="D28" t="s">
        <v>652</v>
      </c>
      <c r="E28" t="s">
        <v>597</v>
      </c>
      <c r="F28" t="s">
        <v>7</v>
      </c>
      <c r="G28">
        <v>225</v>
      </c>
      <c r="H28">
        <v>45</v>
      </c>
      <c r="I28">
        <v>0.02</v>
      </c>
      <c r="J28" t="s">
        <v>80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P28="RTG","",_xlfn.CONCAT(CHAR(10),$AO28)),""),IF(AM28&lt;&gt;"",_xlfn.CONCAT(CHAR(10),AM28),""),CHAR(10),"}",IF(AB28="Yes",_xlfn.CONCAT(CHAR(10),"@PART[",C28,"]:NEEDS[KiwiDeprecate]:AFTER[",A28,"]",CHAR(10),"{",CHAR(10),"    kiwiDeprecate = true",CHAR(10),"}"),""),IF(P28="RTG",AO28,""))</f>
        <v>@PART[octans_moe_srf_3_extended]:AFTER[Tantares] // Octans MOE 3B
{
    techBranch = rcsEtAl
    techTier = 6
    @TechRequired = experimentalControl
}</v>
      </c>
      <c r="M28" s="9" t="str">
        <f>_xlfn.XLOOKUP(_xlfn.CONCAT(N28,O28),TechTree!$C$2:$C$501,TechTree!$D$2:$D$501,"Not Valid Combination",0,1)</f>
        <v>experimentalControl</v>
      </c>
      <c r="N28" s="8" t="s">
        <v>221</v>
      </c>
      <c r="O28" s="8">
        <v>6</v>
      </c>
      <c r="P28" s="8" t="s">
        <v>242</v>
      </c>
      <c r="V28" s="10" t="s">
        <v>243</v>
      </c>
      <c r="W28" s="10" t="s">
        <v>259</v>
      </c>
      <c r="Z28" s="10" t="s">
        <v>294</v>
      </c>
      <c r="AA28" s="10" t="s">
        <v>303</v>
      </c>
      <c r="AB28" s="10" t="s">
        <v>329</v>
      </c>
      <c r="AD28" s="12" t="str">
        <f t="shared" si="1"/>
        <v/>
      </c>
      <c r="AE28" s="14"/>
      <c r="AF28" s="18" t="s">
        <v>329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IF(P28="Engine",_xlfn.XLOOKUP(_xlfn.CONCAT(N28,O28+AS28),TechTree!$C$2:$C$501,TechTree!$D$2:$D$501,"Not Valid Combination",0,1),"")</f>
        <v/>
      </c>
    </row>
    <row r="29" spans="1:46" ht="84.5" x14ac:dyDescent="0.35">
      <c r="A29" t="s">
        <v>594</v>
      </c>
      <c r="B29" t="s">
        <v>1203</v>
      </c>
      <c r="C29" t="s">
        <v>653</v>
      </c>
      <c r="D29" t="s">
        <v>654</v>
      </c>
      <c r="E29" t="s">
        <v>597</v>
      </c>
      <c r="F29" t="s">
        <v>7</v>
      </c>
      <c r="G29">
        <v>225</v>
      </c>
      <c r="H29">
        <v>45</v>
      </c>
      <c r="I29">
        <v>0.02</v>
      </c>
      <c r="J29" t="s">
        <v>80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P29="RTG","",_xlfn.CONCAT(CHAR(10),$AO29)),""),IF(AM29&lt;&gt;"",_xlfn.CONCAT(CHAR(10),AM29),""),CHAR(10),"}",IF(AB29="Yes",_xlfn.CONCAT(CHAR(10),"@PART[",C29,"]:NEEDS[KiwiDeprecate]:AFTER[",A29,"]",CHAR(10),"{",CHAR(10),"    kiwiDeprecate = true",CHAR(10),"}"),""),IF(P29="RTG",AO29,""))</f>
        <v>@PART[octans_moe_srf_4]:AFTER[Tantares] // Octans MOE 4A
{
    techBranch = rcsEtAl
    techTier = 6
    @TechRequired = experimentalControl
}</v>
      </c>
      <c r="M29" s="9" t="str">
        <f>_xlfn.XLOOKUP(_xlfn.CONCAT(N29,O29),TechTree!$C$2:$C$501,TechTree!$D$2:$D$501,"Not Valid Combination",0,1)</f>
        <v>experimentalControl</v>
      </c>
      <c r="N29" s="8" t="s">
        <v>221</v>
      </c>
      <c r="O29" s="8">
        <v>6</v>
      </c>
      <c r="P29" s="8" t="s">
        <v>242</v>
      </c>
      <c r="V29" s="10" t="s">
        <v>243</v>
      </c>
      <c r="W29" s="10" t="s">
        <v>259</v>
      </c>
      <c r="Z29" s="10" t="s">
        <v>294</v>
      </c>
      <c r="AA29" s="10" t="s">
        <v>303</v>
      </c>
      <c r="AB29" s="10" t="s">
        <v>329</v>
      </c>
      <c r="AD29" s="12" t="str">
        <f t="shared" si="1"/>
        <v/>
      </c>
      <c r="AE29" s="14"/>
      <c r="AF29" s="18" t="s">
        <v>329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IF(P29="Engine",_xlfn.XLOOKUP(_xlfn.CONCAT(N29,O29+AS29),TechTree!$C$2:$C$501,TechTree!$D$2:$D$501,"Not Valid Combination",0,1),"")</f>
        <v/>
      </c>
    </row>
    <row r="30" spans="1:46" ht="84.5" x14ac:dyDescent="0.35">
      <c r="A30" t="s">
        <v>594</v>
      </c>
      <c r="B30" t="s">
        <v>1204</v>
      </c>
      <c r="C30" t="s">
        <v>655</v>
      </c>
      <c r="D30" t="s">
        <v>656</v>
      </c>
      <c r="E30" t="s">
        <v>597</v>
      </c>
      <c r="F30" t="s">
        <v>7</v>
      </c>
      <c r="G30">
        <v>225</v>
      </c>
      <c r="H30">
        <v>45</v>
      </c>
      <c r="I30">
        <v>0.02</v>
      </c>
      <c r="J30" t="s">
        <v>80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P30="RTG","",_xlfn.CONCAT(CHAR(10),$AO30)),""),IF(AM30&lt;&gt;"",_xlfn.CONCAT(CHAR(10),AM30),""),CHAR(10),"}",IF(AB30="Yes",_xlfn.CONCAT(CHAR(10),"@PART[",C30,"]:NEEDS[KiwiDeprecate]:AFTER[",A30,"]",CHAR(10),"{",CHAR(10),"    kiwiDeprecate = true",CHAR(10),"}"),""),IF(P30="RTG",AO30,""))</f>
        <v>@PART[octans_moe_srf_4_extended]:AFTER[Tantares] // Octans MOE 4B
{
    techBranch = rcsEtAl
    techTier = 6
    @TechRequired = experimentalControl
}</v>
      </c>
      <c r="M30" s="9" t="str">
        <f>_xlfn.XLOOKUP(_xlfn.CONCAT(N30,O30),TechTree!$C$2:$C$501,TechTree!$D$2:$D$501,"Not Valid Combination",0,1)</f>
        <v>experimentalControl</v>
      </c>
      <c r="N30" s="8" t="s">
        <v>221</v>
      </c>
      <c r="O30" s="8">
        <v>6</v>
      </c>
      <c r="P30" s="8" t="s">
        <v>242</v>
      </c>
      <c r="V30" s="10" t="s">
        <v>243</v>
      </c>
      <c r="W30" s="10" t="s">
        <v>259</v>
      </c>
      <c r="Z30" s="10" t="s">
        <v>294</v>
      </c>
      <c r="AA30" s="10" t="s">
        <v>303</v>
      </c>
      <c r="AB30" s="10" t="s">
        <v>329</v>
      </c>
      <c r="AD30" s="12" t="str">
        <f t="shared" si="1"/>
        <v/>
      </c>
      <c r="AE30" s="14"/>
      <c r="AF30" s="18" t="s">
        <v>329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IF(P30="Engine",_xlfn.XLOOKUP(_xlfn.CONCAT(N30,O30+AS30),TechTree!$C$2:$C$501,TechTree!$D$2:$D$501,"Not Valid Combination",0,1),"")</f>
        <v/>
      </c>
    </row>
    <row r="31" spans="1:46" ht="84.5" x14ac:dyDescent="0.35">
      <c r="A31" t="s">
        <v>594</v>
      </c>
      <c r="B31" t="s">
        <v>1205</v>
      </c>
      <c r="C31" t="s">
        <v>657</v>
      </c>
      <c r="D31" t="s">
        <v>658</v>
      </c>
      <c r="E31" t="s">
        <v>597</v>
      </c>
      <c r="F31" t="s">
        <v>7</v>
      </c>
      <c r="G31">
        <v>225</v>
      </c>
      <c r="H31">
        <v>45</v>
      </c>
      <c r="I31">
        <v>0.02</v>
      </c>
      <c r="J31" t="s">
        <v>80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P31="RTG","",_xlfn.CONCAT(CHAR(10),$AO31)),""),IF(AM31&lt;&gt;"",_xlfn.CONCAT(CHAR(10),AM31),""),CHAR(10),"}",IF(AB31="Yes",_xlfn.CONCAT(CHAR(10),"@PART[",C31,"]:NEEDS[KiwiDeprecate]:AFTER[",A31,"]",CHAR(10),"{",CHAR(10),"    kiwiDeprecate = true",CHAR(10),"}"),""),IF(P31="RTG",AO31,""))</f>
        <v>@PART[octans_rcs_linear_srf_1]:AFTER[Tantares] // Octans Linear RCS
{
    techBranch = rcsEtAl
    techTier = 6
    @TechRequired = experimentalControl
}</v>
      </c>
      <c r="M31" s="9" t="str">
        <f>_xlfn.XLOOKUP(_xlfn.CONCAT(N31,O31),TechTree!$C$2:$C$501,TechTree!$D$2:$D$501,"Not Valid Combination",0,1)</f>
        <v>experimentalControl</v>
      </c>
      <c r="N31" s="8" t="s">
        <v>221</v>
      </c>
      <c r="O31" s="8">
        <v>6</v>
      </c>
      <c r="P31" s="8" t="s">
        <v>242</v>
      </c>
      <c r="V31" s="10" t="s">
        <v>243</v>
      </c>
      <c r="W31" s="10" t="s">
        <v>259</v>
      </c>
      <c r="Z31" s="10" t="s">
        <v>294</v>
      </c>
      <c r="AA31" s="10" t="s">
        <v>303</v>
      </c>
      <c r="AB31" s="10" t="s">
        <v>329</v>
      </c>
      <c r="AD31" s="12" t="str">
        <f t="shared" si="1"/>
        <v/>
      </c>
      <c r="AE31" s="14"/>
      <c r="AF31" s="18" t="s">
        <v>329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IF(P31="Engine",_xlfn.XLOOKUP(_xlfn.CONCAT(N31,O31+AS31),TechTree!$C$2:$C$501,TechTree!$D$2:$D$501,"Not Valid Combination",0,1),"")</f>
        <v/>
      </c>
    </row>
    <row r="32" spans="1:46" ht="84.5" x14ac:dyDescent="0.35">
      <c r="A32" t="s">
        <v>594</v>
      </c>
      <c r="B32" t="s">
        <v>1206</v>
      </c>
      <c r="C32" t="s">
        <v>659</v>
      </c>
      <c r="D32" t="s">
        <v>660</v>
      </c>
      <c r="E32" t="s">
        <v>597</v>
      </c>
      <c r="F32" t="s">
        <v>7</v>
      </c>
      <c r="G32">
        <v>225</v>
      </c>
      <c r="H32">
        <v>45</v>
      </c>
      <c r="I32">
        <v>0.02</v>
      </c>
      <c r="J32" t="s">
        <v>80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P32="RTG","",_xlfn.CONCAT(CHAR(10),$AO32)),""),IF(AM32&lt;&gt;"",_xlfn.CONCAT(CHAR(10),AM32),""),CHAR(10),"}",IF(AB32="Yes",_xlfn.CONCAT(CHAR(10),"@PART[",C32,"]:NEEDS[KiwiDeprecate]:AFTER[",A32,"]",CHAR(10),"{",CHAR(10),"    kiwiDeprecate = true",CHAR(10),"}"),""),IF(P32="RTG",AO32,""))</f>
        <v>@PART[octans_rcs_srf_1]:AFTER[Tantares] // Octans RCS 1A
{
    techBranch = rcsEtAl
    techTier = 6
    @TechRequired = experimentalControl
}</v>
      </c>
      <c r="M32" s="9" t="str">
        <f>_xlfn.XLOOKUP(_xlfn.CONCAT(N32,O32),TechTree!$C$2:$C$501,TechTree!$D$2:$D$501,"Not Valid Combination",0,1)</f>
        <v>experimentalControl</v>
      </c>
      <c r="N32" s="8" t="s">
        <v>221</v>
      </c>
      <c r="O32" s="8">
        <v>6</v>
      </c>
      <c r="P32" s="8" t="s">
        <v>242</v>
      </c>
      <c r="V32" s="10" t="s">
        <v>243</v>
      </c>
      <c r="W32" s="10" t="s">
        <v>259</v>
      </c>
      <c r="Z32" s="10" t="s">
        <v>294</v>
      </c>
      <c r="AA32" s="10" t="s">
        <v>303</v>
      </c>
      <c r="AB32" s="10" t="s">
        <v>329</v>
      </c>
      <c r="AD32" s="12" t="str">
        <f t="shared" si="1"/>
        <v/>
      </c>
      <c r="AE32" s="14"/>
      <c r="AF32" s="18" t="s">
        <v>329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IF(P32="Engine",_xlfn.XLOOKUP(_xlfn.CONCAT(N32,O32+AS32),TechTree!$C$2:$C$501,TechTree!$D$2:$D$501,"Not Valid Combination",0,1),"")</f>
        <v/>
      </c>
    </row>
    <row r="33" spans="1:46" ht="127" customHeight="1" x14ac:dyDescent="0.35">
      <c r="A33" t="s">
        <v>594</v>
      </c>
      <c r="B33" t="s">
        <v>1207</v>
      </c>
      <c r="C33" t="s">
        <v>661</v>
      </c>
      <c r="D33" t="s">
        <v>662</v>
      </c>
      <c r="E33" t="s">
        <v>597</v>
      </c>
      <c r="F33" t="s">
        <v>7</v>
      </c>
      <c r="G33">
        <v>225</v>
      </c>
      <c r="H33">
        <v>45</v>
      </c>
      <c r="I33">
        <v>0.02</v>
      </c>
      <c r="J33" t="s">
        <v>80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P33="RTG","",_xlfn.CONCAT(CHAR(10),$AO33)),""),IF(AM33&lt;&gt;"",_xlfn.CONCAT(CHAR(10),AM33),""),CHAR(10),"}",IF(AB33="Yes",_xlfn.CONCAT(CHAR(10),"@PART[",C33,"]:NEEDS[KiwiDeprecate]:AFTER[",A33,"]",CHAR(10),"{",CHAR(10),"    kiwiDeprecate = true",CHAR(10),"}"),""),IF(P33="RTG",AO33,""))</f>
        <v>@PART[octans_rcs_srf_1_extended]:AFTER[Tantares] // Octans RCS 1B
{
    techBranch = rcsEtAl
    techTier = 6
    @TechRequired = experimentalControl
}</v>
      </c>
      <c r="M33" s="9" t="str">
        <f>_xlfn.XLOOKUP(_xlfn.CONCAT(N33,O33),TechTree!$C$2:$C$501,TechTree!$D$2:$D$501,"Not Valid Combination",0,1)</f>
        <v>experimentalControl</v>
      </c>
      <c r="N33" s="8" t="s">
        <v>221</v>
      </c>
      <c r="O33" s="8">
        <v>6</v>
      </c>
      <c r="P33" s="8" t="s">
        <v>242</v>
      </c>
      <c r="V33" s="10" t="s">
        <v>243</v>
      </c>
      <c r="W33" s="10" t="s">
        <v>259</v>
      </c>
      <c r="Z33" s="10" t="s">
        <v>294</v>
      </c>
      <c r="AA33" s="10" t="s">
        <v>303</v>
      </c>
      <c r="AB33" s="10" t="s">
        <v>329</v>
      </c>
      <c r="AD33" s="12" t="str">
        <f t="shared" si="1"/>
        <v/>
      </c>
      <c r="AE33" s="14"/>
      <c r="AF33" s="18" t="s">
        <v>329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IF(P33="Engine",_xlfn.XLOOKUP(_xlfn.CONCAT(N33,O33+AS33),TechTree!$C$2:$C$501,TechTree!$D$2:$D$501,"Not Valid Combination",0,1),"")</f>
        <v/>
      </c>
    </row>
    <row r="34" spans="1:46" ht="65" customHeight="1" x14ac:dyDescent="0.35">
      <c r="A34" t="s">
        <v>594</v>
      </c>
      <c r="B34" t="s">
        <v>1208</v>
      </c>
      <c r="C34" t="s">
        <v>663</v>
      </c>
      <c r="D34" t="s">
        <v>664</v>
      </c>
      <c r="E34" t="s">
        <v>597</v>
      </c>
      <c r="F34" t="s">
        <v>7</v>
      </c>
      <c r="G34">
        <v>225</v>
      </c>
      <c r="H34">
        <v>45</v>
      </c>
      <c r="I34">
        <v>0.02</v>
      </c>
      <c r="J34" t="s">
        <v>80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P34="RTG","",_xlfn.CONCAT(CHAR(10),$AO34)),""),IF(AM34&lt;&gt;"",_xlfn.CONCAT(CHAR(10),AM34),""),CHAR(10),"}",IF(AB34="Yes",_xlfn.CONCAT(CHAR(10),"@PART[",C34,"]:NEEDS[KiwiDeprecate]:AFTER[",A34,"]",CHAR(10),"{",CHAR(10),"    kiwiDeprecate = true",CHAR(10),"}"),""),IF(P34="RTG",AO34,""))</f>
        <v>@PART[octans_rcs_srf_2]:AFTER[Tantares] // Octans RCS 2A
{
    techBranch = rcsEtAl
    techTier = 6
    @TechRequired = experimentalControl
}</v>
      </c>
      <c r="M34" s="9" t="str">
        <f>_xlfn.XLOOKUP(_xlfn.CONCAT(N34,O34),TechTree!$C$2:$C$501,TechTree!$D$2:$D$501,"Not Valid Combination",0,1)</f>
        <v>experimentalControl</v>
      </c>
      <c r="N34" s="8" t="s">
        <v>221</v>
      </c>
      <c r="O34" s="8">
        <v>6</v>
      </c>
      <c r="P34" s="8" t="s">
        <v>242</v>
      </c>
      <c r="V34" s="10" t="s">
        <v>243</v>
      </c>
      <c r="W34" s="10" t="s">
        <v>259</v>
      </c>
      <c r="Z34" s="10" t="s">
        <v>294</v>
      </c>
      <c r="AA34" s="10" t="s">
        <v>303</v>
      </c>
      <c r="AB34" s="10" t="s">
        <v>329</v>
      </c>
      <c r="AD34" s="12" t="str">
        <f t="shared" si="1"/>
        <v/>
      </c>
      <c r="AE34" s="14"/>
      <c r="AF34" s="18" t="s">
        <v>329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IF(P34="Engine",_xlfn.XLOOKUP(_xlfn.CONCAT(N34,O34+AS34),TechTree!$C$2:$C$501,TechTree!$D$2:$D$501,"Not Valid Combination",0,1),"")</f>
        <v/>
      </c>
    </row>
    <row r="35" spans="1:46" ht="84.5" x14ac:dyDescent="0.35">
      <c r="A35" t="s">
        <v>594</v>
      </c>
      <c r="B35" t="s">
        <v>1209</v>
      </c>
      <c r="C35" t="s">
        <v>665</v>
      </c>
      <c r="D35" t="s">
        <v>666</v>
      </c>
      <c r="E35" t="s">
        <v>597</v>
      </c>
      <c r="F35" t="s">
        <v>7</v>
      </c>
      <c r="G35">
        <v>225</v>
      </c>
      <c r="H35">
        <v>45</v>
      </c>
      <c r="I35">
        <v>0.02</v>
      </c>
      <c r="J35" t="s">
        <v>80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P35="RTG","",_xlfn.CONCAT(CHAR(10),$AO35)),""),IF(AM35&lt;&gt;"",_xlfn.CONCAT(CHAR(10),AM35),""),CHAR(10),"}",IF(AB35="Yes",_xlfn.CONCAT(CHAR(10),"@PART[",C35,"]:NEEDS[KiwiDeprecate]:AFTER[",A35,"]",CHAR(10),"{",CHAR(10),"    kiwiDeprecate = true",CHAR(10),"}"),""),IF(P35="RTG",AO35,""))</f>
        <v>@PART[octans_rcs_srf_2_extended]:AFTER[Tantares] // Octans RCS 2B
{
    techBranch = rcsEtAl
    techTier = 6
    @TechRequired = experimentalControl
}</v>
      </c>
      <c r="M35" s="9" t="str">
        <f>_xlfn.XLOOKUP(_xlfn.CONCAT(N35,O35),TechTree!$C$2:$C$501,TechTree!$D$2:$D$501,"Not Valid Combination",0,1)</f>
        <v>experimentalControl</v>
      </c>
      <c r="N35" s="8" t="s">
        <v>221</v>
      </c>
      <c r="O35" s="8">
        <v>6</v>
      </c>
      <c r="P35" s="8" t="s">
        <v>242</v>
      </c>
      <c r="V35" s="10" t="s">
        <v>243</v>
      </c>
      <c r="W35" s="10" t="s">
        <v>259</v>
      </c>
      <c r="Z35" s="10" t="s">
        <v>294</v>
      </c>
      <c r="AA35" s="10" t="s">
        <v>303</v>
      </c>
      <c r="AB35" s="10" t="s">
        <v>329</v>
      </c>
      <c r="AD35" s="12" t="str">
        <f t="shared" si="1"/>
        <v/>
      </c>
      <c r="AE35" s="14"/>
      <c r="AF35" s="18" t="s">
        <v>329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IF(P35="Engine",_xlfn.XLOOKUP(_xlfn.CONCAT(N35,O35+AS35),TechTree!$C$2:$C$501,TechTree!$D$2:$D$501,"Not Valid Combination",0,1),"")</f>
        <v/>
      </c>
    </row>
    <row r="36" spans="1:46" ht="84.5" x14ac:dyDescent="0.35">
      <c r="A36" t="s">
        <v>594</v>
      </c>
      <c r="B36" t="s">
        <v>1210</v>
      </c>
      <c r="C36" t="s">
        <v>667</v>
      </c>
      <c r="D36" t="s">
        <v>668</v>
      </c>
      <c r="E36" t="s">
        <v>597</v>
      </c>
      <c r="F36" t="s">
        <v>7</v>
      </c>
      <c r="G36">
        <v>225</v>
      </c>
      <c r="H36">
        <v>45</v>
      </c>
      <c r="I36">
        <v>0.02</v>
      </c>
      <c r="J36" t="s">
        <v>80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P36="RTG","",_xlfn.CONCAT(CHAR(10),$AO36)),""),IF(AM36&lt;&gt;"",_xlfn.CONCAT(CHAR(10),AM36),""),CHAR(10),"}",IF(AB36="Yes",_xlfn.CONCAT(CHAR(10),"@PART[",C36,"]:NEEDS[KiwiDeprecate]:AFTER[",A36,"]",CHAR(10),"{",CHAR(10),"    kiwiDeprecate = true",CHAR(10),"}"),""),IF(P36="RTG",AO36,""))</f>
        <v>@PART[octans_rcs_srf_3]:AFTER[Tantares] // Octans RCS 3A
{
    techBranch = rcsEtAl
    techTier = 6
    @TechRequired = experimentalControl
}</v>
      </c>
      <c r="M36" s="9" t="str">
        <f>_xlfn.XLOOKUP(_xlfn.CONCAT(N36,O36),TechTree!$C$2:$C$501,TechTree!$D$2:$D$501,"Not Valid Combination",0,1)</f>
        <v>experimentalControl</v>
      </c>
      <c r="N36" s="8" t="s">
        <v>221</v>
      </c>
      <c r="O36" s="8">
        <v>6</v>
      </c>
      <c r="P36" s="8" t="s">
        <v>242</v>
      </c>
      <c r="V36" s="10" t="s">
        <v>243</v>
      </c>
      <c r="W36" s="10" t="s">
        <v>509</v>
      </c>
      <c r="Z36" s="10" t="s">
        <v>294</v>
      </c>
      <c r="AA36" s="10" t="s">
        <v>303</v>
      </c>
      <c r="AB36" s="10" t="s">
        <v>329</v>
      </c>
      <c r="AD36" s="12" t="str">
        <f t="shared" si="1"/>
        <v/>
      </c>
      <c r="AE36" s="14"/>
      <c r="AF36" s="18" t="s">
        <v>329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IF(P36="Engine",_xlfn.XLOOKUP(_xlfn.CONCAT(N36,O36+AS36),TechTree!$C$2:$C$501,TechTree!$D$2:$D$501,"Not Valid Combination",0,1),"")</f>
        <v/>
      </c>
    </row>
    <row r="37" spans="1:46" ht="65" customHeight="1" x14ac:dyDescent="0.35">
      <c r="A37" t="s">
        <v>594</v>
      </c>
      <c r="B37" t="s">
        <v>1211</v>
      </c>
      <c r="C37" t="s">
        <v>669</v>
      </c>
      <c r="D37" t="s">
        <v>670</v>
      </c>
      <c r="E37" t="s">
        <v>597</v>
      </c>
      <c r="F37" t="s">
        <v>7</v>
      </c>
      <c r="G37">
        <v>225</v>
      </c>
      <c r="H37">
        <v>45</v>
      </c>
      <c r="I37">
        <v>0.02</v>
      </c>
      <c r="J37" t="s">
        <v>80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P37="RTG","",_xlfn.CONCAT(CHAR(10),$AO37)),""),IF(AM37&lt;&gt;"",_xlfn.CONCAT(CHAR(10),AM37),""),CHAR(10),"}",IF(AB37="Yes",_xlfn.CONCAT(CHAR(10),"@PART[",C37,"]:NEEDS[KiwiDeprecate]:AFTER[",A37,"]",CHAR(10),"{",CHAR(10),"    kiwiDeprecate = true",CHAR(10),"}"),""),IF(P37="RTG",AO37,""))</f>
        <v>@PART[octans_rcs_srf_3_extended]:AFTER[Tantares] // Octans RCS 3B
{
    techBranch = rcsEtAl
    techTier = 6
    @TechRequired = experimentalControl
}</v>
      </c>
      <c r="M37" s="9" t="str">
        <f>_xlfn.XLOOKUP(_xlfn.CONCAT(N37,O37),TechTree!$C$2:$C$501,TechTree!$D$2:$D$501,"Not Valid Combination",0,1)</f>
        <v>experimentalControl</v>
      </c>
      <c r="N37" s="8" t="s">
        <v>221</v>
      </c>
      <c r="O37" s="8">
        <v>6</v>
      </c>
      <c r="P37" s="8" t="s">
        <v>242</v>
      </c>
      <c r="V37" s="10" t="s">
        <v>243</v>
      </c>
      <c r="W37" s="10" t="s">
        <v>259</v>
      </c>
      <c r="Z37" s="10" t="s">
        <v>294</v>
      </c>
      <c r="AA37" s="10" t="s">
        <v>303</v>
      </c>
      <c r="AB37" s="10" t="s">
        <v>329</v>
      </c>
      <c r="AD37" s="12" t="str">
        <f t="shared" si="1"/>
        <v/>
      </c>
      <c r="AE37" s="14"/>
      <c r="AF37" s="18" t="s">
        <v>329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IF(P37="Engine",_xlfn.XLOOKUP(_xlfn.CONCAT(N37,O37+AS37),TechTree!$C$2:$C$501,TechTree!$D$2:$D$501,"Not Valid Combination",0,1),"")</f>
        <v/>
      </c>
    </row>
    <row r="38" spans="1:46" ht="65" customHeight="1" x14ac:dyDescent="0.35">
      <c r="A38" t="s">
        <v>594</v>
      </c>
      <c r="B38" t="s">
        <v>1212</v>
      </c>
      <c r="C38" t="s">
        <v>671</v>
      </c>
      <c r="D38" t="s">
        <v>672</v>
      </c>
      <c r="E38" t="s">
        <v>597</v>
      </c>
      <c r="F38" t="s">
        <v>7</v>
      </c>
      <c r="G38">
        <v>225</v>
      </c>
      <c r="H38">
        <v>45</v>
      </c>
      <c r="I38">
        <v>0.02</v>
      </c>
      <c r="J38" t="s">
        <v>80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P38="RTG","",_xlfn.CONCAT(CHAR(10),$AO38)),""),IF(AM38&lt;&gt;"",_xlfn.CONCAT(CHAR(10),AM38),""),CHAR(10),"}",IF(AB38="Yes",_xlfn.CONCAT(CHAR(10),"@PART[",C38,"]:NEEDS[KiwiDeprecate]:AFTER[",A38,"]",CHAR(10),"{",CHAR(10),"    kiwiDeprecate = true",CHAR(10),"}"),""),IF(P38="RTG",AO38,""))</f>
        <v>@PART[octans_rcs_srf_4]:AFTER[Tantares] // Octans RCS 4A
{
    techBranch = rcsEtAl
    techTier = 6
    @TechRequired = experimentalControl
}</v>
      </c>
      <c r="M38" s="9" t="str">
        <f>_xlfn.XLOOKUP(_xlfn.CONCAT(N38,O38),TechTree!$C$2:$C$501,TechTree!$D$2:$D$501,"Not Valid Combination",0,1)</f>
        <v>experimentalControl</v>
      </c>
      <c r="N38" s="8" t="s">
        <v>221</v>
      </c>
      <c r="O38" s="8">
        <v>6</v>
      </c>
      <c r="P38" s="8" t="s">
        <v>242</v>
      </c>
      <c r="V38" s="10" t="s">
        <v>243</v>
      </c>
      <c r="W38" s="10" t="s">
        <v>259</v>
      </c>
      <c r="Z38" s="10" t="s">
        <v>294</v>
      </c>
      <c r="AA38" s="10" t="s">
        <v>303</v>
      </c>
      <c r="AB38" s="10" t="s">
        <v>329</v>
      </c>
      <c r="AD38" s="12" t="str">
        <f t="shared" si="1"/>
        <v/>
      </c>
      <c r="AE38" s="14"/>
      <c r="AF38" s="18" t="s">
        <v>329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IF(P38="Engine",_xlfn.XLOOKUP(_xlfn.CONCAT(N38,O38+AS38),TechTree!$C$2:$C$501,TechTree!$D$2:$D$501,"Not Valid Combination",0,1),"")</f>
        <v/>
      </c>
    </row>
    <row r="39" spans="1:46" ht="65" customHeight="1" x14ac:dyDescent="0.35">
      <c r="A39" t="s">
        <v>594</v>
      </c>
      <c r="B39" t="s">
        <v>1213</v>
      </c>
      <c r="C39" t="s">
        <v>673</v>
      </c>
      <c r="D39" t="s">
        <v>674</v>
      </c>
      <c r="E39" t="s">
        <v>597</v>
      </c>
      <c r="F39" t="s">
        <v>7</v>
      </c>
      <c r="G39">
        <v>225</v>
      </c>
      <c r="H39">
        <v>45</v>
      </c>
      <c r="I39">
        <v>0.02</v>
      </c>
      <c r="J39" t="s">
        <v>80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P39="RTG","",_xlfn.CONCAT(CHAR(10),$AO39)),""),IF(AM39&lt;&gt;"",_xlfn.CONCAT(CHAR(10),AM39),""),CHAR(10),"}",IF(AB39="Yes",_xlfn.CONCAT(CHAR(10),"@PART[",C39,"]:NEEDS[KiwiDeprecate]:AFTER[",A39,"]",CHAR(10),"{",CHAR(10),"    kiwiDeprecate = true",CHAR(10),"}"),""),IF(P39="RTG",AO39,""))</f>
        <v>@PART[octans_rcs_srf_4_extended]:AFTER[Tantares] // Octans RCS 4B
{
    techBranch = rcsEtAl
    techTier = 6
    @TechRequired = experimentalControl
}</v>
      </c>
      <c r="M39" s="9" t="str">
        <f>_xlfn.XLOOKUP(_xlfn.CONCAT(N39,O39),TechTree!$C$2:$C$501,TechTree!$D$2:$D$501,"Not Valid Combination",0,1)</f>
        <v>experimentalControl</v>
      </c>
      <c r="N39" s="8" t="s">
        <v>221</v>
      </c>
      <c r="O39" s="8">
        <v>6</v>
      </c>
      <c r="P39" s="8" t="s">
        <v>242</v>
      </c>
      <c r="V39" s="10" t="s">
        <v>243</v>
      </c>
      <c r="W39" s="10" t="s">
        <v>259</v>
      </c>
      <c r="Z39" s="10" t="s">
        <v>294</v>
      </c>
      <c r="AA39" s="10" t="s">
        <v>303</v>
      </c>
      <c r="AB39" s="10" t="s">
        <v>329</v>
      </c>
      <c r="AD39" s="12" t="str">
        <f t="shared" si="1"/>
        <v/>
      </c>
      <c r="AE39" s="14"/>
      <c r="AF39" s="18" t="s">
        <v>329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IF(P39="Engine",_xlfn.XLOOKUP(_xlfn.CONCAT(N39,O39+AS39),TechTree!$C$2:$C$501,TechTree!$D$2:$D$501,"Not Valid Combination",0,1),"")</f>
        <v/>
      </c>
    </row>
    <row r="40" spans="1:46" ht="84.5" x14ac:dyDescent="0.35">
      <c r="A40" t="s">
        <v>594</v>
      </c>
      <c r="B40" t="s">
        <v>1214</v>
      </c>
      <c r="C40" t="s">
        <v>675</v>
      </c>
      <c r="D40" t="s">
        <v>676</v>
      </c>
      <c r="E40" t="s">
        <v>597</v>
      </c>
      <c r="F40" t="s">
        <v>604</v>
      </c>
      <c r="G40">
        <v>1000</v>
      </c>
      <c r="H40">
        <v>200</v>
      </c>
      <c r="I40">
        <v>0.01</v>
      </c>
      <c r="J40" t="s">
        <v>38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P40="RTG","",_xlfn.CONCAT(CHAR(10),$AO40)),""),IF(AM40&lt;&gt;"",_xlfn.CONCAT(CHAR(10),AM40),""),CHAR(10),"}",IF(AB40="Yes",_xlfn.CONCAT(CHAR(10),"@PART[",C40,"]:NEEDS[KiwiDeprecate]:AFTER[",A40,"]",CHAR(10),"{",CHAR(10),"    kiwiDeprecate = true",CHAR(10),"}"),""),IF(P40="RTG",AO40,""))</f>
        <v>@PART[octans_star_tracker_srf_1]:AFTER[Tantares] // Octans Star Tracker
{
    techBranch = rcsEtAl
    techTier = 1
    @TechRequired = basicRocketry
    // Get the Module SAS config from ca_startrack in Coatl Aerospace!!!!!!!!!!!!!!!!!!!!!!!!!!!!!!!!!!!!!!!!!!!!!!!!!!!!!!
}</v>
      </c>
      <c r="M40" s="9" t="str">
        <f>_xlfn.XLOOKUP(_xlfn.CONCAT(N40,O40),TechTree!$C$2:$C$501,TechTree!$D$2:$D$501,"Not Valid Combination",0,1)</f>
        <v>basicRocketry</v>
      </c>
      <c r="N40" s="8" t="s">
        <v>221</v>
      </c>
      <c r="O40" s="8">
        <v>1</v>
      </c>
      <c r="P40" s="8" t="s">
        <v>242</v>
      </c>
      <c r="U40" s="22" t="s">
        <v>1466</v>
      </c>
      <c r="V40" s="10" t="s">
        <v>243</v>
      </c>
      <c r="W40" s="10" t="s">
        <v>259</v>
      </c>
      <c r="Z40" s="10" t="s">
        <v>294</v>
      </c>
      <c r="AA40" s="10" t="s">
        <v>303</v>
      </c>
      <c r="AB40" s="10" t="s">
        <v>329</v>
      </c>
      <c r="AD40" s="12" t="str">
        <f t="shared" si="1"/>
        <v/>
      </c>
      <c r="AE40" s="14"/>
      <c r="AF40" s="18" t="s">
        <v>329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IF(P40="Engine",_xlfn.XLOOKUP(_xlfn.CONCAT(N40,O40+AS40),TechTree!$C$2:$C$501,TechTree!$D$2:$D$501,"Not Valid Combination",0,1),"")</f>
        <v/>
      </c>
    </row>
    <row r="41" spans="1:46" ht="84.5" x14ac:dyDescent="0.35">
      <c r="A41" t="s">
        <v>594</v>
      </c>
      <c r="B41" t="s">
        <v>1215</v>
      </c>
      <c r="C41" t="s">
        <v>677</v>
      </c>
      <c r="D41" t="s">
        <v>678</v>
      </c>
      <c r="E41" t="s">
        <v>597</v>
      </c>
      <c r="F41" t="s">
        <v>679</v>
      </c>
      <c r="G41">
        <v>1500</v>
      </c>
      <c r="H41">
        <v>300</v>
      </c>
      <c r="I41">
        <v>0.01</v>
      </c>
      <c r="J41" t="s">
        <v>38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P41="RTG","",_xlfn.CONCAT(CHAR(10),$AO41)),""),IF(AM41&lt;&gt;"",_xlfn.CONCAT(CHAR(10),AM41),""),CHAR(10),"}",IF(AB41="Yes",_xlfn.CONCAT(CHAR(10),"@PART[",C41,"]:NEEDS[KiwiDeprecate]:AFTER[",A41,"]",CHAR(10),"{",CHAR(10),"    kiwiDeprecate = true",CHAR(10),"}"),""),IF(P41="RTG",AO41,""))</f>
        <v>@PART[atria_antenna_srf_1_1]:AFTER[Tantares] // Atria Active Antenna (Extending)
{
    techBranch = antenna
    techTier = 4
    @TechRequired = earlyProbes
}</v>
      </c>
      <c r="M41" s="9" t="str">
        <f>_xlfn.XLOOKUP(_xlfn.CONCAT(N41,O41),TechTree!$C$2:$C$501,TechTree!$D$2:$D$501,"Not Valid Combination",0,1)</f>
        <v>earlyProbes</v>
      </c>
      <c r="N41" s="8" t="s">
        <v>218</v>
      </c>
      <c r="O41" s="8">
        <v>4</v>
      </c>
      <c r="P41" s="8" t="s">
        <v>242</v>
      </c>
      <c r="V41" s="10" t="s">
        <v>243</v>
      </c>
      <c r="W41" s="10" t="s">
        <v>259</v>
      </c>
      <c r="Z41" s="10" t="s">
        <v>294</v>
      </c>
      <c r="AA41" s="10" t="s">
        <v>303</v>
      </c>
      <c r="AB41" s="10" t="s">
        <v>329</v>
      </c>
      <c r="AD41" s="12" t="str">
        <f t="shared" si="1"/>
        <v/>
      </c>
      <c r="AE41" s="14"/>
      <c r="AF41" s="18" t="s">
        <v>329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IF(P41="Engine",_xlfn.XLOOKUP(_xlfn.CONCAT(N41,O41+AS41),TechTree!$C$2:$C$501,TechTree!$D$2:$D$501,"Not Valid Combination",0,1),"")</f>
        <v/>
      </c>
    </row>
    <row r="42" spans="1:46" ht="72.5" x14ac:dyDescent="0.35">
      <c r="A42" t="s">
        <v>594</v>
      </c>
      <c r="B42" t="s">
        <v>1216</v>
      </c>
      <c r="C42" t="s">
        <v>680</v>
      </c>
      <c r="D42" t="s">
        <v>681</v>
      </c>
      <c r="E42" t="s">
        <v>597</v>
      </c>
      <c r="F42" t="s">
        <v>679</v>
      </c>
      <c r="G42">
        <v>1500</v>
      </c>
      <c r="H42">
        <v>300</v>
      </c>
      <c r="I42">
        <v>0.01</v>
      </c>
      <c r="J42" t="s">
        <v>38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P42="RTG","",_xlfn.CONCAT(CHAR(10),$AO42)),""),IF(AM42&lt;&gt;"",_xlfn.CONCAT(CHAR(10),AM42),""),CHAR(10),"}",IF(AB42="Yes",_xlfn.CONCAT(CHAR(10),"@PART[",C42,"]:NEEDS[KiwiDeprecate]:AFTER[",A42,"]",CHAR(10),"{",CHAR(10),"    kiwiDeprecate = true",CHAR(10),"}"),""),IF(P42="RTG",AO42,""))</f>
        <v>@PART[atria_antenna_srf_1_2]:AFTER[Tantares] // Atria Active Antenna (90Â°)
{
    techBranch = antenna
    techTier = 4
    @TechRequired = earlyProbes
}</v>
      </c>
      <c r="M42" s="9" t="str">
        <f>_xlfn.XLOOKUP(_xlfn.CONCAT(N42,O42),TechTree!$C$2:$C$501,TechTree!$D$2:$D$501,"Not Valid Combination",0,1)</f>
        <v>earlyProbes</v>
      </c>
      <c r="N42" s="8" t="s">
        <v>218</v>
      </c>
      <c r="O42" s="8">
        <v>4</v>
      </c>
      <c r="P42" s="8" t="s">
        <v>242</v>
      </c>
      <c r="V42" s="10" t="s">
        <v>243</v>
      </c>
      <c r="W42" s="10" t="s">
        <v>259</v>
      </c>
      <c r="Z42" s="10" t="s">
        <v>294</v>
      </c>
      <c r="AA42" s="10" t="s">
        <v>303</v>
      </c>
      <c r="AB42" s="10" t="s">
        <v>329</v>
      </c>
      <c r="AD42" s="12" t="str">
        <f t="shared" si="1"/>
        <v/>
      </c>
      <c r="AE42" s="14"/>
      <c r="AF42" s="18" t="s">
        <v>329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IF(P42="Engine",_xlfn.XLOOKUP(_xlfn.CONCAT(N42,O42+AS42),TechTree!$C$2:$C$501,TechTree!$D$2:$D$501,"Not Valid Combination",0,1),"")</f>
        <v/>
      </c>
    </row>
    <row r="43" spans="1:46" ht="72.5" x14ac:dyDescent="0.35">
      <c r="A43" t="s">
        <v>594</v>
      </c>
      <c r="B43" t="s">
        <v>1217</v>
      </c>
      <c r="C43" t="s">
        <v>682</v>
      </c>
      <c r="D43" t="s">
        <v>683</v>
      </c>
      <c r="E43" t="s">
        <v>597</v>
      </c>
      <c r="F43" t="s">
        <v>679</v>
      </c>
      <c r="G43">
        <v>1500</v>
      </c>
      <c r="H43">
        <v>300</v>
      </c>
      <c r="I43">
        <v>0.01</v>
      </c>
      <c r="J43" t="s">
        <v>38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P43="RTG","",_xlfn.CONCAT(CHAR(10),$AO43)),""),IF(AM43&lt;&gt;"",_xlfn.CONCAT(CHAR(10),AM43),""),CHAR(10),"}",IF(AB43="Yes",_xlfn.CONCAT(CHAR(10),"@PART[",C43,"]:NEEDS[KiwiDeprecate]:AFTER[",A43,"]",CHAR(10),"{",CHAR(10),"    kiwiDeprecate = true",CHAR(10),"}"),""),IF(P43="RTG",AO43,""))</f>
        <v>@PART[atria_antenna_srf_1_3]:AFTER[Tantares] // Atria Active Antenna (180Â°)
{
    techBranch = antenna
    techTier = 4
    @TechRequired = earlyProbes
}</v>
      </c>
      <c r="M43" s="9" t="str">
        <f>_xlfn.XLOOKUP(_xlfn.CONCAT(N43,O43),TechTree!$C$2:$C$501,TechTree!$D$2:$D$501,"Not Valid Combination",0,1)</f>
        <v>earlyProbes</v>
      </c>
      <c r="N43" s="8" t="s">
        <v>218</v>
      </c>
      <c r="O43" s="8">
        <v>4</v>
      </c>
      <c r="P43" s="8" t="s">
        <v>242</v>
      </c>
      <c r="V43" s="10" t="s">
        <v>243</v>
      </c>
      <c r="W43" s="10" t="s">
        <v>259</v>
      </c>
      <c r="Z43" s="10" t="s">
        <v>294</v>
      </c>
      <c r="AA43" s="10" t="s">
        <v>303</v>
      </c>
      <c r="AB43" s="10" t="s">
        <v>329</v>
      </c>
      <c r="AD43" s="12" t="str">
        <f t="shared" si="1"/>
        <v/>
      </c>
      <c r="AE43" s="14"/>
      <c r="AF43" s="18" t="s">
        <v>329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IF(P43="Engine",_xlfn.XLOOKUP(_xlfn.CONCAT(N43,O43+AS43),TechTree!$C$2:$C$501,TechTree!$D$2:$D$501,"Not Valid Combination",0,1),"")</f>
        <v/>
      </c>
    </row>
    <row r="44" spans="1:46" ht="84.5" x14ac:dyDescent="0.35">
      <c r="A44" t="s">
        <v>594</v>
      </c>
      <c r="B44" t="s">
        <v>1218</v>
      </c>
      <c r="C44" t="s">
        <v>684</v>
      </c>
      <c r="D44" t="s">
        <v>685</v>
      </c>
      <c r="E44" t="s">
        <v>597</v>
      </c>
      <c r="F44" t="s">
        <v>679</v>
      </c>
      <c r="G44">
        <v>1500</v>
      </c>
      <c r="H44">
        <v>300</v>
      </c>
      <c r="I44">
        <v>0.01</v>
      </c>
      <c r="J44" t="s">
        <v>38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P44="RTG","",_xlfn.CONCAT(CHAR(10),$AO44)),""),IF(AM44&lt;&gt;"",_xlfn.CONCAT(CHAR(10),AM44),""),CHAR(10),"}",IF(AB44="Yes",_xlfn.CONCAT(CHAR(10),"@PART[",C44,"]:NEEDS[KiwiDeprecate]:AFTER[",A44,"]",CHAR(10),"{",CHAR(10),"    kiwiDeprecate = true",CHAR(10),"}"),""),IF(P44="RTG",AO44,""))</f>
        <v>@PART[atria_antenna_srf_2_1]:AFTER[Tantares] // Atria Passive Antenna (Extending)
{
    techBranch = antenna
    techTier = 4
    @TechRequired = earlyProbes
}</v>
      </c>
      <c r="M44" s="9" t="str">
        <f>_xlfn.XLOOKUP(_xlfn.CONCAT(N44,O44),TechTree!$C$2:$C$501,TechTree!$D$2:$D$501,"Not Valid Combination",0,1)</f>
        <v>earlyProbes</v>
      </c>
      <c r="N44" s="8" t="s">
        <v>218</v>
      </c>
      <c r="O44" s="8">
        <v>4</v>
      </c>
      <c r="P44" s="8" t="s">
        <v>242</v>
      </c>
      <c r="V44" s="10" t="s">
        <v>243</v>
      </c>
      <c r="W44" s="10" t="s">
        <v>259</v>
      </c>
      <c r="Z44" s="10" t="s">
        <v>294</v>
      </c>
      <c r="AA44" s="10" t="s">
        <v>303</v>
      </c>
      <c r="AB44" s="10" t="s">
        <v>329</v>
      </c>
      <c r="AD44" s="12" t="str">
        <f t="shared" si="1"/>
        <v/>
      </c>
      <c r="AE44" s="14"/>
      <c r="AF44" s="18" t="s">
        <v>329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IF(P44="Engine",_xlfn.XLOOKUP(_xlfn.CONCAT(N44,O44+AS44),TechTree!$C$2:$C$501,TechTree!$D$2:$D$501,"Not Valid Combination",0,1),"")</f>
        <v/>
      </c>
    </row>
    <row r="45" spans="1:46" ht="72.5" x14ac:dyDescent="0.35">
      <c r="A45" t="s">
        <v>594</v>
      </c>
      <c r="B45" t="s">
        <v>1219</v>
      </c>
      <c r="C45" t="s">
        <v>686</v>
      </c>
      <c r="D45" t="s">
        <v>687</v>
      </c>
      <c r="E45" t="s">
        <v>597</v>
      </c>
      <c r="F45" t="s">
        <v>679</v>
      </c>
      <c r="G45">
        <v>1500</v>
      </c>
      <c r="H45">
        <v>300</v>
      </c>
      <c r="I45">
        <v>0.01</v>
      </c>
      <c r="J45" t="s">
        <v>38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P45="RTG","",_xlfn.CONCAT(CHAR(10),$AO45)),""),IF(AM45&lt;&gt;"",_xlfn.CONCAT(CHAR(10),AM45),""),CHAR(10),"}",IF(AB45="Yes",_xlfn.CONCAT(CHAR(10),"@PART[",C45,"]:NEEDS[KiwiDeprecate]:AFTER[",A45,"]",CHAR(10),"{",CHAR(10),"    kiwiDeprecate = true",CHAR(10),"}"),""),IF(P45="RTG",AO45,""))</f>
        <v>@PART[atria_antenna_srf_2_2]:AFTER[Tantares] // Atria Passive Antenna (90Â°)
{
    techBranch = antenna
    techTier = 4
    @TechRequired = earlyProbes
}</v>
      </c>
      <c r="M45" s="9" t="str">
        <f>_xlfn.XLOOKUP(_xlfn.CONCAT(N45,O45),TechTree!$C$2:$C$501,TechTree!$D$2:$D$501,"Not Valid Combination",0,1)</f>
        <v>earlyProbes</v>
      </c>
      <c r="N45" s="8" t="s">
        <v>218</v>
      </c>
      <c r="O45" s="8">
        <v>4</v>
      </c>
      <c r="P45" s="8" t="s">
        <v>242</v>
      </c>
      <c r="V45" s="10" t="s">
        <v>243</v>
      </c>
      <c r="W45" s="10" t="s">
        <v>259</v>
      </c>
      <c r="Z45" s="10" t="s">
        <v>294</v>
      </c>
      <c r="AA45" s="10" t="s">
        <v>303</v>
      </c>
      <c r="AB45" s="10" t="s">
        <v>329</v>
      </c>
      <c r="AD45" s="12" t="str">
        <f t="shared" si="1"/>
        <v/>
      </c>
      <c r="AE45" s="14"/>
      <c r="AF45" s="18" t="s">
        <v>329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IF(P45="Engine",_xlfn.XLOOKUP(_xlfn.CONCAT(N45,O45+AS45),TechTree!$C$2:$C$501,TechTree!$D$2:$D$501,"Not Valid Combination",0,1),"")</f>
        <v/>
      </c>
    </row>
    <row r="46" spans="1:46" ht="72.5" x14ac:dyDescent="0.35">
      <c r="A46" t="s">
        <v>594</v>
      </c>
      <c r="B46" t="s">
        <v>1220</v>
      </c>
      <c r="C46" t="s">
        <v>688</v>
      </c>
      <c r="D46" t="s">
        <v>689</v>
      </c>
      <c r="E46" t="s">
        <v>597</v>
      </c>
      <c r="F46" t="s">
        <v>679</v>
      </c>
      <c r="G46">
        <v>1500</v>
      </c>
      <c r="H46">
        <v>300</v>
      </c>
      <c r="I46">
        <v>0.01</v>
      </c>
      <c r="J46" t="s">
        <v>38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P46="RTG","",_xlfn.CONCAT(CHAR(10),$AO46)),""),IF(AM46&lt;&gt;"",_xlfn.CONCAT(CHAR(10),AM46),""),CHAR(10),"}",IF(AB46="Yes",_xlfn.CONCAT(CHAR(10),"@PART[",C46,"]:NEEDS[KiwiDeprecate]:AFTER[",A46,"]",CHAR(10),"{",CHAR(10),"    kiwiDeprecate = true",CHAR(10),"}"),""),IF(P46="RTG",AO46,""))</f>
        <v>@PART[atria_antenna_srf_2_3]:AFTER[Tantares] // Atria Passive Antenna (180Â°)
{
    techBranch = antenna
    techTier = 4
    @TechRequired = earlyProbes
}</v>
      </c>
      <c r="M46" s="9" t="str">
        <f>_xlfn.XLOOKUP(_xlfn.CONCAT(N46,O46),TechTree!$C$2:$C$501,TechTree!$D$2:$D$501,"Not Valid Combination",0,1)</f>
        <v>earlyProbes</v>
      </c>
      <c r="N46" s="8" t="s">
        <v>218</v>
      </c>
      <c r="O46" s="8">
        <v>4</v>
      </c>
      <c r="P46" s="8" t="s">
        <v>242</v>
      </c>
      <c r="V46" s="10" t="s">
        <v>243</v>
      </c>
      <c r="W46" s="10" t="s">
        <v>259</v>
      </c>
      <c r="Z46" s="10" t="s">
        <v>294</v>
      </c>
      <c r="AA46" s="10" t="s">
        <v>303</v>
      </c>
      <c r="AB46" s="10" t="s">
        <v>329</v>
      </c>
      <c r="AD46" s="12" t="str">
        <f t="shared" si="1"/>
        <v/>
      </c>
      <c r="AE46" s="14"/>
      <c r="AF46" s="18" t="s">
        <v>329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IF(P46="Engine",_xlfn.XLOOKUP(_xlfn.CONCAT(N46,O46+AS46),TechTree!$C$2:$C$501,TechTree!$D$2:$D$501,"Not Valid Combination",0,1),"")</f>
        <v/>
      </c>
    </row>
    <row r="47" spans="1:46" ht="145" x14ac:dyDescent="0.35">
      <c r="A47" t="s">
        <v>594</v>
      </c>
      <c r="B47" t="s">
        <v>1221</v>
      </c>
      <c r="C47" t="s">
        <v>690</v>
      </c>
      <c r="D47" t="s">
        <v>691</v>
      </c>
      <c r="E47" t="s">
        <v>597</v>
      </c>
      <c r="F47" t="s">
        <v>679</v>
      </c>
      <c r="G47">
        <v>3500</v>
      </c>
      <c r="H47">
        <v>700</v>
      </c>
      <c r="I47">
        <v>0.01</v>
      </c>
      <c r="J47" t="s">
        <v>15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P47="RTG","",_xlfn.CONCAT(CHAR(10),$AO47)),""),IF(AM47&lt;&gt;"",_xlfn.CONCAT(CHAR(10),AM47),""),CHAR(10),"}",IF(AB47="Yes",_xlfn.CONCAT(CHAR(10),"@PART[",C47,"]:NEEDS[KiwiDeprecate]:AFTER[",A47,"]",CHAR(10),"{",CHAR(10),"    kiwiDeprecate = true",CHAR(10),"}"),""),IF(P47="RTG",AO47,""))</f>
        <v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v>
      </c>
      <c r="M47" s="9" t="str">
        <f>_xlfn.XLOOKUP(_xlfn.CONCAT(N47,O47),TechTree!$C$2:$C$501,TechTree!$D$2:$D$501,"Not Valid Combination",0,1)</f>
        <v>communicationSatellites</v>
      </c>
      <c r="N47" s="8" t="s">
        <v>218</v>
      </c>
      <c r="O47" s="8">
        <v>5</v>
      </c>
      <c r="P47" s="8" t="s">
        <v>242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243</v>
      </c>
      <c r="W47" s="10" t="s">
        <v>254</v>
      </c>
      <c r="Z47" s="10" t="s">
        <v>294</v>
      </c>
      <c r="AA47" s="10" t="s">
        <v>303</v>
      </c>
      <c r="AB47" s="10" t="s">
        <v>329</v>
      </c>
      <c r="AD47" s="12" t="str">
        <f t="shared" si="1"/>
        <v/>
      </c>
      <c r="AE47" s="14"/>
      <c r="AF47" s="18" t="s">
        <v>329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IF(P47="Engine",_xlfn.XLOOKUP(_xlfn.CONCAT(N47,O47+AS47),TechTree!$C$2:$C$501,TechTree!$D$2:$D$501,"Not Valid Combination",0,1),"")</f>
        <v/>
      </c>
    </row>
    <row r="48" spans="1:46" ht="145" x14ac:dyDescent="0.35">
      <c r="A48" t="s">
        <v>594</v>
      </c>
      <c r="B48" t="s">
        <v>1222</v>
      </c>
      <c r="C48" t="s">
        <v>692</v>
      </c>
      <c r="D48" t="s">
        <v>693</v>
      </c>
      <c r="E48" t="s">
        <v>597</v>
      </c>
      <c r="F48" t="s">
        <v>679</v>
      </c>
      <c r="G48">
        <v>3500</v>
      </c>
      <c r="H48">
        <v>700</v>
      </c>
      <c r="I48">
        <v>0.01</v>
      </c>
      <c r="J48" t="s">
        <v>15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P48="RTG","",_xlfn.CONCAT(CHAR(10),$AO48)),""),IF(AM48&lt;&gt;"",_xlfn.CONCAT(CHAR(10),AM48),""),CHAR(10),"}",IF(AB48="Yes",_xlfn.CONCAT(CHAR(10),"@PART[",C48,"]:NEEDS[KiwiDeprecate]:AFTER[",A48,"]",CHAR(10),"{",CHAR(10),"    kiwiDeprecate = true",CHAR(10),"}"),""),IF(P48="RTG",AO48,""))</f>
        <v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v>
      </c>
      <c r="M48" s="9" t="str">
        <f>_xlfn.XLOOKUP(_xlfn.CONCAT(N48,O48),TechTree!$C$2:$C$501,TechTree!$D$2:$D$501,"Not Valid Combination",0,1)</f>
        <v>communicationSatellites</v>
      </c>
      <c r="N48" s="8" t="s">
        <v>218</v>
      </c>
      <c r="O48" s="8">
        <v>5</v>
      </c>
      <c r="P48" s="8" t="s">
        <v>242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243</v>
      </c>
      <c r="W48" s="10" t="s">
        <v>259</v>
      </c>
      <c r="Z48" s="10" t="s">
        <v>294</v>
      </c>
      <c r="AA48" s="10" t="s">
        <v>303</v>
      </c>
      <c r="AB48" s="10" t="s">
        <v>329</v>
      </c>
      <c r="AD48" s="12" t="str">
        <f t="shared" si="1"/>
        <v/>
      </c>
      <c r="AE48" s="14"/>
      <c r="AF48" s="18" t="s">
        <v>329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IF(P48="Engine",_xlfn.XLOOKUP(_xlfn.CONCAT(N48,O48+AS48),TechTree!$C$2:$C$501,TechTree!$D$2:$D$501,"Not Valid Combination",0,1),"")</f>
        <v/>
      </c>
    </row>
    <row r="49" spans="1:46" ht="84.5" x14ac:dyDescent="0.35">
      <c r="A49" t="s">
        <v>594</v>
      </c>
      <c r="B49" t="s">
        <v>1223</v>
      </c>
      <c r="C49" t="s">
        <v>694</v>
      </c>
      <c r="D49" t="s">
        <v>695</v>
      </c>
      <c r="E49" t="s">
        <v>597</v>
      </c>
      <c r="F49" t="s">
        <v>679</v>
      </c>
      <c r="G49">
        <v>500</v>
      </c>
      <c r="H49">
        <v>100</v>
      </c>
      <c r="I49">
        <v>0.01</v>
      </c>
      <c r="J49" t="s">
        <v>15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P49="RTG","",_xlfn.CONCAT(CHAR(10),$AO49)),""),IF(AM49&lt;&gt;"",_xlfn.CONCAT(CHAR(10),AM49),""),CHAR(10),"}",IF(AB49="Yes",_xlfn.CONCAT(CHAR(10),"@PART[",C49,"]:NEEDS[KiwiDeprecate]:AFTER[",A49,"]",CHAR(10),"{",CHAR(10),"    kiwiDeprecate = true",CHAR(10),"}"),""),IF(P49="RTG",AO49,""))</f>
        <v>@PART[lepus_low_gain_antenna_srf_1]:AFTER[Tantares] // Lepus Low Gain Antenna (Fixed)
{
    techBranch = antenna
    techTier = 4
    @TechRequired = earlyProbes
}</v>
      </c>
      <c r="M49" s="9" t="str">
        <f>_xlfn.XLOOKUP(_xlfn.CONCAT(N49,O49),TechTree!$C$2:$C$501,TechTree!$D$2:$D$501,"Not Valid Combination",0,1)</f>
        <v>earlyProbes</v>
      </c>
      <c r="N49" s="8" t="s">
        <v>218</v>
      </c>
      <c r="O49" s="8">
        <v>4</v>
      </c>
      <c r="P49" s="8" t="s">
        <v>242</v>
      </c>
      <c r="V49" s="10" t="s">
        <v>243</v>
      </c>
      <c r="W49" s="10" t="s">
        <v>259</v>
      </c>
      <c r="Z49" s="10" t="s">
        <v>294</v>
      </c>
      <c r="AA49" s="10" t="s">
        <v>303</v>
      </c>
      <c r="AB49" s="10" t="s">
        <v>329</v>
      </c>
      <c r="AD49" s="12" t="str">
        <f t="shared" si="1"/>
        <v/>
      </c>
      <c r="AE49" s="14"/>
      <c r="AF49" s="18" t="s">
        <v>329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IF(P49="Engine",_xlfn.XLOOKUP(_xlfn.CONCAT(N49,O49+AS49),TechTree!$C$2:$C$501,TechTree!$D$2:$D$501,"Not Valid Combination",0,1),"")</f>
        <v/>
      </c>
    </row>
    <row r="50" spans="1:46" ht="84.5" x14ac:dyDescent="0.35">
      <c r="A50" t="s">
        <v>594</v>
      </c>
      <c r="B50" t="s">
        <v>1224</v>
      </c>
      <c r="C50" t="s">
        <v>696</v>
      </c>
      <c r="D50" t="s">
        <v>697</v>
      </c>
      <c r="E50" t="s">
        <v>597</v>
      </c>
      <c r="F50" t="s">
        <v>679</v>
      </c>
      <c r="G50">
        <v>500</v>
      </c>
      <c r="H50">
        <v>100</v>
      </c>
      <c r="I50">
        <v>0.01</v>
      </c>
      <c r="J50" t="s">
        <v>15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P50="RTG","",_xlfn.CONCAT(CHAR(10),$AO50)),""),IF(AM50&lt;&gt;"",_xlfn.CONCAT(CHAR(10),AM50),""),CHAR(10),"}",IF(AB50="Yes",_xlfn.CONCAT(CHAR(10),"@PART[",C50,"]:NEEDS[KiwiDeprecate]:AFTER[",A50,"]",CHAR(10),"{",CHAR(10),"    kiwiDeprecate = true",CHAR(10),"}"),""),IF(P50="RTG",AO50,""))</f>
        <v>@PART[lepus_low_gain_antenna_srf_2]:AFTER[Tantares] // Lepus Low Gain Antenna (Folding)
{
    techBranch = antenna
    techTier = 4
    @TechRequired = earlyProbes
}</v>
      </c>
      <c r="M50" s="9" t="str">
        <f>_xlfn.XLOOKUP(_xlfn.CONCAT(N50,O50),TechTree!$C$2:$C$501,TechTree!$D$2:$D$501,"Not Valid Combination",0,1)</f>
        <v>earlyProbes</v>
      </c>
      <c r="N50" s="8" t="s">
        <v>218</v>
      </c>
      <c r="O50" s="8">
        <v>4</v>
      </c>
      <c r="P50" s="8" t="s">
        <v>242</v>
      </c>
      <c r="V50" s="10" t="s">
        <v>243</v>
      </c>
      <c r="W50" s="10" t="s">
        <v>259</v>
      </c>
      <c r="Z50" s="10" t="s">
        <v>294</v>
      </c>
      <c r="AA50" s="10" t="s">
        <v>303</v>
      </c>
      <c r="AB50" s="10" t="s">
        <v>329</v>
      </c>
      <c r="AD50" s="12" t="str">
        <f t="shared" si="1"/>
        <v/>
      </c>
      <c r="AE50" s="14"/>
      <c r="AF50" s="18" t="s">
        <v>329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IF(P50="Engine",_xlfn.XLOOKUP(_xlfn.CONCAT(N50,O50+AS50),TechTree!$C$2:$C$501,TechTree!$D$2:$D$501,"Not Valid Combination",0,1),"")</f>
        <v/>
      </c>
    </row>
    <row r="51" spans="1:46" ht="145" x14ac:dyDescent="0.35">
      <c r="A51" t="s">
        <v>594</v>
      </c>
      <c r="B51" t="s">
        <v>1225</v>
      </c>
      <c r="C51" t="s">
        <v>698</v>
      </c>
      <c r="D51" t="s">
        <v>699</v>
      </c>
      <c r="E51" t="s">
        <v>616</v>
      </c>
      <c r="F51" t="s">
        <v>679</v>
      </c>
      <c r="G51">
        <v>9000</v>
      </c>
      <c r="H51">
        <v>1800</v>
      </c>
      <c r="I51">
        <v>7.4999999999999997E-2</v>
      </c>
      <c r="J51" t="s">
        <v>57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P51="RTG","",_xlfn.CONCAT(CHAR(10),$AO51)),""),IF(AM51&lt;&gt;"",_xlfn.CONCAT(CHAR(10),AM51),""),CHAR(10),"}",IF(AB51="Yes",_xlfn.CONCAT(CHAR(10),"@PART[",C51,"]:NEEDS[KiwiDeprecate]:AFTER[",A51,"]",CHAR(10),"{",CHAR(10),"    kiwiDeprecate = true",CHAR(10),"}"),""),IF(P51="RTG",AO51,""))</f>
        <v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v>
      </c>
      <c r="M51" s="9" t="str">
        <f>_xlfn.XLOOKUP(_xlfn.CONCAT(N51,O51),TechTree!$C$2:$C$501,TechTree!$D$2:$D$501,"Not Valid Combination",0,1)</f>
        <v>highGainCommunications</v>
      </c>
      <c r="N51" s="8" t="s">
        <v>218</v>
      </c>
      <c r="O51" s="8">
        <v>6</v>
      </c>
      <c r="P51" s="8" t="s">
        <v>242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243</v>
      </c>
      <c r="W51" s="10" t="s">
        <v>564</v>
      </c>
      <c r="Z51" s="10" t="s">
        <v>294</v>
      </c>
      <c r="AA51" s="10" t="s">
        <v>303</v>
      </c>
      <c r="AB51" s="10" t="s">
        <v>329</v>
      </c>
      <c r="AD51" s="12" t="str">
        <f t="shared" si="1"/>
        <v/>
      </c>
      <c r="AE51" s="14"/>
      <c r="AF51" s="18" t="s">
        <v>329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IF(P51="Engine",_xlfn.XLOOKUP(_xlfn.CONCAT(N51,O51+AS51),TechTree!$C$2:$C$501,TechTree!$D$2:$D$501,"Not Valid Combination",0,1),"")</f>
        <v/>
      </c>
    </row>
    <row r="52" spans="1:46" ht="84.5" x14ac:dyDescent="0.35">
      <c r="A52" t="s">
        <v>594</v>
      </c>
      <c r="B52" t="s">
        <v>1226</v>
      </c>
      <c r="C52" t="s">
        <v>700</v>
      </c>
      <c r="D52" t="s">
        <v>701</v>
      </c>
      <c r="E52" t="s">
        <v>597</v>
      </c>
      <c r="F52" t="s">
        <v>679</v>
      </c>
      <c r="G52">
        <v>3000</v>
      </c>
      <c r="H52">
        <v>600</v>
      </c>
      <c r="I52">
        <v>0.1</v>
      </c>
      <c r="J52" t="s">
        <v>59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P52="RTG","",_xlfn.CONCAT(CHAR(10),$AO52)),""),IF(AM52&lt;&gt;"",_xlfn.CONCAT(CHAR(10),AM52),""),CHAR(10),"}",IF(AB52="Yes",_xlfn.CONCAT(CHAR(10),"@PART[",C52,"]:NEEDS[KiwiDeprecate]:AFTER[",A52,"]",CHAR(10),"{",CHAR(10),"    kiwiDeprecate = true",CHAR(10),"}"),""),IF(P52="RTG",AO52,""))</f>
        <v>@PART[eridani_high_gain_antenna_srf_1]:AFTER[Tantares] // Eridani High Gain Antenna
{
    techBranch = antenna
    techTier = 5
    @TechRequired = communicationSatellites
}</v>
      </c>
      <c r="M52" s="9" t="str">
        <f>_xlfn.XLOOKUP(_xlfn.CONCAT(N52,O52),TechTree!$C$2:$C$501,TechTree!$D$2:$D$501,"Not Valid Combination",0,1)</f>
        <v>communicationSatellites</v>
      </c>
      <c r="N52" s="8" t="s">
        <v>218</v>
      </c>
      <c r="O52" s="8">
        <v>5</v>
      </c>
      <c r="P52" s="8" t="s">
        <v>242</v>
      </c>
      <c r="V52" s="10" t="s">
        <v>243</v>
      </c>
      <c r="W52" s="10" t="s">
        <v>259</v>
      </c>
      <c r="Z52" s="10" t="s">
        <v>294</v>
      </c>
      <c r="AA52" s="10" t="s">
        <v>303</v>
      </c>
      <c r="AB52" s="10" t="s">
        <v>329</v>
      </c>
      <c r="AD52" s="12" t="str">
        <f t="shared" si="1"/>
        <v/>
      </c>
      <c r="AE52" s="14"/>
      <c r="AF52" s="18" t="s">
        <v>329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IF(P52="Engine",_xlfn.XLOOKUP(_xlfn.CONCAT(N52,O52+AS52),TechTree!$C$2:$C$501,TechTree!$D$2:$D$501,"Not Valid Combination",0,1),"")</f>
        <v/>
      </c>
    </row>
    <row r="53" spans="1:46" ht="145" x14ac:dyDescent="0.35">
      <c r="A53" t="s">
        <v>594</v>
      </c>
      <c r="B53" t="s">
        <v>1227</v>
      </c>
      <c r="C53" t="s">
        <v>702</v>
      </c>
      <c r="D53" t="s">
        <v>703</v>
      </c>
      <c r="E53" t="s">
        <v>597</v>
      </c>
      <c r="F53" t="s">
        <v>679</v>
      </c>
      <c r="G53">
        <v>1500</v>
      </c>
      <c r="H53">
        <v>300</v>
      </c>
      <c r="I53">
        <v>0.01</v>
      </c>
      <c r="J53" t="s">
        <v>59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P53="RTG","",_xlfn.CONCAT(CHAR(10),$AO53)),""),IF(AM53&lt;&gt;"",_xlfn.CONCAT(CHAR(10),AM53),""),CHAR(10),"}",IF(AB53="Yes",_xlfn.CONCAT(CHAR(10),"@PART[",C53,"]:NEEDS[KiwiDeprecate]:AFTER[",A53,"]",CHAR(10),"{",CHAR(10),"    kiwiDeprecate = true",CHAR(10),"}"),""),IF(P53="RTG",AO53,""))</f>
        <v>@PART[eridani_low_gain_antenna_srf_1]:AFTER[Tantares] // Eridani Low Gain Antenna A
{
    techBranch = antenna
    techTier = 3
    @TechRequired = basicScience
    @MODULE[ModuleDataTransmitter]
    {
        @antennaPower *= 0.50
        @packetResourceCost *= 0.5
    }
}</v>
      </c>
      <c r="M53" s="9" t="str">
        <f>_xlfn.XLOOKUP(_xlfn.CONCAT(N53,O53),TechTree!$C$2:$C$501,TechTree!$D$2:$D$501,"Not Valid Combination",0,1)</f>
        <v>basicScience</v>
      </c>
      <c r="N53" s="8" t="s">
        <v>218</v>
      </c>
      <c r="O53" s="8">
        <v>3</v>
      </c>
      <c r="P53" s="8" t="s">
        <v>242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243</v>
      </c>
      <c r="W53" s="10" t="s">
        <v>259</v>
      </c>
      <c r="Z53" s="10" t="s">
        <v>294</v>
      </c>
      <c r="AA53" s="10" t="s">
        <v>303</v>
      </c>
      <c r="AB53" s="10" t="s">
        <v>329</v>
      </c>
      <c r="AD53" s="12" t="str">
        <f t="shared" si="1"/>
        <v/>
      </c>
      <c r="AE53" s="14"/>
      <c r="AF53" s="18" t="s">
        <v>329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IF(P53="Engine",_xlfn.XLOOKUP(_xlfn.CONCAT(N53,O53+AS53),TechTree!$C$2:$C$501,TechTree!$D$2:$D$501,"Not Valid Combination",0,1),"")</f>
        <v/>
      </c>
    </row>
    <row r="54" spans="1:46" ht="145" x14ac:dyDescent="0.35">
      <c r="A54" t="s">
        <v>594</v>
      </c>
      <c r="B54" t="s">
        <v>1228</v>
      </c>
      <c r="C54" t="s">
        <v>704</v>
      </c>
      <c r="D54" t="s">
        <v>705</v>
      </c>
      <c r="E54" t="s">
        <v>597</v>
      </c>
      <c r="F54" t="s">
        <v>679</v>
      </c>
      <c r="G54">
        <v>1500</v>
      </c>
      <c r="H54">
        <v>300</v>
      </c>
      <c r="I54">
        <v>0.01</v>
      </c>
      <c r="J54" t="s">
        <v>59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P54="RTG","",_xlfn.CONCAT(CHAR(10),$AO54)),""),IF(AM54&lt;&gt;"",_xlfn.CONCAT(CHAR(10),AM54),""),CHAR(10),"}",IF(AB54="Yes",_xlfn.CONCAT(CHAR(10),"@PART[",C54,"]:NEEDS[KiwiDeprecate]:AFTER[",A54,"]",CHAR(10),"{",CHAR(10),"    kiwiDeprecate = true",CHAR(10),"}"),""),IF(P54="RTG",AO54,""))</f>
        <v>@PART[eridani_low_gain_antenna_srf_2]:AFTER[Tantares] // Eridani Low Gain Antenna B
{
    techBranch = antenna
    techTier = 3
    @TechRequired = basicScience
    @MODULE[ModuleDataTransmitter]
    {
        @antennaPower *= 0.50
        @packetResourceCost *= 0.5
    }
}</v>
      </c>
      <c r="M54" s="9" t="str">
        <f>_xlfn.XLOOKUP(_xlfn.CONCAT(N54,O54),TechTree!$C$2:$C$501,TechTree!$D$2:$D$501,"Not Valid Combination",0,1)</f>
        <v>basicScience</v>
      </c>
      <c r="N54" s="8" t="s">
        <v>218</v>
      </c>
      <c r="O54" s="8">
        <v>3</v>
      </c>
      <c r="P54" s="8" t="s">
        <v>242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243</v>
      </c>
      <c r="W54" s="10" t="s">
        <v>254</v>
      </c>
      <c r="Z54" s="10" t="s">
        <v>294</v>
      </c>
      <c r="AA54" s="10" t="s">
        <v>303</v>
      </c>
      <c r="AB54" s="10" t="s">
        <v>329</v>
      </c>
      <c r="AD54" s="12" t="str">
        <f t="shared" si="1"/>
        <v/>
      </c>
      <c r="AE54" s="14"/>
      <c r="AF54" s="18" t="s">
        <v>329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IF(P54="Engine",_xlfn.XLOOKUP(_xlfn.CONCAT(N54,O54+AS54),TechTree!$C$2:$C$501,TechTree!$D$2:$D$501,"Not Valid Combination",0,1),"")</f>
        <v/>
      </c>
    </row>
    <row r="55" spans="1:46" ht="84.5" x14ac:dyDescent="0.35">
      <c r="A55" t="s">
        <v>594</v>
      </c>
      <c r="B55" t="s">
        <v>1229</v>
      </c>
      <c r="C55" t="s">
        <v>706</v>
      </c>
      <c r="D55" t="s">
        <v>707</v>
      </c>
      <c r="E55" t="s">
        <v>597</v>
      </c>
      <c r="F55" t="s">
        <v>679</v>
      </c>
      <c r="G55">
        <v>3000</v>
      </c>
      <c r="H55">
        <v>600</v>
      </c>
      <c r="I55">
        <v>2.5000000000000001E-2</v>
      </c>
      <c r="J55" t="s">
        <v>38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P55="RTG","",_xlfn.CONCAT(CHAR(10),$AO55)),""),IF(AM55&lt;&gt;"",_xlfn.CONCAT(CHAR(10),AM55),""),CHAR(10),"}",IF(AB55="Yes",_xlfn.CONCAT(CHAR(10),"@PART[",C55,"]:NEEDS[KiwiDeprecate]:AFTER[",A55,"]",CHAR(10),"{",CHAR(10),"    kiwiDeprecate = true",CHAR(10),"}"),""),IF(P55="RTG",AO55,""))</f>
        <v>@PART[octans_basic_high_gain_antenna_srf_2]:AFTER[Tantares] // Atria-Octans Basic High Gain Antenna
{
    techBranch = antenna
    techTier = 4
    @TechRequired = earlyProbes
}</v>
      </c>
      <c r="M55" s="9" t="str">
        <f>_xlfn.XLOOKUP(_xlfn.CONCAT(N55,O55),TechTree!$C$2:$C$501,TechTree!$D$2:$D$501,"Not Valid Combination",0,1)</f>
        <v>earlyProbes</v>
      </c>
      <c r="N55" s="8" t="s">
        <v>218</v>
      </c>
      <c r="O55" s="8">
        <v>4</v>
      </c>
      <c r="P55" s="8" t="s">
        <v>242</v>
      </c>
      <c r="V55" s="10" t="s">
        <v>243</v>
      </c>
      <c r="W55" s="10" t="s">
        <v>259</v>
      </c>
      <c r="Z55" s="10" t="s">
        <v>294</v>
      </c>
      <c r="AA55" s="10" t="s">
        <v>303</v>
      </c>
      <c r="AB55" s="10" t="s">
        <v>329</v>
      </c>
      <c r="AD55" s="12" t="str">
        <f t="shared" si="1"/>
        <v/>
      </c>
      <c r="AE55" s="14"/>
      <c r="AF55" s="18" t="s">
        <v>329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IF(P55="Engine",_xlfn.XLOOKUP(_xlfn.CONCAT(N55,O55+AS55),TechTree!$C$2:$C$501,TechTree!$D$2:$D$501,"Not Valid Combination",0,1),"")</f>
        <v/>
      </c>
    </row>
    <row r="56" spans="1:46" ht="84.5" x14ac:dyDescent="0.35">
      <c r="A56" t="s">
        <v>594</v>
      </c>
      <c r="B56" t="s">
        <v>1230</v>
      </c>
      <c r="C56" t="s">
        <v>708</v>
      </c>
      <c r="D56" t="s">
        <v>709</v>
      </c>
      <c r="E56" t="s">
        <v>597</v>
      </c>
      <c r="F56" t="s">
        <v>679</v>
      </c>
      <c r="G56">
        <v>3500</v>
      </c>
      <c r="H56">
        <v>700</v>
      </c>
      <c r="I56">
        <v>0.01</v>
      </c>
      <c r="J56" t="s">
        <v>566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P56="RTG","",_xlfn.CONCAT(CHAR(10),$AO56)),""),IF(AM56&lt;&gt;"",_xlfn.CONCAT(CHAR(10),AM56),""),CHAR(10),"}",IF(AB56="Yes",_xlfn.CONCAT(CHAR(10),"@PART[",C56,"]:NEEDS[KiwiDeprecate]:AFTER[",A56,"]",CHAR(10),"{",CHAR(10),"    kiwiDeprecate = true",CHAR(10),"}"),""),IF(P56="RTG",AO56,""))</f>
        <v>@PART[octans_high_gain_antenna_srf_1]:AFTER[Tantares] // Octans High Gain Antenna A
{
    techBranch = antenna
    techTier = 5
    @TechRequired = communicationSatellites
}</v>
      </c>
      <c r="M56" s="9" t="str">
        <f>_xlfn.XLOOKUP(_xlfn.CONCAT(N56,O56),TechTree!$C$2:$C$501,TechTree!$D$2:$D$501,"Not Valid Combination",0,1)</f>
        <v>communicationSatellites</v>
      </c>
      <c r="N56" s="8" t="s">
        <v>218</v>
      </c>
      <c r="O56" s="8">
        <v>5</v>
      </c>
      <c r="P56" s="8" t="s">
        <v>242</v>
      </c>
      <c r="Q56" s="22"/>
      <c r="V56" s="10" t="s">
        <v>243</v>
      </c>
      <c r="W56" s="10" t="s">
        <v>259</v>
      </c>
      <c r="Z56" s="10" t="s">
        <v>294</v>
      </c>
      <c r="AA56" s="10" t="s">
        <v>303</v>
      </c>
      <c r="AB56" s="10" t="s">
        <v>329</v>
      </c>
      <c r="AD56" s="12" t="str">
        <f t="shared" si="1"/>
        <v/>
      </c>
      <c r="AE56" s="14"/>
      <c r="AF56" s="18" t="s">
        <v>329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IF(P56="Engine",_xlfn.XLOOKUP(_xlfn.CONCAT(N56,O56+AS56),TechTree!$C$2:$C$501,TechTree!$D$2:$D$501,"Not Valid Combination",0,1),"")</f>
        <v/>
      </c>
    </row>
    <row r="57" spans="1:46" ht="84.5" x14ac:dyDescent="0.35">
      <c r="A57" t="s">
        <v>594</v>
      </c>
      <c r="B57" t="s">
        <v>1231</v>
      </c>
      <c r="C57" t="s">
        <v>710</v>
      </c>
      <c r="D57" t="s">
        <v>711</v>
      </c>
      <c r="E57" t="s">
        <v>597</v>
      </c>
      <c r="F57" t="s">
        <v>679</v>
      </c>
      <c r="G57">
        <v>3500</v>
      </c>
      <c r="H57">
        <v>700</v>
      </c>
      <c r="I57">
        <v>0.01</v>
      </c>
      <c r="J57" t="s">
        <v>566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P57="RTG","",_xlfn.CONCAT(CHAR(10),$AO57)),""),IF(AM57&lt;&gt;"",_xlfn.CONCAT(CHAR(10),AM57),""),CHAR(10),"}",IF(AB57="Yes",_xlfn.CONCAT(CHAR(10),"@PART[",C57,"]:NEEDS[KiwiDeprecate]:AFTER[",A57,"]",CHAR(10),"{",CHAR(10),"    kiwiDeprecate = true",CHAR(10),"}"),""),IF(P57="RTG",AO57,""))</f>
        <v>@PART[octans_high_gain_antenna_srf_2]:AFTER[Tantares] // Octans High Gain Antenna B
{
    techBranch = antenna
    techTier = 5
    @TechRequired = communicationSatellites
}</v>
      </c>
      <c r="M57" s="9" t="str">
        <f>_xlfn.XLOOKUP(_xlfn.CONCAT(N57,O57),TechTree!$C$2:$C$501,TechTree!$D$2:$D$501,"Not Valid Combination",0,1)</f>
        <v>communicationSatellites</v>
      </c>
      <c r="N57" s="8" t="s">
        <v>218</v>
      </c>
      <c r="O57" s="8">
        <v>5</v>
      </c>
      <c r="P57" s="8" t="s">
        <v>242</v>
      </c>
      <c r="V57" s="10" t="s">
        <v>243</v>
      </c>
      <c r="W57" s="10" t="s">
        <v>259</v>
      </c>
      <c r="Z57" s="10" t="s">
        <v>294</v>
      </c>
      <c r="AA57" s="10" t="s">
        <v>303</v>
      </c>
      <c r="AB57" s="10" t="s">
        <v>329</v>
      </c>
      <c r="AD57" s="12" t="str">
        <f t="shared" si="1"/>
        <v/>
      </c>
      <c r="AE57" s="14"/>
      <c r="AF57" s="18" t="s">
        <v>329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IF(P57="Engine",_xlfn.XLOOKUP(_xlfn.CONCAT(N57,O57+AS57),TechTree!$C$2:$C$501,TechTree!$D$2:$D$501,"Not Valid Combination",0,1),"")</f>
        <v/>
      </c>
    </row>
    <row r="58" spans="1:46" ht="84.5" x14ac:dyDescent="0.35">
      <c r="A58" t="s">
        <v>594</v>
      </c>
      <c r="B58" t="s">
        <v>1232</v>
      </c>
      <c r="C58" t="s">
        <v>712</v>
      </c>
      <c r="D58" t="s">
        <v>713</v>
      </c>
      <c r="E58" t="s">
        <v>597</v>
      </c>
      <c r="F58" t="s">
        <v>679</v>
      </c>
      <c r="G58">
        <v>1500</v>
      </c>
      <c r="H58">
        <v>300</v>
      </c>
      <c r="I58">
        <v>0.01</v>
      </c>
      <c r="J58" t="s">
        <v>38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P58="RTG","",_xlfn.CONCAT(CHAR(10),$AO58)),""),IF(AM58&lt;&gt;"",_xlfn.CONCAT(CHAR(10),AM58),""),CHAR(10),"}",IF(AB58="Yes",_xlfn.CONCAT(CHAR(10),"@PART[",C58,"]:NEEDS[KiwiDeprecate]:AFTER[",A58,"]",CHAR(10),"{",CHAR(10),"    kiwiDeprecate = true",CHAR(10),"}"),""),IF(P58="RTG",AO58,""))</f>
        <v>@PART[octans_whip_antenna_srf_1]:AFTER[Tantares] // Octans Whip Antenna A
{
    techBranch = antenna
    techTier = 4
    @TechRequired = earlyProbes
}</v>
      </c>
      <c r="M58" s="9" t="str">
        <f>_xlfn.XLOOKUP(_xlfn.CONCAT(N58,O58),TechTree!$C$2:$C$501,TechTree!$D$2:$D$501,"Not Valid Combination",0,1)</f>
        <v>earlyProbes</v>
      </c>
      <c r="N58" s="8" t="s">
        <v>218</v>
      </c>
      <c r="O58" s="8">
        <v>4</v>
      </c>
      <c r="P58" s="8" t="s">
        <v>242</v>
      </c>
      <c r="V58" s="10" t="s">
        <v>243</v>
      </c>
      <c r="W58" s="10" t="s">
        <v>259</v>
      </c>
      <c r="Z58" s="10" t="s">
        <v>294</v>
      </c>
      <c r="AA58" s="10" t="s">
        <v>303</v>
      </c>
      <c r="AB58" s="10" t="s">
        <v>329</v>
      </c>
      <c r="AD58" s="12" t="str">
        <f t="shared" si="1"/>
        <v/>
      </c>
      <c r="AE58" s="14"/>
      <c r="AF58" s="18" t="s">
        <v>329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IF(P58="Engine",_xlfn.XLOOKUP(_xlfn.CONCAT(N58,O58+AS58),TechTree!$C$2:$C$501,TechTree!$D$2:$D$501,"Not Valid Combination",0,1),"")</f>
        <v/>
      </c>
    </row>
    <row r="59" spans="1:46" ht="84.5" x14ac:dyDescent="0.35">
      <c r="A59" t="s">
        <v>594</v>
      </c>
      <c r="B59" t="s">
        <v>1233</v>
      </c>
      <c r="C59" t="s">
        <v>714</v>
      </c>
      <c r="D59" t="s">
        <v>715</v>
      </c>
      <c r="E59" t="s">
        <v>597</v>
      </c>
      <c r="F59" t="s">
        <v>679</v>
      </c>
      <c r="G59">
        <v>1500</v>
      </c>
      <c r="H59">
        <v>300</v>
      </c>
      <c r="I59">
        <v>0.02</v>
      </c>
      <c r="J59" t="s">
        <v>38</v>
      </c>
      <c r="L59" s="12" t="str">
        <f>_xlfn.CONCAT(IF($Q59&lt;&gt;"",_xlfn.CONCAT(" #LOC_KTT_",A59,"_",C59,"_Title = ",$Q59,CHAR(10),"@PART[",C59,"]:NEEDS[!002_CommunityPartsTitles]:AFTER[",A59,"] // ",IF(Q59="",D59,_xlfn.CONCAT(Q59," (",D59,")")),CHAR(10),"{",CHAR(10),"    @",$Q$1," = #LOC_KTT_",A59,"_",C59,"_Title // ",$Q59,CHAR(10),"}",CHAR(10)),""),"@PART[",C59,"]:AFTER[",A59,"] // ",IF(Q59="",D59,_xlfn.CONCAT(Q59," (",D59,")")),CHAR(10),"{",CHAR(10),"    techBranch = ",VLOOKUP(N59,TechTree!$G$2:$H$43,2,FALSE),CHAR(10),"    techTier = ",O59,CHAR(10),"    @TechRequired = ",M59,IF($R59&lt;&gt;"",_xlfn.CONCAT(CHAR(10),"    @",$R$1," = ",$R59),""),IF($S59&lt;&gt;"",_xlfn.CONCAT(CHAR(10),"    @",$S$1," = ",$S59),""),IF($T59&lt;&gt;"",_xlfn.CONCAT(CHAR(10),"    @",$T$1," = ",$T59),""),IF(AND(Z59="NA/Balloon",P59&lt;&gt;"Fuel Tank")=TRUE,_xlfn.CONCAT(CHAR(10),"    KiwiFuelSwitchIgnore = true"),""),IF($U59&lt;&gt;"",_xlfn.CONCAT(CHAR(10),U59),""),IF($AO59&lt;&gt;"",IF(P59="RTG","",_xlfn.CONCAT(CHAR(10),$AO59)),""),IF(AM59&lt;&gt;"",_xlfn.CONCAT(CHAR(10),AM59),""),CHAR(10),"}",IF(AB59="Yes",_xlfn.CONCAT(CHAR(10),"@PART[",C59,"]:NEEDS[KiwiDeprecate]:AFTER[",A59,"]",CHAR(10),"{",CHAR(10),"    kiwiDeprecate = true",CHAR(10),"}"),""),IF(P59="RTG",AO59,""))</f>
        <v>@PART[octans_whip_antenna_srf_2]:AFTER[Tantares] // Octans Whip Antenna B
{
    techBranch = antenna
    techTier = 4
    @TechRequired = earlyProbes
}</v>
      </c>
      <c r="M59" s="9" t="str">
        <f>_xlfn.XLOOKUP(_xlfn.CONCAT(N59,O59),TechTree!$C$2:$C$501,TechTree!$D$2:$D$501,"Not Valid Combination",0,1)</f>
        <v>earlyProbes</v>
      </c>
      <c r="N59" s="8" t="s">
        <v>218</v>
      </c>
      <c r="O59" s="8">
        <v>4</v>
      </c>
      <c r="P59" s="8" t="s">
        <v>242</v>
      </c>
      <c r="V59" s="10" t="s">
        <v>243</v>
      </c>
      <c r="W59" s="10" t="s">
        <v>259</v>
      </c>
      <c r="Z59" s="10" t="s">
        <v>294</v>
      </c>
      <c r="AA59" s="10" t="s">
        <v>303</v>
      </c>
      <c r="AB59" s="10" t="s">
        <v>329</v>
      </c>
      <c r="AD59" s="12" t="str">
        <f t="shared" si="1"/>
        <v/>
      </c>
      <c r="AE59" s="14"/>
      <c r="AF59" s="18" t="s">
        <v>329</v>
      </c>
      <c r="AG59" s="18"/>
      <c r="AH59" s="18"/>
      <c r="AI59" s="18"/>
      <c r="AJ59" s="18"/>
      <c r="AK59" s="18"/>
      <c r="AL59" s="18"/>
      <c r="AM59" s="19" t="str">
        <f t="shared" si="3"/>
        <v/>
      </c>
      <c r="AN59" s="14"/>
      <c r="AO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",W59,CHAR(10),Parts!AR59,CHAR(10),"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Tank",IF(Z59="NA/Balloon","    KiwiFuelSwitchIgnore = true",IF(Z59="standardLiquidFuel",_xlfn.CONCAT("    fuelTankUpgradeType = ",Z59,CHAR(10),"    fuelTankSizeUpgrade = ",AA59),_xlfn.CONCAT("    fuelTankUpgradeType = ",Z59))),IF(P59="RCS","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9" s="16" t="str">
        <f>IF(P59="Engine",VLOOKUP(W59,EngineUpgrades!$A$2:$C$19,2,FALSE),"")</f>
        <v/>
      </c>
      <c r="AQ59" s="16" t="str">
        <f>IF(P59="Engine",VLOOKUP(W59,EngineUpgrades!$A$2:$C$19,3,FALSE),"")</f>
        <v/>
      </c>
      <c r="AR59" s="15" t="str">
        <f>_xlfn.XLOOKUP(AP59,EngineUpgrades!$D$1:$J$1,EngineUpgrades!$D$17:$J$17,"",0,1)</f>
        <v/>
      </c>
      <c r="AS59" s="17">
        <v>2</v>
      </c>
      <c r="AT59" s="16" t="str">
        <f>IF(P59="Engine",_xlfn.XLOOKUP(_xlfn.CONCAT(N59,O59+AS59),TechTree!$C$2:$C$501,TechTree!$D$2:$D$501,"Not Valid Combination",0,1),"")</f>
        <v/>
      </c>
    </row>
    <row r="60" spans="1:46" ht="84.5" x14ac:dyDescent="0.35">
      <c r="A60" t="s">
        <v>594</v>
      </c>
      <c r="B60" t="s">
        <v>1234</v>
      </c>
      <c r="C60" t="s">
        <v>716</v>
      </c>
      <c r="D60" t="s">
        <v>717</v>
      </c>
      <c r="E60" t="s">
        <v>597</v>
      </c>
      <c r="F60" t="s">
        <v>373</v>
      </c>
      <c r="G60">
        <v>0</v>
      </c>
      <c r="H60">
        <v>0</v>
      </c>
      <c r="I60">
        <v>2.5000000000000001E-2</v>
      </c>
      <c r="J60" t="s">
        <v>77</v>
      </c>
      <c r="L60" s="12" t="str">
        <f>_xlfn.CONCAT(IF($Q60&lt;&gt;"",_xlfn.CONCAT(" #LOC_KTT_",A60,"_",C60,"_Title = ",$Q60,CHAR(10),"@PART[",C60,"]:NEEDS[!002_CommunityPartsTitles]:AFTER[",A60,"] // ",IF(Q60="",D60,_xlfn.CONCAT(Q60," (",D60,")")),CHAR(10),"{",CHAR(10),"    @",$Q$1," = #LOC_KTT_",A60,"_",C60,"_Title // ",$Q60,CHAR(10),"}",CHAR(10)),""),"@PART[",C60,"]:AFTER[",A60,"] // ",IF(Q60="",D60,_xlfn.CONCAT(Q60," (",D60,")")),CHAR(10),"{",CHAR(10),"    techBranch = ",VLOOKUP(N60,TechTree!$G$2:$H$43,2,FALSE),CHAR(10),"    techTier = ",O60,CHAR(10),"    @TechRequired = ",M60,IF($R60&lt;&gt;"",_xlfn.CONCAT(CHAR(10),"    @",$R$1," = ",$R60),""),IF($S60&lt;&gt;"",_xlfn.CONCAT(CHAR(10),"    @",$S$1," = ",$S60),""),IF($T60&lt;&gt;"",_xlfn.CONCAT(CHAR(10),"    @",$T$1," = ",$T60),""),IF(AND(Z60="NA/Balloon",P60&lt;&gt;"Fuel Tank")=TRUE,_xlfn.CONCAT(CHAR(10),"    KiwiFuelSwitchIgnore = true"),""),IF($U60&lt;&gt;"",_xlfn.CONCAT(CHAR(10),U60),""),IF($AO60&lt;&gt;"",IF(P60="RTG","",_xlfn.CONCAT(CHAR(10),$AO60)),""),IF(AM60&lt;&gt;"",_xlfn.CONCAT(CHAR(10),AM60),""),CHAR(10),"}",IF(AB60="Yes",_xlfn.CONCAT(CHAR(10),"@PART[",C60,"]:NEEDS[KiwiDeprecate]:AFTER[",A60,"]",CHAR(10),"{",CHAR(10),"    kiwiDeprecate = true",CHAR(10),"}"),""),IF(P60="RTG",AO60,""))</f>
        <v>@PART[petra_docking_port_s0p5_1_female]:AFTER[Tantares] // Petra Size 0.5 Docking Port
{
    techBranch = decouplers
    techTier = 4
    @TechRequired = docking
    structuralUpgradeType = 3_4
}</v>
      </c>
      <c r="M60" s="9" t="str">
        <f>_xlfn.XLOOKUP(_xlfn.CONCAT(N60,O60),TechTree!$C$2:$C$501,TechTree!$D$2:$D$501,"Not Valid Combination",0,1)</f>
        <v>docking</v>
      </c>
      <c r="N60" s="8" t="s">
        <v>212</v>
      </c>
      <c r="O60" s="8">
        <v>4</v>
      </c>
      <c r="P60" s="8" t="s">
        <v>6</v>
      </c>
      <c r="V60" s="10" t="s">
        <v>243</v>
      </c>
      <c r="W60" s="10" t="s">
        <v>254</v>
      </c>
      <c r="Z60" s="10" t="s">
        <v>294</v>
      </c>
      <c r="AA60" s="10" t="s">
        <v>303</v>
      </c>
      <c r="AB60" s="10" t="s">
        <v>329</v>
      </c>
      <c r="AD60" s="12" t="str">
        <f t="shared" si="1"/>
        <v/>
      </c>
      <c r="AE60" s="14"/>
      <c r="AF60" s="18" t="s">
        <v>329</v>
      </c>
      <c r="AG60" s="18"/>
      <c r="AH60" s="18"/>
      <c r="AI60" s="18"/>
      <c r="AJ60" s="18"/>
      <c r="AK60" s="18"/>
      <c r="AL60" s="18"/>
      <c r="AM60" s="19" t="str">
        <f t="shared" si="3"/>
        <v/>
      </c>
      <c r="AN60" s="14"/>
      <c r="AO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",W60,CHAR(10),Parts!AR60,CHAR(10),"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Tank",IF(Z60="NA/Balloon","    KiwiFuelSwitchIgnore = true",IF(Z60="standardLiquidFuel",_xlfn.CONCAT("    fuelTankUpgradeType = ",Z60,CHAR(10),"    fuelTankSizeUpgrade = ",AA60),_xlfn.CONCAT("    fuelTankUpgradeType = ",Z60))),IF(P60="RCS","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0" s="16" t="str">
        <f>IF(P60="Engine",VLOOKUP(W60,EngineUpgrades!$A$2:$C$19,2,FALSE),"")</f>
        <v/>
      </c>
      <c r="AQ60" s="16" t="str">
        <f>IF(P60="Engine",VLOOKUP(W60,EngineUpgrades!$A$2:$C$19,3,FALSE),"")</f>
        <v/>
      </c>
      <c r="AR60" s="15" t="str">
        <f>_xlfn.XLOOKUP(AP60,EngineUpgrades!$D$1:$J$1,EngineUpgrades!$D$17:$J$17,"",0,1)</f>
        <v/>
      </c>
      <c r="AS60" s="17">
        <v>2</v>
      </c>
      <c r="AT60" s="16" t="str">
        <f>IF(P60="Engine",_xlfn.XLOOKUP(_xlfn.CONCAT(N60,O60+AS60),TechTree!$C$2:$C$501,TechTree!$D$2:$D$501,"Not Valid Combination",0,1),"")</f>
        <v/>
      </c>
    </row>
    <row r="61" spans="1:46" ht="84.5" x14ac:dyDescent="0.35">
      <c r="A61" t="s">
        <v>594</v>
      </c>
      <c r="B61" t="s">
        <v>1235</v>
      </c>
      <c r="C61" t="s">
        <v>718</v>
      </c>
      <c r="D61" t="s">
        <v>717</v>
      </c>
      <c r="E61" t="s">
        <v>597</v>
      </c>
      <c r="F61" t="s">
        <v>373</v>
      </c>
      <c r="G61">
        <v>0</v>
      </c>
      <c r="H61">
        <v>0</v>
      </c>
      <c r="I61">
        <v>0.25</v>
      </c>
      <c r="J61" t="s">
        <v>77</v>
      </c>
      <c r="L61" s="12" t="str">
        <f>_xlfn.CONCAT(IF($Q61&lt;&gt;"",_xlfn.CONCAT(" #LOC_KTT_",A61,"_",C61,"_Title = ",$Q61,CHAR(10),"@PART[",C61,"]:NEEDS[!002_CommunityPartsTitles]:AFTER[",A61,"] // ",IF(Q61="",D61,_xlfn.CONCAT(Q61," (",D61,")")),CHAR(10),"{",CHAR(10),"    @",$Q$1," = #LOC_KTT_",A61,"_",C61,"_Title // ",$Q61,CHAR(10),"}",CHAR(10)),""),"@PART[",C61,"]:AFTER[",A61,"] // ",IF(Q61="",D61,_xlfn.CONCAT(Q61," (",D61,")")),CHAR(10),"{",CHAR(10),"    techBranch = ",VLOOKUP(N61,TechTree!$G$2:$H$43,2,FALSE),CHAR(10),"    techTier = ",O61,CHAR(10),"    @TechRequired = ",M61,IF($R61&lt;&gt;"",_xlfn.CONCAT(CHAR(10),"    @",$R$1," = ",$R61),""),IF($S61&lt;&gt;"",_xlfn.CONCAT(CHAR(10),"    @",$S$1," = ",$S61),""),IF($T61&lt;&gt;"",_xlfn.CONCAT(CHAR(10),"    @",$T$1," = ",$T61),""),IF(AND(Z61="NA/Balloon",P61&lt;&gt;"Fuel Tank")=TRUE,_xlfn.CONCAT(CHAR(10),"    KiwiFuelSwitchIgnore = true"),""),IF($U61&lt;&gt;"",_xlfn.CONCAT(CHAR(10),U61),""),IF($AO61&lt;&gt;"",IF(P61="RTG","",_xlfn.CONCAT(CHAR(10),$AO61)),""),IF(AM61&lt;&gt;"",_xlfn.CONCAT(CHAR(10),AM61),""),CHAR(10),"}",IF(AB61="Yes",_xlfn.CONCAT(CHAR(10),"@PART[",C61,"]:NEEDS[KiwiDeprecate]:AFTER[",A61,"]",CHAR(10),"{",CHAR(10),"    kiwiDeprecate = true",CHAR(10),"}"),""),IF(P61="RTG",AO61,""))</f>
        <v>@PART[petra_docking_port_s0p5_1_male]:AFTER[Tantares] // Petra Size 0.5 Docking Port
{
    techBranch = decouplers
    techTier = 4
    @TechRequired = docking
    structuralUpgradeType = 3_4
}</v>
      </c>
      <c r="M61" s="9" t="str">
        <f>_xlfn.XLOOKUP(_xlfn.CONCAT(N61,O61),TechTree!$C$2:$C$501,TechTree!$D$2:$D$501,"Not Valid Combination",0,1)</f>
        <v>docking</v>
      </c>
      <c r="N61" s="8" t="s">
        <v>212</v>
      </c>
      <c r="O61" s="8">
        <v>4</v>
      </c>
      <c r="P61" s="8" t="s">
        <v>6</v>
      </c>
      <c r="V61" s="10" t="s">
        <v>243</v>
      </c>
      <c r="W61" s="10" t="s">
        <v>259</v>
      </c>
      <c r="Z61" s="10" t="s">
        <v>294</v>
      </c>
      <c r="AA61" s="10" t="s">
        <v>303</v>
      </c>
      <c r="AB61" s="10" t="s">
        <v>329</v>
      </c>
      <c r="AD61" s="12" t="str">
        <f t="shared" si="1"/>
        <v/>
      </c>
      <c r="AE61" s="14"/>
      <c r="AF61" s="18" t="s">
        <v>329</v>
      </c>
      <c r="AG61" s="18"/>
      <c r="AH61" s="18"/>
      <c r="AI61" s="18"/>
      <c r="AJ61" s="18"/>
      <c r="AK61" s="18"/>
      <c r="AL61" s="18"/>
      <c r="AM61" s="19" t="str">
        <f t="shared" si="3"/>
        <v/>
      </c>
      <c r="AN61" s="14"/>
      <c r="AO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",W61,CHAR(10),Parts!AR61,CHAR(10),"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Tank",IF(Z61="NA/Balloon","    KiwiFuelSwitchIgnore = true",IF(Z61="standardLiquidFuel",_xlfn.CONCAT("    fuelTankUpgradeType = ",Z61,CHAR(10),"    fuelTankSizeUpgrade = ",AA61),_xlfn.CONCAT("    fuelTankUpgradeType = ",Z61))),IF(P61="RCS","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1" s="16" t="str">
        <f>IF(P61="Engine",VLOOKUP(W61,EngineUpgrades!$A$2:$C$19,2,FALSE),"")</f>
        <v/>
      </c>
      <c r="AQ61" s="16" t="str">
        <f>IF(P61="Engine",VLOOKUP(W61,EngineUpgrades!$A$2:$C$19,3,FALSE),"")</f>
        <v/>
      </c>
      <c r="AR61" s="15" t="str">
        <f>_xlfn.XLOOKUP(AP61,EngineUpgrades!$D$1:$J$1,EngineUpgrades!$D$17:$J$17,"",0,1)</f>
        <v/>
      </c>
      <c r="AS61" s="17">
        <v>2</v>
      </c>
      <c r="AT61" s="16" t="str">
        <f>IF(P61="Engine",_xlfn.XLOOKUP(_xlfn.CONCAT(N61,O61+AS61),TechTree!$C$2:$C$501,TechTree!$D$2:$D$501,"Not Valid Combination",0,1),"")</f>
        <v/>
      </c>
    </row>
    <row r="62" spans="1:46" ht="84.5" x14ac:dyDescent="0.35">
      <c r="A62" t="s">
        <v>594</v>
      </c>
      <c r="B62" t="s">
        <v>1236</v>
      </c>
      <c r="C62" t="s">
        <v>719</v>
      </c>
      <c r="D62" t="s">
        <v>720</v>
      </c>
      <c r="E62" t="s">
        <v>597</v>
      </c>
      <c r="F62" t="s">
        <v>373</v>
      </c>
      <c r="G62">
        <v>1400</v>
      </c>
      <c r="H62">
        <v>280</v>
      </c>
      <c r="I62">
        <v>0.05</v>
      </c>
      <c r="J62" t="s">
        <v>22</v>
      </c>
      <c r="L62" s="12" t="str">
        <f>_xlfn.CONCAT(IF($Q62&lt;&gt;"",_xlfn.CONCAT(" #LOC_KTT_",A62,"_",C62,"_Title = ",$Q62,CHAR(10),"@PART[",C62,"]:NEEDS[!002_CommunityPartsTitles]:AFTER[",A62,"] // ",IF(Q62="",D62,_xlfn.CONCAT(Q62," (",D62,")")),CHAR(10),"{",CHAR(10),"    @",$Q$1," = #LOC_KTT_",A62,"_",C62,"_Title // ",$Q62,CHAR(10),"}",CHAR(10)),""),"@PART[",C62,"]:AFTER[",A62,"] // ",IF(Q62="",D62,_xlfn.CONCAT(Q62," (",D62,")")),CHAR(10),"{",CHAR(10),"    techBranch = ",VLOOKUP(N62,TechTree!$G$2:$H$43,2,FALSE),CHAR(10),"    techTier = ",O62,CHAR(10),"    @TechRequired = ",M62,IF($R62&lt;&gt;"",_xlfn.CONCAT(CHAR(10),"    @",$R$1," = ",$R62),""),IF($S62&lt;&gt;"",_xlfn.CONCAT(CHAR(10),"    @",$S$1," = ",$S62),""),IF($T62&lt;&gt;"",_xlfn.CONCAT(CHAR(10),"    @",$T$1," = ",$T62),""),IF(AND(Z62="NA/Balloon",P62&lt;&gt;"Fuel Tank")=TRUE,_xlfn.CONCAT(CHAR(10),"    KiwiFuelSwitchIgnore = true"),""),IF($U62&lt;&gt;"",_xlfn.CONCAT(CHAR(10),U62),""),IF($AO62&lt;&gt;"",IF(P62="RTG","",_xlfn.CONCAT(CHAR(10),$AO62)),""),IF(AM62&lt;&gt;"",_xlfn.CONCAT(CHAR(10),AM62),""),CHAR(10),"}",IF(AB62="Yes",_xlfn.CONCAT(CHAR(10),"@PART[",C62,"]:NEEDS[KiwiDeprecate]:AFTER[",A62,"]",CHAR(10),"{",CHAR(10),"    kiwiDeprecate = true",CHAR(10),"}"),""),IF(P62="RTG",AO62,""))</f>
        <v>@PART[octans_androgynous_docking_port_s0p5_1]:AFTER[Tantares] // Octans Androgynous Size 0.5 Docking Port A
{
    techBranch = decouplers
    techTier = 5
    @TechRequired = advancedDecoupling
    structuralUpgradeType = 5_6
}</v>
      </c>
      <c r="M62" s="9" t="str">
        <f>_xlfn.XLOOKUP(_xlfn.CONCAT(N62,O62),TechTree!$C$2:$C$501,TechTree!$D$2:$D$501,"Not Valid Combination",0,1)</f>
        <v>advancedDecoupling</v>
      </c>
      <c r="N62" s="8" t="s">
        <v>212</v>
      </c>
      <c r="O62" s="8">
        <v>5</v>
      </c>
      <c r="P62" s="8" t="s">
        <v>6</v>
      </c>
      <c r="V62" s="10" t="s">
        <v>243</v>
      </c>
      <c r="W62" s="10" t="s">
        <v>254</v>
      </c>
      <c r="Z62" s="10" t="s">
        <v>294</v>
      </c>
      <c r="AA62" s="10" t="s">
        <v>303</v>
      </c>
      <c r="AB62" s="10" t="s">
        <v>329</v>
      </c>
      <c r="AD62" s="12" t="str">
        <f t="shared" si="1"/>
        <v/>
      </c>
      <c r="AE62" s="14"/>
      <c r="AF62" s="18" t="s">
        <v>329</v>
      </c>
      <c r="AG62" s="18"/>
      <c r="AH62" s="18"/>
      <c r="AI62" s="18"/>
      <c r="AJ62" s="18"/>
      <c r="AK62" s="18"/>
      <c r="AL62" s="18"/>
      <c r="AM62" s="19" t="str">
        <f t="shared" si="3"/>
        <v/>
      </c>
      <c r="AN62" s="14"/>
      <c r="AO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",W62,CHAR(10),Parts!AR62,CHAR(10),"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Tank",IF(Z62="NA/Balloon","    KiwiFuelSwitchIgnore = true",IF(Z62="standardLiquidFuel",_xlfn.CONCAT("    fuelTankUpgradeType = ",Z62,CHAR(10),"    fuelTankSizeUpgrade = ",AA62),_xlfn.CONCAT("    fuelTankUpgradeType = ",Z62))),IF(P62="RCS","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2" s="16" t="str">
        <f>IF(P62="Engine",VLOOKUP(W62,EngineUpgrades!$A$2:$C$19,2,FALSE),"")</f>
        <v/>
      </c>
      <c r="AQ62" s="16" t="str">
        <f>IF(P62="Engine",VLOOKUP(W62,EngineUpgrades!$A$2:$C$19,3,FALSE),"")</f>
        <v/>
      </c>
      <c r="AR62" s="15" t="str">
        <f>_xlfn.XLOOKUP(AP62,EngineUpgrades!$D$1:$J$1,EngineUpgrades!$D$17:$J$17,"",0,1)</f>
        <v/>
      </c>
      <c r="AS62" s="17">
        <v>2</v>
      </c>
      <c r="AT62" s="16" t="str">
        <f>IF(P62="Engine",_xlfn.XLOOKUP(_xlfn.CONCAT(N62,O62+AS62),TechTree!$C$2:$C$501,TechTree!$D$2:$D$501,"Not Valid Combination",0,1),"")</f>
        <v/>
      </c>
    </row>
    <row r="63" spans="1:46" ht="84.5" x14ac:dyDescent="0.35">
      <c r="A63" t="s">
        <v>594</v>
      </c>
      <c r="B63" t="s">
        <v>1237</v>
      </c>
      <c r="C63" t="s">
        <v>721</v>
      </c>
      <c r="D63" t="s">
        <v>722</v>
      </c>
      <c r="E63" t="s">
        <v>597</v>
      </c>
      <c r="F63" t="s">
        <v>373</v>
      </c>
      <c r="G63">
        <v>1400</v>
      </c>
      <c r="H63">
        <v>280</v>
      </c>
      <c r="I63">
        <v>0.05</v>
      </c>
      <c r="J63" t="s">
        <v>22</v>
      </c>
      <c r="L63" s="12" t="str">
        <f>_xlfn.CONCAT(IF($Q63&lt;&gt;"",_xlfn.CONCAT(" #LOC_KTT_",A63,"_",C63,"_Title = ",$Q63,CHAR(10),"@PART[",C63,"]:NEEDS[!002_CommunityPartsTitles]:AFTER[",A63,"] // ",IF(Q63="",D63,_xlfn.CONCAT(Q63," (",D63,")")),CHAR(10),"{",CHAR(10),"    @",$Q$1," = #LOC_KTT_",A63,"_",C63,"_Title // ",$Q63,CHAR(10),"}",CHAR(10)),""),"@PART[",C63,"]:AFTER[",A63,"] // ",IF(Q63="",D63,_xlfn.CONCAT(Q63," (",D63,")")),CHAR(10),"{",CHAR(10),"    techBranch = ",VLOOKUP(N63,TechTree!$G$2:$H$43,2,FALSE),CHAR(10),"    techTier = ",O63,CHAR(10),"    @TechRequired = ",M63,IF($R63&lt;&gt;"",_xlfn.CONCAT(CHAR(10),"    @",$R$1," = ",$R63),""),IF($S63&lt;&gt;"",_xlfn.CONCAT(CHAR(10),"    @",$S$1," = ",$S63),""),IF($T63&lt;&gt;"",_xlfn.CONCAT(CHAR(10),"    @",$T$1," = ",$T63),""),IF(AND(Z63="NA/Balloon",P63&lt;&gt;"Fuel Tank")=TRUE,_xlfn.CONCAT(CHAR(10),"    KiwiFuelSwitchIgnore = true"),""),IF($U63&lt;&gt;"",_xlfn.CONCAT(CHAR(10),U63),""),IF($AO63&lt;&gt;"",IF(P63="RTG","",_xlfn.CONCAT(CHAR(10),$AO63)),""),IF(AM63&lt;&gt;"",_xlfn.CONCAT(CHAR(10),AM63),""),CHAR(10),"}",IF(AB63="Yes",_xlfn.CONCAT(CHAR(10),"@PART[",C63,"]:NEEDS[KiwiDeprecate]:AFTER[",A63,"]",CHAR(10),"{",CHAR(10),"    kiwiDeprecate = true",CHAR(10),"}"),""),IF(P63="RTG",AO63,""))</f>
        <v>@PART[octans_androgynous_docking_port_s0p5_2]:AFTER[Tantares] // Octans Androgynous Size 0.5 Docking Port B
{
    techBranch = decouplers
    techTier = 5
    @TechRequired = advancedDecoupling
    structuralUpgradeType = 5_6
}</v>
      </c>
      <c r="M63" s="9" t="str">
        <f>_xlfn.XLOOKUP(_xlfn.CONCAT(N63,O63),TechTree!$C$2:$C$501,TechTree!$D$2:$D$501,"Not Valid Combination",0,1)</f>
        <v>advancedDecoupling</v>
      </c>
      <c r="N63" s="8" t="s">
        <v>212</v>
      </c>
      <c r="O63" s="8">
        <v>5</v>
      </c>
      <c r="P63" s="8" t="s">
        <v>6</v>
      </c>
      <c r="V63" s="10" t="s">
        <v>243</v>
      </c>
      <c r="W63" s="10" t="s">
        <v>259</v>
      </c>
      <c r="Z63" s="10" t="s">
        <v>294</v>
      </c>
      <c r="AA63" s="10" t="s">
        <v>303</v>
      </c>
      <c r="AB63" s="10" t="s">
        <v>329</v>
      </c>
      <c r="AD63" s="12" t="str">
        <f t="shared" si="1"/>
        <v/>
      </c>
      <c r="AE63" s="14"/>
      <c r="AF63" s="18" t="s">
        <v>329</v>
      </c>
      <c r="AG63" s="18"/>
      <c r="AH63" s="18"/>
      <c r="AI63" s="18"/>
      <c r="AJ63" s="18"/>
      <c r="AK63" s="18"/>
      <c r="AL63" s="18"/>
      <c r="AM63" s="19" t="str">
        <f t="shared" si="3"/>
        <v/>
      </c>
      <c r="AN63" s="14"/>
      <c r="AO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",W63,CHAR(10),Parts!AR63,CHAR(10),"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Tank",IF(Z63="NA/Balloon","    KiwiFuelSwitchIgnore = true",IF(Z63="standardLiquidFuel",_xlfn.CONCAT("    fuelTankUpgradeType = ",Z63,CHAR(10),"    fuelTankSizeUpgrade = ",AA63),_xlfn.CONCAT("    fuelTankUpgradeType = ",Z63))),IF(P63="RCS","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3" s="16" t="str">
        <f>IF(P63="Engine",VLOOKUP(W63,EngineUpgrades!$A$2:$C$19,2,FALSE),"")</f>
        <v/>
      </c>
      <c r="AQ63" s="16" t="str">
        <f>IF(P63="Engine",VLOOKUP(W63,EngineUpgrades!$A$2:$C$19,3,FALSE),"")</f>
        <v/>
      </c>
      <c r="AR63" s="15" t="str">
        <f>_xlfn.XLOOKUP(AP63,EngineUpgrades!$D$1:$J$1,EngineUpgrades!$D$17:$J$17,"",0,1)</f>
        <v/>
      </c>
      <c r="AS63" s="17">
        <v>2</v>
      </c>
      <c r="AT63" s="16" t="str">
        <f>IF(P63="Engine",_xlfn.XLOOKUP(_xlfn.CONCAT(N63,O63+AS63),TechTree!$C$2:$C$501,TechTree!$D$2:$D$501,"Not Valid Combination",0,1),"")</f>
        <v/>
      </c>
    </row>
    <row r="64" spans="1:46" ht="88" customHeight="1" x14ac:dyDescent="0.35">
      <c r="A64" t="s">
        <v>594</v>
      </c>
      <c r="B64" t="s">
        <v>1238</v>
      </c>
      <c r="C64" t="s">
        <v>723</v>
      </c>
      <c r="D64" t="s">
        <v>724</v>
      </c>
      <c r="E64" t="s">
        <v>597</v>
      </c>
      <c r="F64" t="s">
        <v>373</v>
      </c>
      <c r="G64">
        <v>1400</v>
      </c>
      <c r="H64">
        <v>280</v>
      </c>
      <c r="I64">
        <v>0.1</v>
      </c>
      <c r="J64" t="s">
        <v>44</v>
      </c>
      <c r="L64" s="12" t="str">
        <f>_xlfn.CONCAT(IF($Q64&lt;&gt;"",_xlfn.CONCAT(" #LOC_KTT_",A64,"_",C64,"_Title = ",$Q64,CHAR(10),"@PART[",C64,"]:NEEDS[!002_CommunityPartsTitles]:AFTER[",A64,"] // ",IF(Q64="",D64,_xlfn.CONCAT(Q64," (",D64,")")),CHAR(10),"{",CHAR(10),"    @",$Q$1," = #LOC_KTT_",A64,"_",C64,"_Title // ",$Q64,CHAR(10),"}",CHAR(10)),""),"@PART[",C64,"]:AFTER[",A64,"] // ",IF(Q64="",D64,_xlfn.CONCAT(Q64," (",D64,")")),CHAR(10),"{",CHAR(10),"    techBranch = ",VLOOKUP(N64,TechTree!$G$2:$H$43,2,FALSE),CHAR(10),"    techTier = ",O64,CHAR(10),"    @TechRequired = ",M64,IF($R64&lt;&gt;"",_xlfn.CONCAT(CHAR(10),"    @",$R$1," = ",$R64),""),IF($S64&lt;&gt;"",_xlfn.CONCAT(CHAR(10),"    @",$S$1," = ",$S64),""),IF($T64&lt;&gt;"",_xlfn.CONCAT(CHAR(10),"    @",$T$1," = ",$T64),""),IF(AND(Z64="NA/Balloon",P64&lt;&gt;"Fuel Tank")=TRUE,_xlfn.CONCAT(CHAR(10),"    KiwiFuelSwitchIgnore = true"),""),IF($U64&lt;&gt;"",_xlfn.CONCAT(CHAR(10),U64),""),IF($AO64&lt;&gt;"",IF(P64="RTG","",_xlfn.CONCAT(CHAR(10),$AO64)),""),IF(AM64&lt;&gt;"",_xlfn.CONCAT(CHAR(10),AM64),""),CHAR(10),"}",IF(AB64="Yes",_xlfn.CONCAT(CHAR(10),"@PART[",C64,"]:NEEDS[KiwiDeprecate]:AFTER[",A64,"]",CHAR(10),"{",CHAR(10),"    kiwiDeprecate = true",CHAR(10),"}"),""),IF(P64="RTG",AO64,""))</f>
        <v>@PART[octans_basic_docking_port_s0p5_1_female]:AFTER[Tantares] // Octans Basic Size 0.5 Docking Port (Female)
{
    techBranch = decouplers
    techTier = 4
    @TechRequired = docking
    structuralUpgradeType = 3_4
}</v>
      </c>
      <c r="M64" s="9" t="str">
        <f>_xlfn.XLOOKUP(_xlfn.CONCAT(N64,O64),TechTree!$C$2:$C$501,TechTree!$D$2:$D$501,"Not Valid Combination",0,1)</f>
        <v>docking</v>
      </c>
      <c r="N64" s="8" t="s">
        <v>212</v>
      </c>
      <c r="O64" s="8">
        <v>4</v>
      </c>
      <c r="P64" s="8" t="s">
        <v>6</v>
      </c>
      <c r="V64" s="10" t="s">
        <v>243</v>
      </c>
      <c r="W64" s="10" t="s">
        <v>259</v>
      </c>
      <c r="Z64" s="10" t="s">
        <v>294</v>
      </c>
      <c r="AA64" s="10" t="s">
        <v>303</v>
      </c>
      <c r="AB64" s="10" t="s">
        <v>329</v>
      </c>
      <c r="AD64" s="12" t="str">
        <f t="shared" si="1"/>
        <v/>
      </c>
      <c r="AE64" s="14"/>
      <c r="AF64" s="18" t="s">
        <v>329</v>
      </c>
      <c r="AG64" s="18"/>
      <c r="AH64" s="18"/>
      <c r="AI64" s="18"/>
      <c r="AJ64" s="18"/>
      <c r="AK64" s="18"/>
      <c r="AL64" s="18"/>
      <c r="AM64" s="19" t="str">
        <f t="shared" si="3"/>
        <v/>
      </c>
      <c r="AN64" s="14"/>
      <c r="AO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",W64,CHAR(10),Parts!AR64,CHAR(10),"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Tank",IF(Z64="NA/Balloon","    KiwiFuelSwitchIgnore = true",IF(Z64="standardLiquidFuel",_xlfn.CONCAT("    fuelTankUpgradeType = ",Z64,CHAR(10),"    fuelTankSizeUpgrade = ",AA64),_xlfn.CONCAT("    fuelTankUpgradeType = ",Z64))),IF(P64="RCS","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4" s="16" t="str">
        <f>IF(P64="Engine",VLOOKUP(W64,EngineUpgrades!$A$2:$C$19,2,FALSE),"")</f>
        <v/>
      </c>
      <c r="AQ64" s="16" t="str">
        <f>IF(P64="Engine",VLOOKUP(W64,EngineUpgrades!$A$2:$C$19,3,FALSE),"")</f>
        <v/>
      </c>
      <c r="AR64" s="15" t="str">
        <f>_xlfn.XLOOKUP(AP64,EngineUpgrades!$D$1:$J$1,EngineUpgrades!$D$17:$J$17,"",0,1)</f>
        <v/>
      </c>
      <c r="AS64" s="17">
        <v>2</v>
      </c>
      <c r="AT64" s="16" t="str">
        <f>IF(P64="Engine",_xlfn.XLOOKUP(_xlfn.CONCAT(N64,O64+AS64),TechTree!$C$2:$C$501,TechTree!$D$2:$D$501,"Not Valid Combination",0,1),"")</f>
        <v/>
      </c>
    </row>
    <row r="65" spans="1:46" ht="84.5" x14ac:dyDescent="0.35">
      <c r="A65" t="s">
        <v>594</v>
      </c>
      <c r="B65" t="s">
        <v>1239</v>
      </c>
      <c r="C65" t="s">
        <v>725</v>
      </c>
      <c r="D65" t="s">
        <v>726</v>
      </c>
      <c r="E65" t="s">
        <v>597</v>
      </c>
      <c r="F65" t="s">
        <v>373</v>
      </c>
      <c r="G65">
        <v>1400</v>
      </c>
      <c r="H65">
        <v>280</v>
      </c>
      <c r="I65">
        <v>0.1</v>
      </c>
      <c r="J65" t="s">
        <v>44</v>
      </c>
      <c r="L65" s="12" t="str">
        <f>_xlfn.CONCAT(IF($Q65&lt;&gt;"",_xlfn.CONCAT(" #LOC_KTT_",A65,"_",C65,"_Title = ",$Q65,CHAR(10),"@PART[",C65,"]:NEEDS[!002_CommunityPartsTitles]:AFTER[",A65,"] // ",IF(Q65="",D65,_xlfn.CONCAT(Q65," (",D65,")")),CHAR(10),"{",CHAR(10),"    @",$Q$1," = #LOC_KTT_",A65,"_",C65,"_Title // ",$Q65,CHAR(10),"}",CHAR(10)),""),"@PART[",C65,"]:AFTER[",A65,"] // ",IF(Q65="",D65,_xlfn.CONCAT(Q65," (",D65,")")),CHAR(10),"{",CHAR(10),"    techBranch = ",VLOOKUP(N65,TechTree!$G$2:$H$43,2,FALSE),CHAR(10),"    techTier = ",O65,CHAR(10),"    @TechRequired = ",M65,IF($R65&lt;&gt;"",_xlfn.CONCAT(CHAR(10),"    @",$R$1," = ",$R65),""),IF($S65&lt;&gt;"",_xlfn.CONCAT(CHAR(10),"    @",$S$1," = ",$S65),""),IF($T65&lt;&gt;"",_xlfn.CONCAT(CHAR(10),"    @",$T$1," = ",$T65),""),IF(AND(Z65="NA/Balloon",P65&lt;&gt;"Fuel Tank")=TRUE,_xlfn.CONCAT(CHAR(10),"    KiwiFuelSwitchIgnore = true"),""),IF($U65&lt;&gt;"",_xlfn.CONCAT(CHAR(10),U65),""),IF($AO65&lt;&gt;"",IF(P65="RTG","",_xlfn.CONCAT(CHAR(10),$AO65)),""),IF(AM65&lt;&gt;"",_xlfn.CONCAT(CHAR(10),AM65),""),CHAR(10),"}",IF(AB65="Yes",_xlfn.CONCAT(CHAR(10),"@PART[",C65,"]:NEEDS[KiwiDeprecate]:AFTER[",A65,"]",CHAR(10),"{",CHAR(10),"    kiwiDeprecate = true",CHAR(10),"}"),""),IF(P65="RTG",AO65,""))</f>
        <v>@PART[octans_basic_docking_port_s0p5_1_male]:AFTER[Tantares] // Octans Basic Size 0.5 Docking Port (Male)
{
    techBranch = decouplers
    techTier = 4
    @TechRequired = docking
    structuralUpgradeType = 3_4
}</v>
      </c>
      <c r="M65" s="9" t="str">
        <f>_xlfn.XLOOKUP(_xlfn.CONCAT(N65,O65),TechTree!$C$2:$C$501,TechTree!$D$2:$D$501,"Not Valid Combination",0,1)</f>
        <v>docking</v>
      </c>
      <c r="N65" s="8" t="s">
        <v>212</v>
      </c>
      <c r="O65" s="8">
        <v>4</v>
      </c>
      <c r="P65" s="8" t="s">
        <v>6</v>
      </c>
      <c r="V65" s="10" t="s">
        <v>243</v>
      </c>
      <c r="W65" s="10" t="s">
        <v>259</v>
      </c>
      <c r="Z65" s="10" t="s">
        <v>294</v>
      </c>
      <c r="AA65" s="10" t="s">
        <v>303</v>
      </c>
      <c r="AB65" s="10" t="s">
        <v>329</v>
      </c>
      <c r="AD65" s="12" t="str">
        <f t="shared" si="1"/>
        <v/>
      </c>
      <c r="AE65" s="14"/>
      <c r="AF65" s="18" t="s">
        <v>329</v>
      </c>
      <c r="AG65" s="18"/>
      <c r="AH65" s="18"/>
      <c r="AI65" s="18"/>
      <c r="AJ65" s="18"/>
      <c r="AK65" s="18"/>
      <c r="AL65" s="18"/>
      <c r="AM65" s="19" t="str">
        <f t="shared" si="3"/>
        <v/>
      </c>
      <c r="AN65" s="14"/>
      <c r="AO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",W65,CHAR(10),Parts!AR65,CHAR(10),"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Tank",IF(Z65="NA/Balloon","    KiwiFuelSwitchIgnore = true",IF(Z65="standardLiquidFuel",_xlfn.CONCAT("    fuelTankUpgradeType = ",Z65,CHAR(10),"    fuelTankSizeUpgrade = ",AA65),_xlfn.CONCAT("    fuelTankUpgradeType = ",Z65))),IF(P65="RCS","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5" s="16" t="str">
        <f>IF(P65="Engine",VLOOKUP(W65,EngineUpgrades!$A$2:$C$19,2,FALSE),"")</f>
        <v/>
      </c>
      <c r="AQ65" s="16" t="str">
        <f>IF(P65="Engine",VLOOKUP(W65,EngineUpgrades!$A$2:$C$19,3,FALSE),"")</f>
        <v/>
      </c>
      <c r="AR65" s="15" t="str">
        <f>_xlfn.XLOOKUP(AP65,EngineUpgrades!$D$1:$J$1,EngineUpgrades!$D$17:$J$17,"",0,1)</f>
        <v/>
      </c>
      <c r="AS65" s="17">
        <v>2</v>
      </c>
      <c r="AT65" s="16" t="str">
        <f>IF(P65="Engine",_xlfn.XLOOKUP(_xlfn.CONCAT(N65,O65+AS65),TechTree!$C$2:$C$501,TechTree!$D$2:$D$501,"Not Valid Combination",0,1),"")</f>
        <v/>
      </c>
    </row>
    <row r="66" spans="1:46" ht="84.5" x14ac:dyDescent="0.35">
      <c r="A66" t="s">
        <v>594</v>
      </c>
      <c r="B66" t="s">
        <v>1240</v>
      </c>
      <c r="C66" t="s">
        <v>727</v>
      </c>
      <c r="D66" t="s">
        <v>728</v>
      </c>
      <c r="E66" t="s">
        <v>597</v>
      </c>
      <c r="F66" t="s">
        <v>373</v>
      </c>
      <c r="G66">
        <v>1400</v>
      </c>
      <c r="H66">
        <v>280</v>
      </c>
      <c r="I66">
        <v>0.05</v>
      </c>
      <c r="J66" t="s">
        <v>22</v>
      </c>
      <c r="L66" s="12" t="str">
        <f>_xlfn.CONCAT(IF($Q66&lt;&gt;"",_xlfn.CONCAT(" #LOC_KTT_",A66,"_",C66,"_Title = ",$Q66,CHAR(10),"@PART[",C66,"]:NEEDS[!002_CommunityPartsTitles]:AFTER[",A66,"] // ",IF(Q66="",D66,_xlfn.CONCAT(Q66," (",D66,")")),CHAR(10),"{",CHAR(10),"    @",$Q$1," = #LOC_KTT_",A66,"_",C66,"_Title // ",$Q66,CHAR(10),"}",CHAR(10)),""),"@PART[",C66,"]:AFTER[",A66,"] // ",IF(Q66="",D66,_xlfn.CONCAT(Q66," (",D66,")")),CHAR(10),"{",CHAR(10),"    techBranch = ",VLOOKUP(N66,TechTree!$G$2:$H$43,2,FALSE),CHAR(10),"    techTier = ",O66,CHAR(10),"    @TechRequired = ",M66,IF($R66&lt;&gt;"",_xlfn.CONCAT(CHAR(10),"    @",$R$1," = ",$R66),""),IF($S66&lt;&gt;"",_xlfn.CONCAT(CHAR(10),"    @",$S$1," = ",$S66),""),IF($T66&lt;&gt;"",_xlfn.CONCAT(CHAR(10),"    @",$T$1," = ",$T66),""),IF(AND(Z66="NA/Balloon",P66&lt;&gt;"Fuel Tank")=TRUE,_xlfn.CONCAT(CHAR(10),"    KiwiFuelSwitchIgnore = true"),""),IF($U66&lt;&gt;"",_xlfn.CONCAT(CHAR(10),U66),""),IF($AO66&lt;&gt;"",IF(P66="RTG","",_xlfn.CONCAT(CHAR(10),$AO66)),""),IF(AM66&lt;&gt;"",_xlfn.CONCAT(CHAR(10),AM66),""),CHAR(10),"}",IF(AB66="Yes",_xlfn.CONCAT(CHAR(10),"@PART[",C66,"]:NEEDS[KiwiDeprecate]:AFTER[",A66,"]",CHAR(10),"{",CHAR(10),"    kiwiDeprecate = true",CHAR(10),"}"),""),IF(P66="RTG",AO66,""))</f>
        <v>@PART[octans_docking_port_s0p5_1_female]:AFTER[Tantares] // Octans Size 0.5 Docking Port A (Female)
{
    techBranch = decouplers
    techTier = 5
    @TechRequired = advancedDecoupling
    structuralUpgradeType = 5_6
}</v>
      </c>
      <c r="M66" s="9" t="str">
        <f>_xlfn.XLOOKUP(_xlfn.CONCAT(N66,O66),TechTree!$C$2:$C$501,TechTree!$D$2:$D$501,"Not Valid Combination",0,1)</f>
        <v>advancedDecoupling</v>
      </c>
      <c r="N66" s="8" t="s">
        <v>212</v>
      </c>
      <c r="O66" s="8">
        <v>5</v>
      </c>
      <c r="P66" s="8" t="s">
        <v>6</v>
      </c>
      <c r="V66" s="10" t="s">
        <v>243</v>
      </c>
      <c r="W66" s="10" t="s">
        <v>254</v>
      </c>
      <c r="Z66" s="10" t="s">
        <v>294</v>
      </c>
      <c r="AA66" s="10" t="s">
        <v>303</v>
      </c>
      <c r="AB66" s="10" t="s">
        <v>329</v>
      </c>
      <c r="AD66" s="12" t="str">
        <f t="shared" si="1"/>
        <v/>
      </c>
      <c r="AE66" s="14"/>
      <c r="AF66" s="18" t="s">
        <v>329</v>
      </c>
      <c r="AG66" s="18"/>
      <c r="AH66" s="18"/>
      <c r="AI66" s="18"/>
      <c r="AJ66" s="18"/>
      <c r="AK66" s="18"/>
      <c r="AL66" s="18"/>
      <c r="AM66" s="19" t="str">
        <f t="shared" si="3"/>
        <v/>
      </c>
      <c r="AN66" s="14"/>
      <c r="AO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",W66,CHAR(10),Parts!AR66,CHAR(10),"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Tank",IF(Z66="NA/Balloon","    KiwiFuelSwitchIgnore = true",IF(Z66="standardLiquidFuel",_xlfn.CONCAT("    fuelTankUpgradeType = ",Z66,CHAR(10),"    fuelTankSizeUpgrade = ",AA66),_xlfn.CONCAT("    fuelTankUpgradeType = ",Z66))),IF(P66="RCS","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6" s="16" t="str">
        <f>IF(P66="Engine",VLOOKUP(W66,EngineUpgrades!$A$2:$C$19,2,FALSE),"")</f>
        <v/>
      </c>
      <c r="AQ66" s="16" t="str">
        <f>IF(P66="Engine",VLOOKUP(W66,EngineUpgrades!$A$2:$C$19,3,FALSE),"")</f>
        <v/>
      </c>
      <c r="AR66" s="15" t="str">
        <f>_xlfn.XLOOKUP(AP66,EngineUpgrades!$D$1:$J$1,EngineUpgrades!$D$17:$J$17,"",0,1)</f>
        <v/>
      </c>
      <c r="AS66" s="17">
        <v>2</v>
      </c>
      <c r="AT66" s="16" t="str">
        <f>IF(P66="Engine",_xlfn.XLOOKUP(_xlfn.CONCAT(N66,O66+AS66),TechTree!$C$2:$C$501,TechTree!$D$2:$D$501,"Not Valid Combination",0,1),"")</f>
        <v/>
      </c>
    </row>
    <row r="67" spans="1:46" ht="84.5" x14ac:dyDescent="0.35">
      <c r="A67" t="s">
        <v>594</v>
      </c>
      <c r="B67" t="s">
        <v>1241</v>
      </c>
      <c r="C67" t="s">
        <v>729</v>
      </c>
      <c r="D67" t="s">
        <v>730</v>
      </c>
      <c r="E67" t="s">
        <v>597</v>
      </c>
      <c r="F67" t="s">
        <v>373</v>
      </c>
      <c r="G67">
        <v>1400</v>
      </c>
      <c r="H67">
        <v>280</v>
      </c>
      <c r="I67">
        <v>0.05</v>
      </c>
      <c r="J67" t="s">
        <v>22</v>
      </c>
      <c r="L67" s="12" t="str">
        <f>_xlfn.CONCAT(IF($Q67&lt;&gt;"",_xlfn.CONCAT(" #LOC_KTT_",A67,"_",C67,"_Title = ",$Q67,CHAR(10),"@PART[",C67,"]:NEEDS[!002_CommunityPartsTitles]:AFTER[",A67,"] // ",IF(Q67="",D67,_xlfn.CONCAT(Q67," (",D67,")")),CHAR(10),"{",CHAR(10),"    @",$Q$1," = #LOC_KTT_",A67,"_",C67,"_Title // ",$Q67,CHAR(10),"}",CHAR(10)),""),"@PART[",C67,"]:AFTER[",A67,"] // ",IF(Q67="",D67,_xlfn.CONCAT(Q67," (",D67,")")),CHAR(10),"{",CHAR(10),"    techBranch = ",VLOOKUP(N67,TechTree!$G$2:$H$43,2,FALSE),CHAR(10),"    techTier = ",O67,CHAR(10),"    @TechRequired = ",M67,IF($R67&lt;&gt;"",_xlfn.CONCAT(CHAR(10),"    @",$R$1," = ",$R67),""),IF($S67&lt;&gt;"",_xlfn.CONCAT(CHAR(10),"    @",$S$1," = ",$S67),""),IF($T67&lt;&gt;"",_xlfn.CONCAT(CHAR(10),"    @",$T$1," = ",$T67),""),IF(AND(Z67="NA/Balloon",P67&lt;&gt;"Fuel Tank")=TRUE,_xlfn.CONCAT(CHAR(10),"    KiwiFuelSwitchIgnore = true"),""),IF($U67&lt;&gt;"",_xlfn.CONCAT(CHAR(10),U67),""),IF($AO67&lt;&gt;"",IF(P67="RTG","",_xlfn.CONCAT(CHAR(10),$AO67)),""),IF(AM67&lt;&gt;"",_xlfn.CONCAT(CHAR(10),AM67),""),CHAR(10),"}",IF(AB67="Yes",_xlfn.CONCAT(CHAR(10),"@PART[",C67,"]:NEEDS[KiwiDeprecate]:AFTER[",A67,"]",CHAR(10),"{",CHAR(10),"    kiwiDeprecate = true",CHAR(10),"}"),""),IF(P67="RTG",AO67,""))</f>
        <v>@PART[octans_docking_port_s0p5_1_male]:AFTER[Tantares] // Octans Size 0.5 Docking Port A (Male)
{
    techBranch = decouplers
    techTier = 5
    @TechRequired = advancedDecoupling
    structuralUpgradeType = 5_6
}</v>
      </c>
      <c r="M67" s="9" t="str">
        <f>_xlfn.XLOOKUP(_xlfn.CONCAT(N67,O67),TechTree!$C$2:$C$501,TechTree!$D$2:$D$501,"Not Valid Combination",0,1)</f>
        <v>advancedDecoupling</v>
      </c>
      <c r="N67" s="8" t="s">
        <v>212</v>
      </c>
      <c r="O67" s="8">
        <v>5</v>
      </c>
      <c r="P67" s="8" t="s">
        <v>6</v>
      </c>
      <c r="V67" s="10" t="s">
        <v>243</v>
      </c>
      <c r="W67" s="10" t="s">
        <v>259</v>
      </c>
      <c r="Z67" s="10" t="s">
        <v>294</v>
      </c>
      <c r="AA67" s="10" t="s">
        <v>303</v>
      </c>
      <c r="AB67" s="10" t="s">
        <v>329</v>
      </c>
      <c r="AD67" s="12" t="str">
        <f t="shared" ref="AD67:AD130" si="4">IF(P67="Engine",_xlfn.CONCAT("PARTUPGRADE:NEEDS[",A67,"]",CHAR(10),"{",CHAR(10),"    name = ",X67,CHAR(10),"    type = engine",CHAR(10),"    partIcon = ",C67,CHAR(10),"    techRequired = ",AT67,CHAR(10),"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so'.",CHAR(10),"}",CHAR(10),"@PARTUPGRADE[",X67,"]:NEEDS[",A67,"]:FOR[zKiwiTechTree]",CHAR(10),"{",CHAR(10),"    @entryCost = #$@PART[",C67,"]/entryCost$",CHAR(10),"    @entryCost *= #$@KIWI_ENGINE_MULTIPLIERS/",AQ67,"/UPGRADE_ENTRYCOST_MULTIPLIER$",CHAR(10),"    @title ^= #:INSERTPARTTITLE:$@PART[",C67,"]/title$:",CHAR(10),"    @description ^= #:INSERTPART:$@PART[",C67,"]/engineName$:",CHAR(10),"}",CHAR(10),"@PART[",C67,"]:NEEDS[",A67,"]:HAS[~engineUpgrade[off]]:AFTER[zzKiwiTechTree]",CHAR(10),"{",CHAR(10),"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#:INSERTPARTUPGRADE:$@PARTUPGRADE[",X67,"]/techRequired$:",CHAR(10),"}"),IF(OR(P67="System",P67="System and Space Capability")=TRUE,_xlfn.CONCAT("// Choose the one with the part that you want to represent the system",CHAR(10),"#LOC_KTT_",A67,"_",X67,"_SYSTEM_UPGRADE_TITLE = ",Y67,CHAR(10),"PARTUPGRADE:NEEDS[",A67,"]",CHAR(10),"{",CHAR(10),"    name = ",X67,"Upgrade",CHAR(10),"    type = system",CHAR(10),"    systemUpgradeName = #LOC_KTT_",A67,"_",X67,"_SYSTEM_UPGRADE_TITLE // ",Y67,CHAR(10),"    partIcon = ",C67,CHAR(10),"    techRequired = INSERT HERE",AT67,CHAR(10),"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INSERTSYSTEM!",CHAR(10),"}",CHAR(10),"@PARTUPGRADE[",X67,"Upgrade]:FOR[KiwiTechTree]",CHAR(10),"{",CHAR(10),"    @title ^= #:INSERTPARTTITLE:$systemUpgradeName$:",CHAR(10),"    @description ^= #:INSERTSYSTEM:$systemUpgradeName$:",CHAR(10),"}",CHAR(10),"@PART[*]:HAS[#spacePlaneSystemUpgradeType[",X67,"],~systemUpgrade[off]]:FOR[zzzKiwiTechTree]",CHAR(10),"{",CHAR(10),"    %systemUpgradeName = #LOC_KTT_",A67,"_",X67,"_SYSTEM_UPGRADE_TITLE // ",Y67,CHAR(10),"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#:INSERTSYSTEMUPGRADENODE:$@PARTUPGRADE[",X67,"Upgrade]/techRequired$!",CHAR(10),"}"),""))</f>
        <v/>
      </c>
      <c r="AE67" s="14"/>
      <c r="AF67" s="18" t="s">
        <v>329</v>
      </c>
      <c r="AG67" s="18"/>
      <c r="AH67" s="18"/>
      <c r="AI67" s="18"/>
      <c r="AJ67" s="18"/>
      <c r="AK67" s="18"/>
      <c r="AL67" s="18"/>
      <c r="AM67" s="19" t="str">
        <f t="shared" si="3"/>
        <v/>
      </c>
      <c r="AN67" s="14"/>
      <c r="AO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",W67,CHAR(10),Parts!AR67,CHAR(10),"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Tank",IF(Z67="NA/Balloon","    KiwiFuelSwitchIgnore = true",IF(Z67="standardLiquidFuel",_xlfn.CONCAT("    fuelTankUpgradeType = ",Z67,CHAR(10),"    fuelTankSizeUpgrade = ",AA67),_xlfn.CONCAT("    fuelTankUpgradeType = ",Z67))),IF(P67="RCS","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7" s="16" t="str">
        <f>IF(P67="Engine",VLOOKUP(W67,EngineUpgrades!$A$2:$C$19,2,FALSE),"")</f>
        <v/>
      </c>
      <c r="AQ67" s="16" t="str">
        <f>IF(P67="Engine",VLOOKUP(W67,EngineUpgrades!$A$2:$C$19,3,FALSE),"")</f>
        <v/>
      </c>
      <c r="AR67" s="15" t="str">
        <f>_xlfn.XLOOKUP(AP67,EngineUpgrades!$D$1:$J$1,EngineUpgrades!$D$17:$J$17,"",0,1)</f>
        <v/>
      </c>
      <c r="AS67" s="17">
        <v>2</v>
      </c>
      <c r="AT67" s="16" t="str">
        <f>IF(P67="Engine",_xlfn.XLOOKUP(_xlfn.CONCAT(N67,O67+AS67),TechTree!$C$2:$C$501,TechTree!$D$2:$D$501,"Not Valid Combination",0,1),"")</f>
        <v/>
      </c>
    </row>
    <row r="68" spans="1:46" ht="84.5" x14ac:dyDescent="0.35">
      <c r="A68" t="s">
        <v>594</v>
      </c>
      <c r="B68" t="s">
        <v>1242</v>
      </c>
      <c r="C68" t="s">
        <v>731</v>
      </c>
      <c r="D68" t="s">
        <v>732</v>
      </c>
      <c r="E68" t="s">
        <v>597</v>
      </c>
      <c r="F68" t="s">
        <v>373</v>
      </c>
      <c r="G68">
        <v>1400</v>
      </c>
      <c r="H68">
        <v>280</v>
      </c>
      <c r="I68">
        <v>0.05</v>
      </c>
      <c r="J68" t="s">
        <v>22</v>
      </c>
      <c r="L68" s="12" t="str">
        <f>_xlfn.CONCAT(IF($Q68&lt;&gt;"",_xlfn.CONCAT(" #LOC_KTT_",A68,"_",C68,"_Title = ",$Q68,CHAR(10),"@PART[",C68,"]:NEEDS[!002_CommunityPartsTitles]:AFTER[",A68,"] // ",IF(Q68="",D68,_xlfn.CONCAT(Q68," (",D68,")")),CHAR(10),"{",CHAR(10),"    @",$Q$1," = #LOC_KTT_",A68,"_",C68,"_Title // ",$Q68,CHAR(10),"}",CHAR(10)),""),"@PART[",C68,"]:AFTER[",A68,"] // ",IF(Q68="",D68,_xlfn.CONCAT(Q68," (",D68,")")),CHAR(10),"{",CHAR(10),"    techBranch = ",VLOOKUP(N68,TechTree!$G$2:$H$43,2,FALSE),CHAR(10),"    techTier = ",O68,CHAR(10),"    @TechRequired = ",M68,IF($R68&lt;&gt;"",_xlfn.CONCAT(CHAR(10),"    @",$R$1," = ",$R68),""),IF($S68&lt;&gt;"",_xlfn.CONCAT(CHAR(10),"    @",$S$1," = ",$S68),""),IF($T68&lt;&gt;"",_xlfn.CONCAT(CHAR(10),"    @",$T$1," = ",$T68),""),IF(AND(Z68="NA/Balloon",P68&lt;&gt;"Fuel Tank")=TRUE,_xlfn.CONCAT(CHAR(10),"    KiwiFuelSwitchIgnore = true"),""),IF($U68&lt;&gt;"",_xlfn.CONCAT(CHAR(10),U68),""),IF($AO68&lt;&gt;"",IF(P68="RTG","",_xlfn.CONCAT(CHAR(10),$AO68)),""),IF(AM68&lt;&gt;"",_xlfn.CONCAT(CHAR(10),AM68),""),CHAR(10),"}",IF(AB68="Yes",_xlfn.CONCAT(CHAR(10),"@PART[",C68,"]:NEEDS[KiwiDeprecate]:AFTER[",A68,"]",CHAR(10),"{",CHAR(10),"    kiwiDeprecate = true",CHAR(10),"}"),""),IF(P68="RTG",AO68,""))</f>
        <v>@PART[octans_docking_port_s0p5_2_female]:AFTER[Tantares] // Octans Size 0.5 Docking Port B (Female)
{
    techBranch = decouplers
    techTier = 5
    @TechRequired = advancedDecoupling
    structuralUpgradeType = 5_6
}</v>
      </c>
      <c r="M68" s="9" t="str">
        <f>_xlfn.XLOOKUP(_xlfn.CONCAT(N68,O68),TechTree!$C$2:$C$501,TechTree!$D$2:$D$501,"Not Valid Combination",0,1)</f>
        <v>advancedDecoupling</v>
      </c>
      <c r="N68" s="8" t="s">
        <v>212</v>
      </c>
      <c r="O68" s="8">
        <v>5</v>
      </c>
      <c r="P68" s="8" t="s">
        <v>6</v>
      </c>
      <c r="V68" s="10" t="s">
        <v>243</v>
      </c>
      <c r="W68" s="10" t="s">
        <v>254</v>
      </c>
      <c r="Z68" s="10" t="s">
        <v>294</v>
      </c>
      <c r="AA68" s="10" t="s">
        <v>303</v>
      </c>
      <c r="AB68" s="10" t="s">
        <v>329</v>
      </c>
      <c r="AD68" s="12" t="str">
        <f t="shared" si="4"/>
        <v/>
      </c>
      <c r="AE68" s="14"/>
      <c r="AF68" s="18" t="s">
        <v>329</v>
      </c>
      <c r="AG68" s="18"/>
      <c r="AH68" s="18"/>
      <c r="AI68" s="18"/>
      <c r="AJ68" s="18"/>
      <c r="AK68" s="18"/>
      <c r="AL68" s="18"/>
      <c r="AM68" s="19" t="str">
        <f t="shared" si="3"/>
        <v/>
      </c>
      <c r="AN68" s="14"/>
      <c r="AO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",W68,CHAR(10),Parts!AR68,CHAR(10),"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Tank",IF(Z68="NA/Balloon","    KiwiFuelSwitchIgnore = true",IF(Z68="standardLiquidFuel",_xlfn.CONCAT("    fuelTankUpgradeType = ",Z68,CHAR(10),"    fuelTankSizeUpgrade = ",AA68),_xlfn.CONCAT("    fuelTankUpgradeType = ",Z68))),IF(P68="RCS","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8" s="16" t="str">
        <f>IF(P68="Engine",VLOOKUP(W68,EngineUpgrades!$A$2:$C$19,2,FALSE),"")</f>
        <v/>
      </c>
      <c r="AQ68" s="16" t="str">
        <f>IF(P68="Engine",VLOOKUP(W68,EngineUpgrades!$A$2:$C$19,3,FALSE),"")</f>
        <v/>
      </c>
      <c r="AR68" s="15" t="str">
        <f>_xlfn.XLOOKUP(AP68,EngineUpgrades!$D$1:$J$1,EngineUpgrades!$D$17:$J$17,"",0,1)</f>
        <v/>
      </c>
      <c r="AS68" s="17">
        <v>2</v>
      </c>
      <c r="AT68" s="16" t="str">
        <f>IF(P68="Engine",_xlfn.XLOOKUP(_xlfn.CONCAT(N68,O68+AS68),TechTree!$C$2:$C$501,TechTree!$D$2:$D$501,"Not Valid Combination",0,1),"")</f>
        <v/>
      </c>
    </row>
    <row r="69" spans="1:46" ht="84.5" x14ac:dyDescent="0.35">
      <c r="A69" t="s">
        <v>594</v>
      </c>
      <c r="B69" t="s">
        <v>1243</v>
      </c>
      <c r="C69" t="s">
        <v>733</v>
      </c>
      <c r="D69" t="s">
        <v>734</v>
      </c>
      <c r="E69" t="s">
        <v>597</v>
      </c>
      <c r="F69" t="s">
        <v>373</v>
      </c>
      <c r="G69">
        <v>1400</v>
      </c>
      <c r="H69">
        <v>280</v>
      </c>
      <c r="I69">
        <v>0.05</v>
      </c>
      <c r="J69" t="s">
        <v>22</v>
      </c>
      <c r="L69" s="12" t="str">
        <f>_xlfn.CONCAT(IF($Q69&lt;&gt;"",_xlfn.CONCAT(" #LOC_KTT_",A69,"_",C69,"_Title = ",$Q69,CHAR(10),"@PART[",C69,"]:NEEDS[!002_CommunityPartsTitles]:AFTER[",A69,"] // ",IF(Q69="",D69,_xlfn.CONCAT(Q69," (",D69,")")),CHAR(10),"{",CHAR(10),"    @",$Q$1," = #LOC_KTT_",A69,"_",C69,"_Title // ",$Q69,CHAR(10),"}",CHAR(10)),""),"@PART[",C69,"]:AFTER[",A69,"] // ",IF(Q69="",D69,_xlfn.CONCAT(Q69," (",D69,")")),CHAR(10),"{",CHAR(10),"    techBranch = ",VLOOKUP(N69,TechTree!$G$2:$H$43,2,FALSE),CHAR(10),"    techTier = ",O69,CHAR(10),"    @TechRequired = ",M69,IF($R69&lt;&gt;"",_xlfn.CONCAT(CHAR(10),"    @",$R$1," = ",$R69),""),IF($S69&lt;&gt;"",_xlfn.CONCAT(CHAR(10),"    @",$S$1," = ",$S69),""),IF($T69&lt;&gt;"",_xlfn.CONCAT(CHAR(10),"    @",$T$1," = ",$T69),""),IF(AND(Z69="NA/Balloon",P69&lt;&gt;"Fuel Tank")=TRUE,_xlfn.CONCAT(CHAR(10),"    KiwiFuelSwitchIgnore = true"),""),IF($U69&lt;&gt;"",_xlfn.CONCAT(CHAR(10),U69),""),IF($AO69&lt;&gt;"",IF(P69="RTG","",_xlfn.CONCAT(CHAR(10),$AO69)),""),IF(AM69&lt;&gt;"",_xlfn.CONCAT(CHAR(10),AM69),""),CHAR(10),"}",IF(AB69="Yes",_xlfn.CONCAT(CHAR(10),"@PART[",C69,"]:NEEDS[KiwiDeprecate]:AFTER[",A69,"]",CHAR(10),"{",CHAR(10),"    kiwiDeprecate = true",CHAR(10),"}"),""),IF(P69="RTG",AO69,""))</f>
        <v>@PART[octans_docking_port_s0p5_2_male]:AFTER[Tantares] // Octans Size 0.5 Docking Port B (Male)
{
    techBranch = decouplers
    techTier = 5
    @TechRequired = advancedDecoupling
    structuralUpgradeType = 5_6
}</v>
      </c>
      <c r="M69" s="9" t="str">
        <f>_xlfn.XLOOKUP(_xlfn.CONCAT(N69,O69),TechTree!$C$2:$C$501,TechTree!$D$2:$D$501,"Not Valid Combination",0,1)</f>
        <v>advancedDecoupling</v>
      </c>
      <c r="N69" s="8" t="s">
        <v>212</v>
      </c>
      <c r="O69" s="8">
        <v>5</v>
      </c>
      <c r="P69" s="8" t="s">
        <v>6</v>
      </c>
      <c r="V69" s="10" t="s">
        <v>243</v>
      </c>
      <c r="W69" s="10" t="s">
        <v>259</v>
      </c>
      <c r="Z69" s="10" t="s">
        <v>294</v>
      </c>
      <c r="AA69" s="10" t="s">
        <v>303</v>
      </c>
      <c r="AB69" s="10" t="s">
        <v>329</v>
      </c>
      <c r="AD69" s="12" t="str">
        <f t="shared" si="4"/>
        <v/>
      </c>
      <c r="AE69" s="14"/>
      <c r="AF69" s="18" t="s">
        <v>329</v>
      </c>
      <c r="AG69" s="18"/>
      <c r="AH69" s="18"/>
      <c r="AI69" s="18"/>
      <c r="AJ69" s="18"/>
      <c r="AK69" s="18"/>
      <c r="AL69" s="18"/>
      <c r="AM69" s="19" t="str">
        <f t="shared" ref="AM69:AM132" si="5">IF(AF69="Yes",_xlfn.CONCAT("    @MODULE[ModuleEngines*]",CHAR(10),"    {",IF(AG69&lt;&gt;"",_xlfn.CONCAT(CHAR(10),"        @maxThrust = ",AG69),""),IF(AH69&lt;&gt;"",_xlfn.CONCAT(CHAR(10),"        !atmosphereCurve {}",CHAR(10),"        atmosphereCurve",CHAR(10),"        {",IF(AH69&lt;&gt;"",_xlfn.CONCAT(CHAR(10),"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",AL69),""),CHAR(10),"        }"),""),CHAR(10),"    }"),"")</f>
        <v/>
      </c>
      <c r="AN69" s="14"/>
      <c r="AO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",W69,CHAR(10),Parts!AR69,CHAR(10),"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Tank",IF(Z69="NA/Balloon","    KiwiFuelSwitchIgnore = true",IF(Z69="standardLiquidFuel",_xlfn.CONCAT("    fuelTankUpgradeType = ",Z69,CHAR(10),"    fuelTankSizeUpgrade = ",AA69),_xlfn.CONCAT("    fuelTankUpgradeType = ",Z69))),IF(P69="RCS","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9" s="16" t="str">
        <f>IF(P69="Engine",VLOOKUP(W69,EngineUpgrades!$A$2:$C$19,2,FALSE),"")</f>
        <v/>
      </c>
      <c r="AQ69" s="16" t="str">
        <f>IF(P69="Engine",VLOOKUP(W69,EngineUpgrades!$A$2:$C$19,3,FALSE),"")</f>
        <v/>
      </c>
      <c r="AR69" s="15" t="str">
        <f>_xlfn.XLOOKUP(AP69,EngineUpgrades!$D$1:$J$1,EngineUpgrades!$D$17:$J$17,"",0,1)</f>
        <v/>
      </c>
      <c r="AS69" s="17">
        <v>2</v>
      </c>
      <c r="AT69" s="16" t="str">
        <f>IF(P69="Engine",_xlfn.XLOOKUP(_xlfn.CONCAT(N69,O69+AS69),TechTree!$C$2:$C$501,TechTree!$D$2:$D$501,"Not Valid Combination",0,1),"")</f>
        <v/>
      </c>
    </row>
    <row r="70" spans="1:46" ht="409.5" customHeight="1" x14ac:dyDescent="0.35">
      <c r="A70" t="s">
        <v>594</v>
      </c>
      <c r="B70" t="s">
        <v>1244</v>
      </c>
      <c r="C70" t="s">
        <v>735</v>
      </c>
      <c r="D70" t="s">
        <v>736</v>
      </c>
      <c r="E70" t="s">
        <v>597</v>
      </c>
      <c r="F70" t="s">
        <v>372</v>
      </c>
      <c r="G70">
        <v>1200</v>
      </c>
      <c r="H70">
        <v>240</v>
      </c>
      <c r="I70">
        <v>0.6</v>
      </c>
      <c r="J70" t="s">
        <v>15</v>
      </c>
      <c r="L70" s="12" t="str">
        <f>_xlfn.CONCAT(IF($Q70&lt;&gt;"",_xlfn.CONCAT(" #LOC_KTT_",A70,"_",C70,"_Title = ",$Q70,CHAR(10),"@PART[",C70,"]:NEEDS[!002_CommunityPartsTitles]:AFTER[",A70,"] // ",IF(Q70="",D70,_xlfn.CONCAT(Q70," (",D70,")")),CHAR(10),"{",CHAR(10),"    @",$Q$1," = #LOC_KTT_",A70,"_",C70,"_Title // ",$Q70,CHAR(10),"}",CHAR(10)),""),"@PART[",C70,"]:AFTER[",A70,"] // ",IF(Q70="",D70,_xlfn.CONCAT(Q70," (",D70,")")),CHAR(10),"{",CHAR(10),"    techBranch = ",VLOOKUP(N70,TechTree!$G$2:$H$43,2,FALSE),CHAR(10),"    techTier = ",O70,CHAR(10),"    @TechRequired = ",M70,IF($R70&lt;&gt;"",_xlfn.CONCAT(CHAR(10),"    @",$R$1," = ",$R70),""),IF($S70&lt;&gt;"",_xlfn.CONCAT(CHAR(10),"    @",$S$1," = ",$S70),""),IF($T70&lt;&gt;"",_xlfn.CONCAT(CHAR(10),"    @",$T$1," = ",$T70),""),IF(AND(Z70="NA/Balloon",P70&lt;&gt;"Fuel Tank")=TRUE,_xlfn.CONCAT(CHAR(10),"    KiwiFuelSwitchIgnore = true"),""),IF($U70&lt;&gt;"",_xlfn.CONCAT(CHAR(10),U70),""),IF($AO70&lt;&gt;"",IF(P70="RTG","",_xlfn.CONCAT(CHAR(10),$AO70)),""),IF(AM70&lt;&gt;"",_xlfn.CONCAT(CHAR(10),AM70),""),CHAR(10),"}",IF(AB70="Yes",_xlfn.CONCAT(CHAR(10),"@PART[",C70,"]:NEEDS[KiwiDeprecate]:AFTER[",A70,"]",CHAR(10),"{",CHAR(10),"    kiwiDeprecate = true",CHAR(10),"}"),""),IF(P70="RTG",AO70,""))</f>
        <v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_xlfn.XLOOKUP(_xlfn.CONCAT(N70,O70),TechTree!$C$2:$C$501,TechTree!$D$2:$D$501,"Not Valid Combination",0,1)</f>
        <v>precisionPropulsion</v>
      </c>
      <c r="N70" s="8" t="s">
        <v>215</v>
      </c>
      <c r="O70" s="8">
        <v>5</v>
      </c>
      <c r="P70" s="8" t="s">
        <v>10</v>
      </c>
      <c r="Q70" s="10" t="s">
        <v>1477</v>
      </c>
      <c r="R70" s="10">
        <v>18000</v>
      </c>
      <c r="S70" s="10">
        <v>2400</v>
      </c>
      <c r="V70" s="10" t="s">
        <v>243</v>
      </c>
      <c r="W70" s="10" t="s">
        <v>246</v>
      </c>
      <c r="X70" s="10" t="s">
        <v>1472</v>
      </c>
      <c r="Z70" s="10" t="s">
        <v>294</v>
      </c>
      <c r="AA70" s="10" t="s">
        <v>303</v>
      </c>
      <c r="AB70" s="10" t="s">
        <v>329</v>
      </c>
      <c r="AD70" s="12" t="str">
        <f t="shared" si="4"/>
        <v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v>
      </c>
      <c r="AE70" s="14"/>
      <c r="AF70" s="18" t="s">
        <v>378</v>
      </c>
      <c r="AG70" s="18">
        <v>90</v>
      </c>
      <c r="AH70" s="18" t="s">
        <v>1467</v>
      </c>
      <c r="AI70" s="18" t="s">
        <v>1468</v>
      </c>
      <c r="AJ70" s="18" t="s">
        <v>1469</v>
      </c>
      <c r="AK70" s="18" t="s">
        <v>1470</v>
      </c>
      <c r="AL70" s="18" t="s">
        <v>1471</v>
      </c>
      <c r="AM70" s="19" t="str">
        <f t="shared" si="5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N70" s="14"/>
      <c r="AO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",W70,CHAR(10),Parts!AR70,CHAR(10),"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Tank",IF(Z70="NA/Balloon","    KiwiFuelSwitchIgnore = true",IF(Z70="standardLiquidFuel",_xlfn.CONCAT("    fuelTankUpgradeType = ",Z70,CHAR(10),"    fuelTankSizeUpgrade = ",AA70),_xlfn.CONCAT("    fuelTankUpgradeType = ",Z70))),IF(P70="RCS","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P70" s="16" t="str">
        <f>IF(P70="Engine",VLOOKUP(W70,EngineUpgrades!$A$2:$C$19,2,FALSE),"")</f>
        <v>singleFuel</v>
      </c>
      <c r="AQ70" s="16" t="str">
        <f>IF(P70="Engine",VLOOKUP(W70,EngineUpgrades!$A$2:$C$19,3,FALSE),"")</f>
        <v>KEROLOX</v>
      </c>
      <c r="AR70" s="15" t="str">
        <f>_xlfn.XLOOKUP(AP70,EngineUpgrades!$D$1:$J$1,EngineUpgrades!$D$17:$J$17,"",0,1)</f>
        <v xml:space="preserve">    engineNumber = 
    engineNumberUpgrade = 
    engineName = 
    engineNameUpgrade = 
</v>
      </c>
      <c r="AS70" s="17">
        <v>1</v>
      </c>
      <c r="AT70" s="16" t="str">
        <f>IF(P70="Engine",_xlfn.XLOOKUP(_xlfn.CONCAT(N70,O70+AS70),TechTree!$C$2:$C$501,TechTree!$D$2:$D$501,"Not Valid Combination",0,1),"")</f>
        <v>experimentalPropulsion</v>
      </c>
    </row>
    <row r="71" spans="1:46" ht="300.5" x14ac:dyDescent="0.35">
      <c r="A71" t="s">
        <v>594</v>
      </c>
      <c r="B71" t="s">
        <v>1245</v>
      </c>
      <c r="C71" t="s">
        <v>737</v>
      </c>
      <c r="D71" t="s">
        <v>738</v>
      </c>
      <c r="E71" t="s">
        <v>597</v>
      </c>
      <c r="F71" t="s">
        <v>10</v>
      </c>
      <c r="G71">
        <v>20000</v>
      </c>
      <c r="H71">
        <v>6000</v>
      </c>
      <c r="I71">
        <v>0.25</v>
      </c>
      <c r="J71" t="s">
        <v>124</v>
      </c>
      <c r="L71" s="12" t="str">
        <f>_xlfn.CONCAT(IF($Q71&lt;&gt;"",_xlfn.CONCAT(" #LOC_KTT_",A71,"_",C71,"_Title = ",$Q71,CHAR(10),"@PART[",C71,"]:NEEDS[!002_CommunityPartsTitles]:AFTER[",A71,"] // ",IF(Q71="",D71,_xlfn.CONCAT(Q71," (",D71,")")),CHAR(10),"{",CHAR(10),"    @",$Q$1," = #LOC_KTT_",A71,"_",C71,"_Title // ",$Q71,CHAR(10),"}",CHAR(10)),""),"@PART[",C71,"]:AFTER[",A71,"] // ",IF(Q71="",D71,_xlfn.CONCAT(Q71," (",D71,")")),CHAR(10),"{",CHAR(10),"    techBranch = ",VLOOKUP(N71,TechTree!$G$2:$H$43,2,FALSE),CHAR(10),"    techTier = ",O71,CHAR(10),"    @TechRequired = ",M71,IF($R71&lt;&gt;"",_xlfn.CONCAT(CHAR(10),"    @",$R$1," = ",$R71),""),IF($S71&lt;&gt;"",_xlfn.CONCAT(CHAR(10),"    @",$S$1," = ",$S71),""),IF($T71&lt;&gt;"",_xlfn.CONCAT(CHAR(10),"    @",$T$1," = ",$T71),""),IF(AND(Z71="NA/Balloon",P71&lt;&gt;"Fuel Tank")=TRUE,_xlfn.CONCAT(CHAR(10),"    KiwiFuelSwitchIgnore = true"),""),IF($U71&lt;&gt;"",_xlfn.CONCAT(CHAR(10),U71),""),IF($AO71&lt;&gt;"",IF(P71="RTG","",_xlfn.CONCAT(CHAR(10),$AO71)),""),IF(AM71&lt;&gt;"",_xlfn.CONCAT(CHAR(10),AM71),""),CHAR(10),"}",IF(AB71="Yes",_xlfn.CONCAT(CHAR(10),"@PART[",C71,"]:NEEDS[KiwiDeprecate]:AFTER[",A71,"]",CHAR(10),"{",CHAR(10),"    kiwiDeprecate = true",CHAR(10),"}"),""),IF(P71="RTG",AO71,""))</f>
        <v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_xlfn.XLOOKUP(_xlfn.CONCAT(N71,O71),TechTree!$C$2:$C$501,TechTree!$D$2:$D$501,"Not Valid Combination",0,1)</f>
        <v>advIonPropulsion</v>
      </c>
      <c r="N71" s="8" t="s">
        <v>231</v>
      </c>
      <c r="O71" s="8">
        <v>8</v>
      </c>
      <c r="P71" s="8" t="s">
        <v>10</v>
      </c>
      <c r="Q71" s="10" t="s">
        <v>1481</v>
      </c>
      <c r="V71" s="10" t="s">
        <v>243</v>
      </c>
      <c r="W71" s="10" t="s">
        <v>252</v>
      </c>
      <c r="X71" s="10" t="s">
        <v>1475</v>
      </c>
      <c r="Z71" s="10" t="s">
        <v>294</v>
      </c>
      <c r="AA71" s="10" t="s">
        <v>303</v>
      </c>
      <c r="AB71" s="10" t="s">
        <v>329</v>
      </c>
      <c r="AD71" s="12" t="str">
        <f t="shared" si="4"/>
        <v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v>
      </c>
      <c r="AE71" s="14"/>
      <c r="AF71" s="18" t="s">
        <v>329</v>
      </c>
      <c r="AG71" s="18"/>
      <c r="AH71" s="18"/>
      <c r="AI71" s="18"/>
      <c r="AJ71" s="18"/>
      <c r="AK71" s="18"/>
      <c r="AL71" s="18"/>
      <c r="AM71" s="19" t="str">
        <f t="shared" si="5"/>
        <v/>
      </c>
      <c r="AN71" s="14"/>
      <c r="AO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",W71,CHAR(10),Parts!AR71,CHAR(10),"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Tank",IF(Z71="NA/Balloon","    KiwiFuelSwitchIgnore = true",IF(Z71="standardLiquidFuel",_xlfn.CONCAT("    fuelTankUpgradeType = ",Z71,CHAR(10),"    fuelTankSizeUpgrade = ",AA71),_xlfn.CONCAT("    fuelTankUpgradeType = ",Z71))),IF(P71="RCS","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P71" s="16" t="str">
        <f>IF(P71="Engine",VLOOKUP(W71,EngineUpgrades!$A$2:$C$19,2,FALSE),"")</f>
        <v>ion</v>
      </c>
      <c r="AQ71" s="16" t="str">
        <f>IF(P71="Engine",VLOOKUP(W71,EngineUpgrades!$A$2:$C$19,3,FALSE),"")</f>
        <v>ION</v>
      </c>
      <c r="AR71" s="15" t="str">
        <f>_xlfn.XLOOKUP(AP71,EngineUpgrades!$D$1:$J$1,EngineUpgrades!$D$17:$J$17,"",0,1)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S71" s="17">
        <v>1</v>
      </c>
      <c r="AT71" s="16" t="str">
        <f>IF(P71="Engine",_xlfn.XLOOKUP(_xlfn.CONCAT(N71,O71+AS71),TechTree!$C$2:$C$501,TechTree!$D$2:$D$501,"Not Valid Combination",0,1),"")</f>
        <v>advGriddedThrusters</v>
      </c>
    </row>
    <row r="72" spans="1:46" ht="300.5" x14ac:dyDescent="0.35">
      <c r="A72" t="s">
        <v>594</v>
      </c>
      <c r="B72" t="s">
        <v>1246</v>
      </c>
      <c r="C72" t="s">
        <v>739</v>
      </c>
      <c r="D72" t="s">
        <v>740</v>
      </c>
      <c r="E72" t="s">
        <v>597</v>
      </c>
      <c r="F72" t="s">
        <v>372</v>
      </c>
      <c r="G72">
        <v>750</v>
      </c>
      <c r="H72">
        <v>150</v>
      </c>
      <c r="I72">
        <v>0.01</v>
      </c>
      <c r="J72" t="s">
        <v>59</v>
      </c>
      <c r="L72" s="12" t="str">
        <f>_xlfn.CONCAT(IF($Q72&lt;&gt;"",_xlfn.CONCAT(" #LOC_KTT_",A72,"_",C72,"_Title = ",$Q72,CHAR(10),"@PART[",C72,"]:NEEDS[!002_CommunityPartsTitles]:AFTER[",A72,"] // ",IF(Q72="",D72,_xlfn.CONCAT(Q72," (",D72,")")),CHAR(10),"{",CHAR(10),"    @",$Q$1," = #LOC_KTT_",A72,"_",C72,"_Title // ",$Q72,CHAR(10),"}",CHAR(10)),""),"@PART[",C72,"]:AFTER[",A72,"] // ",IF(Q72="",D72,_xlfn.CONCAT(Q72," (",D72,")")),CHAR(10),"{",CHAR(10),"    techBranch = ",VLOOKUP(N72,TechTree!$G$2:$H$43,2,FALSE),CHAR(10),"    techTier = ",O72,CHAR(10),"    @TechRequired = ",M72,IF($R72&lt;&gt;"",_xlfn.CONCAT(CHAR(10),"    @",$R$1," = ",$R72),""),IF($S72&lt;&gt;"",_xlfn.CONCAT(CHAR(10),"    @",$S$1," = ",$S72),""),IF($T72&lt;&gt;"",_xlfn.CONCAT(CHAR(10),"    @",$T$1," = ",$T72),""),IF(AND(Z72="NA/Balloon",P72&lt;&gt;"Fuel Tank")=TRUE,_xlfn.CONCAT(CHAR(10),"    KiwiFuelSwitchIgnore = true"),""),IF($U72&lt;&gt;"",_xlfn.CONCAT(CHAR(10),U72),""),IF($AO72&lt;&gt;"",IF(P72="RTG","",_xlfn.CONCAT(CHAR(10),$AO72)),""),IF(AM72&lt;&gt;"",_xlfn.CONCAT(CHAR(10),AM72),""),CHAR(10),"}",IF(AB72="Yes",_xlfn.CONCAT(CHAR(10),"@PART[",C72,"]:NEEDS[KiwiDeprecate]:AFTER[",A72,"]",CHAR(10),"{",CHAR(10),"    kiwiDeprecate = true",CHAR(10),"}"),""),IF(P72="RTG",AO72,""))</f>
        <v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_xlfn.XLOOKUP(_xlfn.CONCAT(N72,O72),TechTree!$C$2:$C$501,TechTree!$D$2:$D$501,"Not Valid Combination",0,1)</f>
        <v>generalRocketry</v>
      </c>
      <c r="N72" s="8" t="s">
        <v>213</v>
      </c>
      <c r="O72" s="8">
        <v>2</v>
      </c>
      <c r="P72" s="8" t="s">
        <v>10</v>
      </c>
      <c r="Q72" s="10" t="s">
        <v>1482</v>
      </c>
      <c r="V72" s="10" t="s">
        <v>243</v>
      </c>
      <c r="W72" s="10" t="s">
        <v>254</v>
      </c>
      <c r="X72" s="10" t="s">
        <v>1473</v>
      </c>
      <c r="Z72" s="10" t="s">
        <v>294</v>
      </c>
      <c r="AA72" s="10" t="s">
        <v>303</v>
      </c>
      <c r="AB72" s="10" t="s">
        <v>329</v>
      </c>
      <c r="AD72" s="12" t="str">
        <f t="shared" si="4"/>
        <v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v>
      </c>
      <c r="AE72" s="14"/>
      <c r="AF72" s="18" t="s">
        <v>378</v>
      </c>
      <c r="AG72" s="18"/>
      <c r="AH72" s="18" t="s">
        <v>1474</v>
      </c>
      <c r="AI72" s="18" t="s">
        <v>380</v>
      </c>
      <c r="AJ72" s="18" t="s">
        <v>381</v>
      </c>
      <c r="AK72" s="18"/>
      <c r="AL72" s="18"/>
      <c r="AM72" s="19" t="str">
        <f t="shared" si="5"/>
        <v xml:space="preserve">    @MODULE[ModuleEngines*]
    {
        !atmosphereCurve {}
        atmosphereCurve
        {
            key = 0 285
            key = 1 260
            key = 4 0.001
        }
    }</v>
      </c>
      <c r="AN72" s="14"/>
      <c r="AO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",W72,CHAR(10),Parts!AR72,CHAR(10),"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Tank",IF(Z72="NA/Balloon","    KiwiFuelSwitchIgnore = true",IF(Z72="standardLiquidFuel",_xlfn.CONCAT("    fuelTankUpgradeType = ",Z72,CHAR(10),"    fuelTankSizeUpgrade = ",AA72),_xlfn.CONCAT("    fuelTankUpgradeType = ",Z72))),IF(P72="RCS","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P72" s="16" t="str">
        <f>IF(P72="Engine",VLOOKUP(W72,EngineUpgrades!$A$2:$C$19,2,FALSE),"")</f>
        <v>singleFuel</v>
      </c>
      <c r="AQ72" s="16" t="str">
        <f>IF(P72="Engine",VLOOKUP(W72,EngineUpgrades!$A$2:$C$19,3,FALSE),"")</f>
        <v>KEROLOX</v>
      </c>
      <c r="AR72" s="15" t="str">
        <f>_xlfn.XLOOKUP(AP72,EngineUpgrades!$D$1:$J$1,EngineUpgrades!$D$17:$J$17,"",0,1)</f>
        <v xml:space="preserve">    engineNumber = 
    engineNumberUpgrade = 
    engineName = 
    engineNameUpgrade = 
</v>
      </c>
      <c r="AS72" s="17">
        <v>2</v>
      </c>
      <c r="AT72" s="16" t="str">
        <f>IF(P72="Engine",_xlfn.XLOOKUP(_xlfn.CONCAT(N72,O72+AS72),TechTree!$C$2:$C$501,TechTree!$D$2:$D$501,"Not Valid Combination",0,1),"")</f>
        <v>heavyRocketry</v>
      </c>
    </row>
    <row r="73" spans="1:46" ht="84.5" x14ac:dyDescent="0.35">
      <c r="A73" t="s">
        <v>594</v>
      </c>
      <c r="B73" t="s">
        <v>1247</v>
      </c>
      <c r="C73" t="s">
        <v>741</v>
      </c>
      <c r="D73" t="s">
        <v>742</v>
      </c>
      <c r="E73" t="s">
        <v>597</v>
      </c>
      <c r="F73" t="s">
        <v>604</v>
      </c>
      <c r="G73">
        <v>5000</v>
      </c>
      <c r="H73">
        <v>1000</v>
      </c>
      <c r="I73">
        <v>0.45</v>
      </c>
      <c r="J73" t="s">
        <v>15</v>
      </c>
      <c r="L73" s="12" t="str">
        <f>_xlfn.CONCAT(IF($Q73&lt;&gt;"",_xlfn.CONCAT(" #LOC_KTT_",A73,"_",C73,"_Title = ",$Q73,CHAR(10),"@PART[",C73,"]:NEEDS[!002_CommunityPartsTitles]:AFTER[",A73,"] // ",IF(Q73="",D73,_xlfn.CONCAT(Q73," (",D73,")")),CHAR(10),"{",CHAR(10),"    @",$Q$1," = #LOC_KTT_",A73,"_",C73,"_Title // ",$Q73,CHAR(10),"}",CHAR(10)),""),"@PART[",C73,"]:AFTER[",A73,"] // ",IF(Q73="",D73,_xlfn.CONCAT(Q73," (",D73,")")),CHAR(10),"{",CHAR(10),"    techBranch = ",VLOOKUP(N73,TechTree!$G$2:$H$43,2,FALSE),CHAR(10),"    techTier = ",O73,CHAR(10),"    @TechRequired = ",M73,IF($R73&lt;&gt;"",_xlfn.CONCAT(CHAR(10),"    @",$R$1," = ",$R73),""),IF($S73&lt;&gt;"",_xlfn.CONCAT(CHAR(10),"    @",$S$1," = ",$S73),""),IF($T73&lt;&gt;"",_xlfn.CONCAT(CHAR(10),"    @",$T$1," = ",$T73),""),IF(AND(Z73="NA/Balloon",P73&lt;&gt;"Fuel Tank")=TRUE,_xlfn.CONCAT(CHAR(10),"    KiwiFuelSwitchIgnore = true"),""),IF($U73&lt;&gt;"",_xlfn.CONCAT(CHAR(10),U73),""),IF($AO73&lt;&gt;"",IF(P73="RTG","",_xlfn.CONCAT(CHAR(10),$AO73)),""),IF(AM73&lt;&gt;"",_xlfn.CONCAT(CHAR(10),AM73),""),CHAR(10),"}",IF(AB73="Yes",_xlfn.CONCAT(CHAR(10),"@PART[",C73,"]:NEEDS[KiwiDeprecate]:AFTER[",A73,"]",CHAR(10),"{",CHAR(10),"    kiwiDeprecate = true",CHAR(10),"}"),""),IF(P73="RTG",AO73,""))</f>
        <v>@PART[octans_les_s0_1]:AFTER[Tantares] // Octans Launch Escape System
{
    techBranch = rcsEtAl
    techTier = 4
    @TechRequired = advFlightControl
}</v>
      </c>
      <c r="M73" s="9" t="str">
        <f>_xlfn.XLOOKUP(_xlfn.CONCAT(N73,O73),TechTree!$C$2:$C$501,TechTree!$D$2:$D$501,"Not Valid Combination",0,1)</f>
        <v>advFlightControl</v>
      </c>
      <c r="N73" s="8" t="s">
        <v>221</v>
      </c>
      <c r="O73" s="8">
        <v>4</v>
      </c>
      <c r="P73" s="8" t="s">
        <v>242</v>
      </c>
      <c r="V73" s="10" t="s">
        <v>243</v>
      </c>
      <c r="W73" s="10" t="s">
        <v>259</v>
      </c>
      <c r="Z73" s="10" t="s">
        <v>294</v>
      </c>
      <c r="AA73" s="10" t="s">
        <v>303</v>
      </c>
      <c r="AB73" s="10" t="s">
        <v>329</v>
      </c>
      <c r="AD73" s="12" t="str">
        <f t="shared" si="4"/>
        <v/>
      </c>
      <c r="AE73" s="14"/>
      <c r="AF73" s="18" t="s">
        <v>329</v>
      </c>
      <c r="AG73" s="18"/>
      <c r="AH73" s="18"/>
      <c r="AI73" s="18"/>
      <c r="AJ73" s="18"/>
      <c r="AK73" s="18"/>
      <c r="AL73" s="18"/>
      <c r="AM73" s="19" t="str">
        <f t="shared" si="5"/>
        <v/>
      </c>
      <c r="AN73" s="14"/>
      <c r="AO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",W73,CHAR(10),Parts!AR73,CHAR(10),"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Tank",IF(Z73="NA/Balloon","    KiwiFuelSwitchIgnore = true",IF(Z73="standardLiquidFuel",_xlfn.CONCAT("    fuelTankUpgradeType = ",Z73,CHAR(10),"    fuelTankSizeUpgrade = ",AA73),_xlfn.CONCAT("    fuelTankUpgradeType = ",Z73))),IF(P73="RCS","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3" s="16" t="str">
        <f>IF(P73="Engine",VLOOKUP(W73,EngineUpgrades!$A$2:$C$19,2,FALSE),"")</f>
        <v/>
      </c>
      <c r="AQ73" s="16" t="str">
        <f>IF(P73="Engine",VLOOKUP(W73,EngineUpgrades!$A$2:$C$19,3,FALSE),"")</f>
        <v/>
      </c>
      <c r="AR73" s="15" t="str">
        <f>_xlfn.XLOOKUP(AP73,EngineUpgrades!$D$1:$J$1,EngineUpgrades!$D$17:$J$17,"",0,1)</f>
        <v/>
      </c>
      <c r="AS73" s="17">
        <v>2</v>
      </c>
      <c r="AT73" s="16" t="str">
        <f>IF(P73="Engine",_xlfn.XLOOKUP(_xlfn.CONCAT(N73,O73+AS73),TechTree!$C$2:$C$501,TechTree!$D$2:$D$501,"Not Valid Combination",0,1),"")</f>
        <v/>
      </c>
    </row>
    <row r="74" spans="1:46" ht="84.5" x14ac:dyDescent="0.35">
      <c r="A74" t="s">
        <v>594</v>
      </c>
      <c r="B74" t="s">
        <v>1248</v>
      </c>
      <c r="C74" t="s">
        <v>743</v>
      </c>
      <c r="D74" t="s">
        <v>744</v>
      </c>
      <c r="E74" t="s">
        <v>597</v>
      </c>
      <c r="F74" t="s">
        <v>604</v>
      </c>
      <c r="G74">
        <v>2250</v>
      </c>
      <c r="H74">
        <v>450</v>
      </c>
      <c r="I74">
        <v>0.2</v>
      </c>
      <c r="J74" t="s">
        <v>15</v>
      </c>
      <c r="L74" s="12" t="str">
        <f>_xlfn.CONCAT(IF($Q74&lt;&gt;"",_xlfn.CONCAT(" #LOC_KTT_",A74,"_",C74,"_Title = ",$Q74,CHAR(10),"@PART[",C74,"]:NEEDS[!002_CommunityPartsTitles]:AFTER[",A74,"] // ",IF(Q74="",D74,_xlfn.CONCAT(Q74," (",D74,")")),CHAR(10),"{",CHAR(10),"    @",$Q$1," = #LOC_KTT_",A74,"_",C74,"_Title // ",$Q74,CHAR(10),"}",CHAR(10)),""),"@PART[",C74,"]:AFTER[",A74,"] // ",IF(Q74="",D74,_xlfn.CONCAT(Q74," (",D74,")")),CHAR(10),"{",CHAR(10),"    techBranch = ",VLOOKUP(N74,TechTree!$G$2:$H$43,2,FALSE),CHAR(10),"    techTier = ",O74,CHAR(10),"    @TechRequired = ",M74,IF($R74&lt;&gt;"",_xlfn.CONCAT(CHAR(10),"    @",$R$1," = ",$R74),""),IF($S74&lt;&gt;"",_xlfn.CONCAT(CHAR(10),"    @",$S$1," = ",$S74),""),IF($T74&lt;&gt;"",_xlfn.CONCAT(CHAR(10),"    @",$T$1," = ",$T74),""),IF(AND(Z74="NA/Balloon",P74&lt;&gt;"Fuel Tank")=TRUE,_xlfn.CONCAT(CHAR(10),"    KiwiFuelSwitchIgnore = true"),""),IF($U74&lt;&gt;"",_xlfn.CONCAT(CHAR(10),U74),""),IF($AO74&lt;&gt;"",IF(P74="RTG","",_xlfn.CONCAT(CHAR(10),$AO74)),""),IF(AM74&lt;&gt;"",_xlfn.CONCAT(CHAR(10),AM74),""),CHAR(10),"}",IF(AB74="Yes",_xlfn.CONCAT(CHAR(10),"@PART[",C74,"]:NEEDS[KiwiDeprecate]:AFTER[",A74,"]",CHAR(10),"{",CHAR(10),"    kiwiDeprecate = true",CHAR(10),"}"),""),IF(P74="RTG",AO74,""))</f>
        <v>@PART[alnair_les_s0_1]:AFTER[Tantares] // Alnair Launch Escape System A
{
    techBranch = rcsEtAl
    techTier = 4
    @TechRequired = advFlightControl
}</v>
      </c>
      <c r="M74" s="9" t="str">
        <f>_xlfn.XLOOKUP(_xlfn.CONCAT(N74,O74),TechTree!$C$2:$C$501,TechTree!$D$2:$D$501,"Not Valid Combination",0,1)</f>
        <v>advFlightControl</v>
      </c>
      <c r="N74" s="8" t="s">
        <v>221</v>
      </c>
      <c r="O74" s="8">
        <v>4</v>
      </c>
      <c r="P74" s="8" t="s">
        <v>242</v>
      </c>
      <c r="V74" s="10" t="s">
        <v>243</v>
      </c>
      <c r="W74" s="10" t="s">
        <v>254</v>
      </c>
      <c r="Z74" s="10" t="s">
        <v>294</v>
      </c>
      <c r="AA74" s="10" t="s">
        <v>303</v>
      </c>
      <c r="AB74" s="10" t="s">
        <v>329</v>
      </c>
      <c r="AD74" s="12" t="str">
        <f t="shared" si="4"/>
        <v/>
      </c>
      <c r="AE74" s="14"/>
      <c r="AF74" s="18" t="s">
        <v>329</v>
      </c>
      <c r="AG74" s="18"/>
      <c r="AH74" s="18"/>
      <c r="AI74" s="18"/>
      <c r="AJ74" s="18"/>
      <c r="AK74" s="18"/>
      <c r="AL74" s="18"/>
      <c r="AM74" s="19" t="str">
        <f t="shared" si="5"/>
        <v/>
      </c>
      <c r="AN74" s="14"/>
      <c r="AO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",W74,CHAR(10),Parts!AR74,CHAR(10),"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Tank",IF(Z74="NA/Balloon","    KiwiFuelSwitchIgnore = true",IF(Z74="standardLiquidFuel",_xlfn.CONCAT("    fuelTankUpgradeType = ",Z74,CHAR(10),"    fuelTankSizeUpgrade = ",AA74),_xlfn.CONCAT("    fuelTankUpgradeType = ",Z74))),IF(P74="RCS","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4" s="16" t="str">
        <f>IF(P74="Engine",VLOOKUP(W74,EngineUpgrades!$A$2:$C$19,2,FALSE),"")</f>
        <v/>
      </c>
      <c r="AQ74" s="16" t="str">
        <f>IF(P74="Engine",VLOOKUP(W74,EngineUpgrades!$A$2:$C$19,3,FALSE),"")</f>
        <v/>
      </c>
      <c r="AR74" s="15" t="str">
        <f>_xlfn.XLOOKUP(AP74,EngineUpgrades!$D$1:$J$1,EngineUpgrades!$D$17:$J$17,"",0,1)</f>
        <v/>
      </c>
      <c r="AS74" s="17">
        <v>2</v>
      </c>
      <c r="AT74" s="16" t="str">
        <f>IF(P74="Engine",_xlfn.XLOOKUP(_xlfn.CONCAT(N74,O74+AS74),TechTree!$C$2:$C$501,TechTree!$D$2:$D$501,"Not Valid Combination",0,1),"")</f>
        <v/>
      </c>
    </row>
    <row r="75" spans="1:46" ht="84.5" x14ac:dyDescent="0.35">
      <c r="A75" t="s">
        <v>594</v>
      </c>
      <c r="B75" t="s">
        <v>1249</v>
      </c>
      <c r="C75" t="s">
        <v>745</v>
      </c>
      <c r="D75" t="s">
        <v>746</v>
      </c>
      <c r="E75" t="s">
        <v>597</v>
      </c>
      <c r="F75" t="s">
        <v>604</v>
      </c>
      <c r="G75">
        <v>4500</v>
      </c>
      <c r="H75">
        <v>900</v>
      </c>
      <c r="I75">
        <v>0.4</v>
      </c>
      <c r="J75" t="s">
        <v>15</v>
      </c>
      <c r="L75" s="12" t="str">
        <f>_xlfn.CONCAT(IF($Q75&lt;&gt;"",_xlfn.CONCAT(" #LOC_KTT_",A75,"_",C75,"_Title = ",$Q75,CHAR(10),"@PART[",C75,"]:NEEDS[!002_CommunityPartsTitles]:AFTER[",A75,"] // ",IF(Q75="",D75,_xlfn.CONCAT(Q75," (",D75,")")),CHAR(10),"{",CHAR(10),"    @",$Q$1," = #LOC_KTT_",A75,"_",C75,"_Title // ",$Q75,CHAR(10),"}",CHAR(10)),""),"@PART[",C75,"]:AFTER[",A75,"] // ",IF(Q75="",D75,_xlfn.CONCAT(Q75," (",D75,")")),CHAR(10),"{",CHAR(10),"    techBranch = ",VLOOKUP(N75,TechTree!$G$2:$H$43,2,FALSE),CHAR(10),"    techTier = ",O75,CHAR(10),"    @TechRequired = ",M75,IF($R75&lt;&gt;"",_xlfn.CONCAT(CHAR(10),"    @",$R$1," = ",$R75),""),IF($S75&lt;&gt;"",_xlfn.CONCAT(CHAR(10),"    @",$S$1," = ",$S75),""),IF($T75&lt;&gt;"",_xlfn.CONCAT(CHAR(10),"    @",$T$1," = ",$T75),""),IF(AND(Z75="NA/Balloon",P75&lt;&gt;"Fuel Tank")=TRUE,_xlfn.CONCAT(CHAR(10),"    KiwiFuelSwitchIgnore = true"),""),IF($U75&lt;&gt;"",_xlfn.CONCAT(CHAR(10),U75),""),IF($AO75&lt;&gt;"",IF(P75="RTG","",_xlfn.CONCAT(CHAR(10),$AO75)),""),IF(AM75&lt;&gt;"",_xlfn.CONCAT(CHAR(10),AM75),""),CHAR(10),"}",IF(AB75="Yes",_xlfn.CONCAT(CHAR(10),"@PART[",C75,"]:NEEDS[KiwiDeprecate]:AFTER[",A75,"]",CHAR(10),"{",CHAR(10),"    kiwiDeprecate = true",CHAR(10),"}"),""),IF(P75="RTG",AO75,""))</f>
        <v>@PART[alnair_les_s0_2]:AFTER[Tantares] // Alnair Launch Escape System B
{
    techBranch = rcsEtAl
    techTier = 4
    @TechRequired = advFlightControl
}</v>
      </c>
      <c r="M75" s="9" t="str">
        <f>_xlfn.XLOOKUP(_xlfn.CONCAT(N75,O75),TechTree!$C$2:$C$501,TechTree!$D$2:$D$501,"Not Valid Combination",0,1)</f>
        <v>advFlightControl</v>
      </c>
      <c r="N75" s="8" t="s">
        <v>221</v>
      </c>
      <c r="O75" s="8">
        <v>4</v>
      </c>
      <c r="P75" s="8" t="s">
        <v>242</v>
      </c>
      <c r="V75" s="10" t="s">
        <v>243</v>
      </c>
      <c r="W75" s="10" t="s">
        <v>259</v>
      </c>
      <c r="Z75" s="10" t="s">
        <v>294</v>
      </c>
      <c r="AA75" s="10" t="s">
        <v>303</v>
      </c>
      <c r="AB75" s="10" t="s">
        <v>329</v>
      </c>
      <c r="AD75" s="12" t="str">
        <f t="shared" si="4"/>
        <v/>
      </c>
      <c r="AE75" s="14"/>
      <c r="AF75" s="18" t="s">
        <v>329</v>
      </c>
      <c r="AG75" s="18"/>
      <c r="AH75" s="18"/>
      <c r="AI75" s="18"/>
      <c r="AJ75" s="18"/>
      <c r="AK75" s="18"/>
      <c r="AL75" s="18"/>
      <c r="AM75" s="19" t="str">
        <f t="shared" si="5"/>
        <v/>
      </c>
      <c r="AN75" s="14"/>
      <c r="AO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",W75,CHAR(10),Parts!AR75,CHAR(10),"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Tank",IF(Z75="NA/Balloon","    KiwiFuelSwitchIgnore = true",IF(Z75="standardLiquidFuel",_xlfn.CONCAT("    fuelTankUpgradeType = ",Z75,CHAR(10),"    fuelTankSizeUpgrade = ",AA75),_xlfn.CONCAT("    fuelTankUpgradeType = ",Z75))),IF(P75="RCS","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5" s="16" t="str">
        <f>IF(P75="Engine",VLOOKUP(W75,EngineUpgrades!$A$2:$C$19,2,FALSE),"")</f>
        <v/>
      </c>
      <c r="AQ75" s="16" t="str">
        <f>IF(P75="Engine",VLOOKUP(W75,EngineUpgrades!$A$2:$C$19,3,FALSE),"")</f>
        <v/>
      </c>
      <c r="AR75" s="15" t="str">
        <f>_xlfn.XLOOKUP(AP75,EngineUpgrades!$D$1:$J$1,EngineUpgrades!$D$17:$J$17,"",0,1)</f>
        <v/>
      </c>
      <c r="AS75" s="17">
        <v>2</v>
      </c>
      <c r="AT75" s="16" t="str">
        <f>IF(P75="Engine",_xlfn.XLOOKUP(_xlfn.CONCAT(N75,O75+AS75),TechTree!$C$2:$C$501,TechTree!$D$2:$D$501,"Not Valid Combination",0,1),"")</f>
        <v/>
      </c>
    </row>
    <row r="76" spans="1:46" ht="84.5" x14ac:dyDescent="0.35">
      <c r="A76" t="s">
        <v>594</v>
      </c>
      <c r="B76" t="s">
        <v>1250</v>
      </c>
      <c r="C76" t="s">
        <v>747</v>
      </c>
      <c r="D76" t="s">
        <v>748</v>
      </c>
      <c r="E76" t="s">
        <v>597</v>
      </c>
      <c r="F76" t="s">
        <v>9</v>
      </c>
      <c r="G76">
        <v>8800</v>
      </c>
      <c r="H76">
        <v>1760</v>
      </c>
      <c r="I76">
        <v>0.1</v>
      </c>
      <c r="J76" t="s">
        <v>46</v>
      </c>
      <c r="L76" s="12" t="str">
        <f>_xlfn.CONCAT(IF($Q76&lt;&gt;"",_xlfn.CONCAT(" #LOC_KTT_",A76,"_",C76,"_Title = ",$Q76,CHAR(10),"@PART[",C76,"]:NEEDS[!002_CommunityPartsTitles]:AFTER[",A76,"] // ",IF(Q76="",D76,_xlfn.CONCAT(Q76," (",D76,")")),CHAR(10),"{",CHAR(10),"    @",$Q$1," = #LOC_KTT_",A76,"_",C76,"_Title // ",$Q76,CHAR(10),"}",CHAR(10)),""),"@PART[",C76,"]:AFTER[",A76,"] // ",IF(Q76="",D76,_xlfn.CONCAT(Q76," (",D76,")")),CHAR(10),"{",CHAR(10),"    techBranch = ",VLOOKUP(N76,TechTree!$G$2:$H$43,2,FALSE),CHAR(10),"    techTier = ",O76,CHAR(10),"    @TechRequired = ",M76,IF($R76&lt;&gt;"",_xlfn.CONCAT(CHAR(10),"    @",$R$1," = ",$R76),""),IF($S76&lt;&gt;"",_xlfn.CONCAT(CHAR(10),"    @",$S$1," = ",$S76),""),IF($T76&lt;&gt;"",_xlfn.CONCAT(CHAR(10),"    @",$T$1," = ",$T76),""),IF(AND(Z76="NA/Balloon",P76&lt;&gt;"Fuel Tank")=TRUE,_xlfn.CONCAT(CHAR(10),"    KiwiFuelSwitchIgnore = true"),""),IF($U76&lt;&gt;"",_xlfn.CONCAT(CHAR(10),U76),""),IF($AO76&lt;&gt;"",IF(P76="RTG","",_xlfn.CONCAT(CHAR(10),$AO76)),""),IF(AM76&lt;&gt;"",_xlfn.CONCAT(CHAR(10),AM76),""),CHAR(10),"}",IF(AB76="Yes",_xlfn.CONCAT(CHAR(10),"@PART[",C76,"]:NEEDS[KiwiDeprecate]:AFTER[",A76,"]",CHAR(10),"{",CHAR(10),"    kiwiDeprecate = true",CHAR(10),"}"),""),IF(P76="RTG",AO76,""))</f>
        <v>@PART[cursa_solar_srf_1_1]:AFTER[Tantares] // Cursa Solar Array A
{
    techBranch = solarPlanels
    techTier = 4
    @TechRequired = electrics
    solarPanelUpgradeTier = 4
}</v>
      </c>
      <c r="M76" s="9" t="str">
        <f>_xlfn.XLOOKUP(_xlfn.CONCAT(N76,O76),TechTree!$C$2:$C$501,TechTree!$D$2:$D$501,"Not Valid Combination",0,1)</f>
        <v>electrics</v>
      </c>
      <c r="N76" s="8" t="s">
        <v>211</v>
      </c>
      <c r="O76" s="8">
        <v>4</v>
      </c>
      <c r="P76" s="8" t="s">
        <v>291</v>
      </c>
      <c r="V76" s="10" t="s">
        <v>243</v>
      </c>
      <c r="W76" s="10" t="s">
        <v>254</v>
      </c>
      <c r="Z76" s="10" t="s">
        <v>294</v>
      </c>
      <c r="AA76" s="10" t="s">
        <v>303</v>
      </c>
      <c r="AB76" s="10" t="s">
        <v>329</v>
      </c>
      <c r="AD76" s="12" t="str">
        <f t="shared" si="4"/>
        <v/>
      </c>
      <c r="AE76" s="14"/>
      <c r="AF76" s="18" t="s">
        <v>329</v>
      </c>
      <c r="AG76" s="18"/>
      <c r="AH76" s="18"/>
      <c r="AI76" s="18"/>
      <c r="AJ76" s="18"/>
      <c r="AK76" s="18"/>
      <c r="AL76" s="18"/>
      <c r="AM76" s="19" t="str">
        <f t="shared" si="5"/>
        <v/>
      </c>
      <c r="AN76" s="14"/>
      <c r="AO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",W76,CHAR(10),Parts!AR76,CHAR(10),"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Tank",IF(Z76="NA/Balloon","    KiwiFuelSwitchIgnore = true",IF(Z76="standardLiquidFuel",_xlfn.CONCAT("    fuelTankUpgradeType = ",Z76,CHAR(10),"    fuelTankSizeUpgrade = ",AA76),_xlfn.CONCAT("    fuelTankUpgradeType = ",Z76))),IF(P76="RCS","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6" s="16" t="str">
        <f>IF(P76="Engine",VLOOKUP(W76,EngineUpgrades!$A$2:$C$19,2,FALSE),"")</f>
        <v/>
      </c>
      <c r="AQ76" s="16" t="str">
        <f>IF(P76="Engine",VLOOKUP(W76,EngineUpgrades!$A$2:$C$19,3,FALSE),"")</f>
        <v/>
      </c>
      <c r="AR76" s="15" t="str">
        <f>_xlfn.XLOOKUP(AP76,EngineUpgrades!$D$1:$J$1,EngineUpgrades!$D$17:$J$17,"",0,1)</f>
        <v/>
      </c>
      <c r="AS76" s="17">
        <v>2</v>
      </c>
      <c r="AT76" s="16" t="str">
        <f>IF(P76="Engine",_xlfn.XLOOKUP(_xlfn.CONCAT(N76,O76+AS76),TechTree!$C$2:$C$501,TechTree!$D$2:$D$501,"Not Valid Combination",0,1),"")</f>
        <v/>
      </c>
    </row>
    <row r="77" spans="1:46" ht="84.5" x14ac:dyDescent="0.35">
      <c r="A77" t="s">
        <v>594</v>
      </c>
      <c r="B77" t="s">
        <v>1251</v>
      </c>
      <c r="C77" t="s">
        <v>749</v>
      </c>
      <c r="D77" t="s">
        <v>750</v>
      </c>
      <c r="E77" t="s">
        <v>597</v>
      </c>
      <c r="F77" t="s">
        <v>9</v>
      </c>
      <c r="G77">
        <v>8800</v>
      </c>
      <c r="H77">
        <v>1760</v>
      </c>
      <c r="I77">
        <v>0.1</v>
      </c>
      <c r="J77" t="s">
        <v>46</v>
      </c>
      <c r="L77" s="12" t="str">
        <f>_xlfn.CONCAT(IF($Q77&lt;&gt;"",_xlfn.CONCAT(" #LOC_KTT_",A77,"_",C77,"_Title = ",$Q77,CHAR(10),"@PART[",C77,"]:NEEDS[!002_CommunityPartsTitles]:AFTER[",A77,"] // ",IF(Q77="",D77,_xlfn.CONCAT(Q77," (",D77,")")),CHAR(10),"{",CHAR(10),"    @",$Q$1," = #LOC_KTT_",A77,"_",C77,"_Title // ",$Q77,CHAR(10),"}",CHAR(10)),""),"@PART[",C77,"]:AFTER[",A77,"] // ",IF(Q77="",D77,_xlfn.CONCAT(Q77," (",D77,")")),CHAR(10),"{",CHAR(10),"    techBranch = ",VLOOKUP(N77,TechTree!$G$2:$H$43,2,FALSE),CHAR(10),"    techTier = ",O77,CHAR(10),"    @TechRequired = ",M77,IF($R77&lt;&gt;"",_xlfn.CONCAT(CHAR(10),"    @",$R$1," = ",$R77),""),IF($S77&lt;&gt;"",_xlfn.CONCAT(CHAR(10),"    @",$S$1," = ",$S77),""),IF($T77&lt;&gt;"",_xlfn.CONCAT(CHAR(10),"    @",$T$1," = ",$T77),""),IF(AND(Z77="NA/Balloon",P77&lt;&gt;"Fuel Tank")=TRUE,_xlfn.CONCAT(CHAR(10),"    KiwiFuelSwitchIgnore = true"),""),IF($U77&lt;&gt;"",_xlfn.CONCAT(CHAR(10),U77),""),IF($AO77&lt;&gt;"",IF(P77="RTG","",_xlfn.CONCAT(CHAR(10),$AO77)),""),IF(AM77&lt;&gt;"",_xlfn.CONCAT(CHAR(10),AM77),""),CHAR(10),"}",IF(AB77="Yes",_xlfn.CONCAT(CHAR(10),"@PART[",C77,"]:NEEDS[KiwiDeprecate]:AFTER[",A77,"]",CHAR(10),"{",CHAR(10),"    kiwiDeprecate = true",CHAR(10),"}"),""),IF(P77="RTG",AO77,""))</f>
        <v>@PART[cursa_solar_srf_1_2]:AFTER[Tantares] // Cursa Solar Array B
{
    techBranch = solarPlanels
    techTier = 4
    @TechRequired = electrics
    solarPanelUpgradeTier = 4
}</v>
      </c>
      <c r="M77" s="9" t="str">
        <f>_xlfn.XLOOKUP(_xlfn.CONCAT(N77,O77),TechTree!$C$2:$C$501,TechTree!$D$2:$D$501,"Not Valid Combination",0,1)</f>
        <v>electrics</v>
      </c>
      <c r="N77" s="8" t="s">
        <v>211</v>
      </c>
      <c r="O77" s="8">
        <v>4</v>
      </c>
      <c r="P77" s="8" t="s">
        <v>291</v>
      </c>
      <c r="V77" s="10" t="s">
        <v>243</v>
      </c>
      <c r="W77" s="10" t="s">
        <v>259</v>
      </c>
      <c r="Z77" s="10" t="s">
        <v>294</v>
      </c>
      <c r="AA77" s="10" t="s">
        <v>303</v>
      </c>
      <c r="AB77" s="10" t="s">
        <v>329</v>
      </c>
      <c r="AD77" s="12" t="str">
        <f t="shared" si="4"/>
        <v/>
      </c>
      <c r="AE77" s="14"/>
      <c r="AF77" s="18" t="s">
        <v>329</v>
      </c>
      <c r="AG77" s="18"/>
      <c r="AH77" s="18"/>
      <c r="AI77" s="18"/>
      <c r="AJ77" s="18"/>
      <c r="AK77" s="18"/>
      <c r="AL77" s="18"/>
      <c r="AM77" s="19" t="str">
        <f t="shared" si="5"/>
        <v/>
      </c>
      <c r="AN77" s="14"/>
      <c r="AO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",W77,CHAR(10),Parts!AR77,CHAR(10),"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Tank",IF(Z77="NA/Balloon","    KiwiFuelSwitchIgnore = true",IF(Z77="standardLiquidFuel",_xlfn.CONCAT("    fuelTankUpgradeType = ",Z77,CHAR(10),"    fuelTankSizeUpgrade = ",AA77),_xlfn.CONCAT("    fuelTankUpgradeType = ",Z77))),IF(P77="RCS","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7" s="16" t="str">
        <f>IF(P77="Engine",VLOOKUP(W77,EngineUpgrades!$A$2:$C$19,2,FALSE),"")</f>
        <v/>
      </c>
      <c r="AQ77" s="16" t="str">
        <f>IF(P77="Engine",VLOOKUP(W77,EngineUpgrades!$A$2:$C$19,3,FALSE),"")</f>
        <v/>
      </c>
      <c r="AR77" s="15" t="str">
        <f>_xlfn.XLOOKUP(AP77,EngineUpgrades!$D$1:$J$1,EngineUpgrades!$D$17:$J$17,"",0,1)</f>
        <v/>
      </c>
      <c r="AS77" s="17">
        <v>2</v>
      </c>
      <c r="AT77" s="16" t="str">
        <f>IF(P77="Engine",_xlfn.XLOOKUP(_xlfn.CONCAT(N77,O77+AS77),TechTree!$C$2:$C$501,TechTree!$D$2:$D$501,"Not Valid Combination",0,1),"")</f>
        <v/>
      </c>
    </row>
    <row r="78" spans="1:46" ht="84.5" x14ac:dyDescent="0.35">
      <c r="A78" t="s">
        <v>594</v>
      </c>
      <c r="B78" t="s">
        <v>1252</v>
      </c>
      <c r="C78" t="s">
        <v>751</v>
      </c>
      <c r="D78" t="s">
        <v>752</v>
      </c>
      <c r="E78" t="s">
        <v>597</v>
      </c>
      <c r="F78" t="s">
        <v>9</v>
      </c>
      <c r="G78">
        <v>6250</v>
      </c>
      <c r="H78">
        <v>1250</v>
      </c>
      <c r="I78">
        <v>0.2</v>
      </c>
      <c r="J78" t="s">
        <v>142</v>
      </c>
      <c r="L78" s="12" t="str">
        <f>_xlfn.CONCAT(IF($Q78&lt;&gt;"",_xlfn.CONCAT(" #LOC_KTT_",A78,"_",C78,"_Title = ",$Q78,CHAR(10),"@PART[",C78,"]:NEEDS[!002_CommunityPartsTitles]:AFTER[",A78,"] // ",IF(Q78="",D78,_xlfn.CONCAT(Q78," (",D78,")")),CHAR(10),"{",CHAR(10),"    @",$Q$1," = #LOC_KTT_",A78,"_",C78,"_Title // ",$Q78,CHAR(10),"}",CHAR(10)),""),"@PART[",C78,"]:AFTER[",A78,"] // ",IF(Q78="",D78,_xlfn.CONCAT(Q78," (",D78,")")),CHAR(10),"{",CHAR(10),"    techBranch = ",VLOOKUP(N78,TechTree!$G$2:$H$43,2,FALSE),CHAR(10),"    techTier = ",O78,CHAR(10),"    @TechRequired = ",M78,IF($R78&lt;&gt;"",_xlfn.CONCAT(CHAR(10),"    @",$R$1," = ",$R78),""),IF($S78&lt;&gt;"",_xlfn.CONCAT(CHAR(10),"    @",$S$1," = ",$S78),""),IF($T78&lt;&gt;"",_xlfn.CONCAT(CHAR(10),"    @",$T$1," = ",$T78),""),IF(AND(Z78="NA/Balloon",P78&lt;&gt;"Fuel Tank")=TRUE,_xlfn.CONCAT(CHAR(10),"    KiwiFuelSwitchIgnore = true"),""),IF($U78&lt;&gt;"",_xlfn.CONCAT(CHAR(10),U78),""),IF($AO78&lt;&gt;"",IF(P78="RTG","",_xlfn.CONCAT(CHAR(10),$AO78)),""),IF(AM78&lt;&gt;"",_xlfn.CONCAT(CHAR(10),AM78),""),CHAR(10),"}",IF(AB78="Yes",_xlfn.CONCAT(CHAR(10),"@PART[",C78,"]:NEEDS[KiwiDeprecate]:AFTER[",A78,"]",CHAR(10),"{",CHAR(10),"    kiwiDeprecate = true",CHAR(10),"}"),""),IF(P78="RTG",AO78,""))</f>
        <v>@PART[acamar_solar_srf_1]:AFTER[Tantares] // Acamar Solar Array A
{
    techBranch = solarPlanels
    techTier = 5
    @TechRequired = advElectrics
    @mass = 0.15
    solarPanelUpgradeTier = 5
}</v>
      </c>
      <c r="M78" s="9" t="str">
        <f>_xlfn.XLOOKUP(_xlfn.CONCAT(N78,O78),TechTree!$C$2:$C$501,TechTree!$D$2:$D$501,"Not Valid Combination",0,1)</f>
        <v>advElectrics</v>
      </c>
      <c r="N78" s="8" t="s">
        <v>211</v>
      </c>
      <c r="O78" s="8">
        <v>5</v>
      </c>
      <c r="P78" s="8" t="s">
        <v>291</v>
      </c>
      <c r="T78" s="10">
        <v>0.15</v>
      </c>
      <c r="V78" s="10" t="s">
        <v>243</v>
      </c>
      <c r="W78" s="10" t="s">
        <v>254</v>
      </c>
      <c r="Z78" s="10" t="s">
        <v>294</v>
      </c>
      <c r="AA78" s="10" t="s">
        <v>303</v>
      </c>
      <c r="AB78" s="10" t="s">
        <v>329</v>
      </c>
      <c r="AD78" s="12" t="str">
        <f t="shared" si="4"/>
        <v/>
      </c>
      <c r="AE78" s="14"/>
      <c r="AF78" s="18" t="s">
        <v>329</v>
      </c>
      <c r="AG78" s="18"/>
      <c r="AH78" s="18"/>
      <c r="AI78" s="18"/>
      <c r="AJ78" s="18"/>
      <c r="AK78" s="18"/>
      <c r="AL78" s="18"/>
      <c r="AM78" s="19" t="str">
        <f t="shared" si="5"/>
        <v/>
      </c>
      <c r="AN78" s="14"/>
      <c r="AO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",W78,CHAR(10),Parts!AR78,CHAR(10),"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Tank",IF(Z78="NA/Balloon","    KiwiFuelSwitchIgnore = true",IF(Z78="standardLiquidFuel",_xlfn.CONCAT("    fuelTankUpgradeType = ",Z78,CHAR(10),"    fuelTankSizeUpgrade = ",AA78),_xlfn.CONCAT("    fuelTankUpgradeType = ",Z78))),IF(P78="RCS","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8" s="16" t="str">
        <f>IF(P78="Engine",VLOOKUP(W78,EngineUpgrades!$A$2:$C$19,2,FALSE),"")</f>
        <v/>
      </c>
      <c r="AQ78" s="16" t="str">
        <f>IF(P78="Engine",VLOOKUP(W78,EngineUpgrades!$A$2:$C$19,3,FALSE),"")</f>
        <v/>
      </c>
      <c r="AR78" s="15" t="str">
        <f>_xlfn.XLOOKUP(AP78,EngineUpgrades!$D$1:$J$1,EngineUpgrades!$D$17:$J$17,"",0,1)</f>
        <v/>
      </c>
      <c r="AS78" s="17">
        <v>2</v>
      </c>
      <c r="AT78" s="16" t="str">
        <f>IF(P78="Engine",_xlfn.XLOOKUP(_xlfn.CONCAT(N78,O78+AS78),TechTree!$C$2:$C$501,TechTree!$D$2:$D$501,"Not Valid Combination",0,1),"")</f>
        <v/>
      </c>
    </row>
    <row r="79" spans="1:46" ht="84.5" x14ac:dyDescent="0.35">
      <c r="A79" t="s">
        <v>594</v>
      </c>
      <c r="B79" t="s">
        <v>1253</v>
      </c>
      <c r="C79" t="s">
        <v>753</v>
      </c>
      <c r="D79" t="s">
        <v>754</v>
      </c>
      <c r="E79" t="s">
        <v>597</v>
      </c>
      <c r="F79" t="s">
        <v>9</v>
      </c>
      <c r="G79">
        <v>12500</v>
      </c>
      <c r="H79">
        <v>2500</v>
      </c>
      <c r="I79">
        <v>0.2</v>
      </c>
      <c r="J79" t="s">
        <v>142</v>
      </c>
      <c r="L79" s="12" t="str">
        <f>_xlfn.CONCAT(IF($Q79&lt;&gt;"",_xlfn.CONCAT(" #LOC_KTT_",A79,"_",C79,"_Title = ",$Q79,CHAR(10),"@PART[",C79,"]:NEEDS[!002_CommunityPartsTitles]:AFTER[",A79,"] // ",IF(Q79="",D79,_xlfn.CONCAT(Q79," (",D79,")")),CHAR(10),"{",CHAR(10),"    @",$Q$1," = #LOC_KTT_",A79,"_",C79,"_Title // ",$Q79,CHAR(10),"}",CHAR(10)),""),"@PART[",C79,"]:AFTER[",A79,"] // ",IF(Q79="",D79,_xlfn.CONCAT(Q79," (",D79,")")),CHAR(10),"{",CHAR(10),"    techBranch = ",VLOOKUP(N79,TechTree!$G$2:$H$43,2,FALSE),CHAR(10),"    techTier = ",O79,CHAR(10),"    @TechRequired = ",M79,IF($R79&lt;&gt;"",_xlfn.CONCAT(CHAR(10),"    @",$R$1," = ",$R79),""),IF($S79&lt;&gt;"",_xlfn.CONCAT(CHAR(10),"    @",$S$1," = ",$S79),""),IF($T79&lt;&gt;"",_xlfn.CONCAT(CHAR(10),"    @",$T$1," = ",$T79),""),IF(AND(Z79="NA/Balloon",P79&lt;&gt;"Fuel Tank")=TRUE,_xlfn.CONCAT(CHAR(10),"    KiwiFuelSwitchIgnore = true"),""),IF($U79&lt;&gt;"",_xlfn.CONCAT(CHAR(10),U79),""),IF($AO79&lt;&gt;"",IF(P79="RTG","",_xlfn.CONCAT(CHAR(10),$AO79)),""),IF(AM79&lt;&gt;"",_xlfn.CONCAT(CHAR(10),AM79),""),CHAR(10),"}",IF(AB79="Yes",_xlfn.CONCAT(CHAR(10),"@PART[",C79,"]:NEEDS[KiwiDeprecate]:AFTER[",A79,"]",CHAR(10),"{",CHAR(10),"    kiwiDeprecate = true",CHAR(10),"}"),""),IF(P79="RTG",AO79,""))</f>
        <v>@PART[acamar_solar_srf_2]:AFTER[Tantares] // Acamar Solar Array B
{
    techBranch = solarPlanels
    techTier = 5
    @TechRequired = advElectrics
    @mass = 0.22
    solarPanelUpgradeTier = 5
}</v>
      </c>
      <c r="M79" s="9" t="str">
        <f>_xlfn.XLOOKUP(_xlfn.CONCAT(N79,O79),TechTree!$C$2:$C$501,TechTree!$D$2:$D$501,"Not Valid Combination",0,1)</f>
        <v>advElectrics</v>
      </c>
      <c r="N79" s="8" t="s">
        <v>211</v>
      </c>
      <c r="O79" s="8">
        <v>5</v>
      </c>
      <c r="P79" s="8" t="s">
        <v>291</v>
      </c>
      <c r="T79" s="10">
        <v>0.22</v>
      </c>
      <c r="V79" s="10" t="s">
        <v>243</v>
      </c>
      <c r="W79" s="10" t="s">
        <v>259</v>
      </c>
      <c r="Z79" s="10" t="s">
        <v>294</v>
      </c>
      <c r="AA79" s="10" t="s">
        <v>303</v>
      </c>
      <c r="AB79" s="10" t="s">
        <v>329</v>
      </c>
      <c r="AD79" s="12" t="str">
        <f t="shared" si="4"/>
        <v/>
      </c>
      <c r="AE79" s="14"/>
      <c r="AF79" s="18" t="s">
        <v>329</v>
      </c>
      <c r="AG79" s="18"/>
      <c r="AH79" s="18"/>
      <c r="AI79" s="18"/>
      <c r="AJ79" s="18"/>
      <c r="AK79" s="18"/>
      <c r="AL79" s="18"/>
      <c r="AM79" s="19" t="str">
        <f t="shared" si="5"/>
        <v/>
      </c>
      <c r="AN79" s="14"/>
      <c r="AO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",W79,CHAR(10),Parts!AR79,CHAR(10),"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Tank",IF(Z79="NA/Balloon","    KiwiFuelSwitchIgnore = true",IF(Z79="standardLiquidFuel",_xlfn.CONCAT("    fuelTankUpgradeType = ",Z79,CHAR(10),"    fuelTankSizeUpgrade = ",AA79),_xlfn.CONCAT("    fuelTankUpgradeType = ",Z79))),IF(P79="RCS","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9" s="16" t="str">
        <f>IF(P79="Engine",VLOOKUP(W79,EngineUpgrades!$A$2:$C$19,2,FALSE),"")</f>
        <v/>
      </c>
      <c r="AQ79" s="16" t="str">
        <f>IF(P79="Engine",VLOOKUP(W79,EngineUpgrades!$A$2:$C$19,3,FALSE),"")</f>
        <v/>
      </c>
      <c r="AR79" s="15" t="str">
        <f>_xlfn.XLOOKUP(AP79,EngineUpgrades!$D$1:$J$1,EngineUpgrades!$D$17:$J$17,"",0,1)</f>
        <v/>
      </c>
      <c r="AS79" s="17">
        <v>2</v>
      </c>
      <c r="AT79" s="16" t="str">
        <f>IF(P79="Engine",_xlfn.XLOOKUP(_xlfn.CONCAT(N79,O79+AS79),TechTree!$C$2:$C$501,TechTree!$D$2:$D$501,"Not Valid Combination",0,1),"")</f>
        <v/>
      </c>
    </row>
    <row r="80" spans="1:46" ht="84.5" x14ac:dyDescent="0.35">
      <c r="A80" t="s">
        <v>594</v>
      </c>
      <c r="B80" t="s">
        <v>1254</v>
      </c>
      <c r="C80" t="s">
        <v>755</v>
      </c>
      <c r="D80" t="s">
        <v>756</v>
      </c>
      <c r="E80" t="s">
        <v>597</v>
      </c>
      <c r="F80" t="s">
        <v>9</v>
      </c>
      <c r="G80">
        <v>8750</v>
      </c>
      <c r="H80">
        <v>1750</v>
      </c>
      <c r="I80">
        <v>0.125</v>
      </c>
      <c r="J80" t="s">
        <v>60</v>
      </c>
      <c r="L80" s="12" t="str">
        <f>_xlfn.CONCAT(IF($Q80&lt;&gt;"",_xlfn.CONCAT(" #LOC_KTT_",A80,"_",C80,"_Title = ",$Q80,CHAR(10),"@PART[",C80,"]:NEEDS[!002_CommunityPartsTitles]:AFTER[",A80,"] // ",IF(Q80="",D80,_xlfn.CONCAT(Q80," (",D80,")")),CHAR(10),"{",CHAR(10),"    @",$Q$1," = #LOC_KTT_",A80,"_",C80,"_Title // ",$Q80,CHAR(10),"}",CHAR(10)),""),"@PART[",C80,"]:AFTER[",A80,"] // ",IF(Q80="",D80,_xlfn.CONCAT(Q80," (",D80,")")),CHAR(10),"{",CHAR(10),"    techBranch = ",VLOOKUP(N80,TechTree!$G$2:$H$43,2,FALSE),CHAR(10),"    techTier = ",O80,CHAR(10),"    @TechRequired = ",M80,IF($R80&lt;&gt;"",_xlfn.CONCAT(CHAR(10),"    @",$R$1," = ",$R80),""),IF($S80&lt;&gt;"",_xlfn.CONCAT(CHAR(10),"    @",$S$1," = ",$S80),""),IF($T80&lt;&gt;"",_xlfn.CONCAT(CHAR(10),"    @",$T$1," = ",$T80),""),IF(AND(Z80="NA/Balloon",P80&lt;&gt;"Fuel Tank")=TRUE,_xlfn.CONCAT(CHAR(10),"    KiwiFuelSwitchIgnore = true"),""),IF($U80&lt;&gt;"",_xlfn.CONCAT(CHAR(10),U80),""),IF($AO80&lt;&gt;"",IF(P80="RTG","",_xlfn.CONCAT(CHAR(10),$AO80)),""),IF(AM80&lt;&gt;"",_xlfn.CONCAT(CHAR(10),AM80),""),CHAR(10),"}",IF(AB80="Yes",_xlfn.CONCAT(CHAR(10),"@PART[",C80,"]:NEEDS[KiwiDeprecate]:AFTER[",A80,"]",CHAR(10),"{",CHAR(10),"    kiwiDeprecate = true",CHAR(10),"}"),""),IF(P80="RTG",AO80,""))</f>
        <v>@PART[eridani_dorsal_solar_srf_1]:AFTER[Tantares] // Eridani Dorsal Solar Array A
{
    techBranch = solarPlanels
    techTier = 5
    @TechRequired = advElectrics
    solarPanelUpgradeTier = 5
}</v>
      </c>
      <c r="M80" s="9" t="str">
        <f>_xlfn.XLOOKUP(_xlfn.CONCAT(N80,O80),TechTree!$C$2:$C$501,TechTree!$D$2:$D$501,"Not Valid Combination",0,1)</f>
        <v>advElectrics</v>
      </c>
      <c r="N80" s="8" t="s">
        <v>211</v>
      </c>
      <c r="O80" s="8">
        <v>5</v>
      </c>
      <c r="P80" s="8" t="s">
        <v>291</v>
      </c>
      <c r="V80" s="10" t="s">
        <v>243</v>
      </c>
      <c r="W80" s="10" t="s">
        <v>254</v>
      </c>
      <c r="Z80" s="10" t="s">
        <v>294</v>
      </c>
      <c r="AA80" s="10" t="s">
        <v>303</v>
      </c>
      <c r="AB80" s="10" t="s">
        <v>329</v>
      </c>
      <c r="AD80" s="12" t="str">
        <f t="shared" si="4"/>
        <v/>
      </c>
      <c r="AE80" s="14"/>
      <c r="AF80" s="18" t="s">
        <v>329</v>
      </c>
      <c r="AG80" s="18"/>
      <c r="AH80" s="18"/>
      <c r="AI80" s="18"/>
      <c r="AJ80" s="18"/>
      <c r="AK80" s="18"/>
      <c r="AL80" s="18"/>
      <c r="AM80" s="19" t="str">
        <f t="shared" si="5"/>
        <v/>
      </c>
      <c r="AN80" s="14"/>
      <c r="AO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",W80,CHAR(10),Parts!AR80,CHAR(10),"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Tank",IF(Z80="NA/Balloon","    KiwiFuelSwitchIgnore = true",IF(Z80="standardLiquidFuel",_xlfn.CONCAT("    fuelTankUpgradeType = ",Z80,CHAR(10),"    fuelTankSizeUpgrade = ",AA80),_xlfn.CONCAT("    fuelTankUpgradeType = ",Z80))),IF(P80="RCS","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0" s="16" t="str">
        <f>IF(P80="Engine",VLOOKUP(W80,EngineUpgrades!$A$2:$C$19,2,FALSE),"")</f>
        <v/>
      </c>
      <c r="AQ80" s="16" t="str">
        <f>IF(P80="Engine",VLOOKUP(W80,EngineUpgrades!$A$2:$C$19,3,FALSE),"")</f>
        <v/>
      </c>
      <c r="AR80" s="15" t="str">
        <f>_xlfn.XLOOKUP(AP80,EngineUpgrades!$D$1:$J$1,EngineUpgrades!$D$17:$J$17,"",0,1)</f>
        <v/>
      </c>
      <c r="AS80" s="17">
        <v>2</v>
      </c>
      <c r="AT80" s="16" t="str">
        <f>IF(P80="Engine",_xlfn.XLOOKUP(_xlfn.CONCAT(N80,O80+AS80),TechTree!$C$2:$C$501,TechTree!$D$2:$D$501,"Not Valid Combination",0,1),"")</f>
        <v/>
      </c>
    </row>
    <row r="81" spans="1:46" ht="84.5" x14ac:dyDescent="0.35">
      <c r="A81" t="s">
        <v>594</v>
      </c>
      <c r="B81" t="s">
        <v>1255</v>
      </c>
      <c r="C81" t="s">
        <v>757</v>
      </c>
      <c r="D81" t="s">
        <v>758</v>
      </c>
      <c r="E81" t="s">
        <v>597</v>
      </c>
      <c r="F81" t="s">
        <v>9</v>
      </c>
      <c r="G81">
        <v>17500</v>
      </c>
      <c r="H81">
        <v>3500</v>
      </c>
      <c r="I81">
        <v>0.25</v>
      </c>
      <c r="J81" t="s">
        <v>60</v>
      </c>
      <c r="L81" s="12" t="str">
        <f>_xlfn.CONCAT(IF($Q81&lt;&gt;"",_xlfn.CONCAT(" #LOC_KTT_",A81,"_",C81,"_Title = ",$Q81,CHAR(10),"@PART[",C81,"]:NEEDS[!002_CommunityPartsTitles]:AFTER[",A81,"] // ",IF(Q81="",D81,_xlfn.CONCAT(Q81," (",D81,")")),CHAR(10),"{",CHAR(10),"    @",$Q$1," = #LOC_KTT_",A81,"_",C81,"_Title // ",$Q81,CHAR(10),"}",CHAR(10)),""),"@PART[",C81,"]:AFTER[",A81,"] // ",IF(Q81="",D81,_xlfn.CONCAT(Q81," (",D81,")")),CHAR(10),"{",CHAR(10),"    techBranch = ",VLOOKUP(N81,TechTree!$G$2:$H$43,2,FALSE),CHAR(10),"    techTier = ",O81,CHAR(10),"    @TechRequired = ",M81,IF($R81&lt;&gt;"",_xlfn.CONCAT(CHAR(10),"    @",$R$1," = ",$R81),""),IF($S81&lt;&gt;"",_xlfn.CONCAT(CHAR(10),"    @",$S$1," = ",$S81),""),IF($T81&lt;&gt;"",_xlfn.CONCAT(CHAR(10),"    @",$T$1," = ",$T81),""),IF(AND(Z81="NA/Balloon",P81&lt;&gt;"Fuel Tank")=TRUE,_xlfn.CONCAT(CHAR(10),"    KiwiFuelSwitchIgnore = true"),""),IF($U81&lt;&gt;"",_xlfn.CONCAT(CHAR(10),U81),""),IF($AO81&lt;&gt;"",IF(P81="RTG","",_xlfn.CONCAT(CHAR(10),$AO81)),""),IF(AM81&lt;&gt;"",_xlfn.CONCAT(CHAR(10),AM81),""),CHAR(10),"}",IF(AB81="Yes",_xlfn.CONCAT(CHAR(10),"@PART[",C81,"]:NEEDS[KiwiDeprecate]:AFTER[",A81,"]",CHAR(10),"{",CHAR(10),"    kiwiDeprecate = true",CHAR(10),"}"),""),IF(P81="RTG",AO81,""))</f>
        <v>@PART[eridani_dorsal_solar_srf_2]:AFTER[Tantares] // Eridani Dorsal Solar Array B
{
    techBranch = solarPlanels
    techTier = 5
    @TechRequired = advElectrics
    solarPanelUpgradeTier = 5
}</v>
      </c>
      <c r="M81" s="9" t="str">
        <f>_xlfn.XLOOKUP(_xlfn.CONCAT(N81,O81),TechTree!$C$2:$C$501,TechTree!$D$2:$D$501,"Not Valid Combination",0,1)</f>
        <v>advElectrics</v>
      </c>
      <c r="N81" s="8" t="s">
        <v>211</v>
      </c>
      <c r="O81" s="8">
        <v>5</v>
      </c>
      <c r="P81" s="8" t="s">
        <v>291</v>
      </c>
      <c r="V81" s="10" t="s">
        <v>243</v>
      </c>
      <c r="W81" s="10" t="s">
        <v>259</v>
      </c>
      <c r="Z81" s="10" t="s">
        <v>294</v>
      </c>
      <c r="AA81" s="10" t="s">
        <v>303</v>
      </c>
      <c r="AB81" s="10" t="s">
        <v>329</v>
      </c>
      <c r="AD81" s="12" t="str">
        <f t="shared" si="4"/>
        <v/>
      </c>
      <c r="AE81" s="14"/>
      <c r="AF81" s="18" t="s">
        <v>329</v>
      </c>
      <c r="AG81" s="18"/>
      <c r="AH81" s="18"/>
      <c r="AI81" s="18"/>
      <c r="AJ81" s="18"/>
      <c r="AK81" s="18"/>
      <c r="AL81" s="18"/>
      <c r="AM81" s="19" t="str">
        <f t="shared" si="5"/>
        <v/>
      </c>
      <c r="AN81" s="14"/>
      <c r="AO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",W81,CHAR(10),Parts!AR81,CHAR(10),"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Tank",IF(Z81="NA/Balloon","    KiwiFuelSwitchIgnore = true",IF(Z81="standardLiquidFuel",_xlfn.CONCAT("    fuelTankUpgradeType = ",Z81,CHAR(10),"    fuelTankSizeUpgrade = ",AA81),_xlfn.CONCAT("    fuelTankUpgradeType = ",Z81))),IF(P81="RCS","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1" s="16" t="str">
        <f>IF(P81="Engine",VLOOKUP(W81,EngineUpgrades!$A$2:$C$19,2,FALSE),"")</f>
        <v/>
      </c>
      <c r="AQ81" s="16" t="str">
        <f>IF(P81="Engine",VLOOKUP(W81,EngineUpgrades!$A$2:$C$19,3,FALSE),"")</f>
        <v/>
      </c>
      <c r="AR81" s="15" t="str">
        <f>_xlfn.XLOOKUP(AP81,EngineUpgrades!$D$1:$J$1,EngineUpgrades!$D$17:$J$17,"",0,1)</f>
        <v/>
      </c>
      <c r="AS81" s="17">
        <v>2</v>
      </c>
      <c r="AT81" s="16" t="str">
        <f>IF(P81="Engine",_xlfn.XLOOKUP(_xlfn.CONCAT(N81,O81+AS81),TechTree!$C$2:$C$501,TechTree!$D$2:$D$501,"Not Valid Combination",0,1),"")</f>
        <v/>
      </c>
    </row>
    <row r="82" spans="1:46" ht="84.5" x14ac:dyDescent="0.35">
      <c r="A82" t="s">
        <v>594</v>
      </c>
      <c r="B82" t="s">
        <v>1256</v>
      </c>
      <c r="C82" t="s">
        <v>759</v>
      </c>
      <c r="D82" t="s">
        <v>760</v>
      </c>
      <c r="E82" t="s">
        <v>597</v>
      </c>
      <c r="F82" t="s">
        <v>9</v>
      </c>
      <c r="G82">
        <v>7500</v>
      </c>
      <c r="H82">
        <v>1500</v>
      </c>
      <c r="I82">
        <v>0.2</v>
      </c>
      <c r="J82" t="s">
        <v>60</v>
      </c>
      <c r="L82" s="12" t="str">
        <f>_xlfn.CONCAT(IF($Q82&lt;&gt;"",_xlfn.CONCAT(" #LOC_KTT_",A82,"_",C82,"_Title = ",$Q82,CHAR(10),"@PART[",C82,"]:NEEDS[!002_CommunityPartsTitles]:AFTER[",A82,"] // ",IF(Q82="",D82,_xlfn.CONCAT(Q82," (",D82,")")),CHAR(10),"{",CHAR(10),"    @",$Q$1," = #LOC_KTT_",A82,"_",C82,"_Title // ",$Q82,CHAR(10),"}",CHAR(10)),""),"@PART[",C82,"]:AFTER[",A82,"] // ",IF(Q82="",D82,_xlfn.CONCAT(Q82," (",D82,")")),CHAR(10),"{",CHAR(10),"    techBranch = ",VLOOKUP(N82,TechTree!$G$2:$H$43,2,FALSE),CHAR(10),"    techTier = ",O82,CHAR(10),"    @TechRequired = ",M82,IF($R82&lt;&gt;"",_xlfn.CONCAT(CHAR(10),"    @",$R$1," = ",$R82),""),IF($S82&lt;&gt;"",_xlfn.CONCAT(CHAR(10),"    @",$S$1," = ",$S82),""),IF($T82&lt;&gt;"",_xlfn.CONCAT(CHAR(10),"    @",$T$1," = ",$T82),""),IF(AND(Z82="NA/Balloon",P82&lt;&gt;"Fuel Tank")=TRUE,_xlfn.CONCAT(CHAR(10),"    KiwiFuelSwitchIgnore = true"),""),IF($U82&lt;&gt;"",_xlfn.CONCAT(CHAR(10),U82),""),IF($AO82&lt;&gt;"",IF(P82="RTG","",_xlfn.CONCAT(CHAR(10),$AO82)),""),IF(AM82&lt;&gt;"",_xlfn.CONCAT(CHAR(10),AM82),""),CHAR(10),"}",IF(AB82="Yes",_xlfn.CONCAT(CHAR(10),"@PART[",C82,"]:NEEDS[KiwiDeprecate]:AFTER[",A82,"]",CHAR(10),"{",CHAR(10),"    kiwiDeprecate = true",CHAR(10),"}"),""),IF(P82="RTG",AO82,""))</f>
        <v>@PART[eridani_solar_srf_1_1]:AFTER[Tantares] // Eridani Solar Array A1 (4 Segment)
{
    techBranch = solarPlanels
    techTier = 6
    @TechRequired = largeElectrics
    solarPanelUpgradeTier = 6
}</v>
      </c>
      <c r="M82" s="9" t="str">
        <f>_xlfn.XLOOKUP(_xlfn.CONCAT(N82,O82),TechTree!$C$2:$C$501,TechTree!$D$2:$D$501,"Not Valid Combination",0,1)</f>
        <v>largeElectrics</v>
      </c>
      <c r="N82" s="8" t="s">
        <v>211</v>
      </c>
      <c r="O82" s="8">
        <v>6</v>
      </c>
      <c r="P82" s="8" t="s">
        <v>291</v>
      </c>
      <c r="V82" s="10" t="s">
        <v>243</v>
      </c>
      <c r="W82" s="10" t="s">
        <v>254</v>
      </c>
      <c r="Z82" s="10" t="s">
        <v>294</v>
      </c>
      <c r="AA82" s="10" t="s">
        <v>303</v>
      </c>
      <c r="AB82" s="10" t="s">
        <v>329</v>
      </c>
      <c r="AD82" s="12" t="str">
        <f t="shared" si="4"/>
        <v/>
      </c>
      <c r="AE82" s="14"/>
      <c r="AF82" s="18" t="s">
        <v>329</v>
      </c>
      <c r="AG82" s="18"/>
      <c r="AH82" s="18"/>
      <c r="AI82" s="18"/>
      <c r="AJ82" s="18"/>
      <c r="AK82" s="18"/>
      <c r="AL82" s="18"/>
      <c r="AM82" s="19" t="str">
        <f t="shared" si="5"/>
        <v/>
      </c>
      <c r="AN82" s="14"/>
      <c r="AO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",W82,CHAR(10),Parts!AR82,CHAR(10),"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Tank",IF(Z82="NA/Balloon","    KiwiFuelSwitchIgnore = true",IF(Z82="standardLiquidFuel",_xlfn.CONCAT("    fuelTankUpgradeType = ",Z82,CHAR(10),"    fuelTankSizeUpgrade = ",AA82),_xlfn.CONCAT("    fuelTankUpgradeType = ",Z82))),IF(P82="RCS","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2" s="16" t="str">
        <f>IF(P82="Engine",VLOOKUP(W82,EngineUpgrades!$A$2:$C$19,2,FALSE),"")</f>
        <v/>
      </c>
      <c r="AQ82" s="16" t="str">
        <f>IF(P82="Engine",VLOOKUP(W82,EngineUpgrades!$A$2:$C$19,3,FALSE),"")</f>
        <v/>
      </c>
      <c r="AR82" s="15" t="str">
        <f>_xlfn.XLOOKUP(AP82,EngineUpgrades!$D$1:$J$1,EngineUpgrades!$D$17:$J$17,"",0,1)</f>
        <v/>
      </c>
      <c r="AS82" s="17">
        <v>2</v>
      </c>
      <c r="AT82" s="16" t="str">
        <f>IF(P82="Engine",_xlfn.XLOOKUP(_xlfn.CONCAT(N82,O82+AS82),TechTree!$C$2:$C$501,TechTree!$D$2:$D$501,"Not Valid Combination",0,1),"")</f>
        <v/>
      </c>
    </row>
    <row r="83" spans="1:46" ht="84.5" x14ac:dyDescent="0.35">
      <c r="A83" t="s">
        <v>594</v>
      </c>
      <c r="B83" t="s">
        <v>1257</v>
      </c>
      <c r="C83" t="s">
        <v>761</v>
      </c>
      <c r="D83" t="s">
        <v>762</v>
      </c>
      <c r="E83" t="s">
        <v>597</v>
      </c>
      <c r="F83" t="s">
        <v>9</v>
      </c>
      <c r="G83">
        <v>7500</v>
      </c>
      <c r="H83">
        <v>1500</v>
      </c>
      <c r="I83">
        <v>0.2</v>
      </c>
      <c r="J83" t="s">
        <v>60</v>
      </c>
      <c r="L83" s="12" t="str">
        <f>_xlfn.CONCAT(IF($Q83&lt;&gt;"",_xlfn.CONCAT(" #LOC_KTT_",A83,"_",C83,"_Title = ",$Q83,CHAR(10),"@PART[",C83,"]:NEEDS[!002_CommunityPartsTitles]:AFTER[",A83,"] // ",IF(Q83="",D83,_xlfn.CONCAT(Q83," (",D83,")")),CHAR(10),"{",CHAR(10),"    @",$Q$1," = #LOC_KTT_",A83,"_",C83,"_Title // ",$Q83,CHAR(10),"}",CHAR(10)),""),"@PART[",C83,"]:AFTER[",A83,"] // ",IF(Q83="",D83,_xlfn.CONCAT(Q83," (",D83,")")),CHAR(10),"{",CHAR(10),"    techBranch = ",VLOOKUP(N83,TechTree!$G$2:$H$43,2,FALSE),CHAR(10),"    techTier = ",O83,CHAR(10),"    @TechRequired = ",M83,IF($R83&lt;&gt;"",_xlfn.CONCAT(CHAR(10),"    @",$R$1," = ",$R83),""),IF($S83&lt;&gt;"",_xlfn.CONCAT(CHAR(10),"    @",$S$1," = ",$S83),""),IF($T83&lt;&gt;"",_xlfn.CONCAT(CHAR(10),"    @",$T$1," = ",$T83),""),IF(AND(Z83="NA/Balloon",P83&lt;&gt;"Fuel Tank")=TRUE,_xlfn.CONCAT(CHAR(10),"    KiwiFuelSwitchIgnore = true"),""),IF($U83&lt;&gt;"",_xlfn.CONCAT(CHAR(10),U83),""),IF($AO83&lt;&gt;"",IF(P83="RTG","",_xlfn.CONCAT(CHAR(10),$AO83)),""),IF(AM83&lt;&gt;"",_xlfn.CONCAT(CHAR(10),AM83),""),CHAR(10),"}",IF(AB83="Yes",_xlfn.CONCAT(CHAR(10),"@PART[",C83,"]:NEEDS[KiwiDeprecate]:AFTER[",A83,"]",CHAR(10),"{",CHAR(10),"    kiwiDeprecate = true",CHAR(10),"}"),""),IF(P83="RTG",AO83,""))</f>
        <v>@PART[eridani_solar_srf_1_2]:AFTER[Tantares] // Eridani Solar Array A2 (4 Segment)
{
    techBranch = solarPlanels
    techTier = 6
    @TechRequired = largeElectrics
    solarPanelUpgradeTier = 6
}</v>
      </c>
      <c r="M83" s="9" t="str">
        <f>_xlfn.XLOOKUP(_xlfn.CONCAT(N83,O83),TechTree!$C$2:$C$501,TechTree!$D$2:$D$501,"Not Valid Combination",0,1)</f>
        <v>largeElectrics</v>
      </c>
      <c r="N83" s="8" t="s">
        <v>211</v>
      </c>
      <c r="O83" s="8">
        <v>6</v>
      </c>
      <c r="P83" s="8" t="s">
        <v>291</v>
      </c>
      <c r="V83" s="10" t="s">
        <v>243</v>
      </c>
      <c r="W83" s="10" t="s">
        <v>259</v>
      </c>
      <c r="Z83" s="10" t="s">
        <v>294</v>
      </c>
      <c r="AA83" s="10" t="s">
        <v>303</v>
      </c>
      <c r="AB83" s="10" t="s">
        <v>329</v>
      </c>
      <c r="AD83" s="12" t="str">
        <f t="shared" si="4"/>
        <v/>
      </c>
      <c r="AE83" s="14"/>
      <c r="AF83" s="18" t="s">
        <v>329</v>
      </c>
      <c r="AG83" s="18"/>
      <c r="AH83" s="18"/>
      <c r="AI83" s="18"/>
      <c r="AJ83" s="18"/>
      <c r="AK83" s="18"/>
      <c r="AL83" s="18"/>
      <c r="AM83" s="19" t="str">
        <f t="shared" si="5"/>
        <v/>
      </c>
      <c r="AN83" s="14"/>
      <c r="AO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",W83,CHAR(10),Parts!AR83,CHAR(10),"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Tank",IF(Z83="NA/Balloon","    KiwiFuelSwitchIgnore = true",IF(Z83="standardLiquidFuel",_xlfn.CONCAT("    fuelTankUpgradeType = ",Z83,CHAR(10),"    fuelTankSizeUpgrade = ",AA83),_xlfn.CONCAT("    fuelTankUpgradeType = ",Z83))),IF(P83="RCS","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3" s="16" t="str">
        <f>IF(P83="Engine",VLOOKUP(W83,EngineUpgrades!$A$2:$C$19,2,FALSE),"")</f>
        <v/>
      </c>
      <c r="AQ83" s="16" t="str">
        <f>IF(P83="Engine",VLOOKUP(W83,EngineUpgrades!$A$2:$C$19,3,FALSE),"")</f>
        <v/>
      </c>
      <c r="AR83" s="15" t="str">
        <f>_xlfn.XLOOKUP(AP83,EngineUpgrades!$D$1:$J$1,EngineUpgrades!$D$17:$J$17,"",0,1)</f>
        <v/>
      </c>
      <c r="AS83" s="17">
        <v>2</v>
      </c>
      <c r="AT83" s="16" t="str">
        <f>IF(P83="Engine",_xlfn.XLOOKUP(_xlfn.CONCAT(N83,O83+AS83),TechTree!$C$2:$C$501,TechTree!$D$2:$D$501,"Not Valid Combination",0,1),"")</f>
        <v/>
      </c>
    </row>
    <row r="84" spans="1:46" ht="84.5" x14ac:dyDescent="0.35">
      <c r="A84" t="s">
        <v>594</v>
      </c>
      <c r="B84" t="s">
        <v>1258</v>
      </c>
      <c r="C84" t="s">
        <v>763</v>
      </c>
      <c r="D84" t="s">
        <v>764</v>
      </c>
      <c r="E84" t="s">
        <v>597</v>
      </c>
      <c r="F84" t="s">
        <v>9</v>
      </c>
      <c r="G84">
        <v>10000</v>
      </c>
      <c r="H84">
        <v>2000</v>
      </c>
      <c r="I84">
        <v>0.3</v>
      </c>
      <c r="J84" t="s">
        <v>60</v>
      </c>
      <c r="L84" s="12" t="str">
        <f>_xlfn.CONCAT(IF($Q84&lt;&gt;"",_xlfn.CONCAT(" #LOC_KTT_",A84,"_",C84,"_Title = ",$Q84,CHAR(10),"@PART[",C84,"]:NEEDS[!002_CommunityPartsTitles]:AFTER[",A84,"] // ",IF(Q84="",D84,_xlfn.CONCAT(Q84," (",D84,")")),CHAR(10),"{",CHAR(10),"    @",$Q$1," = #LOC_KTT_",A84,"_",C84,"_Title // ",$Q84,CHAR(10),"}",CHAR(10)),""),"@PART[",C84,"]:AFTER[",A84,"] // ",IF(Q84="",D84,_xlfn.CONCAT(Q84," (",D84,")")),CHAR(10),"{",CHAR(10),"    techBranch = ",VLOOKUP(N84,TechTree!$G$2:$H$43,2,FALSE),CHAR(10),"    techTier = ",O84,CHAR(10),"    @TechRequired = ",M84,IF($R84&lt;&gt;"",_xlfn.CONCAT(CHAR(10),"    @",$R$1," = ",$R84),""),IF($S84&lt;&gt;"",_xlfn.CONCAT(CHAR(10),"    @",$S$1," = ",$S84),""),IF($T84&lt;&gt;"",_xlfn.CONCAT(CHAR(10),"    @",$T$1," = ",$T84),""),IF(AND(Z84="NA/Balloon",P84&lt;&gt;"Fuel Tank")=TRUE,_xlfn.CONCAT(CHAR(10),"    KiwiFuelSwitchIgnore = true"),""),IF($U84&lt;&gt;"",_xlfn.CONCAT(CHAR(10),U84),""),IF($AO84&lt;&gt;"",IF(P84="RTG","",_xlfn.CONCAT(CHAR(10),$AO84)),""),IF(AM84&lt;&gt;"",_xlfn.CONCAT(CHAR(10),AM84),""),CHAR(10),"}",IF(AB84="Yes",_xlfn.CONCAT(CHAR(10),"@PART[",C84,"]:NEEDS[KiwiDeprecate]:AFTER[",A84,"]",CHAR(10),"{",CHAR(10),"    kiwiDeprecate = true",CHAR(10),"}"),""),IF(P84="RTG",AO84,""))</f>
        <v>@PART[eridani_solar_srf_2_1]:AFTER[Tantares] // Eridani Solar Array B1 (5 Segment)
{
    techBranch = solarPlanels
    techTier = 6
    @TechRequired = largeElectrics
    solarPanelUpgradeTier = 6
}</v>
      </c>
      <c r="M84" s="9" t="str">
        <f>_xlfn.XLOOKUP(_xlfn.CONCAT(N84,O84),TechTree!$C$2:$C$501,TechTree!$D$2:$D$501,"Not Valid Combination",0,1)</f>
        <v>largeElectrics</v>
      </c>
      <c r="N84" s="8" t="s">
        <v>211</v>
      </c>
      <c r="O84" s="8">
        <v>6</v>
      </c>
      <c r="P84" s="8" t="s">
        <v>291</v>
      </c>
      <c r="V84" s="10" t="s">
        <v>243</v>
      </c>
      <c r="W84" s="10" t="s">
        <v>254</v>
      </c>
      <c r="Z84" s="10" t="s">
        <v>294</v>
      </c>
      <c r="AA84" s="10" t="s">
        <v>303</v>
      </c>
      <c r="AB84" s="10" t="s">
        <v>329</v>
      </c>
      <c r="AD84" s="12" t="str">
        <f t="shared" si="4"/>
        <v/>
      </c>
      <c r="AE84" s="14"/>
      <c r="AF84" s="18" t="s">
        <v>329</v>
      </c>
      <c r="AG84" s="18"/>
      <c r="AH84" s="18"/>
      <c r="AI84" s="18"/>
      <c r="AJ84" s="18"/>
      <c r="AK84" s="18"/>
      <c r="AL84" s="18"/>
      <c r="AM84" s="19" t="str">
        <f t="shared" si="5"/>
        <v/>
      </c>
      <c r="AN84" s="14"/>
      <c r="AO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",W84,CHAR(10),Parts!AR84,CHAR(10),"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Tank",IF(Z84="NA/Balloon","    KiwiFuelSwitchIgnore = true",IF(Z84="standardLiquidFuel",_xlfn.CONCAT("    fuelTankUpgradeType = ",Z84,CHAR(10),"    fuelTankSizeUpgrade = ",AA84),_xlfn.CONCAT("    fuelTankUpgradeType = ",Z84))),IF(P84="RCS","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4" s="16" t="str">
        <f>IF(P84="Engine",VLOOKUP(W84,EngineUpgrades!$A$2:$C$19,2,FALSE),"")</f>
        <v/>
      </c>
      <c r="AQ84" s="16" t="str">
        <f>IF(P84="Engine",VLOOKUP(W84,EngineUpgrades!$A$2:$C$19,3,FALSE),"")</f>
        <v/>
      </c>
      <c r="AR84" s="15" t="str">
        <f>_xlfn.XLOOKUP(AP84,EngineUpgrades!$D$1:$J$1,EngineUpgrades!$D$17:$J$17,"",0,1)</f>
        <v/>
      </c>
      <c r="AS84" s="17">
        <v>2</v>
      </c>
      <c r="AT84" s="16" t="str">
        <f>IF(P84="Engine",_xlfn.XLOOKUP(_xlfn.CONCAT(N84,O84+AS84),TechTree!$C$2:$C$501,TechTree!$D$2:$D$501,"Not Valid Combination",0,1),"")</f>
        <v/>
      </c>
    </row>
    <row r="85" spans="1:46" ht="84.5" x14ac:dyDescent="0.35">
      <c r="A85" t="s">
        <v>594</v>
      </c>
      <c r="B85" t="s">
        <v>1259</v>
      </c>
      <c r="C85" t="s">
        <v>765</v>
      </c>
      <c r="D85" t="s">
        <v>766</v>
      </c>
      <c r="E85" t="s">
        <v>597</v>
      </c>
      <c r="F85" t="s">
        <v>9</v>
      </c>
      <c r="G85">
        <v>10000</v>
      </c>
      <c r="H85">
        <v>2000</v>
      </c>
      <c r="I85">
        <v>0.3</v>
      </c>
      <c r="J85" t="s">
        <v>60</v>
      </c>
      <c r="L85" s="12" t="str">
        <f>_xlfn.CONCAT(IF($Q85&lt;&gt;"",_xlfn.CONCAT(" #LOC_KTT_",A85,"_",C85,"_Title = ",$Q85,CHAR(10),"@PART[",C85,"]:NEEDS[!002_CommunityPartsTitles]:AFTER[",A85,"] // ",IF(Q85="",D85,_xlfn.CONCAT(Q85," (",D85,")")),CHAR(10),"{",CHAR(10),"    @",$Q$1," = #LOC_KTT_",A85,"_",C85,"_Title // ",$Q85,CHAR(10),"}",CHAR(10)),""),"@PART[",C85,"]:AFTER[",A85,"] // ",IF(Q85="",D85,_xlfn.CONCAT(Q85," (",D85,")")),CHAR(10),"{",CHAR(10),"    techBranch = ",VLOOKUP(N85,TechTree!$G$2:$H$43,2,FALSE),CHAR(10),"    techTier = ",O85,CHAR(10),"    @TechRequired = ",M85,IF($R85&lt;&gt;"",_xlfn.CONCAT(CHAR(10),"    @",$R$1," = ",$R85),""),IF($S85&lt;&gt;"",_xlfn.CONCAT(CHAR(10),"    @",$S$1," = ",$S85),""),IF($T85&lt;&gt;"",_xlfn.CONCAT(CHAR(10),"    @",$T$1," = ",$T85),""),IF(AND(Z85="NA/Balloon",P85&lt;&gt;"Fuel Tank")=TRUE,_xlfn.CONCAT(CHAR(10),"    KiwiFuelSwitchIgnore = true"),""),IF($U85&lt;&gt;"",_xlfn.CONCAT(CHAR(10),U85),""),IF($AO85&lt;&gt;"",IF(P85="RTG","",_xlfn.CONCAT(CHAR(10),$AO85)),""),IF(AM85&lt;&gt;"",_xlfn.CONCAT(CHAR(10),AM85),""),CHAR(10),"}",IF(AB85="Yes",_xlfn.CONCAT(CHAR(10),"@PART[",C85,"]:NEEDS[KiwiDeprecate]:AFTER[",A85,"]",CHAR(10),"{",CHAR(10),"    kiwiDeprecate = true",CHAR(10),"}"),""),IF(P85="RTG",AO85,""))</f>
        <v>@PART[eridani_solar_srf_2_2]:AFTER[Tantares] // Eridani Solar Array B2 (5 Segment)
{
    techBranch = solarPlanels
    techTier = 6
    @TechRequired = largeElectrics
    solarPanelUpgradeTier = 6
}</v>
      </c>
      <c r="M85" s="9" t="str">
        <f>_xlfn.XLOOKUP(_xlfn.CONCAT(N85,O85),TechTree!$C$2:$C$501,TechTree!$D$2:$D$501,"Not Valid Combination",0,1)</f>
        <v>largeElectrics</v>
      </c>
      <c r="N85" s="8" t="s">
        <v>211</v>
      </c>
      <c r="O85" s="8">
        <v>6</v>
      </c>
      <c r="P85" s="8" t="s">
        <v>291</v>
      </c>
      <c r="V85" s="10" t="s">
        <v>243</v>
      </c>
      <c r="W85" s="10" t="s">
        <v>259</v>
      </c>
      <c r="Z85" s="10" t="s">
        <v>294</v>
      </c>
      <c r="AA85" s="10" t="s">
        <v>303</v>
      </c>
      <c r="AB85" s="10" t="s">
        <v>329</v>
      </c>
      <c r="AD85" s="12" t="str">
        <f t="shared" si="4"/>
        <v/>
      </c>
      <c r="AE85" s="14"/>
      <c r="AF85" s="18" t="s">
        <v>329</v>
      </c>
      <c r="AG85" s="18"/>
      <c r="AH85" s="18"/>
      <c r="AI85" s="18"/>
      <c r="AJ85" s="18"/>
      <c r="AK85" s="18"/>
      <c r="AL85" s="18"/>
      <c r="AM85" s="19" t="str">
        <f t="shared" si="5"/>
        <v/>
      </c>
      <c r="AN85" s="14"/>
      <c r="AO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",W85,CHAR(10),Parts!AR85,CHAR(10),"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Tank",IF(Z85="NA/Balloon","    KiwiFuelSwitchIgnore = true",IF(Z85="standardLiquidFuel",_xlfn.CONCAT("    fuelTankUpgradeType = ",Z85,CHAR(10),"    fuelTankSizeUpgrade = ",AA85),_xlfn.CONCAT("    fuelTankUpgradeType = ",Z85))),IF(P85="RCS","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5" s="16" t="str">
        <f>IF(P85="Engine",VLOOKUP(W85,EngineUpgrades!$A$2:$C$19,2,FALSE),"")</f>
        <v/>
      </c>
      <c r="AQ85" s="16" t="str">
        <f>IF(P85="Engine",VLOOKUP(W85,EngineUpgrades!$A$2:$C$19,3,FALSE),"")</f>
        <v/>
      </c>
      <c r="AR85" s="15" t="str">
        <f>_xlfn.XLOOKUP(AP85,EngineUpgrades!$D$1:$J$1,EngineUpgrades!$D$17:$J$17,"",0,1)</f>
        <v/>
      </c>
      <c r="AS85" s="17">
        <v>2</v>
      </c>
      <c r="AT85" s="16" t="str">
        <f>IF(P85="Engine",_xlfn.XLOOKUP(_xlfn.CONCAT(N85,O85+AS85),TechTree!$C$2:$C$501,TechTree!$D$2:$D$501,"Not Valid Combination",0,1),"")</f>
        <v/>
      </c>
    </row>
    <row r="86" spans="1:46" ht="84.5" x14ac:dyDescent="0.35">
      <c r="A86" t="s">
        <v>594</v>
      </c>
      <c r="B86" t="s">
        <v>1260</v>
      </c>
      <c r="C86" t="s">
        <v>767</v>
      </c>
      <c r="D86" t="s">
        <v>768</v>
      </c>
      <c r="E86" t="s">
        <v>597</v>
      </c>
      <c r="F86" t="s">
        <v>9</v>
      </c>
      <c r="G86">
        <v>10000</v>
      </c>
      <c r="H86">
        <v>2000</v>
      </c>
      <c r="I86">
        <v>0.2</v>
      </c>
      <c r="J86" t="s">
        <v>60</v>
      </c>
      <c r="L86" s="12" t="str">
        <f>_xlfn.CONCAT(IF($Q86&lt;&gt;"",_xlfn.CONCAT(" #LOC_KTT_",A86,"_",C86,"_Title = ",$Q86,CHAR(10),"@PART[",C86,"]:NEEDS[!002_CommunityPartsTitles]:AFTER[",A86,"] // ",IF(Q86="",D86,_xlfn.CONCAT(Q86," (",D86,")")),CHAR(10),"{",CHAR(10),"    @",$Q$1," = #LOC_KTT_",A86,"_",C86,"_Title // ",$Q86,CHAR(10),"}",CHAR(10)),""),"@PART[",C86,"]:AFTER[",A86,"] // ",IF(Q86="",D86,_xlfn.CONCAT(Q86," (",D86,")")),CHAR(10),"{",CHAR(10),"    techBranch = ",VLOOKUP(N86,TechTree!$G$2:$H$43,2,FALSE),CHAR(10),"    techTier = ",O86,CHAR(10),"    @TechRequired = ",M86,IF($R86&lt;&gt;"",_xlfn.CONCAT(CHAR(10),"    @",$R$1," = ",$R86),""),IF($S86&lt;&gt;"",_xlfn.CONCAT(CHAR(10),"    @",$S$1," = ",$S86),""),IF($T86&lt;&gt;"",_xlfn.CONCAT(CHAR(10),"    @",$T$1," = ",$T86),""),IF(AND(Z86="NA/Balloon",P86&lt;&gt;"Fuel Tank")=TRUE,_xlfn.CONCAT(CHAR(10),"    KiwiFuelSwitchIgnore = true"),""),IF($U86&lt;&gt;"",_xlfn.CONCAT(CHAR(10),U86),""),IF($AO86&lt;&gt;"",IF(P86="RTG","",_xlfn.CONCAT(CHAR(10),$AO86)),""),IF(AM86&lt;&gt;"",_xlfn.CONCAT(CHAR(10),AM86),""),CHAR(10),"}",IF(AB86="Yes",_xlfn.CONCAT(CHAR(10),"@PART[",C86,"]:NEEDS[KiwiDeprecate]:AFTER[",A86,"]",CHAR(10),"{",CHAR(10),"    kiwiDeprecate = true",CHAR(10),"}"),""),IF(P86="RTG",AO86,""))</f>
        <v>@PART[eridani_solar_srf_3_1]:AFTER[Tantares] // Eridani Solar Array C1 (4 Segment)
{
    techBranch = solarPlanels
    techTier = 6
    @TechRequired = largeElectrics
    solarPanelUpgradeTier = 6
}</v>
      </c>
      <c r="M86" s="9" t="str">
        <f>_xlfn.XLOOKUP(_xlfn.CONCAT(N86,O86),TechTree!$C$2:$C$501,TechTree!$D$2:$D$501,"Not Valid Combination",0,1)</f>
        <v>largeElectrics</v>
      </c>
      <c r="N86" s="8" t="s">
        <v>211</v>
      </c>
      <c r="O86" s="8">
        <v>6</v>
      </c>
      <c r="P86" s="8" t="s">
        <v>291</v>
      </c>
      <c r="V86" s="10" t="s">
        <v>243</v>
      </c>
      <c r="W86" s="10" t="s">
        <v>254</v>
      </c>
      <c r="Z86" s="10" t="s">
        <v>294</v>
      </c>
      <c r="AA86" s="10" t="s">
        <v>303</v>
      </c>
      <c r="AB86" s="10" t="s">
        <v>329</v>
      </c>
      <c r="AD86" s="12" t="str">
        <f t="shared" si="4"/>
        <v/>
      </c>
      <c r="AE86" s="14"/>
      <c r="AF86" s="18" t="s">
        <v>329</v>
      </c>
      <c r="AG86" s="18"/>
      <c r="AH86" s="18"/>
      <c r="AI86" s="18"/>
      <c r="AJ86" s="18"/>
      <c r="AK86" s="18"/>
      <c r="AL86" s="18"/>
      <c r="AM86" s="19" t="str">
        <f t="shared" si="5"/>
        <v/>
      </c>
      <c r="AN86" s="14"/>
      <c r="AO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",W86,CHAR(10),Parts!AR86,CHAR(10),"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Tank",IF(Z86="NA/Balloon","    KiwiFuelSwitchIgnore = true",IF(Z86="standardLiquidFuel",_xlfn.CONCAT("    fuelTankUpgradeType = ",Z86,CHAR(10),"    fuelTankSizeUpgrade = ",AA86),_xlfn.CONCAT("    fuelTankUpgradeType = ",Z86))),IF(P86="RCS","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6" s="16" t="str">
        <f>IF(P86="Engine",VLOOKUP(W86,EngineUpgrades!$A$2:$C$19,2,FALSE),"")</f>
        <v/>
      </c>
      <c r="AQ86" s="16" t="str">
        <f>IF(P86="Engine",VLOOKUP(W86,EngineUpgrades!$A$2:$C$19,3,FALSE),"")</f>
        <v/>
      </c>
      <c r="AR86" s="15" t="str">
        <f>_xlfn.XLOOKUP(AP86,EngineUpgrades!$D$1:$J$1,EngineUpgrades!$D$17:$J$17,"",0,1)</f>
        <v/>
      </c>
      <c r="AS86" s="17">
        <v>2</v>
      </c>
      <c r="AT86" s="16" t="str">
        <f>IF(P86="Engine",_xlfn.XLOOKUP(_xlfn.CONCAT(N86,O86+AS86),TechTree!$C$2:$C$501,TechTree!$D$2:$D$501,"Not Valid Combination",0,1),"")</f>
        <v/>
      </c>
    </row>
    <row r="87" spans="1:46" ht="84.5" x14ac:dyDescent="0.35">
      <c r="A87" t="s">
        <v>594</v>
      </c>
      <c r="B87" t="s">
        <v>1261</v>
      </c>
      <c r="C87" t="s">
        <v>769</v>
      </c>
      <c r="D87" t="s">
        <v>770</v>
      </c>
      <c r="E87" t="s">
        <v>597</v>
      </c>
      <c r="F87" t="s">
        <v>9</v>
      </c>
      <c r="G87">
        <v>10000</v>
      </c>
      <c r="H87">
        <v>2000</v>
      </c>
      <c r="I87">
        <v>0.2</v>
      </c>
      <c r="J87" t="s">
        <v>60</v>
      </c>
      <c r="L87" s="12" t="str">
        <f>_xlfn.CONCAT(IF($Q87&lt;&gt;"",_xlfn.CONCAT(" #LOC_KTT_",A87,"_",C87,"_Title = ",$Q87,CHAR(10),"@PART[",C87,"]:NEEDS[!002_CommunityPartsTitles]:AFTER[",A87,"] // ",IF(Q87="",D87,_xlfn.CONCAT(Q87," (",D87,")")),CHAR(10),"{",CHAR(10),"    @",$Q$1," = #LOC_KTT_",A87,"_",C87,"_Title // ",$Q87,CHAR(10),"}",CHAR(10)),""),"@PART[",C87,"]:AFTER[",A87,"] // ",IF(Q87="",D87,_xlfn.CONCAT(Q87," (",D87,")")),CHAR(10),"{",CHAR(10),"    techBranch = ",VLOOKUP(N87,TechTree!$G$2:$H$43,2,FALSE),CHAR(10),"    techTier = ",O87,CHAR(10),"    @TechRequired = ",M87,IF($R87&lt;&gt;"",_xlfn.CONCAT(CHAR(10),"    @",$R$1," = ",$R87),""),IF($S87&lt;&gt;"",_xlfn.CONCAT(CHAR(10),"    @",$S$1," = ",$S87),""),IF($T87&lt;&gt;"",_xlfn.CONCAT(CHAR(10),"    @",$T$1," = ",$T87),""),IF(AND(Z87="NA/Balloon",P87&lt;&gt;"Fuel Tank")=TRUE,_xlfn.CONCAT(CHAR(10),"    KiwiFuelSwitchIgnore = true"),""),IF($U87&lt;&gt;"",_xlfn.CONCAT(CHAR(10),U87),""),IF($AO87&lt;&gt;"",IF(P87="RTG","",_xlfn.CONCAT(CHAR(10),$AO87)),""),IF(AM87&lt;&gt;"",_xlfn.CONCAT(CHAR(10),AM87),""),CHAR(10),"}",IF(AB87="Yes",_xlfn.CONCAT(CHAR(10),"@PART[",C87,"]:NEEDS[KiwiDeprecate]:AFTER[",A87,"]",CHAR(10),"{",CHAR(10),"    kiwiDeprecate = true",CHAR(10),"}"),""),IF(P87="RTG",AO87,""))</f>
        <v>@PART[eridani_solar_srf_3_2]:AFTER[Tantares] // Eridani Solar Array C2 (4 Segment)
{
    techBranch = solarPlanels
    techTier = 6
    @TechRequired = largeElectrics
    solarPanelUpgradeTier = 6
}</v>
      </c>
      <c r="M87" s="9" t="str">
        <f>_xlfn.XLOOKUP(_xlfn.CONCAT(N87,O87),TechTree!$C$2:$C$501,TechTree!$D$2:$D$501,"Not Valid Combination",0,1)</f>
        <v>largeElectrics</v>
      </c>
      <c r="N87" s="8" t="s">
        <v>211</v>
      </c>
      <c r="O87" s="8">
        <v>6</v>
      </c>
      <c r="P87" s="8" t="s">
        <v>291</v>
      </c>
      <c r="V87" s="10" t="s">
        <v>243</v>
      </c>
      <c r="W87" s="10" t="s">
        <v>259</v>
      </c>
      <c r="Z87" s="10" t="s">
        <v>294</v>
      </c>
      <c r="AA87" s="10" t="s">
        <v>303</v>
      </c>
      <c r="AB87" s="10" t="s">
        <v>329</v>
      </c>
      <c r="AD87" s="12" t="str">
        <f t="shared" si="4"/>
        <v/>
      </c>
      <c r="AE87" s="14"/>
      <c r="AF87" s="18" t="s">
        <v>329</v>
      </c>
      <c r="AG87" s="18"/>
      <c r="AH87" s="18"/>
      <c r="AI87" s="18"/>
      <c r="AJ87" s="18"/>
      <c r="AK87" s="18"/>
      <c r="AL87" s="18"/>
      <c r="AM87" s="19" t="str">
        <f t="shared" si="5"/>
        <v/>
      </c>
      <c r="AN87" s="14"/>
      <c r="AO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",W87,CHAR(10),Parts!AR87,CHAR(10),"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Tank",IF(Z87="NA/Balloon","    KiwiFuelSwitchIgnore = true",IF(Z87="standardLiquidFuel",_xlfn.CONCAT("    fuelTankUpgradeType = ",Z87,CHAR(10),"    fuelTankSizeUpgrade = ",AA87),_xlfn.CONCAT("    fuelTankUpgradeType = ",Z87))),IF(P87="RCS","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7" s="16" t="str">
        <f>IF(P87="Engine",VLOOKUP(W87,EngineUpgrades!$A$2:$C$19,2,FALSE),"")</f>
        <v/>
      </c>
      <c r="AQ87" s="16" t="str">
        <f>IF(P87="Engine",VLOOKUP(W87,EngineUpgrades!$A$2:$C$19,3,FALSE),"")</f>
        <v/>
      </c>
      <c r="AR87" s="15" t="str">
        <f>_xlfn.XLOOKUP(AP87,EngineUpgrades!$D$1:$J$1,EngineUpgrades!$D$17:$J$17,"",0,1)</f>
        <v/>
      </c>
      <c r="AS87" s="17">
        <v>2</v>
      </c>
      <c r="AT87" s="16" t="str">
        <f>IF(P87="Engine",_xlfn.XLOOKUP(_xlfn.CONCAT(N87,O87+AS87),TechTree!$C$2:$C$501,TechTree!$D$2:$D$501,"Not Valid Combination",0,1),"")</f>
        <v/>
      </c>
    </row>
    <row r="88" spans="1:46" ht="84.5" x14ac:dyDescent="0.35">
      <c r="A88" t="s">
        <v>594</v>
      </c>
      <c r="B88" t="s">
        <v>1262</v>
      </c>
      <c r="C88" t="s">
        <v>771</v>
      </c>
      <c r="D88" t="s">
        <v>772</v>
      </c>
      <c r="E88" t="s">
        <v>597</v>
      </c>
      <c r="F88" t="s">
        <v>9</v>
      </c>
      <c r="G88">
        <v>2200</v>
      </c>
      <c r="H88">
        <v>440</v>
      </c>
      <c r="I88">
        <v>7.4999999999999997E-2</v>
      </c>
      <c r="J88" t="s">
        <v>47</v>
      </c>
      <c r="L88" s="12" t="str">
        <f>_xlfn.CONCAT(IF($Q88&lt;&gt;"",_xlfn.CONCAT(" #LOC_KTT_",A88,"_",C88,"_Title = ",$Q88,CHAR(10),"@PART[",C88,"]:NEEDS[!002_CommunityPartsTitles]:AFTER[",A88,"] // ",IF(Q88="",D88,_xlfn.CONCAT(Q88," (",D88,")")),CHAR(10),"{",CHAR(10),"    @",$Q$1," = #LOC_KTT_",A88,"_",C88,"_Title // ",$Q88,CHAR(10),"}",CHAR(10)),""),"@PART[",C88,"]:AFTER[",A88,"] // ",IF(Q88="",D88,_xlfn.CONCAT(Q88," (",D88,")")),CHAR(10),"{",CHAR(10),"    techBranch = ",VLOOKUP(N88,TechTree!$G$2:$H$43,2,FALSE),CHAR(10),"    techTier = ",O88,CHAR(10),"    @TechRequired = ",M88,IF($R88&lt;&gt;"",_xlfn.CONCAT(CHAR(10),"    @",$R$1," = ",$R88),""),IF($S88&lt;&gt;"",_xlfn.CONCAT(CHAR(10),"    @",$S$1," = ",$S88),""),IF($T88&lt;&gt;"",_xlfn.CONCAT(CHAR(10),"    @",$T$1," = ",$T88),""),IF(AND(Z88="NA/Balloon",P88&lt;&gt;"Fuel Tank")=TRUE,_xlfn.CONCAT(CHAR(10),"    KiwiFuelSwitchIgnore = true"),""),IF($U88&lt;&gt;"",_xlfn.CONCAT(CHAR(10),U88),""),IF($AO88&lt;&gt;"",IF(P88="RTG","",_xlfn.CONCAT(CHAR(10),$AO88)),""),IF(AM88&lt;&gt;"",_xlfn.CONCAT(CHAR(10),AM88),""),CHAR(10),"}",IF(AB88="Yes",_xlfn.CONCAT(CHAR(10),"@PART[",C88,"]:NEEDS[KiwiDeprecate]:AFTER[",A88,"]",CHAR(10),"{",CHAR(10),"    kiwiDeprecate = true",CHAR(10),"}"),""),IF(P88="RTG",AO88,""))</f>
        <v>@PART[octans_basic_solar_srf_1_1]:AFTER[Tantares] // Octans Basic Solar Panel A
{
    techBranch = solarPlanels
    techTier = 4
    @TechRequired = electrics
    solarPanelUpgradeTier = 4
}</v>
      </c>
      <c r="M88" s="9" t="str">
        <f>_xlfn.XLOOKUP(_xlfn.CONCAT(N88,O88),TechTree!$C$2:$C$501,TechTree!$D$2:$D$501,"Not Valid Combination",0,1)</f>
        <v>electrics</v>
      </c>
      <c r="N88" s="8" t="s">
        <v>211</v>
      </c>
      <c r="O88" s="8">
        <v>4</v>
      </c>
      <c r="P88" s="8" t="s">
        <v>291</v>
      </c>
      <c r="V88" s="10" t="s">
        <v>243</v>
      </c>
      <c r="W88" s="10" t="s">
        <v>254</v>
      </c>
      <c r="Z88" s="10" t="s">
        <v>294</v>
      </c>
      <c r="AA88" s="10" t="s">
        <v>303</v>
      </c>
      <c r="AB88" s="10" t="s">
        <v>329</v>
      </c>
      <c r="AD88" s="12" t="str">
        <f t="shared" si="4"/>
        <v/>
      </c>
      <c r="AE88" s="14"/>
      <c r="AF88" s="18" t="s">
        <v>329</v>
      </c>
      <c r="AG88" s="18"/>
      <c r="AH88" s="18"/>
      <c r="AI88" s="18"/>
      <c r="AJ88" s="18"/>
      <c r="AK88" s="18"/>
      <c r="AL88" s="18"/>
      <c r="AM88" s="19" t="str">
        <f t="shared" si="5"/>
        <v/>
      </c>
      <c r="AN88" s="14"/>
      <c r="AO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",W88,CHAR(10),Parts!AR88,CHAR(10),"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Tank",IF(Z88="NA/Balloon","    KiwiFuelSwitchIgnore = true",IF(Z88="standardLiquidFuel",_xlfn.CONCAT("    fuelTankUpgradeType = ",Z88,CHAR(10),"    fuelTankSizeUpgrade = ",AA88),_xlfn.CONCAT("    fuelTankUpgradeType = ",Z88))),IF(P88="RCS","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8" s="16" t="str">
        <f>IF(P88="Engine",VLOOKUP(W88,EngineUpgrades!$A$2:$C$19,2,FALSE),"")</f>
        <v/>
      </c>
      <c r="AQ88" s="16" t="str">
        <f>IF(P88="Engine",VLOOKUP(W88,EngineUpgrades!$A$2:$C$19,3,FALSE),"")</f>
        <v/>
      </c>
      <c r="AR88" s="15" t="str">
        <f>_xlfn.XLOOKUP(AP88,EngineUpgrades!$D$1:$J$1,EngineUpgrades!$D$17:$J$17,"",0,1)</f>
        <v/>
      </c>
      <c r="AS88" s="17">
        <v>2</v>
      </c>
      <c r="AT88" s="16" t="str">
        <f>IF(P88="Engine",_xlfn.XLOOKUP(_xlfn.CONCAT(N88,O88+AS88),TechTree!$C$2:$C$501,TechTree!$D$2:$D$501,"Not Valid Combination",0,1),"")</f>
        <v/>
      </c>
    </row>
    <row r="89" spans="1:46" ht="84.5" x14ac:dyDescent="0.35">
      <c r="A89" t="s">
        <v>594</v>
      </c>
      <c r="B89" t="s">
        <v>1263</v>
      </c>
      <c r="C89" t="s">
        <v>773</v>
      </c>
      <c r="D89" t="s">
        <v>774</v>
      </c>
      <c r="E89" t="s">
        <v>597</v>
      </c>
      <c r="F89" t="s">
        <v>9</v>
      </c>
      <c r="G89">
        <v>2200</v>
      </c>
      <c r="H89">
        <v>440</v>
      </c>
      <c r="I89">
        <v>7.4999999999999997E-2</v>
      </c>
      <c r="J89" t="s">
        <v>47</v>
      </c>
      <c r="L89" s="12" t="str">
        <f>_xlfn.CONCAT(IF($Q89&lt;&gt;"",_xlfn.CONCAT(" #LOC_KTT_",A89,"_",C89,"_Title = ",$Q89,CHAR(10),"@PART[",C89,"]:NEEDS[!002_CommunityPartsTitles]:AFTER[",A89,"] // ",IF(Q89="",D89,_xlfn.CONCAT(Q89," (",D89,")")),CHAR(10),"{",CHAR(10),"    @",$Q$1," = #LOC_KTT_",A89,"_",C89,"_Title // ",$Q89,CHAR(10),"}",CHAR(10)),""),"@PART[",C89,"]:AFTER[",A89,"] // ",IF(Q89="",D89,_xlfn.CONCAT(Q89," (",D89,")")),CHAR(10),"{",CHAR(10),"    techBranch = ",VLOOKUP(N89,TechTree!$G$2:$H$43,2,FALSE),CHAR(10),"    techTier = ",O89,CHAR(10),"    @TechRequired = ",M89,IF($R89&lt;&gt;"",_xlfn.CONCAT(CHAR(10),"    @",$R$1," = ",$R89),""),IF($S89&lt;&gt;"",_xlfn.CONCAT(CHAR(10),"    @",$S$1," = ",$S89),""),IF($T89&lt;&gt;"",_xlfn.CONCAT(CHAR(10),"    @",$T$1," = ",$T89),""),IF(AND(Z89="NA/Balloon",P89&lt;&gt;"Fuel Tank")=TRUE,_xlfn.CONCAT(CHAR(10),"    KiwiFuelSwitchIgnore = true"),""),IF($U89&lt;&gt;"",_xlfn.CONCAT(CHAR(10),U89),""),IF($AO89&lt;&gt;"",IF(P89="RTG","",_xlfn.CONCAT(CHAR(10),$AO89)),""),IF(AM89&lt;&gt;"",_xlfn.CONCAT(CHAR(10),AM89),""),CHAR(10),"}",IF(AB89="Yes",_xlfn.CONCAT(CHAR(10),"@PART[",C89,"]:NEEDS[KiwiDeprecate]:AFTER[",A89,"]",CHAR(10),"{",CHAR(10),"    kiwiDeprecate = true",CHAR(10),"}"),""),IF(P89="RTG",AO89,""))</f>
        <v>@PART[octans_basic_solar_srf_1_2]:AFTER[Tantares] // Octans Basic Solar Panel B
{
    techBranch = solarPlanels
    techTier = 4
    @TechRequired = electrics
    solarPanelUpgradeTier = 4
}</v>
      </c>
      <c r="M89" s="9" t="str">
        <f>_xlfn.XLOOKUP(_xlfn.CONCAT(N89,O89),TechTree!$C$2:$C$501,TechTree!$D$2:$D$501,"Not Valid Combination",0,1)</f>
        <v>electrics</v>
      </c>
      <c r="N89" s="8" t="s">
        <v>211</v>
      </c>
      <c r="O89" s="8">
        <v>4</v>
      </c>
      <c r="P89" s="8" t="s">
        <v>291</v>
      </c>
      <c r="V89" s="10" t="s">
        <v>243</v>
      </c>
      <c r="W89" s="10" t="s">
        <v>259</v>
      </c>
      <c r="Z89" s="10" t="s">
        <v>294</v>
      </c>
      <c r="AA89" s="10" t="s">
        <v>303</v>
      </c>
      <c r="AB89" s="10" t="s">
        <v>329</v>
      </c>
      <c r="AD89" s="12" t="str">
        <f t="shared" si="4"/>
        <v/>
      </c>
      <c r="AE89" s="14"/>
      <c r="AF89" s="18" t="s">
        <v>329</v>
      </c>
      <c r="AG89" s="18"/>
      <c r="AH89" s="18"/>
      <c r="AI89" s="18"/>
      <c r="AJ89" s="18"/>
      <c r="AK89" s="18"/>
      <c r="AL89" s="18"/>
      <c r="AM89" s="19" t="str">
        <f t="shared" si="5"/>
        <v/>
      </c>
      <c r="AN89" s="14"/>
      <c r="AO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",W89,CHAR(10),Parts!AR89,CHAR(10),"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Tank",IF(Z89="NA/Balloon","    KiwiFuelSwitchIgnore = true",IF(Z89="standardLiquidFuel",_xlfn.CONCAT("    fuelTankUpgradeType = ",Z89,CHAR(10),"    fuelTankSizeUpgrade = ",AA89),_xlfn.CONCAT("    fuelTankUpgradeType = ",Z89))),IF(P89="RCS","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9" s="16" t="str">
        <f>IF(P89="Engine",VLOOKUP(W89,EngineUpgrades!$A$2:$C$19,2,FALSE),"")</f>
        <v/>
      </c>
      <c r="AQ89" s="16" t="str">
        <f>IF(P89="Engine",VLOOKUP(W89,EngineUpgrades!$A$2:$C$19,3,FALSE),"")</f>
        <v/>
      </c>
      <c r="AR89" s="15" t="str">
        <f>_xlfn.XLOOKUP(AP89,EngineUpgrades!$D$1:$J$1,EngineUpgrades!$D$17:$J$17,"",0,1)</f>
        <v/>
      </c>
      <c r="AS89" s="17">
        <v>2</v>
      </c>
      <c r="AT89" s="16" t="str">
        <f>IF(P89="Engine",_xlfn.XLOOKUP(_xlfn.CONCAT(N89,O89+AS89),TechTree!$C$2:$C$501,TechTree!$D$2:$D$501,"Not Valid Combination",0,1),"")</f>
        <v/>
      </c>
    </row>
    <row r="90" spans="1:46" ht="84.5" x14ac:dyDescent="0.35">
      <c r="A90" t="s">
        <v>594</v>
      </c>
      <c r="B90" t="s">
        <v>1264</v>
      </c>
      <c r="C90" t="s">
        <v>775</v>
      </c>
      <c r="D90" t="s">
        <v>776</v>
      </c>
      <c r="E90" t="s">
        <v>597</v>
      </c>
      <c r="F90" t="s">
        <v>9</v>
      </c>
      <c r="G90">
        <v>2500</v>
      </c>
      <c r="H90">
        <v>500</v>
      </c>
      <c r="I90">
        <v>0.05</v>
      </c>
      <c r="J90" t="s">
        <v>46</v>
      </c>
      <c r="L90" s="12" t="str">
        <f>_xlfn.CONCAT(IF($Q90&lt;&gt;"",_xlfn.CONCAT(" #LOC_KTT_",A90,"_",C90,"_Title = ",$Q90,CHAR(10),"@PART[",C90,"]:NEEDS[!002_CommunityPartsTitles]:AFTER[",A90,"] // ",IF(Q90="",D90,_xlfn.CONCAT(Q90," (",D90,")")),CHAR(10),"{",CHAR(10),"    @",$Q$1," = #LOC_KTT_",A90,"_",C90,"_Title // ",$Q90,CHAR(10),"}",CHAR(10)),""),"@PART[",C90,"]:AFTER[",A90,"] // ",IF(Q90="",D90,_xlfn.CONCAT(Q90," (",D90,")")),CHAR(10),"{",CHAR(10),"    techBranch = ",VLOOKUP(N90,TechTree!$G$2:$H$43,2,FALSE),CHAR(10),"    techTier = ",O90,CHAR(10),"    @TechRequired = ",M90,IF($R90&lt;&gt;"",_xlfn.CONCAT(CHAR(10),"    @",$R$1," = ",$R90),""),IF($S90&lt;&gt;"",_xlfn.CONCAT(CHAR(10),"    @",$S$1," = ",$S90),""),IF($T90&lt;&gt;"",_xlfn.CONCAT(CHAR(10),"    @",$T$1," = ",$T90),""),IF(AND(Z90="NA/Balloon",P90&lt;&gt;"Fuel Tank")=TRUE,_xlfn.CONCAT(CHAR(10),"    KiwiFuelSwitchIgnore = true"),""),IF($U90&lt;&gt;"",_xlfn.CONCAT(CHAR(10),U90),""),IF($AO90&lt;&gt;"",IF(P90="RTG","",_xlfn.CONCAT(CHAR(10),$AO90)),""),IF(AM90&lt;&gt;"",_xlfn.CONCAT(CHAR(10),AM90),""),CHAR(10),"}",IF(AB90="Yes",_xlfn.CONCAT(CHAR(10),"@PART[",C90,"]:NEEDS[KiwiDeprecate]:AFTER[",A90,"]",CHAR(10),"{",CHAR(10),"    kiwiDeprecate = true",CHAR(10),"}"),""),IF(P90="RTG",AO90,""))</f>
        <v>@PART[octans_solar_srf_1_1]:AFTER[Tantares] // Octans Solar Panel A
{
    techBranch = solarPlanels
    techTier = 5
    @TechRequired = advElectrics
    solarPanelUpgradeTier = 5
}</v>
      </c>
      <c r="M90" s="9" t="str">
        <f>_xlfn.XLOOKUP(_xlfn.CONCAT(N90,O90),TechTree!$C$2:$C$501,TechTree!$D$2:$D$501,"Not Valid Combination",0,1)</f>
        <v>advElectrics</v>
      </c>
      <c r="N90" s="8" t="s">
        <v>211</v>
      </c>
      <c r="O90" s="8">
        <v>5</v>
      </c>
      <c r="P90" s="8" t="s">
        <v>291</v>
      </c>
      <c r="V90" s="10" t="s">
        <v>243</v>
      </c>
      <c r="W90" s="10" t="s">
        <v>254</v>
      </c>
      <c r="Z90" s="10" t="s">
        <v>294</v>
      </c>
      <c r="AA90" s="10" t="s">
        <v>303</v>
      </c>
      <c r="AB90" s="10" t="s">
        <v>329</v>
      </c>
      <c r="AD90" s="12" t="str">
        <f t="shared" si="4"/>
        <v/>
      </c>
      <c r="AE90" s="14"/>
      <c r="AF90" s="18" t="s">
        <v>329</v>
      </c>
      <c r="AG90" s="18"/>
      <c r="AH90" s="18"/>
      <c r="AI90" s="18"/>
      <c r="AJ90" s="18"/>
      <c r="AK90" s="18"/>
      <c r="AL90" s="18"/>
      <c r="AM90" s="19" t="str">
        <f t="shared" si="5"/>
        <v/>
      </c>
      <c r="AN90" s="14"/>
      <c r="AO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",W90,CHAR(10),Parts!AR90,CHAR(10),"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Tank",IF(Z90="NA/Balloon","    KiwiFuelSwitchIgnore = true",IF(Z90="standardLiquidFuel",_xlfn.CONCAT("    fuelTankUpgradeType = ",Z90,CHAR(10),"    fuelTankSizeUpgrade = ",AA90),_xlfn.CONCAT("    fuelTankUpgradeType = ",Z90))),IF(P90="RCS","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0" s="16" t="str">
        <f>IF(P90="Engine",VLOOKUP(W90,EngineUpgrades!$A$2:$C$19,2,FALSE),"")</f>
        <v/>
      </c>
      <c r="AQ90" s="16" t="str">
        <f>IF(P90="Engine",VLOOKUP(W90,EngineUpgrades!$A$2:$C$19,3,FALSE),"")</f>
        <v/>
      </c>
      <c r="AR90" s="15" t="str">
        <f>_xlfn.XLOOKUP(AP90,EngineUpgrades!$D$1:$J$1,EngineUpgrades!$D$17:$J$17,"",0,1)</f>
        <v/>
      </c>
      <c r="AS90" s="17">
        <v>2</v>
      </c>
      <c r="AT90" s="16" t="str">
        <f>IF(P90="Engine",_xlfn.XLOOKUP(_xlfn.CONCAT(N90,O90+AS90),TechTree!$C$2:$C$501,TechTree!$D$2:$D$501,"Not Valid Combination",0,1),"")</f>
        <v/>
      </c>
    </row>
    <row r="91" spans="1:46" ht="84.5" x14ac:dyDescent="0.35">
      <c r="A91" t="s">
        <v>594</v>
      </c>
      <c r="B91" t="s">
        <v>1265</v>
      </c>
      <c r="C91" t="s">
        <v>777</v>
      </c>
      <c r="D91" t="s">
        <v>778</v>
      </c>
      <c r="E91" t="s">
        <v>597</v>
      </c>
      <c r="F91" t="s">
        <v>9</v>
      </c>
      <c r="G91">
        <v>2500</v>
      </c>
      <c r="H91">
        <v>500</v>
      </c>
      <c r="I91">
        <v>0.05</v>
      </c>
      <c r="J91" t="s">
        <v>46</v>
      </c>
      <c r="L91" s="12" t="str">
        <f>_xlfn.CONCAT(IF($Q91&lt;&gt;"",_xlfn.CONCAT(" #LOC_KTT_",A91,"_",C91,"_Title = ",$Q91,CHAR(10),"@PART[",C91,"]:NEEDS[!002_CommunityPartsTitles]:AFTER[",A91,"] // ",IF(Q91="",D91,_xlfn.CONCAT(Q91," (",D91,")")),CHAR(10),"{",CHAR(10),"    @",$Q$1," = #LOC_KTT_",A91,"_",C91,"_Title // ",$Q91,CHAR(10),"}",CHAR(10)),""),"@PART[",C91,"]:AFTER[",A91,"] // ",IF(Q91="",D91,_xlfn.CONCAT(Q91," (",D91,")")),CHAR(10),"{",CHAR(10),"    techBranch = ",VLOOKUP(N91,TechTree!$G$2:$H$43,2,FALSE),CHAR(10),"    techTier = ",O91,CHAR(10),"    @TechRequired = ",M91,IF($R91&lt;&gt;"",_xlfn.CONCAT(CHAR(10),"    @",$R$1," = ",$R91),""),IF($S91&lt;&gt;"",_xlfn.CONCAT(CHAR(10),"    @",$S$1," = ",$S91),""),IF($T91&lt;&gt;"",_xlfn.CONCAT(CHAR(10),"    @",$T$1," = ",$T91),""),IF(AND(Z91="NA/Balloon",P91&lt;&gt;"Fuel Tank")=TRUE,_xlfn.CONCAT(CHAR(10),"    KiwiFuelSwitchIgnore = true"),""),IF($U91&lt;&gt;"",_xlfn.CONCAT(CHAR(10),U91),""),IF($AO91&lt;&gt;"",IF(P91="RTG","",_xlfn.CONCAT(CHAR(10),$AO91)),""),IF(AM91&lt;&gt;"",_xlfn.CONCAT(CHAR(10),AM91),""),CHAR(10),"}",IF(AB91="Yes",_xlfn.CONCAT(CHAR(10),"@PART[",C91,"]:NEEDS[KiwiDeprecate]:AFTER[",A91,"]",CHAR(10),"{",CHAR(10),"    kiwiDeprecate = true",CHAR(10),"}"),""),IF(P91="RTG",AO91,""))</f>
        <v>@PART[octans_solar_srf_1_2]:AFTER[Tantares] // Octans Solar Panel B
{
    techBranch = solarPlanels
    techTier = 5
    @TechRequired = advElectrics
    solarPanelUpgradeTier = 5
}</v>
      </c>
      <c r="M91" s="9" t="str">
        <f>_xlfn.XLOOKUP(_xlfn.CONCAT(N91,O91),TechTree!$C$2:$C$501,TechTree!$D$2:$D$501,"Not Valid Combination",0,1)</f>
        <v>advElectrics</v>
      </c>
      <c r="N91" s="8" t="s">
        <v>211</v>
      </c>
      <c r="O91" s="8">
        <v>5</v>
      </c>
      <c r="P91" s="8" t="s">
        <v>291</v>
      </c>
      <c r="V91" s="10" t="s">
        <v>243</v>
      </c>
      <c r="W91" s="10" t="s">
        <v>259</v>
      </c>
      <c r="Z91" s="10" t="s">
        <v>294</v>
      </c>
      <c r="AA91" s="10" t="s">
        <v>303</v>
      </c>
      <c r="AB91" s="10" t="s">
        <v>329</v>
      </c>
      <c r="AD91" s="12" t="str">
        <f t="shared" si="4"/>
        <v/>
      </c>
      <c r="AE91" s="14"/>
      <c r="AF91" s="18" t="s">
        <v>329</v>
      </c>
      <c r="AG91" s="18"/>
      <c r="AH91" s="18"/>
      <c r="AI91" s="18"/>
      <c r="AJ91" s="18"/>
      <c r="AK91" s="18"/>
      <c r="AL91" s="18"/>
      <c r="AM91" s="19" t="str">
        <f t="shared" si="5"/>
        <v/>
      </c>
      <c r="AN91" s="14"/>
      <c r="AO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",W91,CHAR(10),Parts!AR91,CHAR(10),"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Tank",IF(Z91="NA/Balloon","    KiwiFuelSwitchIgnore = true",IF(Z91="standardLiquidFuel",_xlfn.CONCAT("    fuelTankUpgradeType = ",Z91,CHAR(10),"    fuelTankSizeUpgrade = ",AA91),_xlfn.CONCAT("    fuelTankUpgradeType = ",Z91))),IF(P91="RCS","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1" s="16" t="str">
        <f>IF(P91="Engine",VLOOKUP(W91,EngineUpgrades!$A$2:$C$19,2,FALSE),"")</f>
        <v/>
      </c>
      <c r="AQ91" s="16" t="str">
        <f>IF(P91="Engine",VLOOKUP(W91,EngineUpgrades!$A$2:$C$19,3,FALSE),"")</f>
        <v/>
      </c>
      <c r="AR91" s="15" t="str">
        <f>_xlfn.XLOOKUP(AP91,EngineUpgrades!$D$1:$J$1,EngineUpgrades!$D$17:$J$17,"",0,1)</f>
        <v/>
      </c>
      <c r="AS91" s="17">
        <v>2</v>
      </c>
      <c r="AT91" s="16" t="str">
        <f>IF(P91="Engine",_xlfn.XLOOKUP(_xlfn.CONCAT(N91,O91+AS91),TechTree!$C$2:$C$501,TechTree!$D$2:$D$501,"Not Valid Combination",0,1),"")</f>
        <v/>
      </c>
    </row>
    <row r="92" spans="1:46" ht="84.5" x14ac:dyDescent="0.35">
      <c r="A92" t="s">
        <v>594</v>
      </c>
      <c r="B92" t="s">
        <v>1266</v>
      </c>
      <c r="C92" t="s">
        <v>779</v>
      </c>
      <c r="D92" t="s">
        <v>780</v>
      </c>
      <c r="E92" t="s">
        <v>597</v>
      </c>
      <c r="F92" t="s">
        <v>9</v>
      </c>
      <c r="G92">
        <v>2150</v>
      </c>
      <c r="H92">
        <v>430</v>
      </c>
      <c r="I92">
        <v>7.4999999999999997E-2</v>
      </c>
      <c r="J92" t="s">
        <v>47</v>
      </c>
      <c r="L92" s="12" t="str">
        <f>_xlfn.CONCAT(IF($Q92&lt;&gt;"",_xlfn.CONCAT(" #LOC_KTT_",A92,"_",C92,"_Title = ",$Q92,CHAR(10),"@PART[",C92,"]:NEEDS[!002_CommunityPartsTitles]:AFTER[",A92,"] // ",IF(Q92="",D92,_xlfn.CONCAT(Q92," (",D92,")")),CHAR(10),"{",CHAR(10),"    @",$Q$1," = #LOC_KTT_",A92,"_",C92,"_Title // ",$Q92,CHAR(10),"}",CHAR(10)),""),"@PART[",C92,"]:AFTER[",A92,"] // ",IF(Q92="",D92,_xlfn.CONCAT(Q92," (",D92,")")),CHAR(10),"{",CHAR(10),"    techBranch = ",VLOOKUP(N92,TechTree!$G$2:$H$43,2,FALSE),CHAR(10),"    techTier = ",O92,CHAR(10),"    @TechRequired = ",M92,IF($R92&lt;&gt;"",_xlfn.CONCAT(CHAR(10),"    @",$R$1," = ",$R92),""),IF($S92&lt;&gt;"",_xlfn.CONCAT(CHAR(10),"    @",$S$1," = ",$S92),""),IF($T92&lt;&gt;"",_xlfn.CONCAT(CHAR(10),"    @",$T$1," = ",$T92),""),IF(AND(Z92="NA/Balloon",P92&lt;&gt;"Fuel Tank")=TRUE,_xlfn.CONCAT(CHAR(10),"    KiwiFuelSwitchIgnore = true"),""),IF($U92&lt;&gt;"",_xlfn.CONCAT(CHAR(10),U92),""),IF($AO92&lt;&gt;"",IF(P92="RTG","",_xlfn.CONCAT(CHAR(10),$AO92)),""),IF(AM92&lt;&gt;"",_xlfn.CONCAT(CHAR(10),AM92),""),CHAR(10),"}",IF(AB92="Yes",_xlfn.CONCAT(CHAR(10),"@PART[",C92,"]:NEEDS[KiwiDeprecate]:AFTER[",A92,"]",CHAR(10),"{",CHAR(10),"    kiwiDeprecate = true",CHAR(10),"}"),""),IF(P92="RTG",AO92,""))</f>
        <v>@PART[pavonis_solar_srf_1_1]:AFTER[Tantares] // Pavonis Solar Panel A
{
    techBranch = solarPlanels
    techTier = 4
    @TechRequired = electrics
    solarPanelUpgradeTier = 4
}</v>
      </c>
      <c r="M92" s="9" t="str">
        <f>_xlfn.XLOOKUP(_xlfn.CONCAT(N92,O92),TechTree!$C$2:$C$501,TechTree!$D$2:$D$501,"Not Valid Combination",0,1)</f>
        <v>electrics</v>
      </c>
      <c r="N92" s="8" t="s">
        <v>211</v>
      </c>
      <c r="O92" s="8">
        <v>4</v>
      </c>
      <c r="P92" s="8" t="s">
        <v>291</v>
      </c>
      <c r="V92" s="10" t="s">
        <v>243</v>
      </c>
      <c r="W92" s="10" t="s">
        <v>254</v>
      </c>
      <c r="Z92" s="10" t="s">
        <v>294</v>
      </c>
      <c r="AA92" s="10" t="s">
        <v>303</v>
      </c>
      <c r="AB92" s="10" t="s">
        <v>329</v>
      </c>
      <c r="AD92" s="12" t="str">
        <f t="shared" si="4"/>
        <v/>
      </c>
      <c r="AE92" s="14"/>
      <c r="AF92" s="18" t="s">
        <v>329</v>
      </c>
      <c r="AG92" s="18"/>
      <c r="AH92" s="18"/>
      <c r="AI92" s="18"/>
      <c r="AJ92" s="18"/>
      <c r="AK92" s="18"/>
      <c r="AL92" s="18"/>
      <c r="AM92" s="19" t="str">
        <f t="shared" si="5"/>
        <v/>
      </c>
      <c r="AN92" s="14"/>
      <c r="AO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",W92,CHAR(10),Parts!AR92,CHAR(10),"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Tank",IF(Z92="NA/Balloon","    KiwiFuelSwitchIgnore = true",IF(Z92="standardLiquidFuel",_xlfn.CONCAT("    fuelTankUpgradeType = ",Z92,CHAR(10),"    fuelTankSizeUpgrade = ",AA92),_xlfn.CONCAT("    fuelTankUpgradeType = ",Z92))),IF(P92="RCS","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2" s="16" t="str">
        <f>IF(P92="Engine",VLOOKUP(W92,EngineUpgrades!$A$2:$C$19,2,FALSE),"")</f>
        <v/>
      </c>
      <c r="AQ92" s="16" t="str">
        <f>IF(P92="Engine",VLOOKUP(W92,EngineUpgrades!$A$2:$C$19,3,FALSE),"")</f>
        <v/>
      </c>
      <c r="AR92" s="15" t="str">
        <f>_xlfn.XLOOKUP(AP92,EngineUpgrades!$D$1:$J$1,EngineUpgrades!$D$17:$J$17,"",0,1)</f>
        <v/>
      </c>
      <c r="AS92" s="17">
        <v>2</v>
      </c>
      <c r="AT92" s="16" t="str">
        <f>IF(P92="Engine",_xlfn.XLOOKUP(_xlfn.CONCAT(N92,O92+AS92),TechTree!$C$2:$C$501,TechTree!$D$2:$D$501,"Not Valid Combination",0,1),"")</f>
        <v/>
      </c>
    </row>
    <row r="93" spans="1:46" ht="84.5" x14ac:dyDescent="0.35">
      <c r="A93" t="s">
        <v>594</v>
      </c>
      <c r="B93" t="s">
        <v>1267</v>
      </c>
      <c r="C93" t="s">
        <v>781</v>
      </c>
      <c r="D93" t="s">
        <v>782</v>
      </c>
      <c r="E93" t="s">
        <v>597</v>
      </c>
      <c r="F93" t="s">
        <v>9</v>
      </c>
      <c r="G93">
        <v>2150</v>
      </c>
      <c r="H93">
        <v>430</v>
      </c>
      <c r="I93">
        <v>7.4999999999999997E-2</v>
      </c>
      <c r="J93" t="s">
        <v>47</v>
      </c>
      <c r="L93" s="12" t="str">
        <f>_xlfn.CONCAT(IF($Q93&lt;&gt;"",_xlfn.CONCAT(" #LOC_KTT_",A93,"_",C93,"_Title = ",$Q93,CHAR(10),"@PART[",C93,"]:NEEDS[!002_CommunityPartsTitles]:AFTER[",A93,"] // ",IF(Q93="",D93,_xlfn.CONCAT(Q93," (",D93,")")),CHAR(10),"{",CHAR(10),"    @",$Q$1," = #LOC_KTT_",A93,"_",C93,"_Title // ",$Q93,CHAR(10),"}",CHAR(10)),""),"@PART[",C93,"]:AFTER[",A93,"] // ",IF(Q93="",D93,_xlfn.CONCAT(Q93," (",D93,")")),CHAR(10),"{",CHAR(10),"    techBranch = ",VLOOKUP(N93,TechTree!$G$2:$H$43,2,FALSE),CHAR(10),"    techTier = ",O93,CHAR(10),"    @TechRequired = ",M93,IF($R93&lt;&gt;"",_xlfn.CONCAT(CHAR(10),"    @",$R$1," = ",$R93),""),IF($S93&lt;&gt;"",_xlfn.CONCAT(CHAR(10),"    @",$S$1," = ",$S93),""),IF($T93&lt;&gt;"",_xlfn.CONCAT(CHAR(10),"    @",$T$1," = ",$T93),""),IF(AND(Z93="NA/Balloon",P93&lt;&gt;"Fuel Tank")=TRUE,_xlfn.CONCAT(CHAR(10),"    KiwiFuelSwitchIgnore = true"),""),IF($U93&lt;&gt;"",_xlfn.CONCAT(CHAR(10),U93),""),IF($AO93&lt;&gt;"",IF(P93="RTG","",_xlfn.CONCAT(CHAR(10),$AO93)),""),IF(AM93&lt;&gt;"",_xlfn.CONCAT(CHAR(10),AM93),""),CHAR(10),"}",IF(AB93="Yes",_xlfn.CONCAT(CHAR(10),"@PART[",C93,"]:NEEDS[KiwiDeprecate]:AFTER[",A93,"]",CHAR(10),"{",CHAR(10),"    kiwiDeprecate = true",CHAR(10),"}"),""),IF(P93="RTG",AO93,""))</f>
        <v>@PART[pavonis_solar_srf_1_2]:AFTER[Tantares] // Pavonis Solar Panel B
{
    techBranch = solarPlanels
    techTier = 4
    @TechRequired = electrics
    solarPanelUpgradeTier = 4
}</v>
      </c>
      <c r="M93" s="9" t="str">
        <f>_xlfn.XLOOKUP(_xlfn.CONCAT(N93,O93),TechTree!$C$2:$C$501,TechTree!$D$2:$D$501,"Not Valid Combination",0,1)</f>
        <v>electrics</v>
      </c>
      <c r="N93" s="8" t="s">
        <v>211</v>
      </c>
      <c r="O93" s="8">
        <v>4</v>
      </c>
      <c r="P93" s="8" t="s">
        <v>291</v>
      </c>
      <c r="V93" s="10" t="s">
        <v>243</v>
      </c>
      <c r="W93" s="10" t="s">
        <v>259</v>
      </c>
      <c r="Z93" s="10" t="s">
        <v>294</v>
      </c>
      <c r="AA93" s="10" t="s">
        <v>303</v>
      </c>
      <c r="AB93" s="10" t="s">
        <v>329</v>
      </c>
      <c r="AD93" s="12" t="str">
        <f t="shared" si="4"/>
        <v/>
      </c>
      <c r="AE93" s="14"/>
      <c r="AF93" s="18" t="s">
        <v>329</v>
      </c>
      <c r="AG93" s="18"/>
      <c r="AH93" s="18"/>
      <c r="AI93" s="18"/>
      <c r="AJ93" s="18"/>
      <c r="AK93" s="18"/>
      <c r="AL93" s="18"/>
      <c r="AM93" s="19" t="str">
        <f t="shared" si="5"/>
        <v/>
      </c>
      <c r="AN93" s="14"/>
      <c r="AO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",W93,CHAR(10),Parts!AR93,CHAR(10),"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Tank",IF(Z93="NA/Balloon","    KiwiFuelSwitchIgnore = true",IF(Z93="standardLiquidFuel",_xlfn.CONCAT("    fuelTankUpgradeType = ",Z93,CHAR(10),"    fuelTankSizeUpgrade = ",AA93),_xlfn.CONCAT("    fuelTankUpgradeType = ",Z93))),IF(P93="RCS","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3" s="16" t="str">
        <f>IF(P93="Engine",VLOOKUP(W93,EngineUpgrades!$A$2:$C$19,2,FALSE),"")</f>
        <v/>
      </c>
      <c r="AQ93" s="16" t="str">
        <f>IF(P93="Engine",VLOOKUP(W93,EngineUpgrades!$A$2:$C$19,3,FALSE),"")</f>
        <v/>
      </c>
      <c r="AR93" s="15" t="str">
        <f>_xlfn.XLOOKUP(AP93,EngineUpgrades!$D$1:$J$1,EngineUpgrades!$D$17:$J$17,"",0,1)</f>
        <v/>
      </c>
      <c r="AS93" s="17">
        <v>2</v>
      </c>
      <c r="AT93" s="16" t="str">
        <f>IF(P93="Engine",_xlfn.XLOOKUP(_xlfn.CONCAT(N93,O93+AS93),TechTree!$C$2:$C$501,TechTree!$D$2:$D$501,"Not Valid Combination",0,1),"")</f>
        <v/>
      </c>
    </row>
    <row r="94" spans="1:46" ht="348.5" x14ac:dyDescent="0.35">
      <c r="A94" t="s">
        <v>594</v>
      </c>
      <c r="B94" t="s">
        <v>1268</v>
      </c>
      <c r="C94" t="s">
        <v>783</v>
      </c>
      <c r="D94" t="s">
        <v>784</v>
      </c>
      <c r="E94" t="s">
        <v>597</v>
      </c>
      <c r="F94" t="s">
        <v>369</v>
      </c>
      <c r="G94">
        <v>750</v>
      </c>
      <c r="H94">
        <v>150</v>
      </c>
      <c r="I94">
        <v>2.5000000000000001E-2</v>
      </c>
      <c r="J94" t="s">
        <v>67</v>
      </c>
      <c r="L94" s="12" t="str">
        <f>_xlfn.CONCAT(IF($Q94&lt;&gt;"",_xlfn.CONCAT(" #LOC_KTT_",A94,"_",C94,"_Title = ",$Q94,CHAR(10),"@PART[",C94,"]:NEEDS[!002_CommunityPartsTitles]:AFTER[",A94,"] // ",IF(Q94="",D94,_xlfn.CONCAT(Q94," (",D94,")")),CHAR(10),"{",CHAR(10),"    @",$Q$1," = #LOC_KTT_",A94,"_",C94,"_Title // ",$Q94,CHAR(10),"}",CHAR(10)),""),"@PART[",C94,"]:AFTER[",A94,"] // ",IF(Q94="",D94,_xlfn.CONCAT(Q94," (",D94,")")),CHAR(10),"{",CHAR(10),"    techBranch = ",VLOOKUP(N94,TechTree!$G$2:$H$43,2,FALSE),CHAR(10),"    techTier = ",O94,CHAR(10),"    @TechRequired = ",M94,IF($R94&lt;&gt;"",_xlfn.CONCAT(CHAR(10),"    @",$R$1," = ",$R94),""),IF($S94&lt;&gt;"",_xlfn.CONCAT(CHAR(10),"    @",$S$1," = ",$S94),""),IF($T94&lt;&gt;"",_xlfn.CONCAT(CHAR(10),"    @",$T$1," = ",$T94),""),IF(AND(Z94="NA/Balloon",P94&lt;&gt;"Fuel Tank")=TRUE,_xlfn.CONCAT(CHAR(10),"    KiwiFuelSwitchIgnore = true"),""),IF($U94&lt;&gt;"",_xlfn.CONCAT(CHAR(10),U94),""),IF($AO94&lt;&gt;"",IF(P94="RTG","",_xlfn.CONCAT(CHAR(10),$AO94)),""),IF(AM94&lt;&gt;"",_xlfn.CONCAT(CHAR(10),AM94),""),CHAR(10),"}",IF(AB94="Yes",_xlfn.CONCAT(CHAR(10),"@PART[",C94,"]:NEEDS[KiwiDeprecate]:AFTER[",A94,"]",CHAR(10),"{",CHAR(10),"    kiwiDeprecate = true",CHAR(10),"}"),""),IF(P94="RTG",AO94,""))</f>
        <v>@PART[aquila_active_radiator_srf_1]:AFTER[Tantares] // Aquila AR-1 Active Radiator Panel
{
    techBranch = thermalHeatShields
    techTier = 5
    @TechRequired = heatManagementSystems
    spacePlaneSystemUpgradeType = aquila
}</v>
      </c>
      <c r="M94" s="9" t="str">
        <f>_xlfn.XLOOKUP(_xlfn.CONCAT(N94,O94),TechTree!$C$2:$C$501,TechTree!$D$2:$D$501,"Not Valid Combination",0,1)</f>
        <v>heatManagementSystems</v>
      </c>
      <c r="N94" s="8" t="s">
        <v>222</v>
      </c>
      <c r="O94" s="8">
        <v>5</v>
      </c>
      <c r="P94" s="8" t="s">
        <v>289</v>
      </c>
      <c r="V94" s="10" t="s">
        <v>243</v>
      </c>
      <c r="W94" s="10" t="s">
        <v>254</v>
      </c>
      <c r="X94" s="10" t="s">
        <v>1483</v>
      </c>
      <c r="Y94" s="10" t="s">
        <v>1484</v>
      </c>
      <c r="Z94" s="10" t="s">
        <v>294</v>
      </c>
      <c r="AA94" s="10" t="s">
        <v>303</v>
      </c>
      <c r="AB94" s="10" t="s">
        <v>329</v>
      </c>
      <c r="AD9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4" s="14"/>
      <c r="AF94" s="18" t="s">
        <v>329</v>
      </c>
      <c r="AG94" s="18"/>
      <c r="AH94" s="18"/>
      <c r="AI94" s="18"/>
      <c r="AJ94" s="18"/>
      <c r="AK94" s="18"/>
      <c r="AL94" s="18"/>
      <c r="AM94" s="19" t="str">
        <f t="shared" si="5"/>
        <v/>
      </c>
      <c r="AN94" s="14"/>
      <c r="AO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",W94,CHAR(10),Parts!AR94,CHAR(10),"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Tank",IF(Z94="NA/Balloon","    KiwiFuelSwitchIgnore = true",IF(Z94="standardLiquidFuel",_xlfn.CONCAT("    fuelTankUpgradeType = ",Z94,CHAR(10),"    fuelTankSizeUpgrade = ",AA94),_xlfn.CONCAT("    fuelTankUpgradeType = ",Z94))),IF(P94="RCS","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4" s="16" t="str">
        <f>IF(P94="Engine",VLOOKUP(W94,EngineUpgrades!$A$2:$C$19,2,FALSE),"")</f>
        <v/>
      </c>
      <c r="AQ94" s="16" t="str">
        <f>IF(P94="Engine",VLOOKUP(W94,EngineUpgrades!$A$2:$C$19,3,FALSE),"")</f>
        <v/>
      </c>
      <c r="AR94" s="15" t="str">
        <f>_xlfn.XLOOKUP(AP94,EngineUpgrades!$D$1:$J$1,EngineUpgrades!$D$17:$J$17,"",0,1)</f>
        <v/>
      </c>
      <c r="AS94" s="17">
        <v>2</v>
      </c>
      <c r="AT94" s="16" t="str">
        <f>IF(P94="Engine",_xlfn.XLOOKUP(_xlfn.CONCAT(N94,O94+AS94),TechTree!$C$2:$C$501,TechTree!$D$2:$D$501,"Not Valid Combination",0,1),"")</f>
        <v/>
      </c>
    </row>
    <row r="95" spans="1:46" ht="348.5" x14ac:dyDescent="0.35">
      <c r="A95" t="s">
        <v>594</v>
      </c>
      <c r="B95" t="s">
        <v>1269</v>
      </c>
      <c r="C95" t="s">
        <v>785</v>
      </c>
      <c r="D95" t="s">
        <v>786</v>
      </c>
      <c r="E95" t="s">
        <v>597</v>
      </c>
      <c r="F95" t="s">
        <v>369</v>
      </c>
      <c r="G95">
        <v>1500</v>
      </c>
      <c r="H95">
        <v>300</v>
      </c>
      <c r="I95">
        <v>0.05</v>
      </c>
      <c r="J95" t="s">
        <v>67</v>
      </c>
      <c r="L95" s="12" t="str">
        <f>_xlfn.CONCAT(IF($Q95&lt;&gt;"",_xlfn.CONCAT(" #LOC_KTT_",A95,"_",C95,"_Title = ",$Q95,CHAR(10),"@PART[",C95,"]:NEEDS[!002_CommunityPartsTitles]:AFTER[",A95,"] // ",IF(Q95="",D95,_xlfn.CONCAT(Q95," (",D95,")")),CHAR(10),"{",CHAR(10),"    @",$Q$1," = #LOC_KTT_",A95,"_",C95,"_Title // ",$Q95,CHAR(10),"}",CHAR(10)),""),"@PART[",C95,"]:AFTER[",A95,"] // ",IF(Q95="",D95,_xlfn.CONCAT(Q95," (",D95,")")),CHAR(10),"{",CHAR(10),"    techBranch = ",VLOOKUP(N95,TechTree!$G$2:$H$43,2,FALSE),CHAR(10),"    techTier = ",O95,CHAR(10),"    @TechRequired = ",M95,IF($R95&lt;&gt;"",_xlfn.CONCAT(CHAR(10),"    @",$R$1," = ",$R95),""),IF($S95&lt;&gt;"",_xlfn.CONCAT(CHAR(10),"    @",$S$1," = ",$S95),""),IF($T95&lt;&gt;"",_xlfn.CONCAT(CHAR(10),"    @",$T$1," = ",$T95),""),IF(AND(Z95="NA/Balloon",P95&lt;&gt;"Fuel Tank")=TRUE,_xlfn.CONCAT(CHAR(10),"    KiwiFuelSwitchIgnore = true"),""),IF($U95&lt;&gt;"",_xlfn.CONCAT(CHAR(10),U95),""),IF($AO95&lt;&gt;"",IF(P95="RTG","",_xlfn.CONCAT(CHAR(10),$AO95)),""),IF(AM95&lt;&gt;"",_xlfn.CONCAT(CHAR(10),AM95),""),CHAR(10),"}",IF(AB95="Yes",_xlfn.CONCAT(CHAR(10),"@PART[",C95,"]:NEEDS[KiwiDeprecate]:AFTER[",A95,"]",CHAR(10),"{",CHAR(10),"    kiwiDeprecate = true",CHAR(10),"}"),""),IF(P95="RTG",AO95,""))</f>
        <v>@PART[aquila_active_radiator_srf_2]:AFTER[Tantares] // Aquila AR-2 Active Radiator Panel
{
    techBranch = thermalHeatShields
    techTier = 5
    @TechRequired = heatManagementSystems
    spacePlaneSystemUpgradeType = aquila
}</v>
      </c>
      <c r="M95" s="9" t="str">
        <f>_xlfn.XLOOKUP(_xlfn.CONCAT(N95,O95),TechTree!$C$2:$C$501,TechTree!$D$2:$D$501,"Not Valid Combination",0,1)</f>
        <v>heatManagementSystems</v>
      </c>
      <c r="N95" s="8" t="s">
        <v>222</v>
      </c>
      <c r="O95" s="8">
        <v>5</v>
      </c>
      <c r="P95" s="8" t="s">
        <v>289</v>
      </c>
      <c r="V95" s="10" t="s">
        <v>243</v>
      </c>
      <c r="W95" s="10" t="s">
        <v>259</v>
      </c>
      <c r="X95" s="10" t="s">
        <v>1483</v>
      </c>
      <c r="Y95" s="10" t="s">
        <v>1484</v>
      </c>
      <c r="Z95" s="10" t="s">
        <v>294</v>
      </c>
      <c r="AA95" s="10" t="s">
        <v>303</v>
      </c>
      <c r="AB95" s="10" t="s">
        <v>329</v>
      </c>
      <c r="AD9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5" s="14"/>
      <c r="AF95" s="18" t="s">
        <v>329</v>
      </c>
      <c r="AG95" s="18"/>
      <c r="AH95" s="18"/>
      <c r="AI95" s="18"/>
      <c r="AJ95" s="18"/>
      <c r="AK95" s="18"/>
      <c r="AL95" s="18"/>
      <c r="AM95" s="19" t="str">
        <f t="shared" si="5"/>
        <v/>
      </c>
      <c r="AN95" s="14"/>
      <c r="AO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",W95,CHAR(10),Parts!AR95,CHAR(10),"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Tank",IF(Z95="NA/Balloon","    KiwiFuelSwitchIgnore = true",IF(Z95="standardLiquidFuel",_xlfn.CONCAT("    fuelTankUpgradeType = ",Z95,CHAR(10),"    fuelTankSizeUpgrade = ",AA95),_xlfn.CONCAT("    fuelTankUpgradeType = ",Z95))),IF(P95="RCS","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5" s="16" t="str">
        <f>IF(P95="Engine",VLOOKUP(W95,EngineUpgrades!$A$2:$C$19,2,FALSE),"")</f>
        <v/>
      </c>
      <c r="AQ95" s="16" t="str">
        <f>IF(P95="Engine",VLOOKUP(W95,EngineUpgrades!$A$2:$C$19,3,FALSE),"")</f>
        <v/>
      </c>
      <c r="AR95" s="15" t="str">
        <f>_xlfn.XLOOKUP(AP95,EngineUpgrades!$D$1:$J$1,EngineUpgrades!$D$17:$J$17,"",0,1)</f>
        <v/>
      </c>
      <c r="AS95" s="17">
        <v>2</v>
      </c>
      <c r="AT95" s="16" t="str">
        <f>IF(P95="Engine",_xlfn.XLOOKUP(_xlfn.CONCAT(N95,O95+AS95),TechTree!$C$2:$C$501,TechTree!$D$2:$D$501,"Not Valid Combination",0,1),"")</f>
        <v/>
      </c>
    </row>
    <row r="96" spans="1:46" ht="348.5" x14ac:dyDescent="0.35">
      <c r="A96" t="s">
        <v>594</v>
      </c>
      <c r="B96" t="s">
        <v>1270</v>
      </c>
      <c r="C96" t="s">
        <v>787</v>
      </c>
      <c r="D96" t="s">
        <v>788</v>
      </c>
      <c r="E96" t="s">
        <v>597</v>
      </c>
      <c r="F96" t="s">
        <v>6</v>
      </c>
      <c r="G96">
        <v>750</v>
      </c>
      <c r="H96">
        <v>150</v>
      </c>
      <c r="I96">
        <v>0.05</v>
      </c>
      <c r="J96" t="s">
        <v>67</v>
      </c>
      <c r="L96" s="12" t="str">
        <f>_xlfn.CONCAT(IF($Q96&lt;&gt;"",_xlfn.CONCAT(" #LOC_KTT_",A96,"_",C96,"_Title = ",$Q96,CHAR(10),"@PART[",C96,"]:NEEDS[!002_CommunityPartsTitles]:AFTER[",A96,"] // ",IF(Q96="",D96,_xlfn.CONCAT(Q96," (",D96,")")),CHAR(10),"{",CHAR(10),"    @",$Q$1," = #LOC_KTT_",A96,"_",C96,"_Title // ",$Q96,CHAR(10),"}",CHAR(10)),""),"@PART[",C96,"]:AFTER[",A96,"] // ",IF(Q96="",D96,_xlfn.CONCAT(Q96," (",D96,")")),CHAR(10),"{",CHAR(10),"    techBranch = ",VLOOKUP(N96,TechTree!$G$2:$H$43,2,FALSE),CHAR(10),"    techTier = ",O96,CHAR(10),"    @TechRequired = ",M96,IF($R96&lt;&gt;"",_xlfn.CONCAT(CHAR(10),"    @",$R$1," = ",$R96),""),IF($S96&lt;&gt;"",_xlfn.CONCAT(CHAR(10),"    @",$S$1," = ",$S96),""),IF($T96&lt;&gt;"",_xlfn.CONCAT(CHAR(10),"    @",$T$1," = ",$T96),""),IF(AND(Z96="NA/Balloon",P96&lt;&gt;"Fuel Tank")=TRUE,_xlfn.CONCAT(CHAR(10),"    KiwiFuelSwitchIgnore = true"),""),IF($U96&lt;&gt;"",_xlfn.CONCAT(CHAR(10),U96),""),IF($AO96&lt;&gt;"",IF(P96="RTG","",_xlfn.CONCAT(CHAR(10),$AO96)),""),IF(AM96&lt;&gt;"",_xlfn.CONCAT(CHAR(10),AM96),""),CHAR(10),"}",IF(AB96="Yes",_xlfn.CONCAT(CHAR(10),"@PART[",C96,"]:NEEDS[KiwiDeprecate]:AFTER[",A96,"]",CHAR(10),"{",CHAR(10),"    kiwiDeprecate = true",CHAR(10),"}"),""),IF(P96="RTG",AO96,""))</f>
        <v>@PART[aquila_adapter_s1p5_s0_1]:AFTER[Tantares] // Aquila Size 1.5 to Size 0 Adapter
{
    techBranch = adaptersEtAl
    techTier = 3
    @TechRequired = generalConstruction
    spacePlaneSystemUpgradeType = aquila
}</v>
      </c>
      <c r="M96" s="9" t="str">
        <f>_xlfn.XLOOKUP(_xlfn.CONCAT(N96,O96),TechTree!$C$2:$C$501,TechTree!$D$2:$D$501,"Not Valid Combination",0,1)</f>
        <v>generalConstruction</v>
      </c>
      <c r="N96" s="8" t="s">
        <v>207</v>
      </c>
      <c r="O96" s="8">
        <v>3</v>
      </c>
      <c r="P96" s="8" t="s">
        <v>289</v>
      </c>
      <c r="V96" s="10" t="s">
        <v>243</v>
      </c>
      <c r="W96" s="10" t="s">
        <v>254</v>
      </c>
      <c r="X96" s="10" t="s">
        <v>1483</v>
      </c>
      <c r="Y96" s="10" t="s">
        <v>1484</v>
      </c>
      <c r="Z96" s="10" t="s">
        <v>294</v>
      </c>
      <c r="AA96" s="10" t="s">
        <v>303</v>
      </c>
      <c r="AB96" s="10" t="s">
        <v>329</v>
      </c>
      <c r="AD9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6" s="14"/>
      <c r="AF96" s="18" t="s">
        <v>329</v>
      </c>
      <c r="AG96" s="18"/>
      <c r="AH96" s="18"/>
      <c r="AI96" s="18"/>
      <c r="AJ96" s="18"/>
      <c r="AK96" s="18"/>
      <c r="AL96" s="18"/>
      <c r="AM96" s="19" t="str">
        <f t="shared" si="5"/>
        <v/>
      </c>
      <c r="AN96" s="14"/>
      <c r="AO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",W96,CHAR(10),Parts!AR96,CHAR(10),"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Tank",IF(Z96="NA/Balloon","    KiwiFuelSwitchIgnore = true",IF(Z96="standardLiquidFuel",_xlfn.CONCAT("    fuelTankUpgradeType = ",Z96,CHAR(10),"    fuelTankSizeUpgrade = ",AA96),_xlfn.CONCAT("    fuelTankUpgradeType = ",Z96))),IF(P96="RCS","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6" s="16" t="str">
        <f>IF(P96="Engine",VLOOKUP(W96,EngineUpgrades!$A$2:$C$19,2,FALSE),"")</f>
        <v/>
      </c>
      <c r="AQ96" s="16" t="str">
        <f>IF(P96="Engine",VLOOKUP(W96,EngineUpgrades!$A$2:$C$19,3,FALSE),"")</f>
        <v/>
      </c>
      <c r="AR96" s="15" t="str">
        <f>_xlfn.XLOOKUP(AP96,EngineUpgrades!$D$1:$J$1,EngineUpgrades!$D$17:$J$17,"",0,1)</f>
        <v/>
      </c>
      <c r="AS96" s="17">
        <v>2</v>
      </c>
      <c r="AT96" s="16" t="str">
        <f>IF(P96="Engine",_xlfn.XLOOKUP(_xlfn.CONCAT(N96,O96+AS96),TechTree!$C$2:$C$501,TechTree!$D$2:$D$501,"Not Valid Combination",0,1),"")</f>
        <v/>
      </c>
    </row>
    <row r="97" spans="1:46" ht="348.5" x14ac:dyDescent="0.35">
      <c r="A97" t="s">
        <v>594</v>
      </c>
      <c r="B97" t="s">
        <v>1271</v>
      </c>
      <c r="C97" t="s">
        <v>789</v>
      </c>
      <c r="D97" t="s">
        <v>790</v>
      </c>
      <c r="E97" t="s">
        <v>597</v>
      </c>
      <c r="F97" t="s">
        <v>6</v>
      </c>
      <c r="G97">
        <v>750</v>
      </c>
      <c r="H97">
        <v>150</v>
      </c>
      <c r="I97">
        <v>0.05</v>
      </c>
      <c r="J97" t="s">
        <v>67</v>
      </c>
      <c r="L97" s="12" t="str">
        <f>_xlfn.CONCAT(IF($Q97&lt;&gt;"",_xlfn.CONCAT(" #LOC_KTT_",A97,"_",C97,"_Title = ",$Q97,CHAR(10),"@PART[",C97,"]:NEEDS[!002_CommunityPartsTitles]:AFTER[",A97,"] // ",IF(Q97="",D97,_xlfn.CONCAT(Q97," (",D97,")")),CHAR(10),"{",CHAR(10),"    @",$Q$1," = #LOC_KTT_",A97,"_",C97,"_Title // ",$Q97,CHAR(10),"}",CHAR(10)),""),"@PART[",C97,"]:AFTER[",A97,"] // ",IF(Q97="",D97,_xlfn.CONCAT(Q97," (",D97,")")),CHAR(10),"{",CHAR(10),"    techBranch = ",VLOOKUP(N97,TechTree!$G$2:$H$43,2,FALSE),CHAR(10),"    techTier = ",O97,CHAR(10),"    @TechRequired = ",M97,IF($R97&lt;&gt;"",_xlfn.CONCAT(CHAR(10),"    @",$R$1," = ",$R97),""),IF($S97&lt;&gt;"",_xlfn.CONCAT(CHAR(10),"    @",$S$1," = ",$S97),""),IF($T97&lt;&gt;"",_xlfn.CONCAT(CHAR(10),"    @",$T$1," = ",$T97),""),IF(AND(Z97="NA/Balloon",P97&lt;&gt;"Fuel Tank")=TRUE,_xlfn.CONCAT(CHAR(10),"    KiwiFuelSwitchIgnore = true"),""),IF($U97&lt;&gt;"",_xlfn.CONCAT(CHAR(10),U97),""),IF($AO97&lt;&gt;"",IF(P97="RTG","",_xlfn.CONCAT(CHAR(10),$AO97)),""),IF(AM97&lt;&gt;"",_xlfn.CONCAT(CHAR(10),AM97),""),CHAR(10),"}",IF(AB97="Yes",_xlfn.CONCAT(CHAR(10),"@PART[",C97,"]:NEEDS[KiwiDeprecate]:AFTER[",A97,"]",CHAR(10),"{",CHAR(10),"    kiwiDeprecate = true",CHAR(10),"}"),""),IF(P97="RTG",AO97,""))</f>
        <v>@PART[aquila_adapter_s1p5_s0p5_1]:AFTER[Tantares] // Aquila Size 1.5 to Size 0.5 Adapter
{
    techBranch = adaptersEtAl
    techTier = 3
    @TechRequired = generalConstruction
    spacePlaneSystemUpgradeType = aquila
}</v>
      </c>
      <c r="M97" s="9" t="str">
        <f>_xlfn.XLOOKUP(_xlfn.CONCAT(N97,O97),TechTree!$C$2:$C$501,TechTree!$D$2:$D$501,"Not Valid Combination",0,1)</f>
        <v>generalConstruction</v>
      </c>
      <c r="N97" s="8" t="s">
        <v>207</v>
      </c>
      <c r="O97" s="8">
        <v>3</v>
      </c>
      <c r="P97" s="8" t="s">
        <v>289</v>
      </c>
      <c r="V97" s="10" t="s">
        <v>243</v>
      </c>
      <c r="W97" s="10" t="s">
        <v>259</v>
      </c>
      <c r="X97" s="10" t="s">
        <v>1483</v>
      </c>
      <c r="Y97" s="10" t="s">
        <v>1484</v>
      </c>
      <c r="Z97" s="10" t="s">
        <v>294</v>
      </c>
      <c r="AA97" s="10" t="s">
        <v>303</v>
      </c>
      <c r="AB97" s="10" t="s">
        <v>329</v>
      </c>
      <c r="AD9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7" s="14"/>
      <c r="AF97" s="18" t="s">
        <v>329</v>
      </c>
      <c r="AG97" s="18"/>
      <c r="AH97" s="18"/>
      <c r="AI97" s="18"/>
      <c r="AJ97" s="18"/>
      <c r="AK97" s="18"/>
      <c r="AL97" s="18"/>
      <c r="AM97" s="19" t="str">
        <f t="shared" si="5"/>
        <v/>
      </c>
      <c r="AN97" s="14"/>
      <c r="AO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",W97,CHAR(10),Parts!AR97,CHAR(10),"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Tank",IF(Z97="NA/Balloon","    KiwiFuelSwitchIgnore = true",IF(Z97="standardLiquidFuel",_xlfn.CONCAT("    fuelTankUpgradeType = ",Z97,CHAR(10),"    fuelTankSizeUpgrade = ",AA97),_xlfn.CONCAT("    fuelTankUpgradeType = ",Z97))),IF(P97="RCS","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7" s="16" t="str">
        <f>IF(P97="Engine",VLOOKUP(W97,EngineUpgrades!$A$2:$C$19,2,FALSE),"")</f>
        <v/>
      </c>
      <c r="AQ97" s="16" t="str">
        <f>IF(P97="Engine",VLOOKUP(W97,EngineUpgrades!$A$2:$C$19,3,FALSE),"")</f>
        <v/>
      </c>
      <c r="AR97" s="15" t="str">
        <f>_xlfn.XLOOKUP(AP97,EngineUpgrades!$D$1:$J$1,EngineUpgrades!$D$17:$J$17,"",0,1)</f>
        <v/>
      </c>
      <c r="AS97" s="17">
        <v>2</v>
      </c>
      <c r="AT97" s="16" t="str">
        <f>IF(P97="Engine",_xlfn.XLOOKUP(_xlfn.CONCAT(N97,O97+AS97),TechTree!$C$2:$C$501,TechTree!$D$2:$D$501,"Not Valid Combination",0,1),"")</f>
        <v/>
      </c>
    </row>
    <row r="98" spans="1:46" ht="348.5" x14ac:dyDescent="0.35">
      <c r="A98" t="s">
        <v>594</v>
      </c>
      <c r="B98" t="s">
        <v>1272</v>
      </c>
      <c r="C98" t="s">
        <v>791</v>
      </c>
      <c r="D98" t="s">
        <v>792</v>
      </c>
      <c r="E98" t="s">
        <v>597</v>
      </c>
      <c r="F98" t="s">
        <v>6</v>
      </c>
      <c r="G98">
        <v>750</v>
      </c>
      <c r="H98">
        <v>150</v>
      </c>
      <c r="I98">
        <v>0.05</v>
      </c>
      <c r="J98" t="s">
        <v>67</v>
      </c>
      <c r="L98" s="12" t="str">
        <f>_xlfn.CONCAT(IF($Q98&lt;&gt;"",_xlfn.CONCAT(" #LOC_KTT_",A98,"_",C98,"_Title = ",$Q98,CHAR(10),"@PART[",C98,"]:NEEDS[!002_CommunityPartsTitles]:AFTER[",A98,"] // ",IF(Q98="",D98,_xlfn.CONCAT(Q98," (",D98,")")),CHAR(10),"{",CHAR(10),"    @",$Q$1," = #LOC_KTT_",A98,"_",C98,"_Title // ",$Q98,CHAR(10),"}",CHAR(10)),""),"@PART[",C98,"]:AFTER[",A98,"] // ",IF(Q98="",D98,_xlfn.CONCAT(Q98," (",D98,")")),CHAR(10),"{",CHAR(10),"    techBranch = ",VLOOKUP(N98,TechTree!$G$2:$H$43,2,FALSE),CHAR(10),"    techTier = ",O98,CHAR(10),"    @TechRequired = ",M98,IF($R98&lt;&gt;"",_xlfn.CONCAT(CHAR(10),"    @",$R$1," = ",$R98),""),IF($S98&lt;&gt;"",_xlfn.CONCAT(CHAR(10),"    @",$S$1," = ",$S98),""),IF($T98&lt;&gt;"",_xlfn.CONCAT(CHAR(10),"    @",$T$1," = ",$T98),""),IF(AND(Z98="NA/Balloon",P98&lt;&gt;"Fuel Tank")=TRUE,_xlfn.CONCAT(CHAR(10),"    KiwiFuelSwitchIgnore = true"),""),IF($U98&lt;&gt;"",_xlfn.CONCAT(CHAR(10),U98),""),IF($AO98&lt;&gt;"",IF(P98="RTG","",_xlfn.CONCAT(CHAR(10),$AO98)),""),IF(AM98&lt;&gt;"",_xlfn.CONCAT(CHAR(10),AM98),""),CHAR(10),"}",IF(AB98="Yes",_xlfn.CONCAT(CHAR(10),"@PART[",C98,"]:NEEDS[KiwiDeprecate]:AFTER[",A98,"]",CHAR(10),"{",CHAR(10),"    kiwiDeprecate = true",CHAR(10),"}"),""),IF(P98="RTG",AO98,""))</f>
        <v>@PART[aquila_adapter_s1p5_s1_1]:AFTER[Tantares] // Aquila Size 1.5 to Size 1 Adapter
{
    techBranch = adaptersEtAl
    techTier = 3
    @TechRequired = generalConstruction
    spacePlaneSystemUpgradeType = aquila
}</v>
      </c>
      <c r="M98" s="9" t="str">
        <f>_xlfn.XLOOKUP(_xlfn.CONCAT(N98,O98),TechTree!$C$2:$C$501,TechTree!$D$2:$D$501,"Not Valid Combination",0,1)</f>
        <v>generalConstruction</v>
      </c>
      <c r="N98" s="8" t="s">
        <v>207</v>
      </c>
      <c r="O98" s="8">
        <v>3</v>
      </c>
      <c r="P98" s="8" t="s">
        <v>289</v>
      </c>
      <c r="V98" s="10" t="s">
        <v>243</v>
      </c>
      <c r="W98" s="10" t="s">
        <v>254</v>
      </c>
      <c r="X98" s="10" t="s">
        <v>1483</v>
      </c>
      <c r="Y98" s="10" t="s">
        <v>1484</v>
      </c>
      <c r="Z98" s="10" t="s">
        <v>294</v>
      </c>
      <c r="AA98" s="10" t="s">
        <v>303</v>
      </c>
      <c r="AB98" s="10" t="s">
        <v>329</v>
      </c>
      <c r="AD9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8" s="14"/>
      <c r="AF98" s="18" t="s">
        <v>329</v>
      </c>
      <c r="AG98" s="18"/>
      <c r="AH98" s="18"/>
      <c r="AI98" s="18"/>
      <c r="AJ98" s="18"/>
      <c r="AK98" s="18"/>
      <c r="AL98" s="18"/>
      <c r="AM98" s="19" t="str">
        <f t="shared" si="5"/>
        <v/>
      </c>
      <c r="AN98" s="14"/>
      <c r="AO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",W98,CHAR(10),Parts!AR98,CHAR(10),"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Tank",IF(Z98="NA/Balloon","    KiwiFuelSwitchIgnore = true",IF(Z98="standardLiquidFuel",_xlfn.CONCAT("    fuelTankUpgradeType = ",Z98,CHAR(10),"    fuelTankSizeUpgrade = ",AA98),_xlfn.CONCAT("    fuelTankUpgradeType = ",Z98))),IF(P98="RCS","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8" s="16" t="str">
        <f>IF(P98="Engine",VLOOKUP(W98,EngineUpgrades!$A$2:$C$19,2,FALSE),"")</f>
        <v/>
      </c>
      <c r="AQ98" s="16" t="str">
        <f>IF(P98="Engine",VLOOKUP(W98,EngineUpgrades!$A$2:$C$19,3,FALSE),"")</f>
        <v/>
      </c>
      <c r="AR98" s="15" t="str">
        <f>_xlfn.XLOOKUP(AP98,EngineUpgrades!$D$1:$J$1,EngineUpgrades!$D$17:$J$17,"",0,1)</f>
        <v/>
      </c>
      <c r="AS98" s="17">
        <v>2</v>
      </c>
      <c r="AT98" s="16" t="str">
        <f>IF(P98="Engine",_xlfn.XLOOKUP(_xlfn.CONCAT(N98,O98+AS98),TechTree!$C$2:$C$501,TechTree!$D$2:$D$501,"Not Valid Combination",0,1),"")</f>
        <v/>
      </c>
    </row>
    <row r="99" spans="1:46" ht="348.5" x14ac:dyDescent="0.35">
      <c r="A99" t="s">
        <v>594</v>
      </c>
      <c r="B99" t="s">
        <v>1273</v>
      </c>
      <c r="C99" t="s">
        <v>793</v>
      </c>
      <c r="D99" t="s">
        <v>794</v>
      </c>
      <c r="E99" t="s">
        <v>597</v>
      </c>
      <c r="F99" t="s">
        <v>6</v>
      </c>
      <c r="G99">
        <v>7500</v>
      </c>
      <c r="H99">
        <v>1500</v>
      </c>
      <c r="I99">
        <v>0.75</v>
      </c>
      <c r="J99" t="s">
        <v>67</v>
      </c>
      <c r="L99" s="12" t="str">
        <f>_xlfn.CONCAT(IF($Q99&lt;&gt;"",_xlfn.CONCAT(" #LOC_KTT_",A99,"_",C99,"_Title = ",$Q99,CHAR(10),"@PART[",C99,"]:NEEDS[!002_CommunityPartsTitles]:AFTER[",A99,"] // ",IF(Q99="",D99,_xlfn.CONCAT(Q99," (",D99,")")),CHAR(10),"{",CHAR(10),"    @",$Q$1," = #LOC_KTT_",A99,"_",C99,"_Title // ",$Q99,CHAR(10),"}",CHAR(10)),""),"@PART[",C99,"]:AFTER[",A99,"] // ",IF(Q99="",D99,_xlfn.CONCAT(Q99," (",D99,")")),CHAR(10),"{",CHAR(10),"    techBranch = ",VLOOKUP(N99,TechTree!$G$2:$H$43,2,FALSE),CHAR(10),"    techTier = ",O99,CHAR(10),"    @TechRequired = ",M99,IF($R99&lt;&gt;"",_xlfn.CONCAT(CHAR(10),"    @",$R$1," = ",$R99),""),IF($S99&lt;&gt;"",_xlfn.CONCAT(CHAR(10),"    @",$S$1," = ",$S99),""),IF($T99&lt;&gt;"",_xlfn.CONCAT(CHAR(10),"    @",$T$1," = ",$T99),""),IF(AND(Z99="NA/Balloon",P99&lt;&gt;"Fuel Tank")=TRUE,_xlfn.CONCAT(CHAR(10),"    KiwiFuelSwitchIgnore = true"),""),IF($U99&lt;&gt;"",_xlfn.CONCAT(CHAR(10),U99),""),IF($AO99&lt;&gt;"",IF(P99="RTG","",_xlfn.CONCAT(CHAR(10),$AO99)),""),IF(AM99&lt;&gt;"",_xlfn.CONCAT(CHAR(10),AM99),""),CHAR(10),"}",IF(AB99="Yes",_xlfn.CONCAT(CHAR(10),"@PART[",C99,"]:NEEDS[KiwiDeprecate]:AFTER[",A99,"]",CHAR(10),"{",CHAR(10),"    kiwiDeprecate = true",CHAR(10),"}"),""),IF(P99="RTG",AO99,""))</f>
        <v>@PART[aquila_adapter_s2_s0p5_1]:AFTER[Tantares] // Aquila Size 2 to Size 0.5 Adapter
{
    techBranch = adaptersEtAl
    techTier = 4
    @TechRequired = advConstruction
    spacePlaneSystemUpgradeType = aquila
}</v>
      </c>
      <c r="M99" s="9" t="str">
        <f>_xlfn.XLOOKUP(_xlfn.CONCAT(N99,O99),TechTree!$C$2:$C$501,TechTree!$D$2:$D$501,"Not Valid Combination",0,1)</f>
        <v>advConstruction</v>
      </c>
      <c r="N99" s="8" t="s">
        <v>207</v>
      </c>
      <c r="O99" s="8">
        <v>4</v>
      </c>
      <c r="P99" s="8" t="s">
        <v>289</v>
      </c>
      <c r="V99" s="10" t="s">
        <v>243</v>
      </c>
      <c r="W99" s="10" t="s">
        <v>259</v>
      </c>
      <c r="X99" s="10" t="s">
        <v>1483</v>
      </c>
      <c r="Y99" s="10" t="s">
        <v>1484</v>
      </c>
      <c r="Z99" s="10" t="s">
        <v>294</v>
      </c>
      <c r="AA99" s="10" t="s">
        <v>303</v>
      </c>
      <c r="AB99" s="10" t="s">
        <v>329</v>
      </c>
      <c r="AD9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9" s="14"/>
      <c r="AF99" s="18" t="s">
        <v>329</v>
      </c>
      <c r="AG99" s="18"/>
      <c r="AH99" s="18"/>
      <c r="AI99" s="18"/>
      <c r="AJ99" s="18"/>
      <c r="AK99" s="18"/>
      <c r="AL99" s="18"/>
      <c r="AM99" s="19" t="str">
        <f t="shared" si="5"/>
        <v/>
      </c>
      <c r="AN99" s="14"/>
      <c r="AO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",W99,CHAR(10),Parts!AR99,CHAR(10),"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Tank",IF(Z99="NA/Balloon","    KiwiFuelSwitchIgnore = true",IF(Z99="standardLiquidFuel",_xlfn.CONCAT("    fuelTankUpgradeType = ",Z99,CHAR(10),"    fuelTankSizeUpgrade = ",AA99),_xlfn.CONCAT("    fuelTankUpgradeType = ",Z99))),IF(P99="RCS","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9" s="16" t="str">
        <f>IF(P99="Engine",VLOOKUP(W99,EngineUpgrades!$A$2:$C$19,2,FALSE),"")</f>
        <v/>
      </c>
      <c r="AQ99" s="16" t="str">
        <f>IF(P99="Engine",VLOOKUP(W99,EngineUpgrades!$A$2:$C$19,3,FALSE),"")</f>
        <v/>
      </c>
      <c r="AR99" s="15" t="str">
        <f>_xlfn.XLOOKUP(AP99,EngineUpgrades!$D$1:$J$1,EngineUpgrades!$D$17:$J$17,"",0,1)</f>
        <v/>
      </c>
      <c r="AS99" s="17">
        <v>2</v>
      </c>
      <c r="AT99" s="16" t="str">
        <f>IF(P99="Engine",_xlfn.XLOOKUP(_xlfn.CONCAT(N99,O99+AS99),TechTree!$C$2:$C$501,TechTree!$D$2:$D$501,"Not Valid Combination",0,1),"")</f>
        <v/>
      </c>
    </row>
    <row r="100" spans="1:46" ht="348.5" x14ac:dyDescent="0.35">
      <c r="A100" t="s">
        <v>594</v>
      </c>
      <c r="B100" t="s">
        <v>1274</v>
      </c>
      <c r="C100" t="s">
        <v>795</v>
      </c>
      <c r="D100" t="s">
        <v>796</v>
      </c>
      <c r="E100" t="s">
        <v>597</v>
      </c>
      <c r="F100" t="s">
        <v>6</v>
      </c>
      <c r="G100">
        <v>7500</v>
      </c>
      <c r="H100">
        <v>1500</v>
      </c>
      <c r="I100">
        <v>0.75</v>
      </c>
      <c r="J100" t="s">
        <v>67</v>
      </c>
      <c r="L100" s="12" t="str">
        <f>_xlfn.CONCAT(IF($Q100&lt;&gt;"",_xlfn.CONCAT(" #LOC_KTT_",A100,"_",C100,"_Title = ",$Q100,CHAR(10),"@PART[",C100,"]:NEEDS[!002_CommunityPartsTitles]:AFTER[",A100,"] // ",IF(Q100="",D100,_xlfn.CONCAT(Q100," (",D100,")")),CHAR(10),"{",CHAR(10),"    @",$Q$1," = #LOC_KTT_",A100,"_",C100,"_Title // ",$Q100,CHAR(10),"}",CHAR(10)),""),"@PART[",C100,"]:AFTER[",A100,"] // ",IF(Q100="",D100,_xlfn.CONCAT(Q100," (",D100,")")),CHAR(10),"{",CHAR(10),"    techBranch = ",VLOOKUP(N100,TechTree!$G$2:$H$43,2,FALSE),CHAR(10),"    techTier = ",O100,CHAR(10),"    @TechRequired = ",M100,IF($R100&lt;&gt;"",_xlfn.CONCAT(CHAR(10),"    @",$R$1," = ",$R100),""),IF($S100&lt;&gt;"",_xlfn.CONCAT(CHAR(10),"    @",$S$1," = ",$S100),""),IF($T100&lt;&gt;"",_xlfn.CONCAT(CHAR(10),"    @",$T$1," = ",$T100),""),IF(AND(Z100="NA/Balloon",P100&lt;&gt;"Fuel Tank")=TRUE,_xlfn.CONCAT(CHAR(10),"    KiwiFuelSwitchIgnore = true"),""),IF($U100&lt;&gt;"",_xlfn.CONCAT(CHAR(10),U100),""),IF($AO100&lt;&gt;"",IF(P100="RTG","",_xlfn.CONCAT(CHAR(10),$AO100)),""),IF(AM100&lt;&gt;"",_xlfn.CONCAT(CHAR(10),AM100),""),CHAR(10),"}",IF(AB100="Yes",_xlfn.CONCAT(CHAR(10),"@PART[",C100,"]:NEEDS[KiwiDeprecate]:AFTER[",A100,"]",CHAR(10),"{",CHAR(10),"    kiwiDeprecate = true",CHAR(10),"}"),""),IF(P100="RTG",AO100,""))</f>
        <v>@PART[aquila_adapter_s2_s1p5_1]:AFTER[Tantares] // Aquila Size 2 to Size 1.5 Adapter
{
    techBranch = adaptersEtAl
    techTier = 4
    @TechRequired = advConstruction
    spacePlaneSystemUpgradeType = aquila
}</v>
      </c>
      <c r="M100" s="9" t="str">
        <f>_xlfn.XLOOKUP(_xlfn.CONCAT(N100,O100),TechTree!$C$2:$C$501,TechTree!$D$2:$D$501,"Not Valid Combination",0,1)</f>
        <v>advConstruction</v>
      </c>
      <c r="N100" s="8" t="s">
        <v>207</v>
      </c>
      <c r="O100" s="8">
        <v>4</v>
      </c>
      <c r="P100" s="8" t="s">
        <v>289</v>
      </c>
      <c r="V100" s="10" t="s">
        <v>243</v>
      </c>
      <c r="W100" s="10" t="s">
        <v>254</v>
      </c>
      <c r="X100" s="10" t="s">
        <v>1483</v>
      </c>
      <c r="Y100" s="10" t="s">
        <v>1484</v>
      </c>
      <c r="Z100" s="10" t="s">
        <v>294</v>
      </c>
      <c r="AA100" s="10" t="s">
        <v>303</v>
      </c>
      <c r="AB100" s="10" t="s">
        <v>329</v>
      </c>
      <c r="AD10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0" s="14"/>
      <c r="AF100" s="18" t="s">
        <v>329</v>
      </c>
      <c r="AG100" s="18"/>
      <c r="AH100" s="18"/>
      <c r="AI100" s="18"/>
      <c r="AJ100" s="18"/>
      <c r="AK100" s="18"/>
      <c r="AL100" s="18"/>
      <c r="AM100" s="19" t="str">
        <f t="shared" si="5"/>
        <v/>
      </c>
      <c r="AN100" s="14"/>
      <c r="AO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",W100,CHAR(10),Parts!AR100,CHAR(10),"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Tank",IF(Z100="NA/Balloon","    KiwiFuelSwitchIgnore = true",IF(Z100="standardLiquidFuel",_xlfn.CONCAT("    fuelTankUpgradeType = ",Z100,CHAR(10),"    fuelTankSizeUpgrade = ",AA100),_xlfn.CONCAT("    fuelTankUpgradeType = ",Z100))),IF(P100="RCS","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0" s="16" t="str">
        <f>IF(P100="Engine",VLOOKUP(W100,EngineUpgrades!$A$2:$C$19,2,FALSE),"")</f>
        <v/>
      </c>
      <c r="AQ100" s="16" t="str">
        <f>IF(P100="Engine",VLOOKUP(W100,EngineUpgrades!$A$2:$C$19,3,FALSE),"")</f>
        <v/>
      </c>
      <c r="AR100" s="15" t="str">
        <f>_xlfn.XLOOKUP(AP100,EngineUpgrades!$D$1:$J$1,EngineUpgrades!$D$17:$J$17,"",0,1)</f>
        <v/>
      </c>
      <c r="AS100" s="17">
        <v>2</v>
      </c>
      <c r="AT100" s="16" t="str">
        <f>IF(P100="Engine",_xlfn.XLOOKUP(_xlfn.CONCAT(N100,O100+AS100),TechTree!$C$2:$C$501,TechTree!$D$2:$D$501,"Not Valid Combination",0,1),"")</f>
        <v/>
      </c>
    </row>
    <row r="101" spans="1:46" ht="107" customHeight="1" x14ac:dyDescent="0.35">
      <c r="A101" t="s">
        <v>594</v>
      </c>
      <c r="B101" t="s">
        <v>1275</v>
      </c>
      <c r="C101" t="s">
        <v>797</v>
      </c>
      <c r="D101" t="s">
        <v>798</v>
      </c>
      <c r="E101" t="s">
        <v>597</v>
      </c>
      <c r="F101" t="s">
        <v>368</v>
      </c>
      <c r="G101">
        <v>3750</v>
      </c>
      <c r="H101">
        <v>750</v>
      </c>
      <c r="I101">
        <v>0.75</v>
      </c>
      <c r="J101" t="s">
        <v>87</v>
      </c>
      <c r="L101" s="12" t="str">
        <f>_xlfn.CONCAT(IF($Q101&lt;&gt;"",_xlfn.CONCAT(" #LOC_KTT_",A101,"_",C101,"_Title = ",$Q101,CHAR(10),"@PART[",C101,"]:NEEDS[!002_CommunityPartsTitles]:AFTER[",A101,"] // ",IF(Q101="",D101,_xlfn.CONCAT(Q101," (",D101,")")),CHAR(10),"{",CHAR(10),"    @",$Q$1," = #LOC_KTT_",A101,"_",C101,"_Title // ",$Q101,CHAR(10),"}",CHAR(10)),""),"@PART[",C101,"]:AFTER[",A101,"] // ",IF(Q101="",D101,_xlfn.CONCAT(Q101," (",D101,")")),CHAR(10),"{",CHAR(10),"    techBranch = ",VLOOKUP(N101,TechTree!$G$2:$H$43,2,FALSE),CHAR(10),"    techTier = ",O101,CHAR(10),"    @TechRequired = ",M101,IF($R101&lt;&gt;"",_xlfn.CONCAT(CHAR(10),"    @",$R$1," = ",$R101),""),IF($S101&lt;&gt;"",_xlfn.CONCAT(CHAR(10),"    @",$S$1," = ",$S101),""),IF($T101&lt;&gt;"",_xlfn.CONCAT(CHAR(10),"    @",$T$1," = ",$T101),""),IF(AND(Z101="NA/Balloon",P101&lt;&gt;"Fuel Tank")=TRUE,_xlfn.CONCAT(CHAR(10),"    KiwiFuelSwitchIgnore = true"),""),IF($U101&lt;&gt;"",_xlfn.CONCAT(CHAR(10),U101),""),IF($AO101&lt;&gt;"",IF(P101="RTG","",_xlfn.CONCAT(CHAR(10),$AO101)),""),IF(AM101&lt;&gt;"",_xlfn.CONCAT(CHAR(10),AM101),""),CHAR(10),"}",IF(AB101="Yes",_xlfn.CONCAT(CHAR(10),"@PART[",C101,"]:NEEDS[KiwiDeprecate]:AFTER[",A101,"]",CHAR(10),"{",CHAR(10),"    kiwiDeprecate = true",CHAR(10),"}"),""),IF(P101="RTG",AO101,""))</f>
        <v>@PART[aquila_cargo_bay_s1p5_2]:AFTER[Tantares] // Aquila Size 1.5 Cargo Bay
{
    techBranch = storageResources
    techTier = 4
    @TechRequired = storageTech
    spacePlaneSystemUpgradeType = aquila
}</v>
      </c>
      <c r="M101" s="9" t="str">
        <f>_xlfn.XLOOKUP(_xlfn.CONCAT(N101,O101),TechTree!$C$2:$C$501,TechTree!$D$2:$D$501,"Not Valid Combination",0,1)</f>
        <v>storageTech</v>
      </c>
      <c r="N101" s="8" t="s">
        <v>224</v>
      </c>
      <c r="O101" s="8">
        <v>4</v>
      </c>
      <c r="P101" s="8" t="s">
        <v>289</v>
      </c>
      <c r="V101" s="10" t="s">
        <v>243</v>
      </c>
      <c r="W101" s="10" t="s">
        <v>259</v>
      </c>
      <c r="X101" s="10" t="s">
        <v>1483</v>
      </c>
      <c r="Y101" s="10" t="s">
        <v>1484</v>
      </c>
      <c r="Z101" s="10" t="s">
        <v>294</v>
      </c>
      <c r="AA101" s="10" t="s">
        <v>303</v>
      </c>
      <c r="AB101" s="10" t="s">
        <v>329</v>
      </c>
      <c r="AD10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1" s="14"/>
      <c r="AF101" s="18" t="s">
        <v>329</v>
      </c>
      <c r="AG101" s="18"/>
      <c r="AH101" s="18"/>
      <c r="AI101" s="18"/>
      <c r="AJ101" s="18"/>
      <c r="AK101" s="18"/>
      <c r="AL101" s="18"/>
      <c r="AM101" s="19" t="str">
        <f t="shared" si="5"/>
        <v/>
      </c>
      <c r="AN101" s="14"/>
      <c r="AO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",W101,CHAR(10),Parts!AR101,CHAR(10),"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Tank",IF(Z101="NA/Balloon","    KiwiFuelSwitchIgnore = true",IF(Z101="standardLiquidFuel",_xlfn.CONCAT("    fuelTankUpgradeType = ",Z101,CHAR(10),"    fuelTankSizeUpgrade = ",AA101),_xlfn.CONCAT("    fuelTankUpgradeType = ",Z101))),IF(P101="RCS","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1" s="16" t="str">
        <f>IF(P101="Engine",VLOOKUP(W101,EngineUpgrades!$A$2:$C$19,2,FALSE),"")</f>
        <v/>
      </c>
      <c r="AQ101" s="16" t="str">
        <f>IF(P101="Engine",VLOOKUP(W101,EngineUpgrades!$A$2:$C$19,3,FALSE),"")</f>
        <v/>
      </c>
      <c r="AR101" s="15" t="str">
        <f>_xlfn.XLOOKUP(AP101,EngineUpgrades!$D$1:$J$1,EngineUpgrades!$D$17:$J$17,"",0,1)</f>
        <v/>
      </c>
      <c r="AS101" s="17">
        <v>2</v>
      </c>
      <c r="AT101" s="16" t="str">
        <f>IF(P101="Engine",_xlfn.XLOOKUP(_xlfn.CONCAT(N101,O101+AS101),TechTree!$C$2:$C$501,TechTree!$D$2:$D$501,"Not Valid Combination",0,1),"")</f>
        <v/>
      </c>
    </row>
    <row r="102" spans="1:46" ht="188" customHeight="1" x14ac:dyDescent="0.35">
      <c r="A102" t="s">
        <v>594</v>
      </c>
      <c r="B102" t="s">
        <v>1276</v>
      </c>
      <c r="C102" t="s">
        <v>799</v>
      </c>
      <c r="D102" t="s">
        <v>800</v>
      </c>
      <c r="E102" t="s">
        <v>597</v>
      </c>
      <c r="F102" t="s">
        <v>5</v>
      </c>
      <c r="G102">
        <v>17000</v>
      </c>
      <c r="H102">
        <v>3400</v>
      </c>
      <c r="I102">
        <v>0.5</v>
      </c>
      <c r="J102" t="s">
        <v>67</v>
      </c>
      <c r="L102" s="12" t="str">
        <f>_xlfn.CONCAT(IF($Q102&lt;&gt;"",_xlfn.CONCAT(" #LOC_KTT_",A102,"_",C102,"_Title = ",$Q102,CHAR(10),"@PART[",C102,"]:NEEDS[!002_CommunityPartsTitles]:AFTER[",A102,"] // ",IF(Q102="",D102,_xlfn.CONCAT(Q102," (",D102,")")),CHAR(10),"{",CHAR(10),"    @",$Q$1," = #LOC_KTT_",A102,"_",C102,"_Title // ",$Q102,CHAR(10),"}",CHAR(10)),""),"@PART[",C102,"]:AFTER[",A102,"] // ",IF(Q102="",D102,_xlfn.CONCAT(Q102," (",D102,")")),CHAR(10),"{",CHAR(10),"    techBranch = ",VLOOKUP(N102,TechTree!$G$2:$H$43,2,FALSE),CHAR(10),"    techTier = ",O102,CHAR(10),"    @TechRequired = ",M102,IF($R102&lt;&gt;"",_xlfn.CONCAT(CHAR(10),"    @",$R$1," = ",$R102),""),IF($S102&lt;&gt;"",_xlfn.CONCAT(CHAR(10),"    @",$S$1," = ",$S102),""),IF($T102&lt;&gt;"",_xlfn.CONCAT(CHAR(10),"    @",$T$1," = ",$T102),""),IF(AND(Z102="NA/Balloon",P102&lt;&gt;"Fuel Tank")=TRUE,_xlfn.CONCAT(CHAR(10),"    KiwiFuelSwitchIgnore = true"),""),IF($U102&lt;&gt;"",_xlfn.CONCAT(CHAR(10),U102),""),IF($AO102&lt;&gt;"",IF(P102="RTG","",_xlfn.CONCAT(CHAR(10),$AO102)),""),IF(AM102&lt;&gt;"",_xlfn.CONCAT(CHAR(10),AM102),""),CHAR(10),"}",IF(AB102="Yes",_xlfn.CONCAT(CHAR(10),"@PART[",C102,"]:NEEDS[KiwiDeprecate]:AFTER[",A102,"]",CHAR(10),"{",CHAR(10),"    kiwiDeprecate = true",CHAR(10),"}"),""),IF(P102="RTG",AO102,""))</f>
        <v>@PART[aquila_control_s2_1]:AFTER[Tantares] // Aquila ACU-25 Autonomous Control Block
{
    techBranch = probes
    techTier = 6
    @TechRequired = unmannedTech
    spacePlaneSystemUpgradeType = aquila
}</v>
      </c>
      <c r="M102" s="9" t="str">
        <f>_xlfn.XLOOKUP(_xlfn.CONCAT(N102,O102),TechTree!$C$2:$C$501,TechTree!$D$2:$D$501,"Not Valid Combination",0,1)</f>
        <v>unmannedTech</v>
      </c>
      <c r="N102" s="8" t="s">
        <v>217</v>
      </c>
      <c r="O102" s="8">
        <v>6</v>
      </c>
      <c r="P102" s="8" t="s">
        <v>289</v>
      </c>
      <c r="V102" s="10" t="s">
        <v>243</v>
      </c>
      <c r="W102" s="10" t="s">
        <v>254</v>
      </c>
      <c r="X102" s="10" t="s">
        <v>1483</v>
      </c>
      <c r="Y102" s="10" t="s">
        <v>1484</v>
      </c>
      <c r="Z102" s="10" t="s">
        <v>294</v>
      </c>
      <c r="AA102" s="10" t="s">
        <v>303</v>
      </c>
      <c r="AB102" s="10" t="s">
        <v>329</v>
      </c>
      <c r="AD10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2" s="14"/>
      <c r="AF102" s="18" t="s">
        <v>329</v>
      </c>
      <c r="AG102" s="18"/>
      <c r="AH102" s="18"/>
      <c r="AI102" s="18"/>
      <c r="AJ102" s="18"/>
      <c r="AK102" s="18"/>
      <c r="AL102" s="18"/>
      <c r="AM102" s="19" t="str">
        <f t="shared" si="5"/>
        <v/>
      </c>
      <c r="AN102" s="14"/>
      <c r="AO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",W102,CHAR(10),Parts!AR102,CHAR(10),"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Tank",IF(Z102="NA/Balloon","    KiwiFuelSwitchIgnore = true",IF(Z102="standardLiquidFuel",_xlfn.CONCAT("    fuelTankUpgradeType = ",Z102,CHAR(10),"    fuelTankSizeUpgrade = ",AA102),_xlfn.CONCAT("    fuelTankUpgradeType = ",Z102))),IF(P102="RCS","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2" s="16" t="str">
        <f>IF(P102="Engine",VLOOKUP(W102,EngineUpgrades!$A$2:$C$19,2,FALSE),"")</f>
        <v/>
      </c>
      <c r="AQ102" s="16" t="str">
        <f>IF(P102="Engine",VLOOKUP(W102,EngineUpgrades!$A$2:$C$19,3,FALSE),"")</f>
        <v/>
      </c>
      <c r="AR102" s="15" t="str">
        <f>_xlfn.XLOOKUP(AP102,EngineUpgrades!$D$1:$J$1,EngineUpgrades!$D$17:$J$17,"",0,1)</f>
        <v/>
      </c>
      <c r="AS102" s="17">
        <v>2</v>
      </c>
      <c r="AT102" s="16" t="str">
        <f>IF(P102="Engine",_xlfn.XLOOKUP(_xlfn.CONCAT(N102,O102+AS102),TechTree!$C$2:$C$501,TechTree!$D$2:$D$501,"Not Valid Combination",0,1),"")</f>
        <v/>
      </c>
    </row>
    <row r="103" spans="1:46" ht="348.5" x14ac:dyDescent="0.35">
      <c r="A103" t="s">
        <v>594</v>
      </c>
      <c r="B103" t="s">
        <v>1277</v>
      </c>
      <c r="C103" t="s">
        <v>801</v>
      </c>
      <c r="D103" t="s">
        <v>802</v>
      </c>
      <c r="E103" t="s">
        <v>597</v>
      </c>
      <c r="F103" t="s">
        <v>604</v>
      </c>
      <c r="G103">
        <v>1375</v>
      </c>
      <c r="H103">
        <v>275</v>
      </c>
      <c r="I103">
        <v>0.5</v>
      </c>
      <c r="J103" t="s">
        <v>67</v>
      </c>
      <c r="L103" s="12" t="str">
        <f>_xlfn.CONCAT(IF($Q103&lt;&gt;"",_xlfn.CONCAT(" #LOC_KTT_",A103,"_",C103,"_Title = ",$Q103,CHAR(10),"@PART[",C103,"]:NEEDS[!002_CommunityPartsTitles]:AFTER[",A103,"] // ",IF(Q103="",D103,_xlfn.CONCAT(Q103," (",D103,")")),CHAR(10),"{",CHAR(10),"    @",$Q$1," = #LOC_KTT_",A103,"_",C103,"_Title // ",$Q103,CHAR(10),"}",CHAR(10)),""),"@PART[",C103,"]:AFTER[",A103,"] // ",IF(Q103="",D103,_xlfn.CONCAT(Q103," (",D103,")")),CHAR(10),"{",CHAR(10),"    techBranch = ",VLOOKUP(N103,TechTree!$G$2:$H$43,2,FALSE),CHAR(10),"    techTier = ",O103,CHAR(10),"    @TechRequired = ",M103,IF($R103&lt;&gt;"",_xlfn.CONCAT(CHAR(10),"    @",$R$1," = ",$R103),""),IF($S103&lt;&gt;"",_xlfn.CONCAT(CHAR(10),"    @",$S$1," = ",$S103),""),IF($T103&lt;&gt;"",_xlfn.CONCAT(CHAR(10),"    @",$T$1," = ",$T103),""),IF(AND(Z103="NA/Balloon",P103&lt;&gt;"Fuel Tank")=TRUE,_xlfn.CONCAT(CHAR(10),"    KiwiFuelSwitchIgnore = true"),""),IF($U103&lt;&gt;"",_xlfn.CONCAT(CHAR(10),U103),""),IF($AO103&lt;&gt;"",IF(P103="RTG","",_xlfn.CONCAT(CHAR(10),$AO103)),""),IF(AM103&lt;&gt;"",_xlfn.CONCAT(CHAR(10),AM103),""),CHAR(10),"}",IF(AB103="Yes",_xlfn.CONCAT(CHAR(10),"@PART[",C103,"]:NEEDS[KiwiDeprecate]:AFTER[",A103,"]",CHAR(10),"{",CHAR(10),"    kiwiDeprecate = true",CHAR(10),"}"),""),IF(P103="RTG",AO103,""))</f>
        <v>@PART[aquila_crew_s1_1_1]:AFTER[Tantares] // Aquila 12-A1 "Banehytte" Crew Compartment A
{
    techBranch = stationColony
    techTier = 6
    @TechRequired = earlyStations
    spacePlaneSystemUpgradeType = aquila
}</v>
      </c>
      <c r="M103" s="9" t="str">
        <f>_xlfn.XLOOKUP(_xlfn.CONCAT(N103,O103),TechTree!$C$2:$C$501,TechTree!$D$2:$D$501,"Not Valid Combination",0,1)</f>
        <v>earlyStations</v>
      </c>
      <c r="N103" s="8" t="s">
        <v>226</v>
      </c>
      <c r="O103" s="8">
        <v>6</v>
      </c>
      <c r="P103" s="8" t="s">
        <v>289</v>
      </c>
      <c r="V103" s="10" t="s">
        <v>243</v>
      </c>
      <c r="W103" s="10" t="s">
        <v>259</v>
      </c>
      <c r="X103" s="10" t="s">
        <v>1483</v>
      </c>
      <c r="Y103" s="10" t="s">
        <v>1484</v>
      </c>
      <c r="Z103" s="10" t="s">
        <v>294</v>
      </c>
      <c r="AA103" s="10" t="s">
        <v>303</v>
      </c>
      <c r="AB103" s="10" t="s">
        <v>329</v>
      </c>
      <c r="AD10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3" s="14"/>
      <c r="AF103" s="18" t="s">
        <v>329</v>
      </c>
      <c r="AG103" s="18"/>
      <c r="AH103" s="18"/>
      <c r="AI103" s="18"/>
      <c r="AJ103" s="18"/>
      <c r="AK103" s="18"/>
      <c r="AL103" s="18"/>
      <c r="AM103" s="19" t="str">
        <f t="shared" si="5"/>
        <v/>
      </c>
      <c r="AN103" s="14"/>
      <c r="AO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",W103,CHAR(10),Parts!AR103,CHAR(10),"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Tank",IF(Z103="NA/Balloon","    KiwiFuelSwitchIgnore = true",IF(Z103="standardLiquidFuel",_xlfn.CONCAT("    fuelTankUpgradeType = ",Z103,CHAR(10),"    fuelTankSizeUpgrade = ",AA103),_xlfn.CONCAT("    fuelTankUpgradeType = ",Z103))),IF(P103="RCS","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3" s="16" t="str">
        <f>IF(P103="Engine",VLOOKUP(W103,EngineUpgrades!$A$2:$C$19,2,FALSE),"")</f>
        <v/>
      </c>
      <c r="AQ103" s="16" t="str">
        <f>IF(P103="Engine",VLOOKUP(W103,EngineUpgrades!$A$2:$C$19,3,FALSE),"")</f>
        <v/>
      </c>
      <c r="AR103" s="15" t="str">
        <f>_xlfn.XLOOKUP(AP103,EngineUpgrades!$D$1:$J$1,EngineUpgrades!$D$17:$J$17,"",0,1)</f>
        <v/>
      </c>
      <c r="AS103" s="17">
        <v>2</v>
      </c>
      <c r="AT103" s="16" t="str">
        <f>IF(P103="Engine",_xlfn.XLOOKUP(_xlfn.CONCAT(N103,O103+AS103),TechTree!$C$2:$C$501,TechTree!$D$2:$D$501,"Not Valid Combination",0,1),"")</f>
        <v/>
      </c>
    </row>
    <row r="104" spans="1:46" ht="348.5" x14ac:dyDescent="0.35">
      <c r="A104" t="s">
        <v>594</v>
      </c>
      <c r="B104" t="s">
        <v>1278</v>
      </c>
      <c r="C104" t="s">
        <v>803</v>
      </c>
      <c r="D104" t="s">
        <v>804</v>
      </c>
      <c r="E104" t="s">
        <v>597</v>
      </c>
      <c r="F104" t="s">
        <v>604</v>
      </c>
      <c r="G104">
        <v>1375</v>
      </c>
      <c r="H104">
        <v>275</v>
      </c>
      <c r="I104">
        <v>0.5</v>
      </c>
      <c r="J104" t="s">
        <v>67</v>
      </c>
      <c r="L104" s="12" t="str">
        <f>_xlfn.CONCAT(IF($Q104&lt;&gt;"",_xlfn.CONCAT(" #LOC_KTT_",A104,"_",C104,"_Title = ",$Q104,CHAR(10),"@PART[",C104,"]:NEEDS[!002_CommunityPartsTitles]:AFTER[",A104,"] // ",IF(Q104="",D104,_xlfn.CONCAT(Q104," (",D104,")")),CHAR(10),"{",CHAR(10),"    @",$Q$1," = #LOC_KTT_",A104,"_",C104,"_Title // ",$Q104,CHAR(10),"}",CHAR(10)),""),"@PART[",C104,"]:AFTER[",A104,"] // ",IF(Q104="",D104,_xlfn.CONCAT(Q104," (",D104,")")),CHAR(10),"{",CHAR(10),"    techBranch = ",VLOOKUP(N104,TechTree!$G$2:$H$43,2,FALSE),CHAR(10),"    techTier = ",O104,CHAR(10),"    @TechRequired = ",M104,IF($R104&lt;&gt;"",_xlfn.CONCAT(CHAR(10),"    @",$R$1," = ",$R104),""),IF($S104&lt;&gt;"",_xlfn.CONCAT(CHAR(10),"    @",$S$1," = ",$S104),""),IF($T104&lt;&gt;"",_xlfn.CONCAT(CHAR(10),"    @",$T$1," = ",$T104),""),IF(AND(Z104="NA/Balloon",P104&lt;&gt;"Fuel Tank")=TRUE,_xlfn.CONCAT(CHAR(10),"    KiwiFuelSwitchIgnore = true"),""),IF($U104&lt;&gt;"",_xlfn.CONCAT(CHAR(10),U104),""),IF($AO104&lt;&gt;"",IF(P104="RTG","",_xlfn.CONCAT(CHAR(10),$AO104)),""),IF(AM104&lt;&gt;"",_xlfn.CONCAT(CHAR(10),AM104),""),CHAR(10),"}",IF(AB104="Yes",_xlfn.CONCAT(CHAR(10),"@PART[",C104,"]:NEEDS[KiwiDeprecate]:AFTER[",A104,"]",CHAR(10),"{",CHAR(10),"    kiwiDeprecate = true",CHAR(10),"}"),""),IF(P104="RTG",AO104,""))</f>
        <v>@PART[aquila_crew_s1_1_2]:AFTER[Tantares] // Aquila 12-A2 "Banehytte" Crew Compartment B
{
    techBranch = stationColony
    techTier = 6
    @TechRequired = earlyStations
    spacePlaneSystemUpgradeType = aquila
}</v>
      </c>
      <c r="M104" s="9" t="str">
        <f>_xlfn.XLOOKUP(_xlfn.CONCAT(N104,O104),TechTree!$C$2:$C$501,TechTree!$D$2:$D$501,"Not Valid Combination",0,1)</f>
        <v>earlyStations</v>
      </c>
      <c r="N104" s="8" t="s">
        <v>226</v>
      </c>
      <c r="O104" s="8">
        <v>6</v>
      </c>
      <c r="P104" s="8" t="s">
        <v>289</v>
      </c>
      <c r="V104" s="10" t="s">
        <v>243</v>
      </c>
      <c r="W104" s="10" t="s">
        <v>254</v>
      </c>
      <c r="X104" s="10" t="s">
        <v>1483</v>
      </c>
      <c r="Y104" s="10" t="s">
        <v>1484</v>
      </c>
      <c r="Z104" s="10" t="s">
        <v>294</v>
      </c>
      <c r="AA104" s="10" t="s">
        <v>303</v>
      </c>
      <c r="AB104" s="10" t="s">
        <v>329</v>
      </c>
      <c r="AD10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4" s="14"/>
      <c r="AF104" s="18" t="s">
        <v>329</v>
      </c>
      <c r="AG104" s="18"/>
      <c r="AH104" s="18"/>
      <c r="AI104" s="18"/>
      <c r="AJ104" s="18"/>
      <c r="AK104" s="18"/>
      <c r="AL104" s="18"/>
      <c r="AM104" s="19" t="str">
        <f t="shared" si="5"/>
        <v/>
      </c>
      <c r="AN104" s="14"/>
      <c r="AO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",W104,CHAR(10),Parts!AR104,CHAR(10),"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Tank",IF(Z104="NA/Balloon","    KiwiFuelSwitchIgnore = true",IF(Z104="standardLiquidFuel",_xlfn.CONCAT("    fuelTankUpgradeType = ",Z104,CHAR(10),"    fuelTankSizeUpgrade = ",AA104),_xlfn.CONCAT("    fuelTankUpgradeType = ",Z104))),IF(P104="RCS","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4" s="16" t="str">
        <f>IF(P104="Engine",VLOOKUP(W104,EngineUpgrades!$A$2:$C$19,2,FALSE),"")</f>
        <v/>
      </c>
      <c r="AQ104" s="16" t="str">
        <f>IF(P104="Engine",VLOOKUP(W104,EngineUpgrades!$A$2:$C$19,3,FALSE),"")</f>
        <v/>
      </c>
      <c r="AR104" s="15" t="str">
        <f>_xlfn.XLOOKUP(AP104,EngineUpgrades!$D$1:$J$1,EngineUpgrades!$D$17:$J$17,"",0,1)</f>
        <v/>
      </c>
      <c r="AS104" s="17">
        <v>2</v>
      </c>
      <c r="AT104" s="16" t="str">
        <f>IF(P104="Engine",_xlfn.XLOOKUP(_xlfn.CONCAT(N104,O104+AS104),TechTree!$C$2:$C$501,TechTree!$D$2:$D$501,"Not Valid Combination",0,1),"")</f>
        <v/>
      </c>
    </row>
    <row r="105" spans="1:46" ht="348.5" x14ac:dyDescent="0.35">
      <c r="A105" t="s">
        <v>594</v>
      </c>
      <c r="B105" t="s">
        <v>1279</v>
      </c>
      <c r="C105" t="s">
        <v>805</v>
      </c>
      <c r="D105" t="s">
        <v>806</v>
      </c>
      <c r="E105" t="s">
        <v>597</v>
      </c>
      <c r="F105" t="s">
        <v>5</v>
      </c>
      <c r="G105">
        <v>1375</v>
      </c>
      <c r="H105">
        <v>275</v>
      </c>
      <c r="I105">
        <v>0.5</v>
      </c>
      <c r="J105" t="s">
        <v>67</v>
      </c>
      <c r="L105" s="12" t="str">
        <f>_xlfn.CONCAT(IF($Q105&lt;&gt;"",_xlfn.CONCAT(" #LOC_KTT_",A105,"_",C105,"_Title = ",$Q105,CHAR(10),"@PART[",C105,"]:NEEDS[!002_CommunityPartsTitles]:AFTER[",A105,"] // ",IF(Q105="",D105,_xlfn.CONCAT(Q105," (",D105,")")),CHAR(10),"{",CHAR(10),"    @",$Q$1," = #LOC_KTT_",A105,"_",C105,"_Title // ",$Q105,CHAR(10),"}",CHAR(10)),""),"@PART[",C105,"]:AFTER[",A105,"] // ",IF(Q105="",D105,_xlfn.CONCAT(Q105," (",D105,")")),CHAR(10),"{",CHAR(10),"    techBranch = ",VLOOKUP(N105,TechTree!$G$2:$H$43,2,FALSE),CHAR(10),"    techTier = ",O105,CHAR(10),"    @TechRequired = ",M105,IF($R105&lt;&gt;"",_xlfn.CONCAT(CHAR(10),"    @",$R$1," = ",$R105),""),IF($S105&lt;&gt;"",_xlfn.CONCAT(CHAR(10),"    @",$S$1," = ",$S105),""),IF($T105&lt;&gt;"",_xlfn.CONCAT(CHAR(10),"    @",$T$1," = ",$T105),""),IF(AND(Z105="NA/Balloon",P105&lt;&gt;"Fuel Tank")=TRUE,_xlfn.CONCAT(CHAR(10),"    KiwiFuelSwitchIgnore = true"),""),IF($U105&lt;&gt;"",_xlfn.CONCAT(CHAR(10),U105),""),IF($AO105&lt;&gt;"",IF(P105="RTG","",_xlfn.CONCAT(CHAR(10),$AO105)),""),IF(AM105&lt;&gt;"",_xlfn.CONCAT(CHAR(10),AM105),""),CHAR(10),"}",IF(AB105="Yes",_xlfn.CONCAT(CHAR(10),"@PART[",C105,"]:NEEDS[KiwiDeprecate]:AFTER[",A105,"]",CHAR(10),"{",CHAR(10),"    kiwiDeprecate = true",CHAR(10),"}"),""),IF(P105="RTG",AO105,""))</f>
        <v>@PART[aquila_crew_s1_3_1]:AFTER[Tantares] // Aquila 12-C1 "Banetelt" Airlock Compartment A
{
    techBranch = stationColony
    techTier = 6
    @TechRequired = earlyStations
    spacePlaneSystemUpgradeType = aquila
}</v>
      </c>
      <c r="M105" s="9" t="str">
        <f>_xlfn.XLOOKUP(_xlfn.CONCAT(N105,O105),TechTree!$C$2:$C$501,TechTree!$D$2:$D$501,"Not Valid Combination",0,1)</f>
        <v>earlyStations</v>
      </c>
      <c r="N105" s="8" t="s">
        <v>226</v>
      </c>
      <c r="O105" s="8">
        <v>6</v>
      </c>
      <c r="P105" s="8" t="s">
        <v>289</v>
      </c>
      <c r="V105" s="10" t="s">
        <v>243</v>
      </c>
      <c r="W105" s="10" t="s">
        <v>259</v>
      </c>
      <c r="X105" s="10" t="s">
        <v>1483</v>
      </c>
      <c r="Y105" s="10" t="s">
        <v>1484</v>
      </c>
      <c r="Z105" s="10" t="s">
        <v>294</v>
      </c>
      <c r="AA105" s="10" t="s">
        <v>303</v>
      </c>
      <c r="AB105" s="10" t="s">
        <v>329</v>
      </c>
      <c r="AD10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5" s="14"/>
      <c r="AF105" s="18" t="s">
        <v>329</v>
      </c>
      <c r="AG105" s="18"/>
      <c r="AH105" s="18"/>
      <c r="AI105" s="18"/>
      <c r="AJ105" s="18"/>
      <c r="AK105" s="18"/>
      <c r="AL105" s="18"/>
      <c r="AM105" s="19" t="str">
        <f t="shared" si="5"/>
        <v/>
      </c>
      <c r="AN105" s="14"/>
      <c r="AO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",W105,CHAR(10),Parts!AR105,CHAR(10),"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Tank",IF(Z105="NA/Balloon","    KiwiFuelSwitchIgnore = true",IF(Z105="standardLiquidFuel",_xlfn.CONCAT("    fuelTankUpgradeType = ",Z105,CHAR(10),"    fuelTankSizeUpgrade = ",AA105),_xlfn.CONCAT("    fuelTankUpgradeType = ",Z105))),IF(P105="RCS","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5" s="16" t="str">
        <f>IF(P105="Engine",VLOOKUP(W105,EngineUpgrades!$A$2:$C$19,2,FALSE),"")</f>
        <v/>
      </c>
      <c r="AQ105" s="16" t="str">
        <f>IF(P105="Engine",VLOOKUP(W105,EngineUpgrades!$A$2:$C$19,3,FALSE),"")</f>
        <v/>
      </c>
      <c r="AR105" s="15" t="str">
        <f>_xlfn.XLOOKUP(AP105,EngineUpgrades!$D$1:$J$1,EngineUpgrades!$D$17:$J$17,"",0,1)</f>
        <v/>
      </c>
      <c r="AS105" s="17">
        <v>2</v>
      </c>
      <c r="AT105" s="16" t="str">
        <f>IF(P105="Engine",_xlfn.XLOOKUP(_xlfn.CONCAT(N105,O105+AS105),TechTree!$C$2:$C$501,TechTree!$D$2:$D$501,"Not Valid Combination",0,1),"")</f>
        <v/>
      </c>
    </row>
    <row r="106" spans="1:46" ht="348.5" x14ac:dyDescent="0.35">
      <c r="A106" t="s">
        <v>594</v>
      </c>
      <c r="B106" t="s">
        <v>1280</v>
      </c>
      <c r="C106" t="s">
        <v>807</v>
      </c>
      <c r="D106" t="s">
        <v>808</v>
      </c>
      <c r="E106" t="s">
        <v>597</v>
      </c>
      <c r="F106" t="s">
        <v>5</v>
      </c>
      <c r="G106">
        <v>1375</v>
      </c>
      <c r="H106">
        <v>275</v>
      </c>
      <c r="I106">
        <v>0.5</v>
      </c>
      <c r="J106" t="s">
        <v>67</v>
      </c>
      <c r="L106" s="12" t="str">
        <f>_xlfn.CONCAT(IF($Q106&lt;&gt;"",_xlfn.CONCAT(" #LOC_KTT_",A106,"_",C106,"_Title = ",$Q106,CHAR(10),"@PART[",C106,"]:NEEDS[!002_CommunityPartsTitles]:AFTER[",A106,"] // ",IF(Q106="",D106,_xlfn.CONCAT(Q106," (",D106,")")),CHAR(10),"{",CHAR(10),"    @",$Q$1," = #LOC_KTT_",A106,"_",C106,"_Title // ",$Q106,CHAR(10),"}",CHAR(10)),""),"@PART[",C106,"]:AFTER[",A106,"] // ",IF(Q106="",D106,_xlfn.CONCAT(Q106," (",D106,")")),CHAR(10),"{",CHAR(10),"    techBranch = ",VLOOKUP(N106,TechTree!$G$2:$H$43,2,FALSE),CHAR(10),"    techTier = ",O106,CHAR(10),"    @TechRequired = ",M106,IF($R106&lt;&gt;"",_xlfn.CONCAT(CHAR(10),"    @",$R$1," = ",$R106),""),IF($S106&lt;&gt;"",_xlfn.CONCAT(CHAR(10),"    @",$S$1," = ",$S106),""),IF($T106&lt;&gt;"",_xlfn.CONCAT(CHAR(10),"    @",$T$1," = ",$T106),""),IF(AND(Z106="NA/Balloon",P106&lt;&gt;"Fuel Tank")=TRUE,_xlfn.CONCAT(CHAR(10),"    KiwiFuelSwitchIgnore = true"),""),IF($U106&lt;&gt;"",_xlfn.CONCAT(CHAR(10),U106),""),IF($AO106&lt;&gt;"",IF(P106="RTG","",_xlfn.CONCAT(CHAR(10),$AO106)),""),IF(AM106&lt;&gt;"",_xlfn.CONCAT(CHAR(10),AM106),""),CHAR(10),"}",IF(AB106="Yes",_xlfn.CONCAT(CHAR(10),"@PART[",C106,"]:NEEDS[KiwiDeprecate]:AFTER[",A106,"]",CHAR(10),"{",CHAR(10),"    kiwiDeprecate = true",CHAR(10),"}"),""),IF(P106="RTG",AO106,""))</f>
        <v>@PART[aquila_crew_s1_3_2]:AFTER[Tantares] // Aquila 12-C2 "Banetelt" Airlock Compartment B
{
    techBranch = stationColony
    techTier = 6
    @TechRequired = earlyStations
    spacePlaneSystemUpgradeType = aquila
}</v>
      </c>
      <c r="M106" s="9" t="str">
        <f>_xlfn.XLOOKUP(_xlfn.CONCAT(N106,O106),TechTree!$C$2:$C$501,TechTree!$D$2:$D$501,"Not Valid Combination",0,1)</f>
        <v>earlyStations</v>
      </c>
      <c r="N106" s="8" t="s">
        <v>226</v>
      </c>
      <c r="O106" s="8">
        <v>6</v>
      </c>
      <c r="P106" s="8" t="s">
        <v>289</v>
      </c>
      <c r="V106" s="10" t="s">
        <v>243</v>
      </c>
      <c r="W106" s="10" t="s">
        <v>254</v>
      </c>
      <c r="X106" s="10" t="s">
        <v>1483</v>
      </c>
      <c r="Y106" s="10" t="s">
        <v>1484</v>
      </c>
      <c r="Z106" s="10" t="s">
        <v>294</v>
      </c>
      <c r="AA106" s="10" t="s">
        <v>303</v>
      </c>
      <c r="AB106" s="10" t="s">
        <v>329</v>
      </c>
      <c r="AD10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6" s="14"/>
      <c r="AF106" s="18" t="s">
        <v>329</v>
      </c>
      <c r="AG106" s="18"/>
      <c r="AH106" s="18"/>
      <c r="AI106" s="18"/>
      <c r="AJ106" s="18"/>
      <c r="AK106" s="18"/>
      <c r="AL106" s="18"/>
      <c r="AM106" s="19" t="str">
        <f t="shared" si="5"/>
        <v/>
      </c>
      <c r="AN106" s="14"/>
      <c r="AO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",W106,CHAR(10),Parts!AR106,CHAR(10),"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Tank",IF(Z106="NA/Balloon","    KiwiFuelSwitchIgnore = true",IF(Z106="standardLiquidFuel",_xlfn.CONCAT("    fuelTankUpgradeType = ",Z106,CHAR(10),"    fuelTankSizeUpgrade = ",AA106),_xlfn.CONCAT("    fuelTankUpgradeType = ",Z106))),IF(P106="RCS","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6" s="16" t="str">
        <f>IF(P106="Engine",VLOOKUP(W106,EngineUpgrades!$A$2:$C$19,2,FALSE),"")</f>
        <v/>
      </c>
      <c r="AQ106" s="16" t="str">
        <f>IF(P106="Engine",VLOOKUP(W106,EngineUpgrades!$A$2:$C$19,3,FALSE),"")</f>
        <v/>
      </c>
      <c r="AR106" s="15" t="str">
        <f>_xlfn.XLOOKUP(AP106,EngineUpgrades!$D$1:$J$1,EngineUpgrades!$D$17:$J$17,"",0,1)</f>
        <v/>
      </c>
      <c r="AS106" s="17">
        <v>2</v>
      </c>
      <c r="AT106" s="16" t="str">
        <f>IF(P106="Engine",_xlfn.XLOOKUP(_xlfn.CONCAT(N106,O106+AS106),TechTree!$C$2:$C$501,TechTree!$D$2:$D$501,"Not Valid Combination",0,1),"")</f>
        <v/>
      </c>
    </row>
    <row r="107" spans="1:46" ht="348.5" x14ac:dyDescent="0.35">
      <c r="A107" t="s">
        <v>594</v>
      </c>
      <c r="B107" t="s">
        <v>1281</v>
      </c>
      <c r="C107" t="s">
        <v>809</v>
      </c>
      <c r="D107" t="s">
        <v>810</v>
      </c>
      <c r="E107" t="s">
        <v>597</v>
      </c>
      <c r="F107" t="s">
        <v>604</v>
      </c>
      <c r="G107">
        <v>11375</v>
      </c>
      <c r="H107">
        <v>2275</v>
      </c>
      <c r="I107">
        <v>1</v>
      </c>
      <c r="J107" t="s">
        <v>67</v>
      </c>
      <c r="L107" s="12" t="str">
        <f>_xlfn.CONCAT(IF($Q107&lt;&gt;"",_xlfn.CONCAT(" #LOC_KTT_",A107,"_",C107,"_Title = ",$Q107,CHAR(10),"@PART[",C107,"]:NEEDS[!002_CommunityPartsTitles]:AFTER[",A107,"] // ",IF(Q107="",D107,_xlfn.CONCAT(Q107," (",D107,")")),CHAR(10),"{",CHAR(10),"    @",$Q$1," = #LOC_KTT_",A107,"_",C107,"_Title // ",$Q107,CHAR(10),"}",CHAR(10)),""),"@PART[",C107,"]:AFTER[",A107,"] // ",IF(Q107="",D107,_xlfn.CONCAT(Q107," (",D107,")")),CHAR(10),"{",CHAR(10),"    techBranch = ",VLOOKUP(N107,TechTree!$G$2:$H$43,2,FALSE),CHAR(10),"    techTier = ",O107,CHAR(10),"    @TechRequired = ",M107,IF($R107&lt;&gt;"",_xlfn.CONCAT(CHAR(10),"    @",$R$1," = ",$R107),""),IF($S107&lt;&gt;"",_xlfn.CONCAT(CHAR(10),"    @",$S$1," = ",$S107),""),IF($T107&lt;&gt;"",_xlfn.CONCAT(CHAR(10),"    @",$T$1," = ",$T107),""),IF(AND(Z107="NA/Balloon",P107&lt;&gt;"Fuel Tank")=TRUE,_xlfn.CONCAT(CHAR(10),"    KiwiFuelSwitchIgnore = true"),""),IF($U107&lt;&gt;"",_xlfn.CONCAT(CHAR(10),U107),""),IF($AO107&lt;&gt;"",IF(P107="RTG","",_xlfn.CONCAT(CHAR(10),$AO107)),""),IF(AM107&lt;&gt;"",_xlfn.CONCAT(CHAR(10),AM107),""),CHAR(10),"}",IF(AB107="Yes",_xlfn.CONCAT(CHAR(10),"@PART[",C107,"]:NEEDS[KiwiDeprecate]:AFTER[",A107,"]",CHAR(10),"{",CHAR(10),"    kiwiDeprecate = true",CHAR(10),"}"),""),IF(P107="RTG",AO107,""))</f>
        <v>@PART[aquila_crew_s1p5_1_1]:AFTER[Tantares] // Aquila 18-A1 "Banehus" Crew Compartment A
{
    techBranch = stationColony
    techTier = 6
    @TechRequired = earlyStations
    spacePlaneSystemUpgradeType = aquila
}</v>
      </c>
      <c r="M107" s="9" t="str">
        <f>_xlfn.XLOOKUP(_xlfn.CONCAT(N107,O107),TechTree!$C$2:$C$501,TechTree!$D$2:$D$501,"Not Valid Combination",0,1)</f>
        <v>earlyStations</v>
      </c>
      <c r="N107" s="8" t="s">
        <v>226</v>
      </c>
      <c r="O107" s="8">
        <v>6</v>
      </c>
      <c r="P107" s="8" t="s">
        <v>289</v>
      </c>
      <c r="V107" s="10" t="s">
        <v>243</v>
      </c>
      <c r="W107" s="10" t="s">
        <v>259</v>
      </c>
      <c r="X107" s="10" t="s">
        <v>1483</v>
      </c>
      <c r="Y107" s="10" t="s">
        <v>1484</v>
      </c>
      <c r="Z107" s="10" t="s">
        <v>294</v>
      </c>
      <c r="AA107" s="10" t="s">
        <v>303</v>
      </c>
      <c r="AB107" s="10" t="s">
        <v>329</v>
      </c>
      <c r="AD10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7" s="14"/>
      <c r="AF107" s="18" t="s">
        <v>329</v>
      </c>
      <c r="AG107" s="18"/>
      <c r="AH107" s="18"/>
      <c r="AI107" s="18"/>
      <c r="AJ107" s="18"/>
      <c r="AK107" s="18"/>
      <c r="AL107" s="18"/>
      <c r="AM107" s="19" t="str">
        <f t="shared" si="5"/>
        <v/>
      </c>
      <c r="AN107" s="14"/>
      <c r="AO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",W107,CHAR(10),Parts!AR107,CHAR(10),"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Tank",IF(Z107="NA/Balloon","    KiwiFuelSwitchIgnore = true",IF(Z107="standardLiquidFuel",_xlfn.CONCAT("    fuelTankUpgradeType = ",Z107,CHAR(10),"    fuelTankSizeUpgrade = ",AA107),_xlfn.CONCAT("    fuelTankUpgradeType = ",Z107))),IF(P107="RCS","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7" s="16" t="str">
        <f>IF(P107="Engine",VLOOKUP(W107,EngineUpgrades!$A$2:$C$19,2,FALSE),"")</f>
        <v/>
      </c>
      <c r="AQ107" s="16" t="str">
        <f>IF(P107="Engine",VLOOKUP(W107,EngineUpgrades!$A$2:$C$19,3,FALSE),"")</f>
        <v/>
      </c>
      <c r="AR107" s="15" t="str">
        <f>_xlfn.XLOOKUP(AP107,EngineUpgrades!$D$1:$J$1,EngineUpgrades!$D$17:$J$17,"",0,1)</f>
        <v/>
      </c>
      <c r="AS107" s="17">
        <v>2</v>
      </c>
      <c r="AT107" s="16" t="str">
        <f>IF(P107="Engine",_xlfn.XLOOKUP(_xlfn.CONCAT(N107,O107+AS107),TechTree!$C$2:$C$501,TechTree!$D$2:$D$501,"Not Valid Combination",0,1),"")</f>
        <v/>
      </c>
    </row>
    <row r="108" spans="1:46" ht="348.5" x14ac:dyDescent="0.35">
      <c r="A108" t="s">
        <v>594</v>
      </c>
      <c r="B108" t="s">
        <v>1282</v>
      </c>
      <c r="C108" t="s">
        <v>811</v>
      </c>
      <c r="D108" t="s">
        <v>812</v>
      </c>
      <c r="E108" t="s">
        <v>597</v>
      </c>
      <c r="F108" t="s">
        <v>604</v>
      </c>
      <c r="G108">
        <v>11375</v>
      </c>
      <c r="H108">
        <v>2275</v>
      </c>
      <c r="I108">
        <v>1</v>
      </c>
      <c r="J108" t="s">
        <v>67</v>
      </c>
      <c r="L108" s="12" t="str">
        <f>_xlfn.CONCAT(IF($Q108&lt;&gt;"",_xlfn.CONCAT(" #LOC_KTT_",A108,"_",C108,"_Title = ",$Q108,CHAR(10),"@PART[",C108,"]:NEEDS[!002_CommunityPartsTitles]:AFTER[",A108,"] // ",IF(Q108="",D108,_xlfn.CONCAT(Q108," (",D108,")")),CHAR(10),"{",CHAR(10),"    @",$Q$1," = #LOC_KTT_",A108,"_",C108,"_Title // ",$Q108,CHAR(10),"}",CHAR(10)),""),"@PART[",C108,"]:AFTER[",A108,"] // ",IF(Q108="",D108,_xlfn.CONCAT(Q108," (",D108,")")),CHAR(10),"{",CHAR(10),"    techBranch = ",VLOOKUP(N108,TechTree!$G$2:$H$43,2,FALSE),CHAR(10),"    techTier = ",O108,CHAR(10),"    @TechRequired = ",M108,IF($R108&lt;&gt;"",_xlfn.CONCAT(CHAR(10),"    @",$R$1," = ",$R108),""),IF($S108&lt;&gt;"",_xlfn.CONCAT(CHAR(10),"    @",$S$1," = ",$S108),""),IF($T108&lt;&gt;"",_xlfn.CONCAT(CHAR(10),"    @",$T$1," = ",$T108),""),IF(AND(Z108="NA/Balloon",P108&lt;&gt;"Fuel Tank")=TRUE,_xlfn.CONCAT(CHAR(10),"    KiwiFuelSwitchIgnore = true"),""),IF($U108&lt;&gt;"",_xlfn.CONCAT(CHAR(10),U108),""),IF($AO108&lt;&gt;"",IF(P108="RTG","",_xlfn.CONCAT(CHAR(10),$AO108)),""),IF(AM108&lt;&gt;"",_xlfn.CONCAT(CHAR(10),AM108),""),CHAR(10),"}",IF(AB108="Yes",_xlfn.CONCAT(CHAR(10),"@PART[",C108,"]:NEEDS[KiwiDeprecate]:AFTER[",A108,"]",CHAR(10),"{",CHAR(10),"    kiwiDeprecate = true",CHAR(10),"}"),""),IF(P108="RTG",AO108,""))</f>
        <v>@PART[aquila_crew_s1p5_1_2]:AFTER[Tantares] // Aquila 18-A2 "Banehus" Crew Compartment B
{
    techBranch = stationColony
    techTier = 6
    @TechRequired = earlyStations
    spacePlaneSystemUpgradeType = aquila
}</v>
      </c>
      <c r="M108" s="9" t="str">
        <f>_xlfn.XLOOKUP(_xlfn.CONCAT(N108,O108),TechTree!$C$2:$C$501,TechTree!$D$2:$D$501,"Not Valid Combination",0,1)</f>
        <v>earlyStations</v>
      </c>
      <c r="N108" s="8" t="s">
        <v>226</v>
      </c>
      <c r="O108" s="8">
        <v>6</v>
      </c>
      <c r="P108" s="8" t="s">
        <v>289</v>
      </c>
      <c r="V108" s="10" t="s">
        <v>243</v>
      </c>
      <c r="W108" s="10" t="s">
        <v>254</v>
      </c>
      <c r="X108" s="10" t="s">
        <v>1483</v>
      </c>
      <c r="Y108" s="10" t="s">
        <v>1484</v>
      </c>
      <c r="Z108" s="10" t="s">
        <v>294</v>
      </c>
      <c r="AA108" s="10" t="s">
        <v>303</v>
      </c>
      <c r="AB108" s="10" t="s">
        <v>329</v>
      </c>
      <c r="AD10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8" s="14"/>
      <c r="AF108" s="18" t="s">
        <v>329</v>
      </c>
      <c r="AG108" s="18"/>
      <c r="AH108" s="18"/>
      <c r="AI108" s="18"/>
      <c r="AJ108" s="18"/>
      <c r="AK108" s="18"/>
      <c r="AL108" s="18"/>
      <c r="AM108" s="19" t="str">
        <f t="shared" si="5"/>
        <v/>
      </c>
      <c r="AN108" s="14"/>
      <c r="AO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",W108,CHAR(10),Parts!AR108,CHAR(10),"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Tank",IF(Z108="NA/Balloon","    KiwiFuelSwitchIgnore = true",IF(Z108="standardLiquidFuel",_xlfn.CONCAT("    fuelTankUpgradeType = ",Z108,CHAR(10),"    fuelTankSizeUpgrade = ",AA108),_xlfn.CONCAT("    fuelTankUpgradeType = ",Z108))),IF(P108="RCS","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8" s="16" t="str">
        <f>IF(P108="Engine",VLOOKUP(W108,EngineUpgrades!$A$2:$C$19,2,FALSE),"")</f>
        <v/>
      </c>
      <c r="AQ108" s="16" t="str">
        <f>IF(P108="Engine",VLOOKUP(W108,EngineUpgrades!$A$2:$C$19,3,FALSE),"")</f>
        <v/>
      </c>
      <c r="AR108" s="15" t="str">
        <f>_xlfn.XLOOKUP(AP108,EngineUpgrades!$D$1:$J$1,EngineUpgrades!$D$17:$J$17,"",0,1)</f>
        <v/>
      </c>
      <c r="AS108" s="17">
        <v>2</v>
      </c>
      <c r="AT108" s="16" t="str">
        <f>IF(P108="Engine",_xlfn.XLOOKUP(_xlfn.CONCAT(N108,O108+AS108),TechTree!$C$2:$C$501,TechTree!$D$2:$D$501,"Not Valid Combination",0,1),"")</f>
        <v/>
      </c>
    </row>
    <row r="109" spans="1:46" ht="348.5" x14ac:dyDescent="0.35">
      <c r="A109" t="s">
        <v>594</v>
      </c>
      <c r="B109" t="s">
        <v>1283</v>
      </c>
      <c r="C109" t="s">
        <v>813</v>
      </c>
      <c r="D109" t="s">
        <v>814</v>
      </c>
      <c r="E109" t="s">
        <v>597</v>
      </c>
      <c r="F109" t="s">
        <v>604</v>
      </c>
      <c r="G109">
        <v>11375</v>
      </c>
      <c r="H109">
        <v>2275</v>
      </c>
      <c r="I109">
        <v>1.75</v>
      </c>
      <c r="J109" t="s">
        <v>67</v>
      </c>
      <c r="L109" s="12" t="str">
        <f>_xlfn.CONCAT(IF($Q109&lt;&gt;"",_xlfn.CONCAT(" #LOC_KTT_",A109,"_",C109,"_Title = ",$Q109,CHAR(10),"@PART[",C109,"]:NEEDS[!002_CommunityPartsTitles]:AFTER[",A109,"] // ",IF(Q109="",D109,_xlfn.CONCAT(Q109," (",D109,")")),CHAR(10),"{",CHAR(10),"    @",$Q$1," = #LOC_KTT_",A109,"_",C109,"_Title // ",$Q109,CHAR(10),"}",CHAR(10)),""),"@PART[",C109,"]:AFTER[",A109,"] // ",IF(Q109="",D109,_xlfn.CONCAT(Q109," (",D109,")")),CHAR(10),"{",CHAR(10),"    techBranch = ",VLOOKUP(N109,TechTree!$G$2:$H$43,2,FALSE),CHAR(10),"    techTier = ",O109,CHAR(10),"    @TechRequired = ",M109,IF($R109&lt;&gt;"",_xlfn.CONCAT(CHAR(10),"    @",$R$1," = ",$R109),""),IF($S109&lt;&gt;"",_xlfn.CONCAT(CHAR(10),"    @",$S$1," = ",$S109),""),IF($T109&lt;&gt;"",_xlfn.CONCAT(CHAR(10),"    @",$T$1," = ",$T109),""),IF(AND(Z109="NA/Balloon",P109&lt;&gt;"Fuel Tank")=TRUE,_xlfn.CONCAT(CHAR(10),"    KiwiFuelSwitchIgnore = true"),""),IF($U109&lt;&gt;"",_xlfn.CONCAT(CHAR(10),U109),""),IF($AO109&lt;&gt;"",IF(P109="RTG","",_xlfn.CONCAT(CHAR(10),$AO109)),""),IF(AM109&lt;&gt;"",_xlfn.CONCAT(CHAR(10),AM109),""),CHAR(10),"}",IF(AB109="Yes",_xlfn.CONCAT(CHAR(10),"@PART[",C109,"]:NEEDS[KiwiDeprecate]:AFTER[",A109,"]",CHAR(10),"{",CHAR(10),"    kiwiDeprecate = true",CHAR(10),"}"),""),IF(P109="RTG",AO109,""))</f>
        <v>@PART[aquila_crew_s1p5_2_1]:AFTER[Tantares] // Aquila 18-B1 "Banepalass" Crew Compartment A
{
    techBranch = stationColony
    techTier = 6
    @TechRequired = earlyStations
    spacePlaneSystemUpgradeType = aquila
}</v>
      </c>
      <c r="M109" s="9" t="str">
        <f>_xlfn.XLOOKUP(_xlfn.CONCAT(N109,O109),TechTree!$C$2:$C$501,TechTree!$D$2:$D$501,"Not Valid Combination",0,1)</f>
        <v>earlyStations</v>
      </c>
      <c r="N109" s="8" t="s">
        <v>226</v>
      </c>
      <c r="O109" s="8">
        <v>6</v>
      </c>
      <c r="P109" s="8" t="s">
        <v>289</v>
      </c>
      <c r="V109" s="10" t="s">
        <v>243</v>
      </c>
      <c r="W109" s="10" t="s">
        <v>259</v>
      </c>
      <c r="X109" s="10" t="s">
        <v>1483</v>
      </c>
      <c r="Y109" s="10" t="s">
        <v>1484</v>
      </c>
      <c r="Z109" s="10" t="s">
        <v>294</v>
      </c>
      <c r="AA109" s="10" t="s">
        <v>303</v>
      </c>
      <c r="AB109" s="10" t="s">
        <v>329</v>
      </c>
      <c r="AD10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9" s="14"/>
      <c r="AF109" s="18" t="s">
        <v>329</v>
      </c>
      <c r="AG109" s="18"/>
      <c r="AH109" s="18"/>
      <c r="AI109" s="18"/>
      <c r="AJ109" s="18"/>
      <c r="AK109" s="18"/>
      <c r="AL109" s="18"/>
      <c r="AM109" s="19" t="str">
        <f t="shared" si="5"/>
        <v/>
      </c>
      <c r="AN109" s="14"/>
      <c r="AO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",W109,CHAR(10),Parts!AR109,CHAR(10),"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Tank",IF(Z109="NA/Balloon","    KiwiFuelSwitchIgnore = true",IF(Z109="standardLiquidFuel",_xlfn.CONCAT("    fuelTankUpgradeType = ",Z109,CHAR(10),"    fuelTankSizeUpgrade = ",AA109),_xlfn.CONCAT("    fuelTankUpgradeType = ",Z109))),IF(P109="RCS","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9" s="16" t="str">
        <f>IF(P109="Engine",VLOOKUP(W109,EngineUpgrades!$A$2:$C$19,2,FALSE),"")</f>
        <v/>
      </c>
      <c r="AQ109" s="16" t="str">
        <f>IF(P109="Engine",VLOOKUP(W109,EngineUpgrades!$A$2:$C$19,3,FALSE),"")</f>
        <v/>
      </c>
      <c r="AR109" s="15" t="str">
        <f>_xlfn.XLOOKUP(AP109,EngineUpgrades!$D$1:$J$1,EngineUpgrades!$D$17:$J$17,"",0,1)</f>
        <v/>
      </c>
      <c r="AS109" s="17">
        <v>2</v>
      </c>
      <c r="AT109" s="16" t="str">
        <f>IF(P109="Engine",_xlfn.XLOOKUP(_xlfn.CONCAT(N109,O109+AS109),TechTree!$C$2:$C$501,TechTree!$D$2:$D$501,"Not Valid Combination",0,1),"")</f>
        <v/>
      </c>
    </row>
    <row r="110" spans="1:46" ht="348.5" x14ac:dyDescent="0.35">
      <c r="A110" t="s">
        <v>594</v>
      </c>
      <c r="B110" t="s">
        <v>1284</v>
      </c>
      <c r="C110" t="s">
        <v>815</v>
      </c>
      <c r="D110" t="s">
        <v>816</v>
      </c>
      <c r="E110" t="s">
        <v>597</v>
      </c>
      <c r="F110" t="s">
        <v>604</v>
      </c>
      <c r="G110">
        <v>11375</v>
      </c>
      <c r="H110">
        <v>2275</v>
      </c>
      <c r="I110">
        <v>1.75</v>
      </c>
      <c r="J110" t="s">
        <v>67</v>
      </c>
      <c r="L110" s="12" t="str">
        <f>_xlfn.CONCAT(IF($Q110&lt;&gt;"",_xlfn.CONCAT(" #LOC_KTT_",A110,"_",C110,"_Title = ",$Q110,CHAR(10),"@PART[",C110,"]:NEEDS[!002_CommunityPartsTitles]:AFTER[",A110,"] // ",IF(Q110="",D110,_xlfn.CONCAT(Q110," (",D110,")")),CHAR(10),"{",CHAR(10),"    @",$Q$1," = #LOC_KTT_",A110,"_",C110,"_Title // ",$Q110,CHAR(10),"}",CHAR(10)),""),"@PART[",C110,"]:AFTER[",A110,"] // ",IF(Q110="",D110,_xlfn.CONCAT(Q110," (",D110,")")),CHAR(10),"{",CHAR(10),"    techBranch = ",VLOOKUP(N110,TechTree!$G$2:$H$43,2,FALSE),CHAR(10),"    techTier = ",O110,CHAR(10),"    @TechRequired = ",M110,IF($R110&lt;&gt;"",_xlfn.CONCAT(CHAR(10),"    @",$R$1," = ",$R110),""),IF($S110&lt;&gt;"",_xlfn.CONCAT(CHAR(10),"    @",$S$1," = ",$S110),""),IF($T110&lt;&gt;"",_xlfn.CONCAT(CHAR(10),"    @",$T$1," = ",$T110),""),IF(AND(Z110="NA/Balloon",P110&lt;&gt;"Fuel Tank")=TRUE,_xlfn.CONCAT(CHAR(10),"    KiwiFuelSwitchIgnore = true"),""),IF($U110&lt;&gt;"",_xlfn.CONCAT(CHAR(10),U110),""),IF($AO110&lt;&gt;"",IF(P110="RTG","",_xlfn.CONCAT(CHAR(10),$AO110)),""),IF(AM110&lt;&gt;"",_xlfn.CONCAT(CHAR(10),AM110),""),CHAR(10),"}",IF(AB110="Yes",_xlfn.CONCAT(CHAR(10),"@PART[",C110,"]:NEEDS[KiwiDeprecate]:AFTER[",A110,"]",CHAR(10),"{",CHAR(10),"    kiwiDeprecate = true",CHAR(10),"}"),""),IF(P110="RTG",AO110,""))</f>
        <v>@PART[aquila_crew_s1p5_2_2]:AFTER[Tantares] // Aquila 18-B2 "Banepalass" Crew Compartment B
{
    techBranch = stationColony
    techTier = 6
    @TechRequired = earlyStations
    spacePlaneSystemUpgradeType = aquila
}</v>
      </c>
      <c r="M110" s="9" t="str">
        <f>_xlfn.XLOOKUP(_xlfn.CONCAT(N110,O110),TechTree!$C$2:$C$501,TechTree!$D$2:$D$501,"Not Valid Combination",0,1)</f>
        <v>earlyStations</v>
      </c>
      <c r="N110" s="8" t="s">
        <v>226</v>
      </c>
      <c r="O110" s="8">
        <v>6</v>
      </c>
      <c r="P110" s="8" t="s">
        <v>289</v>
      </c>
      <c r="V110" s="10" t="s">
        <v>243</v>
      </c>
      <c r="W110" s="10" t="s">
        <v>254</v>
      </c>
      <c r="X110" s="10" t="s">
        <v>1483</v>
      </c>
      <c r="Y110" s="10" t="s">
        <v>1484</v>
      </c>
      <c r="Z110" s="10" t="s">
        <v>294</v>
      </c>
      <c r="AA110" s="10" t="s">
        <v>303</v>
      </c>
      <c r="AB110" s="10" t="s">
        <v>329</v>
      </c>
      <c r="AD11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0" s="14"/>
      <c r="AF110" s="18" t="s">
        <v>329</v>
      </c>
      <c r="AG110" s="18"/>
      <c r="AH110" s="18"/>
      <c r="AI110" s="18"/>
      <c r="AJ110" s="18"/>
      <c r="AK110" s="18"/>
      <c r="AL110" s="18"/>
      <c r="AM110" s="19" t="str">
        <f t="shared" si="5"/>
        <v/>
      </c>
      <c r="AN110" s="14"/>
      <c r="AO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",W110,CHAR(10),Parts!AR110,CHAR(10),"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Tank",IF(Z110="NA/Balloon","    KiwiFuelSwitchIgnore = true",IF(Z110="standardLiquidFuel",_xlfn.CONCAT("    fuelTankUpgradeType = ",Z110,CHAR(10),"    fuelTankSizeUpgrade = ",AA110),_xlfn.CONCAT("    fuelTankUpgradeType = ",Z110))),IF(P110="RCS","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0" s="16" t="str">
        <f>IF(P110="Engine",VLOOKUP(W110,EngineUpgrades!$A$2:$C$19,2,FALSE),"")</f>
        <v/>
      </c>
      <c r="AQ110" s="16" t="str">
        <f>IF(P110="Engine",VLOOKUP(W110,EngineUpgrades!$A$2:$C$19,3,FALSE),"")</f>
        <v/>
      </c>
      <c r="AR110" s="15" t="str">
        <f>_xlfn.XLOOKUP(AP110,EngineUpgrades!$D$1:$J$1,EngineUpgrades!$D$17:$J$17,"",0,1)</f>
        <v/>
      </c>
      <c r="AS110" s="17">
        <v>2</v>
      </c>
      <c r="AT110" s="16" t="str">
        <f>IF(P110="Engine",_xlfn.XLOOKUP(_xlfn.CONCAT(N110,O110+AS110),TechTree!$C$2:$C$501,TechTree!$D$2:$D$501,"Not Valid Combination",0,1),"")</f>
        <v/>
      </c>
    </row>
    <row r="111" spans="1:46" ht="348.5" x14ac:dyDescent="0.35">
      <c r="A111" t="s">
        <v>594</v>
      </c>
      <c r="B111" t="s">
        <v>1285</v>
      </c>
      <c r="C111" t="s">
        <v>817</v>
      </c>
      <c r="D111" t="s">
        <v>818</v>
      </c>
      <c r="E111" t="s">
        <v>597</v>
      </c>
      <c r="F111" t="s">
        <v>604</v>
      </c>
      <c r="G111">
        <v>11375</v>
      </c>
      <c r="H111">
        <v>2275</v>
      </c>
      <c r="I111">
        <v>1</v>
      </c>
      <c r="J111" t="s">
        <v>67</v>
      </c>
      <c r="L111" s="12" t="str">
        <f>_xlfn.CONCAT(IF($Q111&lt;&gt;"",_xlfn.CONCAT(" #LOC_KTT_",A111,"_",C111,"_Title = ",$Q111,CHAR(10),"@PART[",C111,"]:NEEDS[!002_CommunityPartsTitles]:AFTER[",A111,"] // ",IF(Q111="",D111,_xlfn.CONCAT(Q111," (",D111,")")),CHAR(10),"{",CHAR(10),"    @",$Q$1," = #LOC_KTT_",A111,"_",C111,"_Title // ",$Q111,CHAR(10),"}",CHAR(10)),""),"@PART[",C111,"]:AFTER[",A111,"] // ",IF(Q111="",D111,_xlfn.CONCAT(Q111," (",D111,")")),CHAR(10),"{",CHAR(10),"    techBranch = ",VLOOKUP(N111,TechTree!$G$2:$H$43,2,FALSE),CHAR(10),"    techTier = ",O111,CHAR(10),"    @TechRequired = ",M111,IF($R111&lt;&gt;"",_xlfn.CONCAT(CHAR(10),"    @",$R$1," = ",$R111),""),IF($S111&lt;&gt;"",_xlfn.CONCAT(CHAR(10),"    @",$S$1," = ",$S111),""),IF($T111&lt;&gt;"",_xlfn.CONCAT(CHAR(10),"    @",$T$1," = ",$T111),""),IF(AND(Z111="NA/Balloon",P111&lt;&gt;"Fuel Tank")=TRUE,_xlfn.CONCAT(CHAR(10),"    KiwiFuelSwitchIgnore = true"),""),IF($U111&lt;&gt;"",_xlfn.CONCAT(CHAR(10),U111),""),IF($AO111&lt;&gt;"",IF(P111="RTG","",_xlfn.CONCAT(CHAR(10),$AO111)),""),IF(AM111&lt;&gt;"",_xlfn.CONCAT(CHAR(10),AM111),""),CHAR(10),"}",IF(AB111="Yes",_xlfn.CONCAT(CHAR(10),"@PART[",C111,"]:NEEDS[KiwiDeprecate]:AFTER[",A111,"]",CHAR(10),"{",CHAR(10),"    kiwiDeprecate = true",CHAR(10),"}"),""),IF(P111="RTG",AO111,""))</f>
        <v>@PART[aquila_crew_s1p5_3_1]:AFTER[Tantares] // Aquila 18-C1 "Banekirke" Crew Compartment A
{
    techBranch = stationColony
    techTier = 6
    @TechRequired = earlyStations
    spacePlaneSystemUpgradeType = aquila
}</v>
      </c>
      <c r="M111" s="9" t="str">
        <f>_xlfn.XLOOKUP(_xlfn.CONCAT(N111,O111),TechTree!$C$2:$C$501,TechTree!$D$2:$D$501,"Not Valid Combination",0,1)</f>
        <v>earlyStations</v>
      </c>
      <c r="N111" s="8" t="s">
        <v>226</v>
      </c>
      <c r="O111" s="8">
        <v>6</v>
      </c>
      <c r="P111" s="8" t="s">
        <v>289</v>
      </c>
      <c r="V111" s="10" t="s">
        <v>243</v>
      </c>
      <c r="W111" s="10" t="s">
        <v>259</v>
      </c>
      <c r="X111" s="10" t="s">
        <v>1483</v>
      </c>
      <c r="Y111" s="10" t="s">
        <v>1484</v>
      </c>
      <c r="Z111" s="10" t="s">
        <v>294</v>
      </c>
      <c r="AA111" s="10" t="s">
        <v>303</v>
      </c>
      <c r="AB111" s="10" t="s">
        <v>329</v>
      </c>
      <c r="AD11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1" s="14"/>
      <c r="AF111" s="18" t="s">
        <v>329</v>
      </c>
      <c r="AG111" s="18"/>
      <c r="AH111" s="18"/>
      <c r="AI111" s="18"/>
      <c r="AJ111" s="18"/>
      <c r="AK111" s="18"/>
      <c r="AL111" s="18"/>
      <c r="AM111" s="19" t="str">
        <f t="shared" si="5"/>
        <v/>
      </c>
      <c r="AN111" s="14"/>
      <c r="AO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",W111,CHAR(10),Parts!AR111,CHAR(10),"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Tank",IF(Z111="NA/Balloon","    KiwiFuelSwitchIgnore = true",IF(Z111="standardLiquidFuel",_xlfn.CONCAT("    fuelTankUpgradeType = ",Z111,CHAR(10),"    fuelTankSizeUpgrade = ",AA111),_xlfn.CONCAT("    fuelTankUpgradeType = ",Z111))),IF(P111="RCS","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1" s="16" t="str">
        <f>IF(P111="Engine",VLOOKUP(W111,EngineUpgrades!$A$2:$C$19,2,FALSE),"")</f>
        <v/>
      </c>
      <c r="AQ111" s="16" t="str">
        <f>IF(P111="Engine",VLOOKUP(W111,EngineUpgrades!$A$2:$C$19,3,FALSE),"")</f>
        <v/>
      </c>
      <c r="AR111" s="15" t="str">
        <f>_xlfn.XLOOKUP(AP111,EngineUpgrades!$D$1:$J$1,EngineUpgrades!$D$17:$J$17,"",0,1)</f>
        <v/>
      </c>
      <c r="AS111" s="17">
        <v>2</v>
      </c>
      <c r="AT111" s="16" t="str">
        <f>IF(P111="Engine",_xlfn.XLOOKUP(_xlfn.CONCAT(N111,O111+AS111),TechTree!$C$2:$C$501,TechTree!$D$2:$D$501,"Not Valid Combination",0,1),"")</f>
        <v/>
      </c>
    </row>
    <row r="112" spans="1:46" ht="348.5" x14ac:dyDescent="0.35">
      <c r="A112" t="s">
        <v>594</v>
      </c>
      <c r="B112" t="s">
        <v>1286</v>
      </c>
      <c r="C112" t="s">
        <v>819</v>
      </c>
      <c r="D112" t="s">
        <v>820</v>
      </c>
      <c r="E112" t="s">
        <v>597</v>
      </c>
      <c r="F112" t="s">
        <v>604</v>
      </c>
      <c r="G112">
        <v>11375</v>
      </c>
      <c r="H112">
        <v>2275</v>
      </c>
      <c r="I112">
        <v>1</v>
      </c>
      <c r="J112" t="s">
        <v>67</v>
      </c>
      <c r="L112" s="12" t="str">
        <f>_xlfn.CONCAT(IF($Q112&lt;&gt;"",_xlfn.CONCAT(" #LOC_KTT_",A112,"_",C112,"_Title = ",$Q112,CHAR(10),"@PART[",C112,"]:NEEDS[!002_CommunityPartsTitles]:AFTER[",A112,"] // ",IF(Q112="",D112,_xlfn.CONCAT(Q112," (",D112,")")),CHAR(10),"{",CHAR(10),"    @",$Q$1," = #LOC_KTT_",A112,"_",C112,"_Title // ",$Q112,CHAR(10),"}",CHAR(10)),""),"@PART[",C112,"]:AFTER[",A112,"] // ",IF(Q112="",D112,_xlfn.CONCAT(Q112," (",D112,")")),CHAR(10),"{",CHAR(10),"    techBranch = ",VLOOKUP(N112,TechTree!$G$2:$H$43,2,FALSE),CHAR(10),"    techTier = ",O112,CHAR(10),"    @TechRequired = ",M112,IF($R112&lt;&gt;"",_xlfn.CONCAT(CHAR(10),"    @",$R$1," = ",$R112),""),IF($S112&lt;&gt;"",_xlfn.CONCAT(CHAR(10),"    @",$S$1," = ",$S112),""),IF($T112&lt;&gt;"",_xlfn.CONCAT(CHAR(10),"    @",$T$1," = ",$T112),""),IF(AND(Z112="NA/Balloon",P112&lt;&gt;"Fuel Tank")=TRUE,_xlfn.CONCAT(CHAR(10),"    KiwiFuelSwitchIgnore = true"),""),IF($U112&lt;&gt;"",_xlfn.CONCAT(CHAR(10),U112),""),IF($AO112&lt;&gt;"",IF(P112="RTG","",_xlfn.CONCAT(CHAR(10),$AO112)),""),IF(AM112&lt;&gt;"",_xlfn.CONCAT(CHAR(10),AM112),""),CHAR(10),"}",IF(AB112="Yes",_xlfn.CONCAT(CHAR(10),"@PART[",C112,"]:NEEDS[KiwiDeprecate]:AFTER[",A112,"]",CHAR(10),"{",CHAR(10),"    kiwiDeprecate = true",CHAR(10),"}"),""),IF(P112="RTG",AO112,""))</f>
        <v>@PART[aquila_crew_s1p5_3_2]:AFTER[Tantares] // Aquila 18-C2 "Banekirke" Crew Compartment B
{
    techBranch = stationColony
    techTier = 6
    @TechRequired = earlyStations
    spacePlaneSystemUpgradeType = aquila
}</v>
      </c>
      <c r="M112" s="9" t="str">
        <f>_xlfn.XLOOKUP(_xlfn.CONCAT(N112,O112),TechTree!$C$2:$C$501,TechTree!$D$2:$D$501,"Not Valid Combination",0,1)</f>
        <v>earlyStations</v>
      </c>
      <c r="N112" s="8" t="s">
        <v>226</v>
      </c>
      <c r="O112" s="8">
        <v>6</v>
      </c>
      <c r="P112" s="8" t="s">
        <v>289</v>
      </c>
      <c r="V112" s="10" t="s">
        <v>243</v>
      </c>
      <c r="W112" s="10" t="s">
        <v>254</v>
      </c>
      <c r="X112" s="10" t="s">
        <v>1483</v>
      </c>
      <c r="Y112" s="10" t="s">
        <v>1484</v>
      </c>
      <c r="Z112" s="10" t="s">
        <v>294</v>
      </c>
      <c r="AA112" s="10" t="s">
        <v>303</v>
      </c>
      <c r="AB112" s="10" t="s">
        <v>329</v>
      </c>
      <c r="AD11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2" s="14"/>
      <c r="AF112" s="18" t="s">
        <v>329</v>
      </c>
      <c r="AG112" s="18"/>
      <c r="AH112" s="18"/>
      <c r="AI112" s="18"/>
      <c r="AJ112" s="18"/>
      <c r="AK112" s="18"/>
      <c r="AL112" s="18"/>
      <c r="AM112" s="19" t="str">
        <f t="shared" si="5"/>
        <v/>
      </c>
      <c r="AN112" s="14"/>
      <c r="AO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",W112,CHAR(10),Parts!AR112,CHAR(10),"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Tank",IF(Z112="NA/Balloon","    KiwiFuelSwitchIgnore = true",IF(Z112="standardLiquidFuel",_xlfn.CONCAT("    fuelTankUpgradeType = ",Z112,CHAR(10),"    fuelTankSizeUpgrade = ",AA112),_xlfn.CONCAT("    fuelTankUpgradeType = ",Z112))),IF(P112="RCS","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2" s="16" t="str">
        <f>IF(P112="Engine",VLOOKUP(W112,EngineUpgrades!$A$2:$C$19,2,FALSE),"")</f>
        <v/>
      </c>
      <c r="AQ112" s="16" t="str">
        <f>IF(P112="Engine",VLOOKUP(W112,EngineUpgrades!$A$2:$C$19,3,FALSE),"")</f>
        <v/>
      </c>
      <c r="AR112" s="15" t="str">
        <f>_xlfn.XLOOKUP(AP112,EngineUpgrades!$D$1:$J$1,EngineUpgrades!$D$17:$J$17,"",0,1)</f>
        <v/>
      </c>
      <c r="AS112" s="17">
        <v>2</v>
      </c>
      <c r="AT112" s="16" t="str">
        <f>IF(P112="Engine",_xlfn.XLOOKUP(_xlfn.CONCAT(N112,O112+AS112),TechTree!$C$2:$C$501,TechTree!$D$2:$D$501,"Not Valid Combination",0,1),"")</f>
        <v/>
      </c>
    </row>
    <row r="113" spans="1:46" ht="348.5" x14ac:dyDescent="0.35">
      <c r="A113" t="s">
        <v>594</v>
      </c>
      <c r="B113" t="s">
        <v>1287</v>
      </c>
      <c r="C113" t="s">
        <v>821</v>
      </c>
      <c r="D113" t="s">
        <v>822</v>
      </c>
      <c r="E113" t="s">
        <v>597</v>
      </c>
      <c r="F113" t="s">
        <v>5</v>
      </c>
      <c r="G113">
        <v>7500</v>
      </c>
      <c r="H113">
        <v>1500</v>
      </c>
      <c r="I113">
        <v>0.75</v>
      </c>
      <c r="J113" t="s">
        <v>67</v>
      </c>
      <c r="L113" s="12" t="str">
        <f>_xlfn.CONCAT(IF($Q113&lt;&gt;"",_xlfn.CONCAT(" #LOC_KTT_",A113,"_",C113,"_Title = ",$Q113,CHAR(10),"@PART[",C113,"]:NEEDS[!002_CommunityPartsTitles]:AFTER[",A113,"] // ",IF(Q113="",D113,_xlfn.CONCAT(Q113," (",D113,")")),CHAR(10),"{",CHAR(10),"    @",$Q$1," = #LOC_KTT_",A113,"_",C113,"_Title // ",$Q113,CHAR(10),"}",CHAR(10)),""),"@PART[",C113,"]:AFTER[",A113,"] // ",IF(Q113="",D113,_xlfn.CONCAT(Q113," (",D113,")")),CHAR(10),"{",CHAR(10),"    techBranch = ",VLOOKUP(N113,TechTree!$G$2:$H$43,2,FALSE),CHAR(10),"    techTier = ",O113,CHAR(10),"    @TechRequired = ",M113,IF($R113&lt;&gt;"",_xlfn.CONCAT(CHAR(10),"    @",$R$1," = ",$R113),""),IF($S113&lt;&gt;"",_xlfn.CONCAT(CHAR(10),"    @",$S$1," = ",$S113),""),IF($T113&lt;&gt;"",_xlfn.CONCAT(CHAR(10),"    @",$T$1," = ",$T113),""),IF(AND(Z113="NA/Balloon",P113&lt;&gt;"Fuel Tank")=TRUE,_xlfn.CONCAT(CHAR(10),"    KiwiFuelSwitchIgnore = true"),""),IF($U113&lt;&gt;"",_xlfn.CONCAT(CHAR(10),U113),""),IF($AO113&lt;&gt;"",IF(P113="RTG","",_xlfn.CONCAT(CHAR(10),$AO113)),""),IF(AM113&lt;&gt;"",_xlfn.CONCAT(CHAR(10),AM113),""),CHAR(10),"}",IF(AB113="Yes",_xlfn.CONCAT(CHAR(10),"@PART[",C113,"]:NEEDS[KiwiDeprecate]:AFTER[",A113,"]",CHAR(10),"{",CHAR(10),"    kiwiDeprecate = true",CHAR(10),"}"),""),IF(P113="RTG",AO113,""))</f>
        <v>@PART[aquila_crew_s2_s0p5_1]:AFTER[Tantares] // Aquila Size 2 to Size 0.5 Crew Compartment
{
    techBranch = stationColony
    techTier = 6
    @TechRequired = earlyStations
    spacePlaneSystemUpgradeType = aquila
}</v>
      </c>
      <c r="M113" s="9" t="str">
        <f>_xlfn.XLOOKUP(_xlfn.CONCAT(N113,O113),TechTree!$C$2:$C$501,TechTree!$D$2:$D$501,"Not Valid Combination",0,1)</f>
        <v>earlyStations</v>
      </c>
      <c r="N113" s="8" t="s">
        <v>226</v>
      </c>
      <c r="O113" s="8">
        <v>6</v>
      </c>
      <c r="P113" s="8" t="s">
        <v>289</v>
      </c>
      <c r="V113" s="10" t="s">
        <v>243</v>
      </c>
      <c r="W113" s="10" t="s">
        <v>259</v>
      </c>
      <c r="X113" s="10" t="s">
        <v>1483</v>
      </c>
      <c r="Y113" s="10" t="s">
        <v>1484</v>
      </c>
      <c r="Z113" s="10" t="s">
        <v>294</v>
      </c>
      <c r="AA113" s="10" t="s">
        <v>303</v>
      </c>
      <c r="AB113" s="10" t="s">
        <v>329</v>
      </c>
      <c r="AD11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3" s="14"/>
      <c r="AF113" s="18" t="s">
        <v>329</v>
      </c>
      <c r="AG113" s="18"/>
      <c r="AH113" s="18"/>
      <c r="AI113" s="18"/>
      <c r="AJ113" s="18"/>
      <c r="AK113" s="18"/>
      <c r="AL113" s="18"/>
      <c r="AM113" s="19" t="str">
        <f t="shared" si="5"/>
        <v/>
      </c>
      <c r="AN113" s="14"/>
      <c r="AO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",W113,CHAR(10),Parts!AR113,CHAR(10),"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Tank",IF(Z113="NA/Balloon","    KiwiFuelSwitchIgnore = true",IF(Z113="standardLiquidFuel",_xlfn.CONCAT("    fuelTankUpgradeType = ",Z113,CHAR(10),"    fuelTankSizeUpgrade = ",AA113),_xlfn.CONCAT("    fuelTankUpgradeType = ",Z113))),IF(P113="RCS","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3" s="16" t="str">
        <f>IF(P113="Engine",VLOOKUP(W113,EngineUpgrades!$A$2:$C$19,2,FALSE),"")</f>
        <v/>
      </c>
      <c r="AQ113" s="16" t="str">
        <f>IF(P113="Engine",VLOOKUP(W113,EngineUpgrades!$A$2:$C$19,3,FALSE),"")</f>
        <v/>
      </c>
      <c r="AR113" s="15" t="str">
        <f>_xlfn.XLOOKUP(AP113,EngineUpgrades!$D$1:$J$1,EngineUpgrades!$D$17:$J$17,"",0,1)</f>
        <v/>
      </c>
      <c r="AS113" s="17">
        <v>2</v>
      </c>
      <c r="AT113" s="16" t="str">
        <f>IF(P113="Engine",_xlfn.XLOOKUP(_xlfn.CONCAT(N113,O113+AS113),TechTree!$C$2:$C$501,TechTree!$D$2:$D$501,"Not Valid Combination",0,1),"")</f>
        <v/>
      </c>
    </row>
    <row r="114" spans="1:46" ht="348.5" x14ac:dyDescent="0.35">
      <c r="A114" t="s">
        <v>594</v>
      </c>
      <c r="B114" t="s">
        <v>1288</v>
      </c>
      <c r="C114" t="s">
        <v>823</v>
      </c>
      <c r="D114" t="s">
        <v>824</v>
      </c>
      <c r="E114" t="s">
        <v>597</v>
      </c>
      <c r="F114" t="s">
        <v>5</v>
      </c>
      <c r="G114">
        <v>7500</v>
      </c>
      <c r="H114">
        <v>1500</v>
      </c>
      <c r="I114">
        <v>0.75</v>
      </c>
      <c r="J114" t="s">
        <v>67</v>
      </c>
      <c r="L114" s="12" t="str">
        <f>_xlfn.CONCAT(IF($Q114&lt;&gt;"",_xlfn.CONCAT(" #LOC_KTT_",A114,"_",C114,"_Title = ",$Q114,CHAR(10),"@PART[",C114,"]:NEEDS[!002_CommunityPartsTitles]:AFTER[",A114,"] // ",IF(Q114="",D114,_xlfn.CONCAT(Q114," (",D114,")")),CHAR(10),"{",CHAR(10),"    @",$Q$1," = #LOC_KTT_",A114,"_",C114,"_Title // ",$Q114,CHAR(10),"}",CHAR(10)),""),"@PART[",C114,"]:AFTER[",A114,"] // ",IF(Q114="",D114,_xlfn.CONCAT(Q114," (",D114,")")),CHAR(10),"{",CHAR(10),"    techBranch = ",VLOOKUP(N114,TechTree!$G$2:$H$43,2,FALSE),CHAR(10),"    techTier = ",O114,CHAR(10),"    @TechRequired = ",M114,IF($R114&lt;&gt;"",_xlfn.CONCAT(CHAR(10),"    @",$R$1," = ",$R114),""),IF($S114&lt;&gt;"",_xlfn.CONCAT(CHAR(10),"    @",$S$1," = ",$S114),""),IF($T114&lt;&gt;"",_xlfn.CONCAT(CHAR(10),"    @",$T$1," = ",$T114),""),IF(AND(Z114="NA/Balloon",P114&lt;&gt;"Fuel Tank")=TRUE,_xlfn.CONCAT(CHAR(10),"    KiwiFuelSwitchIgnore = true"),""),IF($U114&lt;&gt;"",_xlfn.CONCAT(CHAR(10),U114),""),IF($AO114&lt;&gt;"",IF(P114="RTG","",_xlfn.CONCAT(CHAR(10),$AO114)),""),IF(AM114&lt;&gt;"",_xlfn.CONCAT(CHAR(10),AM114),""),CHAR(10),"}",IF(AB114="Yes",_xlfn.CONCAT(CHAR(10),"@PART[",C114,"]:NEEDS[KiwiDeprecate]:AFTER[",A114,"]",CHAR(10),"{",CHAR(10),"    kiwiDeprecate = true",CHAR(10),"}"),""),IF(P114="RTG",AO114,""))</f>
        <v>@PART[aquila_crew_s2_s1p5_1]:AFTER[Tantares] // Aquila Size 2 to Size 1.5 Crew Compartment
{
    techBranch = stationColony
    techTier = 6
    @TechRequired = earlyStations
    spacePlaneSystemUpgradeType = aquila
}</v>
      </c>
      <c r="M114" s="9" t="str">
        <f>_xlfn.XLOOKUP(_xlfn.CONCAT(N114,O114),TechTree!$C$2:$C$501,TechTree!$D$2:$D$501,"Not Valid Combination",0,1)</f>
        <v>earlyStations</v>
      </c>
      <c r="N114" s="8" t="s">
        <v>226</v>
      </c>
      <c r="O114" s="8">
        <v>6</v>
      </c>
      <c r="P114" s="8" t="s">
        <v>289</v>
      </c>
      <c r="V114" s="10" t="s">
        <v>243</v>
      </c>
      <c r="W114" s="10" t="s">
        <v>254</v>
      </c>
      <c r="X114" s="10" t="s">
        <v>1483</v>
      </c>
      <c r="Y114" s="10" t="s">
        <v>1484</v>
      </c>
      <c r="Z114" s="10" t="s">
        <v>294</v>
      </c>
      <c r="AA114" s="10" t="s">
        <v>303</v>
      </c>
      <c r="AB114" s="10" t="s">
        <v>329</v>
      </c>
      <c r="AD11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4" s="14"/>
      <c r="AF114" s="18" t="s">
        <v>329</v>
      </c>
      <c r="AG114" s="18"/>
      <c r="AH114" s="18"/>
      <c r="AI114" s="18"/>
      <c r="AJ114" s="18"/>
      <c r="AK114" s="18"/>
      <c r="AL114" s="18"/>
      <c r="AM114" s="19" t="str">
        <f t="shared" si="5"/>
        <v/>
      </c>
      <c r="AN114" s="14"/>
      <c r="AO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",W114,CHAR(10),Parts!AR114,CHAR(10),"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Tank",IF(Z114="NA/Balloon","    KiwiFuelSwitchIgnore = true",IF(Z114="standardLiquidFuel",_xlfn.CONCAT("    fuelTankUpgradeType = ",Z114,CHAR(10),"    fuelTankSizeUpgrade = ",AA114),_xlfn.CONCAT("    fuelTankUpgradeType = ",Z114))),IF(P114="RCS","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4" s="16" t="str">
        <f>IF(P114="Engine",VLOOKUP(W114,EngineUpgrades!$A$2:$C$19,2,FALSE),"")</f>
        <v/>
      </c>
      <c r="AQ114" s="16" t="str">
        <f>IF(P114="Engine",VLOOKUP(W114,EngineUpgrades!$A$2:$C$19,3,FALSE),"")</f>
        <v/>
      </c>
      <c r="AR114" s="15" t="str">
        <f>_xlfn.XLOOKUP(AP114,EngineUpgrades!$D$1:$J$1,EngineUpgrades!$D$17:$J$17,"",0,1)</f>
        <v/>
      </c>
      <c r="AS114" s="17">
        <v>2</v>
      </c>
      <c r="AT114" s="16" t="str">
        <f>IF(P114="Engine",_xlfn.XLOOKUP(_xlfn.CONCAT(N114,O114+AS114),TechTree!$C$2:$C$501,TechTree!$D$2:$D$501,"Not Valid Combination",0,1),"")</f>
        <v/>
      </c>
    </row>
    <row r="115" spans="1:46" ht="348.5" x14ac:dyDescent="0.35">
      <c r="A115" t="s">
        <v>594</v>
      </c>
      <c r="B115" t="s">
        <v>1289</v>
      </c>
      <c r="C115" t="s">
        <v>825</v>
      </c>
      <c r="D115" t="s">
        <v>826</v>
      </c>
      <c r="E115" t="s">
        <v>597</v>
      </c>
      <c r="F115" t="s">
        <v>371</v>
      </c>
      <c r="G115">
        <v>750</v>
      </c>
      <c r="H115">
        <v>150</v>
      </c>
      <c r="I115">
        <v>0.1</v>
      </c>
      <c r="J115" t="s">
        <v>67</v>
      </c>
      <c r="L115" s="12" t="str">
        <f>_xlfn.CONCAT(IF($Q115&lt;&gt;"",_xlfn.CONCAT(" #LOC_KTT_",A115,"_",C115,"_Title = ",$Q115,CHAR(10),"@PART[",C115,"]:NEEDS[!002_CommunityPartsTitles]:AFTER[",A115,"] // ",IF(Q115="",D115,_xlfn.CONCAT(Q115," (",D115,")")),CHAR(10),"{",CHAR(10),"    @",$Q$1," = #LOC_KTT_",A115,"_",C115,"_Title // ",$Q115,CHAR(10),"}",CHAR(10)),""),"@PART[",C115,"]:AFTER[",A115,"] // ",IF(Q115="",D115,_xlfn.CONCAT(Q115," (",D115,")")),CHAR(10),"{",CHAR(10),"    techBranch = ",VLOOKUP(N115,TechTree!$G$2:$H$43,2,FALSE),CHAR(10),"    techTier = ",O115,CHAR(10),"    @TechRequired = ",M115,IF($R115&lt;&gt;"",_xlfn.CONCAT(CHAR(10),"    @",$R$1," = ",$R115),""),IF($S115&lt;&gt;"",_xlfn.CONCAT(CHAR(10),"    @",$S$1," = ",$S115),""),IF($T115&lt;&gt;"",_xlfn.CONCAT(CHAR(10),"    @",$T$1," = ",$T115),""),IF(AND(Z115="NA/Balloon",P115&lt;&gt;"Fuel Tank")=TRUE,_xlfn.CONCAT(CHAR(10),"    KiwiFuelSwitchIgnore = true"),""),IF($U115&lt;&gt;"",_xlfn.CONCAT(CHAR(10),U115),""),IF($AO115&lt;&gt;"",IF(P115="RTG","",_xlfn.CONCAT(CHAR(10),$AO115)),""),IF(AM115&lt;&gt;"",_xlfn.CONCAT(CHAR(10),AM115),""),CHAR(10),"}",IF(AB115="Yes",_xlfn.CONCAT(CHAR(10),"@PART[",C115,"]:NEEDS[KiwiDeprecate]:AFTER[",A115,"]",CHAR(10),"{",CHAR(10),"    kiwiDeprecate = true",CHAR(10),"}"),""),IF(P115="RTG",AO115,""))</f>
        <v>@PART[aquila_fuel_tank_double_srf_2]:AFTER[Tantares] // Aquila FT-D2 Fuel Tank
{
    techBranch = specialtyFuel
    techTier = 4
    @TechRequired = flexibleFuelSolutions
    spacePlaneSystemUpgradeType = aquila
}</v>
      </c>
      <c r="M115" s="9" t="str">
        <f>_xlfn.XLOOKUP(_xlfn.CONCAT(N115,O115),TechTree!$C$2:$C$501,TechTree!$D$2:$D$501,"Not Valid Combination",0,1)</f>
        <v>flexibleFuelSolutions</v>
      </c>
      <c r="N115" s="8" t="s">
        <v>350</v>
      </c>
      <c r="O115" s="8">
        <v>4</v>
      </c>
      <c r="P115" s="8" t="s">
        <v>289</v>
      </c>
      <c r="V115" s="10" t="s">
        <v>243</v>
      </c>
      <c r="W115" s="10" t="s">
        <v>259</v>
      </c>
      <c r="X115" s="10" t="s">
        <v>1483</v>
      </c>
      <c r="Y115" s="10" t="s">
        <v>1484</v>
      </c>
      <c r="Z115" s="10" t="s">
        <v>294</v>
      </c>
      <c r="AA115" s="10" t="s">
        <v>303</v>
      </c>
      <c r="AB115" s="10" t="s">
        <v>329</v>
      </c>
      <c r="AD11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5" s="14"/>
      <c r="AF115" s="18" t="s">
        <v>329</v>
      </c>
      <c r="AG115" s="18"/>
      <c r="AH115" s="18"/>
      <c r="AI115" s="18"/>
      <c r="AJ115" s="18"/>
      <c r="AK115" s="18"/>
      <c r="AL115" s="18"/>
      <c r="AM115" s="19" t="str">
        <f t="shared" si="5"/>
        <v/>
      </c>
      <c r="AN115" s="14"/>
      <c r="AO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",W115,CHAR(10),Parts!AR115,CHAR(10),"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Tank",IF(Z115="NA/Balloon","    KiwiFuelSwitchIgnore = true",IF(Z115="standardLiquidFuel",_xlfn.CONCAT("    fuelTankUpgradeType = ",Z115,CHAR(10),"    fuelTankSizeUpgrade = ",AA115),_xlfn.CONCAT("    fuelTankUpgradeType = ",Z115))),IF(P115="RCS","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5" s="16" t="str">
        <f>IF(P115="Engine",VLOOKUP(W115,EngineUpgrades!$A$2:$C$19,2,FALSE),"")</f>
        <v/>
      </c>
      <c r="AQ115" s="16" t="str">
        <f>IF(P115="Engine",VLOOKUP(W115,EngineUpgrades!$A$2:$C$19,3,FALSE),"")</f>
        <v/>
      </c>
      <c r="AR115" s="15" t="str">
        <f>_xlfn.XLOOKUP(AP115,EngineUpgrades!$D$1:$J$1,EngineUpgrades!$D$17:$J$17,"",0,1)</f>
        <v/>
      </c>
      <c r="AS115" s="17">
        <v>2</v>
      </c>
      <c r="AT115" s="16" t="str">
        <f>IF(P115="Engine",_xlfn.XLOOKUP(_xlfn.CONCAT(N115,O115+AS115),TechTree!$C$2:$C$501,TechTree!$D$2:$D$501,"Not Valid Combination",0,1),"")</f>
        <v/>
      </c>
    </row>
    <row r="116" spans="1:46" ht="348.5" x14ac:dyDescent="0.35">
      <c r="A116" t="s">
        <v>594</v>
      </c>
      <c r="B116" t="s">
        <v>1290</v>
      </c>
      <c r="C116" t="s">
        <v>827</v>
      </c>
      <c r="D116" t="s">
        <v>828</v>
      </c>
      <c r="E116" t="s">
        <v>597</v>
      </c>
      <c r="F116" t="s">
        <v>371</v>
      </c>
      <c r="G116">
        <v>750</v>
      </c>
      <c r="H116">
        <v>150</v>
      </c>
      <c r="I116">
        <v>0.1</v>
      </c>
      <c r="J116" t="s">
        <v>67</v>
      </c>
      <c r="L116" s="12" t="str">
        <f>_xlfn.CONCAT(IF($Q116&lt;&gt;"",_xlfn.CONCAT(" #LOC_KTT_",A116,"_",C116,"_Title = ",$Q116,CHAR(10),"@PART[",C116,"]:NEEDS[!002_CommunityPartsTitles]:AFTER[",A116,"] // ",IF(Q116="",D116,_xlfn.CONCAT(Q116," (",D116,")")),CHAR(10),"{",CHAR(10),"    @",$Q$1," = #LOC_KTT_",A116,"_",C116,"_Title // ",$Q116,CHAR(10),"}",CHAR(10)),""),"@PART[",C116,"]:AFTER[",A116,"] // ",IF(Q116="",D116,_xlfn.CONCAT(Q116," (",D116,")")),CHAR(10),"{",CHAR(10),"    techBranch = ",VLOOKUP(N116,TechTree!$G$2:$H$43,2,FALSE),CHAR(10),"    techTier = ",O116,CHAR(10),"    @TechRequired = ",M116,IF($R116&lt;&gt;"",_xlfn.CONCAT(CHAR(10),"    @",$R$1," = ",$R116),""),IF($S116&lt;&gt;"",_xlfn.CONCAT(CHAR(10),"    @",$S$1," = ",$S116),""),IF($T116&lt;&gt;"",_xlfn.CONCAT(CHAR(10),"    @",$T$1," = ",$T116),""),IF(AND(Z116="NA/Balloon",P116&lt;&gt;"Fuel Tank")=TRUE,_xlfn.CONCAT(CHAR(10),"    KiwiFuelSwitchIgnore = true"),""),IF($U116&lt;&gt;"",_xlfn.CONCAT(CHAR(10),U116),""),IF($AO116&lt;&gt;"",IF(P116="RTG","",_xlfn.CONCAT(CHAR(10),$AO116)),""),IF(AM116&lt;&gt;"",_xlfn.CONCAT(CHAR(10),AM116),""),CHAR(10),"}",IF(AB116="Yes",_xlfn.CONCAT(CHAR(10),"@PART[",C116,"]:NEEDS[KiwiDeprecate]:AFTER[",A116,"]",CHAR(10),"{",CHAR(10),"    kiwiDeprecate = true",CHAR(10),"}"),""),IF(P116="RTG",AO116,""))</f>
        <v>@PART[aquila_fuel_tank_single_srf_2]:AFTER[Tantares] // Aquila FT-S2 Fuel Tank
{
    techBranch = specialtyFuel
    techTier = 4
    @TechRequired = flexibleFuelSolutions
    spacePlaneSystemUpgradeType = aquila
}</v>
      </c>
      <c r="M116" s="9" t="str">
        <f>_xlfn.XLOOKUP(_xlfn.CONCAT(N116,O116),TechTree!$C$2:$C$501,TechTree!$D$2:$D$501,"Not Valid Combination",0,1)</f>
        <v>flexibleFuelSolutions</v>
      </c>
      <c r="N116" s="8" t="s">
        <v>350</v>
      </c>
      <c r="O116" s="8">
        <v>4</v>
      </c>
      <c r="P116" s="8" t="s">
        <v>289</v>
      </c>
      <c r="V116" s="10" t="s">
        <v>243</v>
      </c>
      <c r="W116" s="10" t="s">
        <v>254</v>
      </c>
      <c r="X116" s="10" t="s">
        <v>1483</v>
      </c>
      <c r="Y116" s="10" t="s">
        <v>1484</v>
      </c>
      <c r="Z116" s="10" t="s">
        <v>294</v>
      </c>
      <c r="AA116" s="10" t="s">
        <v>303</v>
      </c>
      <c r="AB116" s="10" t="s">
        <v>329</v>
      </c>
      <c r="AD11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6" s="14"/>
      <c r="AF116" s="18" t="s">
        <v>329</v>
      </c>
      <c r="AG116" s="18"/>
      <c r="AH116" s="18"/>
      <c r="AI116" s="18"/>
      <c r="AJ116" s="18"/>
      <c r="AK116" s="18"/>
      <c r="AL116" s="18"/>
      <c r="AM116" s="19" t="str">
        <f t="shared" si="5"/>
        <v/>
      </c>
      <c r="AN116" s="14"/>
      <c r="AO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",W116,CHAR(10),Parts!AR116,CHAR(10),"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Tank",IF(Z116="NA/Balloon","    KiwiFuelSwitchIgnore = true",IF(Z116="standardLiquidFuel",_xlfn.CONCAT("    fuelTankUpgradeType = ",Z116,CHAR(10),"    fuelTankSizeUpgrade = ",AA116),_xlfn.CONCAT("    fuelTankUpgradeType = ",Z116))),IF(P116="RCS","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6" s="16" t="str">
        <f>IF(P116="Engine",VLOOKUP(W116,EngineUpgrades!$A$2:$C$19,2,FALSE),"")</f>
        <v/>
      </c>
      <c r="AQ116" s="16" t="str">
        <f>IF(P116="Engine",VLOOKUP(W116,EngineUpgrades!$A$2:$C$19,3,FALSE),"")</f>
        <v/>
      </c>
      <c r="AR116" s="15" t="str">
        <f>_xlfn.XLOOKUP(AP116,EngineUpgrades!$D$1:$J$1,EngineUpgrades!$D$17:$J$17,"",0,1)</f>
        <v/>
      </c>
      <c r="AS116" s="17">
        <v>2</v>
      </c>
      <c r="AT116" s="16" t="str">
        <f>IF(P116="Engine",_xlfn.XLOOKUP(_xlfn.CONCAT(N116,O116+AS116),TechTree!$C$2:$C$501,TechTree!$D$2:$D$501,"Not Valid Combination",0,1),"")</f>
        <v/>
      </c>
    </row>
    <row r="117" spans="1:46" ht="348.5" x14ac:dyDescent="0.35">
      <c r="A117" t="s">
        <v>594</v>
      </c>
      <c r="B117" t="s">
        <v>1291</v>
      </c>
      <c r="C117" t="s">
        <v>829</v>
      </c>
      <c r="D117" t="s">
        <v>830</v>
      </c>
      <c r="E117" t="s">
        <v>597</v>
      </c>
      <c r="F117" t="s">
        <v>6</v>
      </c>
      <c r="G117">
        <v>750</v>
      </c>
      <c r="H117">
        <v>150</v>
      </c>
      <c r="I117">
        <v>0.1</v>
      </c>
      <c r="J117" t="s">
        <v>67</v>
      </c>
      <c r="L117" s="12" t="str">
        <f>_xlfn.CONCAT(IF($Q117&lt;&gt;"",_xlfn.CONCAT(" #LOC_KTT_",A117,"_",C117,"_Title = ",$Q117,CHAR(10),"@PART[",C117,"]:NEEDS[!002_CommunityPartsTitles]:AFTER[",A117,"] // ",IF(Q117="",D117,_xlfn.CONCAT(Q117," (",D117,")")),CHAR(10),"{",CHAR(10),"    @",$Q$1," = #LOC_KTT_",A117,"_",C117,"_Title // ",$Q117,CHAR(10),"}",CHAR(10)),""),"@PART[",C117,"]:AFTER[",A117,"] // ",IF(Q117="",D117,_xlfn.CONCAT(Q117," (",D117,")")),CHAR(10),"{",CHAR(10),"    techBranch = ",VLOOKUP(N117,TechTree!$G$2:$H$43,2,FALSE),CHAR(10),"    techTier = ",O117,CHAR(10),"    @TechRequired = ",M117,IF($R117&lt;&gt;"",_xlfn.CONCAT(CHAR(10),"    @",$R$1," = ",$R117),""),IF($S117&lt;&gt;"",_xlfn.CONCAT(CHAR(10),"    @",$S$1," = ",$S117),""),IF($T117&lt;&gt;"",_xlfn.CONCAT(CHAR(10),"    @",$T$1," = ",$T117),""),IF(AND(Z117="NA/Balloon",P117&lt;&gt;"Fuel Tank")=TRUE,_xlfn.CONCAT(CHAR(10),"    KiwiFuelSwitchIgnore = true"),""),IF($U117&lt;&gt;"",_xlfn.CONCAT(CHAR(10),U117),""),IF($AO117&lt;&gt;"",IF(P117="RTG","",_xlfn.CONCAT(CHAR(10),$AO117)),""),IF(AM117&lt;&gt;"",_xlfn.CONCAT(CHAR(10),AM117),""),CHAR(10),"}",IF(AB117="Yes",_xlfn.CONCAT(CHAR(10),"@PART[",C117,"]:NEEDS[KiwiDeprecate]:AFTER[",A117,"]",CHAR(10),"{",CHAR(10),"    kiwiDeprecate = true",CHAR(10),"}"),""),IF(P117="RTG",AO117,""))</f>
        <v>@PART[aquila_node_adapter_s1_s0p5_1]:AFTER[Tantares] // Aquila Size 1 to Size 0.5 Node Adapter
{
    techBranch = stationParts
    techTier = 6
    @TechRequired = composites
    spacePlaneSystemUpgradeType = aquila
}</v>
      </c>
      <c r="M117" s="9" t="str">
        <f>_xlfn.XLOOKUP(_xlfn.CONCAT(N117,O117),TechTree!$C$2:$C$501,TechTree!$D$2:$D$501,"Not Valid Combination",0,1)</f>
        <v>composites</v>
      </c>
      <c r="N117" s="8" t="s">
        <v>208</v>
      </c>
      <c r="O117" s="8">
        <v>6</v>
      </c>
      <c r="P117" s="8" t="s">
        <v>289</v>
      </c>
      <c r="V117" s="10" t="s">
        <v>243</v>
      </c>
      <c r="W117" s="10" t="s">
        <v>259</v>
      </c>
      <c r="X117" s="10" t="s">
        <v>1483</v>
      </c>
      <c r="Y117" s="10" t="s">
        <v>1484</v>
      </c>
      <c r="Z117" s="10" t="s">
        <v>294</v>
      </c>
      <c r="AA117" s="10" t="s">
        <v>303</v>
      </c>
      <c r="AB117" s="10" t="s">
        <v>329</v>
      </c>
      <c r="AD11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7" s="14"/>
      <c r="AF117" s="18" t="s">
        <v>329</v>
      </c>
      <c r="AG117" s="18"/>
      <c r="AH117" s="18"/>
      <c r="AI117" s="18"/>
      <c r="AJ117" s="18"/>
      <c r="AK117" s="18"/>
      <c r="AL117" s="18"/>
      <c r="AM117" s="19" t="str">
        <f t="shared" si="5"/>
        <v/>
      </c>
      <c r="AN117" s="14"/>
      <c r="AO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",W117,CHAR(10),Parts!AR117,CHAR(10),"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Tank",IF(Z117="NA/Balloon","    KiwiFuelSwitchIgnore = true",IF(Z117="standardLiquidFuel",_xlfn.CONCAT("    fuelTankUpgradeType = ",Z117,CHAR(10),"    fuelTankSizeUpgrade = ",AA117),_xlfn.CONCAT("    fuelTankUpgradeType = ",Z117))),IF(P117="RCS","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7" s="16" t="str">
        <f>IF(P117="Engine",VLOOKUP(W117,EngineUpgrades!$A$2:$C$19,2,FALSE),"")</f>
        <v/>
      </c>
      <c r="AQ117" s="16" t="str">
        <f>IF(P117="Engine",VLOOKUP(W117,EngineUpgrades!$A$2:$C$19,3,FALSE),"")</f>
        <v/>
      </c>
      <c r="AR117" s="15" t="str">
        <f>_xlfn.XLOOKUP(AP117,EngineUpgrades!$D$1:$J$1,EngineUpgrades!$D$17:$J$17,"",0,1)</f>
        <v/>
      </c>
      <c r="AS117" s="17">
        <v>2</v>
      </c>
      <c r="AT117" s="16" t="str">
        <f>IF(P117="Engine",_xlfn.XLOOKUP(_xlfn.CONCAT(N117,O117+AS117),TechTree!$C$2:$C$501,TechTree!$D$2:$D$501,"Not Valid Combination",0,1),"")</f>
        <v/>
      </c>
    </row>
    <row r="118" spans="1:46" ht="348.5" x14ac:dyDescent="0.35">
      <c r="A118" t="s">
        <v>594</v>
      </c>
      <c r="B118" t="s">
        <v>1292</v>
      </c>
      <c r="C118" t="s">
        <v>831</v>
      </c>
      <c r="D118" t="s">
        <v>832</v>
      </c>
      <c r="E118" t="s">
        <v>597</v>
      </c>
      <c r="F118" t="s">
        <v>6</v>
      </c>
      <c r="G118">
        <v>750</v>
      </c>
      <c r="H118">
        <v>150</v>
      </c>
      <c r="I118">
        <v>1.2500000000000001E-2</v>
      </c>
      <c r="J118" t="s">
        <v>67</v>
      </c>
      <c r="L118" s="12" t="str">
        <f>_xlfn.CONCAT(IF($Q118&lt;&gt;"",_xlfn.CONCAT(" #LOC_KTT_",A118,"_",C118,"_Title = ",$Q118,CHAR(10),"@PART[",C118,"]:NEEDS[!002_CommunityPartsTitles]:AFTER[",A118,"] // ",IF(Q118="",D118,_xlfn.CONCAT(Q118," (",D118,")")),CHAR(10),"{",CHAR(10),"    @",$Q$1," = #LOC_KTT_",A118,"_",C118,"_Title // ",$Q118,CHAR(10),"}",CHAR(10)),""),"@PART[",C118,"]:AFTER[",A118,"] // ",IF(Q118="",D118,_xlfn.CONCAT(Q118," (",D118,")")),CHAR(10),"{",CHAR(10),"    techBranch = ",VLOOKUP(N118,TechTree!$G$2:$H$43,2,FALSE),CHAR(10),"    techTier = ",O118,CHAR(10),"    @TechRequired = ",M118,IF($R118&lt;&gt;"",_xlfn.CONCAT(CHAR(10),"    @",$R$1," = ",$R118),""),IF($S118&lt;&gt;"",_xlfn.CONCAT(CHAR(10),"    @",$S$1," = ",$S118),""),IF($T118&lt;&gt;"",_xlfn.CONCAT(CHAR(10),"    @",$T$1," = ",$T118),""),IF(AND(Z118="NA/Balloon",P118&lt;&gt;"Fuel Tank")=TRUE,_xlfn.CONCAT(CHAR(10),"    KiwiFuelSwitchIgnore = true"),""),IF($U118&lt;&gt;"",_xlfn.CONCAT(CHAR(10),U118),""),IF($AO118&lt;&gt;"",IF(P118="RTG","",_xlfn.CONCAT(CHAR(10),$AO118)),""),IF(AM118&lt;&gt;"",_xlfn.CONCAT(CHAR(10),AM118),""),CHAR(10),"}",IF(AB118="Yes",_xlfn.CONCAT(CHAR(10),"@PART[",C118,"]:NEEDS[KiwiDeprecate]:AFTER[",A118,"]",CHAR(10),"{",CHAR(10),"    kiwiDeprecate = true",CHAR(10),"}"),""),IF(P118="RTG",AO118,""))</f>
        <v>@PART[aquila_node_cap_s0p5_1]:AFTER[Tantares] // Aquila 93-A Node Cap
{
    techBranch = stationParts
    techTier = 6
    @TechRequired = composites
    spacePlaneSystemUpgradeType = aquila
}</v>
      </c>
      <c r="M118" s="9" t="str">
        <f>_xlfn.XLOOKUP(_xlfn.CONCAT(N118,O118),TechTree!$C$2:$C$501,TechTree!$D$2:$D$501,"Not Valid Combination",0,1)</f>
        <v>composites</v>
      </c>
      <c r="N118" s="8" t="s">
        <v>208</v>
      </c>
      <c r="O118" s="8">
        <v>6</v>
      </c>
      <c r="P118" s="8" t="s">
        <v>289</v>
      </c>
      <c r="V118" s="10" t="s">
        <v>243</v>
      </c>
      <c r="W118" s="10" t="s">
        <v>254</v>
      </c>
      <c r="X118" s="10" t="s">
        <v>1483</v>
      </c>
      <c r="Y118" s="10" t="s">
        <v>1484</v>
      </c>
      <c r="Z118" s="10" t="s">
        <v>294</v>
      </c>
      <c r="AA118" s="10" t="s">
        <v>303</v>
      </c>
      <c r="AB118" s="10" t="s">
        <v>329</v>
      </c>
      <c r="AD11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8" s="14"/>
      <c r="AF118" s="18" t="s">
        <v>329</v>
      </c>
      <c r="AG118" s="18"/>
      <c r="AH118" s="18"/>
      <c r="AI118" s="18"/>
      <c r="AJ118" s="18"/>
      <c r="AK118" s="18"/>
      <c r="AL118" s="18"/>
      <c r="AM118" s="19" t="str">
        <f t="shared" si="5"/>
        <v/>
      </c>
      <c r="AN118" s="14"/>
      <c r="AO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",W118,CHAR(10),Parts!AR118,CHAR(10),"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Tank",IF(Z118="NA/Balloon","    KiwiFuelSwitchIgnore = true",IF(Z118="standardLiquidFuel",_xlfn.CONCAT("    fuelTankUpgradeType = ",Z118,CHAR(10),"    fuelTankSizeUpgrade = ",AA118),_xlfn.CONCAT("    fuelTankUpgradeType = ",Z118))),IF(P118="RCS","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8" s="16" t="str">
        <f>IF(P118="Engine",VLOOKUP(W118,EngineUpgrades!$A$2:$C$19,2,FALSE),"")</f>
        <v/>
      </c>
      <c r="AQ118" s="16" t="str">
        <f>IF(P118="Engine",VLOOKUP(W118,EngineUpgrades!$A$2:$C$19,3,FALSE),"")</f>
        <v/>
      </c>
      <c r="AR118" s="15" t="str">
        <f>_xlfn.XLOOKUP(AP118,EngineUpgrades!$D$1:$J$1,EngineUpgrades!$D$17:$J$17,"",0,1)</f>
        <v/>
      </c>
      <c r="AS118" s="17">
        <v>2</v>
      </c>
      <c r="AT118" s="16" t="str">
        <f>IF(P118="Engine",_xlfn.XLOOKUP(_xlfn.CONCAT(N118,O118+AS118),TechTree!$C$2:$C$501,TechTree!$D$2:$D$501,"Not Valid Combination",0,1),"")</f>
        <v/>
      </c>
    </row>
    <row r="119" spans="1:46" ht="348.5" x14ac:dyDescent="0.35">
      <c r="A119" t="s">
        <v>594</v>
      </c>
      <c r="B119" t="s">
        <v>1293</v>
      </c>
      <c r="C119" t="s">
        <v>833</v>
      </c>
      <c r="D119" t="s">
        <v>834</v>
      </c>
      <c r="E119" t="s">
        <v>597</v>
      </c>
      <c r="F119" t="s">
        <v>6</v>
      </c>
      <c r="G119">
        <v>450</v>
      </c>
      <c r="H119">
        <v>450</v>
      </c>
      <c r="I119">
        <v>0.625</v>
      </c>
      <c r="J119" t="s">
        <v>87</v>
      </c>
      <c r="L119" s="12" t="str">
        <f>_xlfn.CONCAT(IF($Q119&lt;&gt;"",_xlfn.CONCAT(" #LOC_KTT_",A119,"_",C119,"_Title = ",$Q119,CHAR(10),"@PART[",C119,"]:NEEDS[!002_CommunityPartsTitles]:AFTER[",A119,"] // ",IF(Q119="",D119,_xlfn.CONCAT(Q119," (",D119,")")),CHAR(10),"{",CHAR(10),"    @",$Q$1," = #LOC_KTT_",A119,"_",C119,"_Title // ",$Q119,CHAR(10),"}",CHAR(10)),""),"@PART[",C119,"]:AFTER[",A119,"] // ",IF(Q119="",D119,_xlfn.CONCAT(Q119," (",D119,")")),CHAR(10),"{",CHAR(10),"    techBranch = ",VLOOKUP(N119,TechTree!$G$2:$H$43,2,FALSE),CHAR(10),"    techTier = ",O119,CHAR(10),"    @TechRequired = ",M119,IF($R119&lt;&gt;"",_xlfn.CONCAT(CHAR(10),"    @",$R$1," = ",$R119),""),IF($S119&lt;&gt;"",_xlfn.CONCAT(CHAR(10),"    @",$S$1," = ",$S119),""),IF($T119&lt;&gt;"",_xlfn.CONCAT(CHAR(10),"    @",$T$1," = ",$T119),""),IF(AND(Z119="NA/Balloon",P119&lt;&gt;"Fuel Tank")=TRUE,_xlfn.CONCAT(CHAR(10),"    KiwiFuelSwitchIgnore = true"),""),IF($U119&lt;&gt;"",_xlfn.CONCAT(CHAR(10),U119),""),IF($AO119&lt;&gt;"",IF(P119="RTG","",_xlfn.CONCAT(CHAR(10),$AO119)),""),IF(AM119&lt;&gt;"",_xlfn.CONCAT(CHAR(10),AM119),""),CHAR(10),"}",IF(AB119="Yes",_xlfn.CONCAT(CHAR(10),"@PART[",C119,"]:NEEDS[KiwiDeprecate]:AFTER[",A119,"]",CHAR(10),"{",CHAR(10),"    kiwiDeprecate = true",CHAR(10),"}"),""),IF(P119="RTG",AO119,""))</f>
        <v>@PART[aquila_node_s0p5_1]:AFTER[Tantares] // Aquila 93-A Node
{
    techBranch = stationParts
    techTier = 6
    @TechRequired = composites
    spacePlaneSystemUpgradeType = aquila
}</v>
      </c>
      <c r="M119" s="9" t="str">
        <f>_xlfn.XLOOKUP(_xlfn.CONCAT(N119,O119),TechTree!$C$2:$C$501,TechTree!$D$2:$D$501,"Not Valid Combination",0,1)</f>
        <v>composites</v>
      </c>
      <c r="N119" s="8" t="s">
        <v>208</v>
      </c>
      <c r="O119" s="8">
        <v>6</v>
      </c>
      <c r="P119" s="8" t="s">
        <v>289</v>
      </c>
      <c r="V119" s="10" t="s">
        <v>243</v>
      </c>
      <c r="W119" s="10" t="s">
        <v>259</v>
      </c>
      <c r="X119" s="10" t="s">
        <v>1483</v>
      </c>
      <c r="Y119" s="10" t="s">
        <v>1484</v>
      </c>
      <c r="Z119" s="10" t="s">
        <v>294</v>
      </c>
      <c r="AA119" s="10" t="s">
        <v>303</v>
      </c>
      <c r="AB119" s="10" t="s">
        <v>329</v>
      </c>
      <c r="AD11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9" s="14"/>
      <c r="AF119" s="18" t="s">
        <v>329</v>
      </c>
      <c r="AG119" s="18"/>
      <c r="AH119" s="18"/>
      <c r="AI119" s="18"/>
      <c r="AJ119" s="18"/>
      <c r="AK119" s="18"/>
      <c r="AL119" s="18"/>
      <c r="AM119" s="19" t="str">
        <f t="shared" si="5"/>
        <v/>
      </c>
      <c r="AN119" s="14"/>
      <c r="AO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",W119,CHAR(10),Parts!AR119,CHAR(10),"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Tank",IF(Z119="NA/Balloon","    KiwiFuelSwitchIgnore = true",IF(Z119="standardLiquidFuel",_xlfn.CONCAT("    fuelTankUpgradeType = ",Z119,CHAR(10),"    fuelTankSizeUpgrade = ",AA119),_xlfn.CONCAT("    fuelTankUpgradeType = ",Z119))),IF(P119="RCS","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9" s="16" t="str">
        <f>IF(P119="Engine",VLOOKUP(W119,EngineUpgrades!$A$2:$C$19,2,FALSE),"")</f>
        <v/>
      </c>
      <c r="AQ119" s="16" t="str">
        <f>IF(P119="Engine",VLOOKUP(W119,EngineUpgrades!$A$2:$C$19,3,FALSE),"")</f>
        <v/>
      </c>
      <c r="AR119" s="15" t="str">
        <f>_xlfn.XLOOKUP(AP119,EngineUpgrades!$D$1:$J$1,EngineUpgrades!$D$17:$J$17,"",0,1)</f>
        <v/>
      </c>
      <c r="AS119" s="17">
        <v>2</v>
      </c>
      <c r="AT119" s="16" t="str">
        <f>IF(P119="Engine",_xlfn.XLOOKUP(_xlfn.CONCAT(N119,O119+AS119),TechTree!$C$2:$C$501,TechTree!$D$2:$D$501,"Not Valid Combination",0,1),"")</f>
        <v/>
      </c>
    </row>
    <row r="120" spans="1:46" ht="348.5" x14ac:dyDescent="0.35">
      <c r="A120" t="s">
        <v>594</v>
      </c>
      <c r="B120" t="s">
        <v>1294</v>
      </c>
      <c r="C120" t="s">
        <v>835</v>
      </c>
      <c r="D120" t="s">
        <v>836</v>
      </c>
      <c r="E120" t="s">
        <v>597</v>
      </c>
      <c r="F120" t="s">
        <v>371</v>
      </c>
      <c r="G120">
        <v>750</v>
      </c>
      <c r="H120">
        <v>150</v>
      </c>
      <c r="I120">
        <v>0.1</v>
      </c>
      <c r="J120" t="s">
        <v>67</v>
      </c>
      <c r="L120" s="12" t="str">
        <f>_xlfn.CONCAT(IF($Q120&lt;&gt;"",_xlfn.CONCAT(" #LOC_KTT_",A120,"_",C120,"_Title = ",$Q120,CHAR(10),"@PART[",C120,"]:NEEDS[!002_CommunityPartsTitles]:AFTER[",A120,"] // ",IF(Q120="",D120,_xlfn.CONCAT(Q120," (",D120,")")),CHAR(10),"{",CHAR(10),"    @",$Q$1," = #LOC_KTT_",A120,"_",C120,"_Title // ",$Q120,CHAR(10),"}",CHAR(10)),""),"@PART[",C120,"]:AFTER[",A120,"] // ",IF(Q120="",D120,_xlfn.CONCAT(Q120," (",D120,")")),CHAR(10),"{",CHAR(10),"    techBranch = ",VLOOKUP(N120,TechTree!$G$2:$H$43,2,FALSE),CHAR(10),"    techTier = ",O120,CHAR(10),"    @TechRequired = ",M120,IF($R120&lt;&gt;"",_xlfn.CONCAT(CHAR(10),"    @",$R$1," = ",$R120),""),IF($S120&lt;&gt;"",_xlfn.CONCAT(CHAR(10),"    @",$S$1," = ",$S120),""),IF($T120&lt;&gt;"",_xlfn.CONCAT(CHAR(10),"    @",$T$1," = ",$T120),""),IF(AND(Z120="NA/Balloon",P120&lt;&gt;"Fuel Tank")=TRUE,_xlfn.CONCAT(CHAR(10),"    KiwiFuelSwitchIgnore = true"),""),IF($U120&lt;&gt;"",_xlfn.CONCAT(CHAR(10),U120),""),IF($AO120&lt;&gt;"",IF(P120="RTG","",_xlfn.CONCAT(CHAR(10),$AO120)),""),IF(AM120&lt;&gt;"",_xlfn.CONCAT(CHAR(10),AM120),""),CHAR(10),"}",IF(AB120="Yes",_xlfn.CONCAT(CHAR(10),"@PART[",C120,"]:NEEDS[KiwiDeprecate]:AFTER[",A120,"]",CHAR(10),"{",CHAR(10),"    kiwiDeprecate = true",CHAR(10),"}"),""),IF(P120="RTG",AO120,""))</f>
        <v>@PART[aquila_radiator_fuel_tank_double_srf_2]:AFTER[Tantares] // Aquila RFT-D2 Fuel Tank
{
    techBranch = specialtyFuel
    techTier = 4
    @TechRequired = flexibleFuelSolutions
    spacePlaneSystemUpgradeType = aquila
}</v>
      </c>
      <c r="M120" s="9" t="str">
        <f>_xlfn.XLOOKUP(_xlfn.CONCAT(N120,O120),TechTree!$C$2:$C$501,TechTree!$D$2:$D$501,"Not Valid Combination",0,1)</f>
        <v>flexibleFuelSolutions</v>
      </c>
      <c r="N120" s="8" t="s">
        <v>350</v>
      </c>
      <c r="O120" s="8">
        <v>4</v>
      </c>
      <c r="P120" s="8" t="s">
        <v>289</v>
      </c>
      <c r="V120" s="10" t="s">
        <v>243</v>
      </c>
      <c r="W120" s="10" t="s">
        <v>254</v>
      </c>
      <c r="X120" s="10" t="s">
        <v>1483</v>
      </c>
      <c r="Y120" s="10" t="s">
        <v>1484</v>
      </c>
      <c r="Z120" s="10" t="s">
        <v>294</v>
      </c>
      <c r="AA120" s="10" t="s">
        <v>303</v>
      </c>
      <c r="AB120" s="10" t="s">
        <v>329</v>
      </c>
      <c r="AD12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0" s="14"/>
      <c r="AF120" s="18" t="s">
        <v>329</v>
      </c>
      <c r="AG120" s="18"/>
      <c r="AH120" s="18"/>
      <c r="AI120" s="18"/>
      <c r="AJ120" s="18"/>
      <c r="AK120" s="18"/>
      <c r="AL120" s="18"/>
      <c r="AM120" s="19" t="str">
        <f t="shared" si="5"/>
        <v/>
      </c>
      <c r="AN120" s="14"/>
      <c r="AO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",W120,CHAR(10),Parts!AR120,CHAR(10),"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Tank",IF(Z120="NA/Balloon","    KiwiFuelSwitchIgnore = true",IF(Z120="standardLiquidFuel",_xlfn.CONCAT("    fuelTankUpgradeType = ",Z120,CHAR(10),"    fuelTankSizeUpgrade = ",AA120),_xlfn.CONCAT("    fuelTankUpgradeType = ",Z120))),IF(P120="RCS","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0" s="16" t="str">
        <f>IF(P120="Engine",VLOOKUP(W120,EngineUpgrades!$A$2:$C$19,2,FALSE),"")</f>
        <v/>
      </c>
      <c r="AQ120" s="16" t="str">
        <f>IF(P120="Engine",VLOOKUP(W120,EngineUpgrades!$A$2:$C$19,3,FALSE),"")</f>
        <v/>
      </c>
      <c r="AR120" s="15" t="str">
        <f>_xlfn.XLOOKUP(AP120,EngineUpgrades!$D$1:$J$1,EngineUpgrades!$D$17:$J$17,"",0,1)</f>
        <v/>
      </c>
      <c r="AS120" s="17">
        <v>2</v>
      </c>
      <c r="AT120" s="16" t="str">
        <f>IF(P120="Engine",_xlfn.XLOOKUP(_xlfn.CONCAT(N120,O120+AS120),TechTree!$C$2:$C$501,TechTree!$D$2:$D$501,"Not Valid Combination",0,1),"")</f>
        <v/>
      </c>
    </row>
    <row r="121" spans="1:46" ht="348.5" x14ac:dyDescent="0.35">
      <c r="A121" t="s">
        <v>594</v>
      </c>
      <c r="B121" t="s">
        <v>1295</v>
      </c>
      <c r="C121" t="s">
        <v>837</v>
      </c>
      <c r="D121" t="s">
        <v>838</v>
      </c>
      <c r="E121" t="s">
        <v>597</v>
      </c>
      <c r="F121" t="s">
        <v>371</v>
      </c>
      <c r="G121">
        <v>750</v>
      </c>
      <c r="H121">
        <v>150</v>
      </c>
      <c r="I121">
        <v>0.05</v>
      </c>
      <c r="J121" t="s">
        <v>67</v>
      </c>
      <c r="L121" s="12" t="str">
        <f>_xlfn.CONCAT(IF($Q121&lt;&gt;"",_xlfn.CONCAT(" #LOC_KTT_",A121,"_",C121,"_Title = ",$Q121,CHAR(10),"@PART[",C121,"]:NEEDS[!002_CommunityPartsTitles]:AFTER[",A121,"] // ",IF(Q121="",D121,_xlfn.CONCAT(Q121," (",D121,")")),CHAR(10),"{",CHAR(10),"    @",$Q$1," = #LOC_KTT_",A121,"_",C121,"_Title // ",$Q121,CHAR(10),"}",CHAR(10)),""),"@PART[",C121,"]:AFTER[",A121,"] // ",IF(Q121="",D121,_xlfn.CONCAT(Q121," (",D121,")")),CHAR(10),"{",CHAR(10),"    techBranch = ",VLOOKUP(N121,TechTree!$G$2:$H$43,2,FALSE),CHAR(10),"    techTier = ",O121,CHAR(10),"    @TechRequired = ",M121,IF($R121&lt;&gt;"",_xlfn.CONCAT(CHAR(10),"    @",$R$1," = ",$R121),""),IF($S121&lt;&gt;"",_xlfn.CONCAT(CHAR(10),"    @",$S$1," = ",$S121),""),IF($T121&lt;&gt;"",_xlfn.CONCAT(CHAR(10),"    @",$T$1," = ",$T121),""),IF(AND(Z121="NA/Balloon",P121&lt;&gt;"Fuel Tank")=TRUE,_xlfn.CONCAT(CHAR(10),"    KiwiFuelSwitchIgnore = true"),""),IF($U121&lt;&gt;"",_xlfn.CONCAT(CHAR(10),U121),""),IF($AO121&lt;&gt;"",IF(P121="RTG","",_xlfn.CONCAT(CHAR(10),$AO121)),""),IF(AM121&lt;&gt;"",_xlfn.CONCAT(CHAR(10),AM121),""),CHAR(10),"}",IF(AB121="Yes",_xlfn.CONCAT(CHAR(10),"@PART[",C121,"]:NEEDS[KiwiDeprecate]:AFTER[",A121,"]",CHAR(10),"{",CHAR(10),"    kiwiDeprecate = true",CHAR(10),"}"),""),IF(P121="RTG",AO121,""))</f>
        <v>@PART[aquila_radiator_fuel_tank_single_srf_2]:AFTER[Tantares] // Aquila RFT-S2 Fuel Tank
{
    techBranch = specialtyFuel
    techTier = 4
    @TechRequired = flexibleFuelSolutions
    spacePlaneSystemUpgradeType = aquila
}</v>
      </c>
      <c r="M121" s="9" t="str">
        <f>_xlfn.XLOOKUP(_xlfn.CONCAT(N121,O121),TechTree!$C$2:$C$501,TechTree!$D$2:$D$501,"Not Valid Combination",0,1)</f>
        <v>flexibleFuelSolutions</v>
      </c>
      <c r="N121" s="8" t="s">
        <v>350</v>
      </c>
      <c r="O121" s="8">
        <v>4</v>
      </c>
      <c r="P121" s="8" t="s">
        <v>289</v>
      </c>
      <c r="V121" s="10" t="s">
        <v>243</v>
      </c>
      <c r="W121" s="10" t="s">
        <v>259</v>
      </c>
      <c r="X121" s="10" t="s">
        <v>1483</v>
      </c>
      <c r="Y121" s="10" t="s">
        <v>1484</v>
      </c>
      <c r="Z121" s="10" t="s">
        <v>294</v>
      </c>
      <c r="AA121" s="10" t="s">
        <v>303</v>
      </c>
      <c r="AB121" s="10" t="s">
        <v>329</v>
      </c>
      <c r="AD12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1" s="14"/>
      <c r="AF121" s="18" t="s">
        <v>329</v>
      </c>
      <c r="AG121" s="18"/>
      <c r="AH121" s="18"/>
      <c r="AI121" s="18"/>
      <c r="AJ121" s="18"/>
      <c r="AK121" s="18"/>
      <c r="AL121" s="18"/>
      <c r="AM121" s="19" t="str">
        <f t="shared" si="5"/>
        <v/>
      </c>
      <c r="AN121" s="14"/>
      <c r="AO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",W121,CHAR(10),Parts!AR121,CHAR(10),"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Tank",IF(Z121="NA/Balloon","    KiwiFuelSwitchIgnore = true",IF(Z121="standardLiquidFuel",_xlfn.CONCAT("    fuelTankUpgradeType = ",Z121,CHAR(10),"    fuelTankSizeUpgrade = ",AA121),_xlfn.CONCAT("    fuelTankUpgradeType = ",Z121))),IF(P121="RCS","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1" s="16" t="str">
        <f>IF(P121="Engine",VLOOKUP(W121,EngineUpgrades!$A$2:$C$19,2,FALSE),"")</f>
        <v/>
      </c>
      <c r="AQ121" s="16" t="str">
        <f>IF(P121="Engine",VLOOKUP(W121,EngineUpgrades!$A$2:$C$19,3,FALSE),"")</f>
        <v/>
      </c>
      <c r="AR121" s="15" t="str">
        <f>_xlfn.XLOOKUP(AP121,EngineUpgrades!$D$1:$J$1,EngineUpgrades!$D$17:$J$17,"",0,1)</f>
        <v/>
      </c>
      <c r="AS121" s="17">
        <v>2</v>
      </c>
      <c r="AT121" s="16" t="str">
        <f>IF(P121="Engine",_xlfn.XLOOKUP(_xlfn.CONCAT(N121,O121+AS121),TechTree!$C$2:$C$501,TechTree!$D$2:$D$501,"Not Valid Combination",0,1),"")</f>
        <v/>
      </c>
    </row>
    <row r="122" spans="1:46" ht="84.5" x14ac:dyDescent="0.35">
      <c r="A122" t="s">
        <v>594</v>
      </c>
      <c r="B122" t="s">
        <v>1296</v>
      </c>
      <c r="C122" t="s">
        <v>839</v>
      </c>
      <c r="D122" t="s">
        <v>840</v>
      </c>
      <c r="E122" t="s">
        <v>597</v>
      </c>
      <c r="F122" t="s">
        <v>5</v>
      </c>
      <c r="G122">
        <v>13750</v>
      </c>
      <c r="H122">
        <v>2750</v>
      </c>
      <c r="I122">
        <v>0.25</v>
      </c>
      <c r="J122" t="s">
        <v>67</v>
      </c>
      <c r="L122" s="12" t="str">
        <f>_xlfn.CONCAT(IF($Q122&lt;&gt;"",_xlfn.CONCAT(" #LOC_KTT_",A122,"_",C122,"_Title = ",$Q122,CHAR(10),"@PART[",C122,"]:NEEDS[!002_CommunityPartsTitles]:AFTER[",A122,"] // ",IF(Q122="",D122,_xlfn.CONCAT(Q122," (",D122,")")),CHAR(10),"{",CHAR(10),"    @",$Q$1," = #LOC_KTT_",A122,"_",C122,"_Title // ",$Q122,CHAR(10),"}",CHAR(10)),""),"@PART[",C122,"]:AFTER[",A122,"] // ",IF(Q122="",D122,_xlfn.CONCAT(Q122," (",D122,")")),CHAR(10),"{",CHAR(10),"    techBranch = ",VLOOKUP(N122,TechTree!$G$2:$H$43,2,FALSE),CHAR(10),"    techTier = ",O122,CHAR(10),"    @TechRequired = ",M122,IF($R122&lt;&gt;"",_xlfn.CONCAT(CHAR(10),"    @",$R$1," = ",$R122),""),IF($S122&lt;&gt;"",_xlfn.CONCAT(CHAR(10),"    @",$S$1," = ",$S122),""),IF($T122&lt;&gt;"",_xlfn.CONCAT(CHAR(10),"    @",$T$1," = ",$T122),""),IF(AND(Z122="NA/Balloon",P122&lt;&gt;"Fuel Tank")=TRUE,_xlfn.CONCAT(CHAR(10),"    KiwiFuelSwitchIgnore = true"),""),IF($U122&lt;&gt;"",_xlfn.CONCAT(CHAR(10),U122),""),IF($AO122&lt;&gt;"",IF(P122="RTG","",_xlfn.CONCAT(CHAR(10),$AO122)),""),IF(AM122&lt;&gt;"",_xlfn.CONCAT(CHAR(10),AM122),""),CHAR(10),"}",IF(AB122="Yes",_xlfn.CONCAT(CHAR(10),"@PART[",C122,"]:NEEDS[KiwiDeprecate]:AFTER[",A122,"]",CHAR(10),"{",CHAR(10),"    kiwiDeprecate = true",CHAR(10),"}"),""),IF(P122="RTG",AO122,""))</f>
        <v>@PART[sargas_control_s1p5_1]:AFTER[Tantares] // Sargas 18-A "Snutekalkulator" Control Block A
{
    techBranch = probes
    techTier = 6
    @TechRequired = unmannedTech
    structuralUpgradeType = 5_6
}</v>
      </c>
      <c r="M122" s="9" t="str">
        <f>_xlfn.XLOOKUP(_xlfn.CONCAT(N122,O122),TechTree!$C$2:$C$501,TechTree!$D$2:$D$501,"Not Valid Combination",0,1)</f>
        <v>unmannedTech</v>
      </c>
      <c r="N122" s="8" t="s">
        <v>217</v>
      </c>
      <c r="O122" s="8">
        <v>6</v>
      </c>
      <c r="P122" s="8" t="s">
        <v>6</v>
      </c>
      <c r="V122" s="10" t="s">
        <v>243</v>
      </c>
      <c r="W122" s="10" t="s">
        <v>254</v>
      </c>
      <c r="X122" s="10" t="s">
        <v>1485</v>
      </c>
      <c r="Y122" s="10" t="s">
        <v>1486</v>
      </c>
      <c r="Z122" s="10" t="s">
        <v>294</v>
      </c>
      <c r="AA122" s="10" t="s">
        <v>303</v>
      </c>
      <c r="AB122" s="10" t="s">
        <v>329</v>
      </c>
      <c r="AD122" s="12" t="str">
        <f t="shared" si="4"/>
        <v/>
      </c>
      <c r="AE122" s="14"/>
      <c r="AF122" s="18" t="s">
        <v>329</v>
      </c>
      <c r="AG122" s="18"/>
      <c r="AH122" s="18"/>
      <c r="AI122" s="18"/>
      <c r="AJ122" s="18"/>
      <c r="AK122" s="18"/>
      <c r="AL122" s="18"/>
      <c r="AM122" s="19" t="str">
        <f t="shared" si="5"/>
        <v/>
      </c>
      <c r="AN122" s="14"/>
      <c r="AO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",W122,CHAR(10),Parts!AR122,CHAR(10),"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Tank",IF(Z122="NA/Balloon","    KiwiFuelSwitchIgnore = true",IF(Z122="standardLiquidFuel",_xlfn.CONCAT("    fuelTankUpgradeType = ",Z122,CHAR(10),"    fuelTankSizeUpgrade = ",AA122),_xlfn.CONCAT("    fuelTankUpgradeType = ",Z122))),IF(P122="RCS","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2" s="16" t="str">
        <f>IF(P122="Engine",VLOOKUP(W122,EngineUpgrades!$A$2:$C$19,2,FALSE),"")</f>
        <v/>
      </c>
      <c r="AQ122" s="16" t="str">
        <f>IF(P122="Engine",VLOOKUP(W122,EngineUpgrades!$A$2:$C$19,3,FALSE),"")</f>
        <v/>
      </c>
      <c r="AR122" s="15" t="str">
        <f>_xlfn.XLOOKUP(AP122,EngineUpgrades!$D$1:$J$1,EngineUpgrades!$D$17:$J$17,"",0,1)</f>
        <v/>
      </c>
      <c r="AS122" s="17">
        <v>2</v>
      </c>
      <c r="AT122" s="16" t="str">
        <f>IF(P122="Engine",_xlfn.XLOOKUP(_xlfn.CONCAT(N122,O122+AS122),TechTree!$C$2:$C$501,TechTree!$D$2:$D$501,"Not Valid Combination",0,1),"")</f>
        <v/>
      </c>
    </row>
    <row r="123" spans="1:46" ht="84.5" x14ac:dyDescent="0.35">
      <c r="A123" t="s">
        <v>594</v>
      </c>
      <c r="B123" t="s">
        <v>1297</v>
      </c>
      <c r="C123" t="s">
        <v>841</v>
      </c>
      <c r="D123" t="s">
        <v>842</v>
      </c>
      <c r="E123" t="s">
        <v>597</v>
      </c>
      <c r="F123" t="s">
        <v>5</v>
      </c>
      <c r="G123">
        <v>17500</v>
      </c>
      <c r="H123">
        <v>3500</v>
      </c>
      <c r="I123">
        <v>0.5</v>
      </c>
      <c r="J123" t="s">
        <v>67</v>
      </c>
      <c r="L123" s="12" t="str">
        <f>_xlfn.CONCAT(IF($Q123&lt;&gt;"",_xlfn.CONCAT(" #LOC_KTT_",A123,"_",C123,"_Title = ",$Q123,CHAR(10),"@PART[",C123,"]:NEEDS[!002_CommunityPartsTitles]:AFTER[",A123,"] // ",IF(Q123="",D123,_xlfn.CONCAT(Q123," (",D123,")")),CHAR(10),"{",CHAR(10),"    @",$Q$1," = #LOC_KTT_",A123,"_",C123,"_Title // ",$Q123,CHAR(10),"}",CHAR(10)),""),"@PART[",C123,"]:AFTER[",A123,"] // ",IF(Q123="",D123,_xlfn.CONCAT(Q123," (",D123,")")),CHAR(10),"{",CHAR(10),"    techBranch = ",VLOOKUP(N123,TechTree!$G$2:$H$43,2,FALSE),CHAR(10),"    techTier = ",O123,CHAR(10),"    @TechRequired = ",M123,IF($R123&lt;&gt;"",_xlfn.CONCAT(CHAR(10),"    @",$R$1," = ",$R123),""),IF($S123&lt;&gt;"",_xlfn.CONCAT(CHAR(10),"    @",$S$1," = ",$S123),""),IF($T123&lt;&gt;"",_xlfn.CONCAT(CHAR(10),"    @",$T$1," = ",$T123),""),IF(AND(Z123="NA/Balloon",P123&lt;&gt;"Fuel Tank")=TRUE,_xlfn.CONCAT(CHAR(10),"    KiwiFuelSwitchIgnore = true"),""),IF($U123&lt;&gt;"",_xlfn.CONCAT(CHAR(10),U123),""),IF($AO123&lt;&gt;"",IF(P123="RTG","",_xlfn.CONCAT(CHAR(10),$AO123)),""),IF(AM123&lt;&gt;"",_xlfn.CONCAT(CHAR(10),AM123),""),CHAR(10),"}",IF(AB123="Yes",_xlfn.CONCAT(CHAR(10),"@PART[",C123,"]:NEEDS[KiwiDeprecate]:AFTER[",A123,"]",CHAR(10),"{",CHAR(10),"    kiwiDeprecate = true",CHAR(10),"}"),""),IF(P123="RTG",AO123,""))</f>
        <v>@PART[sargas_control_s1p5_2]:AFTER[Tantares] // Sargas 18-B "Nesekalkulator" Control Block B
{
    techBranch = probes
    techTier = 6
    @TechRequired = unmannedTech
    structuralUpgradeType = 5_6
}</v>
      </c>
      <c r="M123" s="9" t="str">
        <f>_xlfn.XLOOKUP(_xlfn.CONCAT(N123,O123),TechTree!$C$2:$C$501,TechTree!$D$2:$D$501,"Not Valid Combination",0,1)</f>
        <v>unmannedTech</v>
      </c>
      <c r="N123" s="8" t="s">
        <v>217</v>
      </c>
      <c r="O123" s="8">
        <v>6</v>
      </c>
      <c r="P123" s="8" t="s">
        <v>6</v>
      </c>
      <c r="V123" s="10" t="s">
        <v>243</v>
      </c>
      <c r="W123" s="10" t="s">
        <v>259</v>
      </c>
      <c r="Z123" s="10" t="s">
        <v>294</v>
      </c>
      <c r="AA123" s="10" t="s">
        <v>303</v>
      </c>
      <c r="AB123" s="10" t="s">
        <v>329</v>
      </c>
      <c r="AD123" s="12" t="str">
        <f t="shared" si="4"/>
        <v/>
      </c>
      <c r="AE123" s="14"/>
      <c r="AF123" s="18" t="s">
        <v>329</v>
      </c>
      <c r="AG123" s="18"/>
      <c r="AH123" s="18"/>
      <c r="AI123" s="18"/>
      <c r="AJ123" s="18"/>
      <c r="AK123" s="18"/>
      <c r="AL123" s="18"/>
      <c r="AM123" s="19" t="str">
        <f t="shared" si="5"/>
        <v/>
      </c>
      <c r="AN123" s="14"/>
      <c r="AO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",W123,CHAR(10),Parts!AR123,CHAR(10),"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Tank",IF(Z123="NA/Balloon","    KiwiFuelSwitchIgnore = true",IF(Z123="standardLiquidFuel",_xlfn.CONCAT("    fuelTankUpgradeType = ",Z123,CHAR(10),"    fuelTankSizeUpgrade = ",AA123),_xlfn.CONCAT("    fuelTankUpgradeType = ",Z123))),IF(P123="RCS","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3" s="16" t="str">
        <f>IF(P123="Engine",VLOOKUP(W123,EngineUpgrades!$A$2:$C$19,2,FALSE),"")</f>
        <v/>
      </c>
      <c r="AQ123" s="16" t="str">
        <f>IF(P123="Engine",VLOOKUP(W123,EngineUpgrades!$A$2:$C$19,3,FALSE),"")</f>
        <v/>
      </c>
      <c r="AR123" s="15" t="str">
        <f>_xlfn.XLOOKUP(AP123,EngineUpgrades!$D$1:$J$1,EngineUpgrades!$D$17:$J$17,"",0,1)</f>
        <v/>
      </c>
      <c r="AS123" s="17">
        <v>2</v>
      </c>
      <c r="AT123" s="16" t="str">
        <f>IF(P123="Engine",_xlfn.XLOOKUP(_xlfn.CONCAT(N123,O123+AS123),TechTree!$C$2:$C$501,TechTree!$D$2:$D$501,"Not Valid Combination",0,1),"")</f>
        <v/>
      </c>
    </row>
    <row r="124" spans="1:46" ht="84.5" x14ac:dyDescent="0.35">
      <c r="A124" t="s">
        <v>594</v>
      </c>
      <c r="B124" t="s">
        <v>1298</v>
      </c>
      <c r="C124" t="s">
        <v>843</v>
      </c>
      <c r="D124" t="s">
        <v>844</v>
      </c>
      <c r="E124" t="s">
        <v>597</v>
      </c>
      <c r="F124" t="s">
        <v>373</v>
      </c>
      <c r="G124">
        <v>3150</v>
      </c>
      <c r="H124">
        <v>630</v>
      </c>
      <c r="I124">
        <v>0.125</v>
      </c>
      <c r="J124" t="s">
        <v>87</v>
      </c>
      <c r="L124" s="12" t="str">
        <f>_xlfn.CONCAT(IF($Q124&lt;&gt;"",_xlfn.CONCAT(" #LOC_KTT_",A124,"_",C124,"_Title = ",$Q124,CHAR(10),"@PART[",C124,"]:NEEDS[!002_CommunityPartsTitles]:AFTER[",A124,"] // ",IF(Q124="",D124,_xlfn.CONCAT(Q124," (",D124,")")),CHAR(10),"{",CHAR(10),"    @",$Q$1," = #LOC_KTT_",A124,"_",C124,"_Title // ",$Q124,CHAR(10),"}",CHAR(10)),""),"@PART[",C124,"]:AFTER[",A124,"] // ",IF(Q124="",D124,_xlfn.CONCAT(Q124," (",D124,")")),CHAR(10),"{",CHAR(10),"    techBranch = ",VLOOKUP(N124,TechTree!$G$2:$H$43,2,FALSE),CHAR(10),"    techTier = ",O124,CHAR(10),"    @TechRequired = ",M124,IF($R124&lt;&gt;"",_xlfn.CONCAT(CHAR(10),"    @",$R$1," = ",$R124),""),IF($S124&lt;&gt;"",_xlfn.CONCAT(CHAR(10),"    @",$S$1," = ",$S124),""),IF($T124&lt;&gt;"",_xlfn.CONCAT(CHAR(10),"    @",$T$1," = ",$T124),""),IF(AND(Z124="NA/Balloon",P124&lt;&gt;"Fuel Tank")=TRUE,_xlfn.CONCAT(CHAR(10),"    KiwiFuelSwitchIgnore = true"),""),IF($U124&lt;&gt;"",_xlfn.CONCAT(CHAR(10),U124),""),IF($AO124&lt;&gt;"",IF(P124="RTG","",_xlfn.CONCAT(CHAR(10),$AO124)),""),IF(AM124&lt;&gt;"",_xlfn.CONCAT(CHAR(10),AM124),""),CHAR(10),"}",IF(AB124="Yes",_xlfn.CONCAT(CHAR(10),"@PART[",C124,"]:NEEDS[KiwiDeprecate]:AFTER[",A124,"]",CHAR(10),"{",CHAR(10),"    kiwiDeprecate = true",CHAR(10),"}"),""),IF(P124="RTG",AO124,""))</f>
        <v>@PART[sargas_docking_mechanism_s1p5_1]:AFTER[Tantares] // Sargas Size 1.5 Docking Ring A
{
    techBranch = decouplers
    techTier = 5
    @TechRequired = advancedDecoupling
    structuralUpgradeType = 5_6
}</v>
      </c>
      <c r="M124" s="9" t="str">
        <f>_xlfn.XLOOKUP(_xlfn.CONCAT(N124,O124),TechTree!$C$2:$C$501,TechTree!$D$2:$D$501,"Not Valid Combination",0,1)</f>
        <v>advancedDecoupling</v>
      </c>
      <c r="N124" s="8" t="s">
        <v>212</v>
      </c>
      <c r="O124" s="8">
        <v>5</v>
      </c>
      <c r="P124" s="8" t="s">
        <v>6</v>
      </c>
      <c r="V124" s="10" t="s">
        <v>243</v>
      </c>
      <c r="W124" s="10" t="s">
        <v>254</v>
      </c>
      <c r="Z124" s="10" t="s">
        <v>294</v>
      </c>
      <c r="AA124" s="10" t="s">
        <v>303</v>
      </c>
      <c r="AB124" s="10" t="s">
        <v>329</v>
      </c>
      <c r="AD124" s="12" t="str">
        <f t="shared" si="4"/>
        <v/>
      </c>
      <c r="AE124" s="14"/>
      <c r="AF124" s="18" t="s">
        <v>329</v>
      </c>
      <c r="AG124" s="18"/>
      <c r="AH124" s="18"/>
      <c r="AI124" s="18"/>
      <c r="AJ124" s="18"/>
      <c r="AK124" s="18"/>
      <c r="AL124" s="18"/>
      <c r="AM124" s="19" t="str">
        <f t="shared" si="5"/>
        <v/>
      </c>
      <c r="AN124" s="14"/>
      <c r="AO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",W124,CHAR(10),Parts!AR124,CHAR(10),"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Tank",IF(Z124="NA/Balloon","    KiwiFuelSwitchIgnore = true",IF(Z124="standardLiquidFuel",_xlfn.CONCAT("    fuelTankUpgradeType = ",Z124,CHAR(10),"    fuelTankSizeUpgrade = ",AA124),_xlfn.CONCAT("    fuelTankUpgradeType = ",Z124))),IF(P124="RCS","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4" s="16" t="str">
        <f>IF(P124="Engine",VLOOKUP(W124,EngineUpgrades!$A$2:$C$19,2,FALSE),"")</f>
        <v/>
      </c>
      <c r="AQ124" s="16" t="str">
        <f>IF(P124="Engine",VLOOKUP(W124,EngineUpgrades!$A$2:$C$19,3,FALSE),"")</f>
        <v/>
      </c>
      <c r="AR124" s="15" t="str">
        <f>_xlfn.XLOOKUP(AP124,EngineUpgrades!$D$1:$J$1,EngineUpgrades!$D$17:$J$17,"",0,1)</f>
        <v/>
      </c>
      <c r="AS124" s="17">
        <v>2</v>
      </c>
      <c r="AT124" s="16" t="str">
        <f>IF(P124="Engine",_xlfn.XLOOKUP(_xlfn.CONCAT(N124,O124+AS124),TechTree!$C$2:$C$501,TechTree!$D$2:$D$501,"Not Valid Combination",0,1),"")</f>
        <v/>
      </c>
    </row>
    <row r="125" spans="1:46" ht="84.5" x14ac:dyDescent="0.35">
      <c r="A125" t="s">
        <v>594</v>
      </c>
      <c r="B125" t="s">
        <v>1299</v>
      </c>
      <c r="C125" t="s">
        <v>845</v>
      </c>
      <c r="D125" t="s">
        <v>846</v>
      </c>
      <c r="E125" t="s">
        <v>597</v>
      </c>
      <c r="F125" t="s">
        <v>373</v>
      </c>
      <c r="G125">
        <v>4900</v>
      </c>
      <c r="H125">
        <v>980</v>
      </c>
      <c r="I125">
        <v>0.375</v>
      </c>
      <c r="J125" t="s">
        <v>87</v>
      </c>
      <c r="L125" s="12" t="str">
        <f>_xlfn.CONCAT(IF($Q125&lt;&gt;"",_xlfn.CONCAT(" #LOC_KTT_",A125,"_",C125,"_Title = ",$Q125,CHAR(10),"@PART[",C125,"]:NEEDS[!002_CommunityPartsTitles]:AFTER[",A125,"] // ",IF(Q125="",D125,_xlfn.CONCAT(Q125," (",D125,")")),CHAR(10),"{",CHAR(10),"    @",$Q$1," = #LOC_KTT_",A125,"_",C125,"_Title // ",$Q125,CHAR(10),"}",CHAR(10)),""),"@PART[",C125,"]:AFTER[",A125,"] // ",IF(Q125="",D125,_xlfn.CONCAT(Q125," (",D125,")")),CHAR(10),"{",CHAR(10),"    techBranch = ",VLOOKUP(N125,TechTree!$G$2:$H$43,2,FALSE),CHAR(10),"    techTier = ",O125,CHAR(10),"    @TechRequired = ",M125,IF($R125&lt;&gt;"",_xlfn.CONCAT(CHAR(10),"    @",$R$1," = ",$R125),""),IF($S125&lt;&gt;"",_xlfn.CONCAT(CHAR(10),"    @",$S$1," = ",$S125),""),IF($T125&lt;&gt;"",_xlfn.CONCAT(CHAR(10),"    @",$T$1," = ",$T125),""),IF(AND(Z125="NA/Balloon",P125&lt;&gt;"Fuel Tank")=TRUE,_xlfn.CONCAT(CHAR(10),"    KiwiFuelSwitchIgnore = true"),""),IF($U125&lt;&gt;"",_xlfn.CONCAT(CHAR(10),U125),""),IF($AO125&lt;&gt;"",IF(P125="RTG","",_xlfn.CONCAT(CHAR(10),$AO125)),""),IF(AM125&lt;&gt;"",_xlfn.CONCAT(CHAR(10),AM125),""),CHAR(10),"}",IF(AB125="Yes",_xlfn.CONCAT(CHAR(10),"@PART[",C125,"]:NEEDS[KiwiDeprecate]:AFTER[",A125,"]",CHAR(10),"{",CHAR(10),"    kiwiDeprecate = true",CHAR(10),"}"),""),IF(P125="RTG",AO125,""))</f>
        <v>@PART[sargas_docking_mechanism_s1p5_2]:AFTER[Tantares] // Sargas Size 1.5 Docking Ring B
{
    techBranch = decouplers
    techTier = 5
    @TechRequired = advancedDecoupling
    structuralUpgradeType = 5_6
}</v>
      </c>
      <c r="M125" s="9" t="str">
        <f>_xlfn.XLOOKUP(_xlfn.CONCAT(N125,O125),TechTree!$C$2:$C$501,TechTree!$D$2:$D$501,"Not Valid Combination",0,1)</f>
        <v>advancedDecoupling</v>
      </c>
      <c r="N125" s="8" t="s">
        <v>212</v>
      </c>
      <c r="O125" s="8">
        <v>5</v>
      </c>
      <c r="P125" s="8" t="s">
        <v>6</v>
      </c>
      <c r="V125" s="10" t="s">
        <v>243</v>
      </c>
      <c r="W125" s="10" t="s">
        <v>259</v>
      </c>
      <c r="Z125" s="10" t="s">
        <v>294</v>
      </c>
      <c r="AA125" s="10" t="s">
        <v>303</v>
      </c>
      <c r="AB125" s="10" t="s">
        <v>329</v>
      </c>
      <c r="AD125" s="12" t="str">
        <f t="shared" si="4"/>
        <v/>
      </c>
      <c r="AE125" s="14"/>
      <c r="AF125" s="18" t="s">
        <v>329</v>
      </c>
      <c r="AG125" s="18"/>
      <c r="AH125" s="18"/>
      <c r="AI125" s="18"/>
      <c r="AJ125" s="18"/>
      <c r="AK125" s="18"/>
      <c r="AL125" s="18"/>
      <c r="AM125" s="19" t="str">
        <f t="shared" si="5"/>
        <v/>
      </c>
      <c r="AN125" s="14"/>
      <c r="AO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",W125,CHAR(10),Parts!AR125,CHAR(10),"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Tank",IF(Z125="NA/Balloon","    KiwiFuelSwitchIgnore = true",IF(Z125="standardLiquidFuel",_xlfn.CONCAT("    fuelTankUpgradeType = ",Z125,CHAR(10),"    fuelTankSizeUpgrade = ",AA125),_xlfn.CONCAT("    fuelTankUpgradeType = ",Z125))),IF(P125="RCS","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5" s="16" t="str">
        <f>IF(P125="Engine",VLOOKUP(W125,EngineUpgrades!$A$2:$C$19,2,FALSE),"")</f>
        <v/>
      </c>
      <c r="AQ125" s="16" t="str">
        <f>IF(P125="Engine",VLOOKUP(W125,EngineUpgrades!$A$2:$C$19,3,FALSE),"")</f>
        <v/>
      </c>
      <c r="AR125" s="15" t="str">
        <f>_xlfn.XLOOKUP(AP125,EngineUpgrades!$D$1:$J$1,EngineUpgrades!$D$17:$J$17,"",0,1)</f>
        <v/>
      </c>
      <c r="AS125" s="17">
        <v>2</v>
      </c>
      <c r="AT125" s="16" t="str">
        <f>IF(P125="Engine",_xlfn.XLOOKUP(_xlfn.CONCAT(N125,O125+AS125),TechTree!$C$2:$C$501,TechTree!$D$2:$D$501,"Not Valid Combination",0,1),"")</f>
        <v/>
      </c>
    </row>
    <row r="126" spans="1:46" ht="84.5" x14ac:dyDescent="0.35">
      <c r="A126" t="s">
        <v>594</v>
      </c>
      <c r="B126" t="s">
        <v>1300</v>
      </c>
      <c r="C126" t="s">
        <v>847</v>
      </c>
      <c r="D126" t="s">
        <v>848</v>
      </c>
      <c r="E126" t="s">
        <v>597</v>
      </c>
      <c r="F126" t="s">
        <v>849</v>
      </c>
      <c r="G126">
        <v>0</v>
      </c>
      <c r="H126">
        <v>0</v>
      </c>
      <c r="I126">
        <v>0.125</v>
      </c>
      <c r="J126" t="s">
        <v>77</v>
      </c>
      <c r="L126" s="12" t="str">
        <f>_xlfn.CONCAT(IF($Q126&lt;&gt;"",_xlfn.CONCAT(" #LOC_KTT_",A126,"_",C126,"_Title = ",$Q126,CHAR(10),"@PART[",C126,"]:NEEDS[!002_CommunityPartsTitles]:AFTER[",A126,"] // ",IF(Q126="",D126,_xlfn.CONCAT(Q126," (",D126,")")),CHAR(10),"{",CHAR(10),"    @",$Q$1," = #LOC_KTT_",A126,"_",C126,"_Title // ",$Q126,CHAR(10),"}",CHAR(10)),""),"@PART[",C126,"]:AFTER[",A126,"] // ",IF(Q126="",D126,_xlfn.CONCAT(Q126," (",D126,")")),CHAR(10),"{",CHAR(10),"    techBranch = ",VLOOKUP(N126,TechTree!$G$2:$H$43,2,FALSE),CHAR(10),"    techTier = ",O126,CHAR(10),"    @TechRequired = ",M126,IF($R126&lt;&gt;"",_xlfn.CONCAT(CHAR(10),"    @",$R$1," = ",$R126),""),IF($S126&lt;&gt;"",_xlfn.CONCAT(CHAR(10),"    @",$S$1," = ",$S126),""),IF($T126&lt;&gt;"",_xlfn.CONCAT(CHAR(10),"    @",$T$1," = ",$T126),""),IF(AND(Z126="NA/Balloon",P126&lt;&gt;"Fuel Tank")=TRUE,_xlfn.CONCAT(CHAR(10),"    KiwiFuelSwitchIgnore = true"),""),IF($U126&lt;&gt;"",_xlfn.CONCAT(CHAR(10),U126),""),IF($AO126&lt;&gt;"",IF(P126="RTG","",_xlfn.CONCAT(CHAR(10),$AO126)),""),IF(AM126&lt;&gt;"",_xlfn.CONCAT(CHAR(10),AM126),""),CHAR(10),"}",IF(AB126="Yes",_xlfn.CONCAT(CHAR(10),"@PART[",C126,"]:NEEDS[KiwiDeprecate]:AFTER[",A126,"]",CHAR(10),"{",CHAR(10),"    kiwiDeprecate = true",CHAR(10),"}"),""),IF(P126="RTG",AO126,""))</f>
        <v>@PART[Ara_Antenna_1]:AFTER[Tantares] // Ara DSN5 Relay Antenna
{
    techBranch = antenna
    techTier = 7
    @TechRequired = signalProcessing
}</v>
      </c>
      <c r="M126" s="9" t="str">
        <f>_xlfn.XLOOKUP(_xlfn.CONCAT(N126,O126),TechTree!$C$2:$C$501,TechTree!$D$2:$D$501,"Not Valid Combination",0,1)</f>
        <v>signalProcessing</v>
      </c>
      <c r="N126" s="8" t="s">
        <v>218</v>
      </c>
      <c r="O126" s="8">
        <v>7</v>
      </c>
      <c r="P126" s="8" t="s">
        <v>242</v>
      </c>
      <c r="V126" s="10" t="s">
        <v>243</v>
      </c>
      <c r="W126" s="10" t="s">
        <v>254</v>
      </c>
      <c r="Z126" s="10" t="s">
        <v>294</v>
      </c>
      <c r="AA126" s="10" t="s">
        <v>303</v>
      </c>
      <c r="AB126" s="10" t="s">
        <v>329</v>
      </c>
      <c r="AD126" s="12" t="str">
        <f t="shared" si="4"/>
        <v/>
      </c>
      <c r="AE126" s="14"/>
      <c r="AF126" s="18" t="s">
        <v>329</v>
      </c>
      <c r="AG126" s="18"/>
      <c r="AH126" s="18"/>
      <c r="AI126" s="18"/>
      <c r="AJ126" s="18"/>
      <c r="AK126" s="18"/>
      <c r="AL126" s="18"/>
      <c r="AM126" s="19" t="str">
        <f t="shared" si="5"/>
        <v/>
      </c>
      <c r="AN126" s="14"/>
      <c r="AO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",W126,CHAR(10),Parts!AR126,CHAR(10),"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Tank",IF(Z126="NA/Balloon","    KiwiFuelSwitchIgnore = true",IF(Z126="standardLiquidFuel",_xlfn.CONCAT("    fuelTankUpgradeType = ",Z126,CHAR(10),"    fuelTankSizeUpgrade = ",AA126),_xlfn.CONCAT("    fuelTankUpgradeType = ",Z126))),IF(P126="RCS","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6" s="16" t="str">
        <f>IF(P126="Engine",VLOOKUP(W126,EngineUpgrades!$A$2:$C$19,2,FALSE),"")</f>
        <v/>
      </c>
      <c r="AQ126" s="16" t="str">
        <f>IF(P126="Engine",VLOOKUP(W126,EngineUpgrades!$A$2:$C$19,3,FALSE),"")</f>
        <v/>
      </c>
      <c r="AR126" s="15" t="str">
        <f>_xlfn.XLOOKUP(AP126,EngineUpgrades!$D$1:$J$1,EngineUpgrades!$D$17:$J$17,"",0,1)</f>
        <v/>
      </c>
      <c r="AS126" s="17">
        <v>2</v>
      </c>
      <c r="AT126" s="16" t="str">
        <f>IF(P126="Engine",_xlfn.XLOOKUP(_xlfn.CONCAT(N126,O126+AS126),TechTree!$C$2:$C$501,TechTree!$D$2:$D$501,"Not Valid Combination",0,1),"")</f>
        <v/>
      </c>
    </row>
    <row r="127" spans="1:46" ht="84.5" x14ac:dyDescent="0.35">
      <c r="A127" t="s">
        <v>594</v>
      </c>
      <c r="B127" t="s">
        <v>1301</v>
      </c>
      <c r="C127" t="s">
        <v>850</v>
      </c>
      <c r="D127" t="s">
        <v>851</v>
      </c>
      <c r="E127" t="s">
        <v>597</v>
      </c>
      <c r="F127" t="s">
        <v>849</v>
      </c>
      <c r="G127">
        <v>0</v>
      </c>
      <c r="H127">
        <v>0</v>
      </c>
      <c r="I127">
        <v>0.3125</v>
      </c>
      <c r="J127" t="s">
        <v>77</v>
      </c>
      <c r="L127" s="12" t="str">
        <f>_xlfn.CONCAT(IF($Q127&lt;&gt;"",_xlfn.CONCAT(" #LOC_KTT_",A127,"_",C127,"_Title = ",$Q127,CHAR(10),"@PART[",C127,"]:NEEDS[!002_CommunityPartsTitles]:AFTER[",A127,"] // ",IF(Q127="",D127,_xlfn.CONCAT(Q127," (",D127,")")),CHAR(10),"{",CHAR(10),"    @",$Q$1," = #LOC_KTT_",A127,"_",C127,"_Title // ",$Q127,CHAR(10),"}",CHAR(10)),""),"@PART[",C127,"]:AFTER[",A127,"] // ",IF(Q127="",D127,_xlfn.CONCAT(Q127," (",D127,")")),CHAR(10),"{",CHAR(10),"    techBranch = ",VLOOKUP(N127,TechTree!$G$2:$H$43,2,FALSE),CHAR(10),"    techTier = ",O127,CHAR(10),"    @TechRequired = ",M127,IF($R127&lt;&gt;"",_xlfn.CONCAT(CHAR(10),"    @",$R$1," = ",$R127),""),IF($S127&lt;&gt;"",_xlfn.CONCAT(CHAR(10),"    @",$S$1," = ",$S127),""),IF($T127&lt;&gt;"",_xlfn.CONCAT(CHAR(10),"    @",$T$1," = ",$T127),""),IF(AND(Z127="NA/Balloon",P127&lt;&gt;"Fuel Tank")=TRUE,_xlfn.CONCAT(CHAR(10),"    KiwiFuelSwitchIgnore = true"),""),IF($U127&lt;&gt;"",_xlfn.CONCAT(CHAR(10),U127),""),IF($AO127&lt;&gt;"",IF(P127="RTG","",_xlfn.CONCAT(CHAR(10),$AO127)),""),IF(AM127&lt;&gt;"",_xlfn.CONCAT(CHAR(10),AM127),""),CHAR(10),"}",IF(AB127="Yes",_xlfn.CONCAT(CHAR(10),"@PART[",C127,"]:NEEDS[KiwiDeprecate]:AFTER[",A127,"]",CHAR(10),"{",CHAR(10),"    kiwiDeprecate = true",CHAR(10),"}"),""),IF(P127="RTG",AO127,""))</f>
        <v>@PART[Ara_Avionics_1]:AFTER[Tantares] // Ara R25K Avionics Hub
{
    techBranch = probes
    techTier = 6
    @TechRequired = unmannedTech
    fuelTankUpgradeType = standardLiquidFuel
    fuelTankSizeUpgrade = size1
}</v>
      </c>
      <c r="M127" s="9" t="str">
        <f>_xlfn.XLOOKUP(_xlfn.CONCAT(N127,O127),TechTree!$C$2:$C$501,TechTree!$D$2:$D$501,"Not Valid Combination",0,1)</f>
        <v>unmannedTech</v>
      </c>
      <c r="N127" s="8" t="s">
        <v>217</v>
      </c>
      <c r="O127" s="8">
        <v>6</v>
      </c>
      <c r="P127" s="8" t="s">
        <v>241</v>
      </c>
      <c r="V127" s="10" t="s">
        <v>243</v>
      </c>
      <c r="W127" s="10" t="s">
        <v>259</v>
      </c>
      <c r="Z127" s="10" t="s">
        <v>294</v>
      </c>
      <c r="AA127" s="10" t="s">
        <v>302</v>
      </c>
      <c r="AB127" s="10" t="s">
        <v>329</v>
      </c>
      <c r="AD127" s="12" t="str">
        <f t="shared" si="4"/>
        <v/>
      </c>
      <c r="AE127" s="14"/>
      <c r="AF127" s="18" t="s">
        <v>329</v>
      </c>
      <c r="AG127" s="18"/>
      <c r="AH127" s="18"/>
      <c r="AI127" s="18"/>
      <c r="AJ127" s="18"/>
      <c r="AK127" s="18"/>
      <c r="AL127" s="18"/>
      <c r="AM127" s="19" t="str">
        <f t="shared" si="5"/>
        <v/>
      </c>
      <c r="AN127" s="14"/>
      <c r="AO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",W127,CHAR(10),Parts!AR127,CHAR(10),"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Tank",IF(Z127="NA/Balloon","    KiwiFuelSwitchIgnore = true",IF(Z127="standardLiquidFuel",_xlfn.CONCAT("    fuelTankUpgradeType = ",Z127,CHAR(10),"    fuelTankSizeUpgrade = ",AA127),_xlfn.CONCAT("    fuelTankUpgradeType = ",Z127))),IF(P127="RCS","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27" s="16" t="str">
        <f>IF(P127="Engine",VLOOKUP(W127,EngineUpgrades!$A$2:$C$19,2,FALSE),"")</f>
        <v/>
      </c>
      <c r="AQ127" s="16" t="str">
        <f>IF(P127="Engine",VLOOKUP(W127,EngineUpgrades!$A$2:$C$19,3,FALSE),"")</f>
        <v/>
      </c>
      <c r="AR127" s="15" t="str">
        <f>_xlfn.XLOOKUP(AP127,EngineUpgrades!$D$1:$J$1,EngineUpgrades!$D$17:$J$17,"",0,1)</f>
        <v/>
      </c>
      <c r="AS127" s="17">
        <v>2</v>
      </c>
      <c r="AT127" s="16" t="str">
        <f>IF(P127="Engine",_xlfn.XLOOKUP(_xlfn.CONCAT(N127,O127+AS127),TechTree!$C$2:$C$501,TechTree!$D$2:$D$501,"Not Valid Combination",0,1),"")</f>
        <v/>
      </c>
    </row>
    <row r="128" spans="1:46" ht="84.5" x14ac:dyDescent="0.35">
      <c r="A128" t="s">
        <v>594</v>
      </c>
      <c r="B128" t="s">
        <v>1302</v>
      </c>
      <c r="C128" t="s">
        <v>852</v>
      </c>
      <c r="D128" t="s">
        <v>853</v>
      </c>
      <c r="E128" t="s">
        <v>597</v>
      </c>
      <c r="F128" t="s">
        <v>849</v>
      </c>
      <c r="G128">
        <v>0</v>
      </c>
      <c r="H128">
        <v>0</v>
      </c>
      <c r="I128">
        <v>0.1</v>
      </c>
      <c r="J128" t="s">
        <v>77</v>
      </c>
      <c r="L128" s="12" t="str">
        <f>_xlfn.CONCAT(IF($Q128&lt;&gt;"",_xlfn.CONCAT(" #LOC_KTT_",A128,"_",C128,"_Title = ",$Q128,CHAR(10),"@PART[",C128,"]:NEEDS[!002_CommunityPartsTitles]:AFTER[",A128,"] // ",IF(Q128="",D128,_xlfn.CONCAT(Q128," (",D128,")")),CHAR(10),"{",CHAR(10),"    @",$Q$1," = #LOC_KTT_",A128,"_",C128,"_Title // ",$Q128,CHAR(10),"}",CHAR(10)),""),"@PART[",C128,"]:AFTER[",A128,"] // ",IF(Q128="",D128,_xlfn.CONCAT(Q128," (",D128,")")),CHAR(10),"{",CHAR(10),"    techBranch = ",VLOOKUP(N128,TechTree!$G$2:$H$43,2,FALSE),CHAR(10),"    techTier = ",O128,CHAR(10),"    @TechRequired = ",M128,IF($R128&lt;&gt;"",_xlfn.CONCAT(CHAR(10),"    @",$R$1," = ",$R128),""),IF($S128&lt;&gt;"",_xlfn.CONCAT(CHAR(10),"    @",$S$1," = ",$S128),""),IF($T128&lt;&gt;"",_xlfn.CONCAT(CHAR(10),"    @",$T$1," = ",$T128),""),IF(AND(Z128="NA/Balloon",P128&lt;&gt;"Fuel Tank")=TRUE,_xlfn.CONCAT(CHAR(10),"    KiwiFuelSwitchIgnore = true"),""),IF($U128&lt;&gt;"",_xlfn.CONCAT(CHAR(10),U128),""),IF($AO128&lt;&gt;"",IF(P128="RTG","",_xlfn.CONCAT(CHAR(10),$AO128)),""),IF(AM128&lt;&gt;"",_xlfn.CONCAT(CHAR(10),AM128),""),CHAR(10),"}",IF(AB128="Yes",_xlfn.CONCAT(CHAR(10),"@PART[",C128,"]:NEEDS[KiwiDeprecate]:AFTER[",A128,"]",CHAR(10),"{",CHAR(10),"    kiwiDeprecate = true",CHAR(10),"}"),""),IF(P128="RTG",AO128,""))</f>
        <v>@PART[Ara_Control_1]:AFTER[Tantares] // Ara R89 Control Block
{
    techBranch = probes
    techTier = 3
    @TechRequired = basicScience
    structuralUpgradeType = 3_4
}</v>
      </c>
      <c r="M128" s="9" t="str">
        <f>_xlfn.XLOOKUP(_xlfn.CONCAT(N128,O128),TechTree!$C$2:$C$501,TechTree!$D$2:$D$501,"Not Valid Combination",0,1)</f>
        <v>basicScience</v>
      </c>
      <c r="N128" s="8" t="s">
        <v>217</v>
      </c>
      <c r="O128" s="8">
        <v>3</v>
      </c>
      <c r="P128" s="8" t="s">
        <v>6</v>
      </c>
      <c r="V128" s="10" t="s">
        <v>243</v>
      </c>
      <c r="W128" s="10" t="s">
        <v>254</v>
      </c>
      <c r="Z128" s="10" t="s">
        <v>294</v>
      </c>
      <c r="AA128" s="10" t="s">
        <v>303</v>
      </c>
      <c r="AB128" s="10" t="s">
        <v>329</v>
      </c>
      <c r="AD128" s="12" t="str">
        <f t="shared" si="4"/>
        <v/>
      </c>
      <c r="AE128" s="14"/>
      <c r="AF128" s="18" t="s">
        <v>329</v>
      </c>
      <c r="AG128" s="18"/>
      <c r="AH128" s="18"/>
      <c r="AI128" s="18"/>
      <c r="AJ128" s="18"/>
      <c r="AK128" s="18"/>
      <c r="AL128" s="18"/>
      <c r="AM128" s="19" t="str">
        <f t="shared" si="5"/>
        <v/>
      </c>
      <c r="AN128" s="14"/>
      <c r="AO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",W128,CHAR(10),Parts!AR128,CHAR(10),"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Tank",IF(Z128="NA/Balloon","    KiwiFuelSwitchIgnore = true",IF(Z128="standardLiquidFuel",_xlfn.CONCAT("    fuelTankUpgradeType = ",Z128,CHAR(10),"    fuelTankSizeUpgrade = ",AA128),_xlfn.CONCAT("    fuelTankUpgradeType = ",Z128))),IF(P128="RCS","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8" s="16" t="str">
        <f>IF(P128="Engine",VLOOKUP(W128,EngineUpgrades!$A$2:$C$19,2,FALSE),"")</f>
        <v/>
      </c>
      <c r="AQ128" s="16" t="str">
        <f>IF(P128="Engine",VLOOKUP(W128,EngineUpgrades!$A$2:$C$19,3,FALSE),"")</f>
        <v/>
      </c>
      <c r="AR128" s="15" t="str">
        <f>_xlfn.XLOOKUP(AP128,EngineUpgrades!$D$1:$J$1,EngineUpgrades!$D$17:$J$17,"",0,1)</f>
        <v/>
      </c>
      <c r="AS128" s="17">
        <v>2</v>
      </c>
      <c r="AT128" s="16" t="str">
        <f>IF(P128="Engine",_xlfn.XLOOKUP(_xlfn.CONCAT(N128,O128+AS128),TechTree!$C$2:$C$501,TechTree!$D$2:$D$501,"Not Valid Combination",0,1),"")</f>
        <v/>
      </c>
    </row>
    <row r="129" spans="1:46" ht="300.5" x14ac:dyDescent="0.35">
      <c r="A129" t="s">
        <v>594</v>
      </c>
      <c r="B129" t="s">
        <v>1303</v>
      </c>
      <c r="C129" t="s">
        <v>854</v>
      </c>
      <c r="D129" t="s">
        <v>855</v>
      </c>
      <c r="E129" t="s">
        <v>597</v>
      </c>
      <c r="F129" t="s">
        <v>849</v>
      </c>
      <c r="G129">
        <v>0</v>
      </c>
      <c r="H129">
        <v>0</v>
      </c>
      <c r="I129">
        <v>0.1275</v>
      </c>
      <c r="J129" t="s">
        <v>77</v>
      </c>
      <c r="L129" s="12" t="str">
        <f>_xlfn.CONCAT(IF($Q129&lt;&gt;"",_xlfn.CONCAT(" #LOC_KTT_",A129,"_",C129,"_Title = ",$Q129,CHAR(10),"@PART[",C129,"]:NEEDS[!002_CommunityPartsTitles]:AFTER[",A129,"] // ",IF(Q129="",D129,_xlfn.CONCAT(Q129," (",D129,")")),CHAR(10),"{",CHAR(10),"    @",$Q$1," = #LOC_KTT_",A129,"_",C129,"_Title // ",$Q129,CHAR(10),"}",CHAR(10)),""),"@PART[",C129,"]:AFTER[",A129,"] // ",IF(Q129="",D129,_xlfn.CONCAT(Q129," (",D129,")")),CHAR(10),"{",CHAR(10),"    techBranch = ",VLOOKUP(N129,TechTree!$G$2:$H$43,2,FALSE),CHAR(10),"    techTier = ",O129,CHAR(10),"    @TechRequired = ",M129,IF($R129&lt;&gt;"",_xlfn.CONCAT(CHAR(10),"    @",$R$1," = ",$R129),""),IF($S129&lt;&gt;"",_xlfn.CONCAT(CHAR(10),"    @",$S$1," = ",$S129),""),IF($T129&lt;&gt;"",_xlfn.CONCAT(CHAR(10),"    @",$T$1," = ",$T129),""),IF(AND(Z129="NA/Balloon",P129&lt;&gt;"Fuel Tank")=TRUE,_xlfn.CONCAT(CHAR(10),"    KiwiFuelSwitchIgnore = true"),""),IF($U129&lt;&gt;"",_xlfn.CONCAT(CHAR(10),U129),""),IF($AO129&lt;&gt;"",IF(P129="RTG","",_xlfn.CONCAT(CHAR(10),$AO129)),""),IF(AM129&lt;&gt;"",_xlfn.CONCAT(CHAR(10),AM129),""),CHAR(10),"}",IF(AB129="Yes",_xlfn.CONCAT(CHAR(10),"@PART[",C129,"]:NEEDS[KiwiDeprecate]:AFTER[",A129,"]",CHAR(10),"{",CHAR(10),"    kiwiDeprecate = true",CHAR(10),"}"),""),IF(P129="RTG",AO129,""))</f>
        <v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engineUpgradeType = standardLFO
    engineNumber = 
    engineNumberUpgrade = 
    engineName = 
    engineNameUpgrade = 
    enginePartUpgradeName = snoUpgrade
}</v>
      </c>
      <c r="M129" s="9" t="str">
        <f>_xlfn.XLOOKUP(_xlfn.CONCAT(N129,O129),TechTree!$C$2:$C$501,TechTree!$D$2:$D$501,"Not Valid Combination",0,1)</f>
        <v>flightControl</v>
      </c>
      <c r="N129" s="8" t="s">
        <v>215</v>
      </c>
      <c r="O129" s="8">
        <v>3</v>
      </c>
      <c r="P129" s="8" t="s">
        <v>10</v>
      </c>
      <c r="Q129" s="10" t="s">
        <v>1488</v>
      </c>
      <c r="V129" s="10" t="s">
        <v>243</v>
      </c>
      <c r="W129" s="10" t="s">
        <v>254</v>
      </c>
      <c r="X129" s="10" t="s">
        <v>1489</v>
      </c>
      <c r="Z129" s="10" t="s">
        <v>294</v>
      </c>
      <c r="AA129" s="10" t="s">
        <v>303</v>
      </c>
      <c r="AB129" s="10" t="s">
        <v>329</v>
      </c>
      <c r="AD129" s="12" t="str">
        <f t="shared" si="4"/>
        <v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v>
      </c>
      <c r="AE129" s="14"/>
      <c r="AF129" s="18" t="s">
        <v>329</v>
      </c>
      <c r="AG129" s="18"/>
      <c r="AH129" s="18"/>
      <c r="AI129" s="18"/>
      <c r="AJ129" s="18"/>
      <c r="AK129" s="18"/>
      <c r="AL129" s="18"/>
      <c r="AM129" s="19" t="str">
        <f t="shared" si="5"/>
        <v/>
      </c>
      <c r="AN129" s="14"/>
      <c r="AO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",W129,CHAR(10),Parts!AR129,CHAR(10),"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Tank",IF(Z129="NA/Balloon","    KiwiFuelSwitchIgnore = true",IF(Z129="standardLiquidFuel",_xlfn.CONCAT("    fuelTankUpgradeType = ",Z129,CHAR(10),"    fuelTankSizeUpgrade = ",AA129),_xlfn.CONCAT("    fuelTankUpgradeType = ",Z129))),IF(P129="RCS","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snoUpgrade</v>
      </c>
      <c r="AP129" s="16" t="str">
        <f>IF(P129="Engine",VLOOKUP(W129,EngineUpgrades!$A$2:$C$19,2,FALSE),"")</f>
        <v>singleFuel</v>
      </c>
      <c r="AQ129" s="16" t="str">
        <f>IF(P129="Engine",VLOOKUP(W129,EngineUpgrades!$A$2:$C$19,3,FALSE),"")</f>
        <v>KEROLOX</v>
      </c>
      <c r="AR129" s="15" t="str">
        <f>_xlfn.XLOOKUP(AP129,EngineUpgrades!$D$1:$J$1,EngineUpgrades!$D$17:$J$17,"",0,1)</f>
        <v xml:space="preserve">    engineNumber = 
    engineNumberUpgrade = 
    engineName = 
    engineNameUpgrade = 
</v>
      </c>
      <c r="AS129" s="17">
        <v>1</v>
      </c>
      <c r="AT129" s="16" t="str">
        <f>IF(P129="Engine",_xlfn.XLOOKUP(_xlfn.CONCAT(N129,O129+AS129),TechTree!$C$2:$C$501,TechTree!$D$2:$D$501,"Not Valid Combination",0,1),"")</f>
        <v>propulsionSystems</v>
      </c>
    </row>
    <row r="130" spans="1:46" ht="72.5" x14ac:dyDescent="0.35">
      <c r="A130" t="s">
        <v>594</v>
      </c>
      <c r="B130" t="s">
        <v>1304</v>
      </c>
      <c r="C130" t="s">
        <v>856</v>
      </c>
      <c r="D130" t="s">
        <v>857</v>
      </c>
      <c r="E130" t="s">
        <v>597</v>
      </c>
      <c r="F130" t="s">
        <v>849</v>
      </c>
      <c r="G130">
        <v>0</v>
      </c>
      <c r="H130">
        <v>0</v>
      </c>
      <c r="I130">
        <v>0.05</v>
      </c>
      <c r="J130" t="s">
        <v>77</v>
      </c>
      <c r="L130" s="12" t="str">
        <f>_xlfn.CONCAT(IF($Q130&lt;&gt;"",_xlfn.CONCAT(" #LOC_KTT_",A130,"_",C130,"_Title = ",$Q130,CHAR(10),"@PART[",C130,"]:NEEDS[!002_CommunityPartsTitles]:AFTER[",A130,"] // ",IF(Q130="",D130,_xlfn.CONCAT(Q130," (",D130,")")),CHAR(10),"{",CHAR(10),"    @",$Q$1," = #LOC_KTT_",A130,"_",C130,"_Title // ",$Q130,CHAR(10),"}",CHAR(10)),""),"@PART[",C130,"]:AFTER[",A130,"] // ",IF(Q130="",D130,_xlfn.CONCAT(Q130," (",D130,")")),CHAR(10),"{",CHAR(10),"    techBranch = ",VLOOKUP(N130,TechTree!$G$2:$H$43,2,FALSE),CHAR(10),"    techTier = ",O130,CHAR(10),"    @TechRequired = ",M130,IF($R130&lt;&gt;"",_xlfn.CONCAT(CHAR(10),"    @",$R$1," = ",$R130),""),IF($S130&lt;&gt;"",_xlfn.CONCAT(CHAR(10),"    @",$S$1," = ",$S130),""),IF($T130&lt;&gt;"",_xlfn.CONCAT(CHAR(10),"    @",$T$1," = ",$T130),""),IF(AND(Z130="NA/Balloon",P130&lt;&gt;"Fuel Tank")=TRUE,_xlfn.CONCAT(CHAR(10),"    KiwiFuelSwitchIgnore = true"),""),IF($U130&lt;&gt;"",_xlfn.CONCAT(CHAR(10),U130),""),IF($AO130&lt;&gt;"",IF(P130="RTG","",_xlfn.CONCAT(CHAR(10),$AO130)),""),IF(AM130&lt;&gt;"",_xlfn.CONCAT(CHAR(10),AM130),""),CHAR(10),"}",IF(AB130="Yes",_xlfn.CONCAT(CHAR(10),"@PART[",C130,"]:NEEDS[KiwiDeprecate]:AFTER[",A130,"]",CHAR(10),"{",CHAR(10),"    kiwiDeprecate = true",CHAR(10),"}"),""),IF(P130="RTG",AO130,""))</f>
        <v>@PART[Ara_GooExperiment_1]:AFTER[Tantares] // Ara PG8 Mystery Gooâ„¢ Containment Unit
{
    techBranch = science
    techTier = 1
    @TechRequired = engineering101
}</v>
      </c>
      <c r="M130" s="9" t="str">
        <f>_xlfn.XLOOKUP(_xlfn.CONCAT(N130,O130),TechTree!$C$2:$C$501,TechTree!$D$2:$D$501,"Not Valid Combination",0,1)</f>
        <v>engineering101</v>
      </c>
      <c r="N130" s="8" t="s">
        <v>8</v>
      </c>
      <c r="O130" s="8">
        <v>1</v>
      </c>
      <c r="P130" s="8" t="s">
        <v>242</v>
      </c>
      <c r="V130" s="10" t="s">
        <v>243</v>
      </c>
      <c r="W130" s="10" t="s">
        <v>254</v>
      </c>
      <c r="Z130" s="10" t="s">
        <v>294</v>
      </c>
      <c r="AA130" s="10" t="s">
        <v>303</v>
      </c>
      <c r="AB130" s="10" t="s">
        <v>329</v>
      </c>
      <c r="AD130" s="12" t="str">
        <f t="shared" si="4"/>
        <v/>
      </c>
      <c r="AE130" s="14"/>
      <c r="AF130" s="18" t="s">
        <v>329</v>
      </c>
      <c r="AG130" s="18"/>
      <c r="AH130" s="18"/>
      <c r="AI130" s="18"/>
      <c r="AJ130" s="18"/>
      <c r="AK130" s="18"/>
      <c r="AL130" s="18"/>
      <c r="AM130" s="19" t="str">
        <f t="shared" si="5"/>
        <v/>
      </c>
      <c r="AN130" s="14"/>
      <c r="AO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",W130,CHAR(10),Parts!AR130,CHAR(10),"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Tank",IF(Z130="NA/Balloon","    KiwiFuelSwitchIgnore = true",IF(Z130="standardLiquidFuel",_xlfn.CONCAT("    fuelTankUpgradeType = ",Z130,CHAR(10),"    fuelTankSizeUpgrade = ",AA130),_xlfn.CONCAT("    fuelTankUpgradeType = ",Z130))),IF(P130="RCS","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0" s="16" t="str">
        <f>IF(P130="Engine",VLOOKUP(W130,EngineUpgrades!$A$2:$C$19,2,FALSE),"")</f>
        <v/>
      </c>
      <c r="AQ130" s="16" t="str">
        <f>IF(P130="Engine",VLOOKUP(W130,EngineUpgrades!$A$2:$C$19,3,FALSE),"")</f>
        <v/>
      </c>
      <c r="AR130" s="15" t="str">
        <f>_xlfn.XLOOKUP(AP130,EngineUpgrades!$D$1:$J$1,EngineUpgrades!$D$17:$J$17,"",0,1)</f>
        <v/>
      </c>
      <c r="AS130" s="17">
        <v>2</v>
      </c>
      <c r="AT130" s="16" t="str">
        <f>IF(P130="Engine",_xlfn.XLOOKUP(_xlfn.CONCAT(N130,O130+AS130),TechTree!$C$2:$C$501,TechTree!$D$2:$D$501,"Not Valid Combination",0,1),"")</f>
        <v/>
      </c>
    </row>
    <row r="131" spans="1:46" ht="84.5" x14ac:dyDescent="0.35">
      <c r="A131" t="s">
        <v>594</v>
      </c>
      <c r="B131" t="s">
        <v>1305</v>
      </c>
      <c r="C131" t="s">
        <v>858</v>
      </c>
      <c r="D131" t="s">
        <v>859</v>
      </c>
      <c r="E131" t="s">
        <v>597</v>
      </c>
      <c r="F131" t="s">
        <v>849</v>
      </c>
      <c r="G131">
        <v>0</v>
      </c>
      <c r="H131">
        <v>0</v>
      </c>
      <c r="I131">
        <v>0.125</v>
      </c>
      <c r="J131" t="s">
        <v>77</v>
      </c>
      <c r="L131" s="12" t="str">
        <f>_xlfn.CONCAT(IF($Q131&lt;&gt;"",_xlfn.CONCAT(" #LOC_KTT_",A131,"_",C131,"_Title = ",$Q131,CHAR(10),"@PART[",C131,"]:NEEDS[!002_CommunityPartsTitles]:AFTER[",A131,"] // ",IF(Q131="",D131,_xlfn.CONCAT(Q131," (",D131,")")),CHAR(10),"{",CHAR(10),"    @",$Q$1," = #LOC_KTT_",A131,"_",C131,"_Title // ",$Q131,CHAR(10),"}",CHAR(10)),""),"@PART[",C131,"]:AFTER[",A131,"] // ",IF(Q131="",D131,_xlfn.CONCAT(Q131," (",D131,")")),CHAR(10),"{",CHAR(10),"    techBranch = ",VLOOKUP(N131,TechTree!$G$2:$H$43,2,FALSE),CHAR(10),"    techTier = ",O131,CHAR(10),"    @TechRequired = ",M131,IF($R131&lt;&gt;"",_xlfn.CONCAT(CHAR(10),"    @",$R$1," = ",$R131),""),IF($S131&lt;&gt;"",_xlfn.CONCAT(CHAR(10),"    @",$S$1," = ",$S131),""),IF($T131&lt;&gt;"",_xlfn.CONCAT(CHAR(10),"    @",$T$1," = ",$T131),""),IF(AND(Z131="NA/Balloon",P131&lt;&gt;"Fuel Tank")=TRUE,_xlfn.CONCAT(CHAR(10),"    KiwiFuelSwitchIgnore = true"),""),IF($U131&lt;&gt;"",_xlfn.CONCAT(CHAR(10),U131),""),IF($AO131&lt;&gt;"",IF(P131="RTG","",_xlfn.CONCAT(CHAR(10),$AO131)),""),IF(AM131&lt;&gt;"",_xlfn.CONCAT(CHAR(10),AM131),""),CHAR(10),"}",IF(AB131="Yes",_xlfn.CONCAT(CHAR(10),"@PART[",C131,"]:NEEDS[KiwiDeprecate]:AFTER[",A131,"]",CHAR(10),"{",CHAR(10),"    kiwiDeprecate = true",CHAR(10),"}"),""),IF(P131="RTG",AO131,""))</f>
        <v>@PART[Ara_MaterialsBay_1]:AFTER[Tantares] // Ara 7JR Materials Bay
{
    techBranch = science
    techTier = 3
    @TechRequired = basicScience
}</v>
      </c>
      <c r="M131" s="9" t="str">
        <f>_xlfn.XLOOKUP(_xlfn.CONCAT(N131,O131),TechTree!$C$2:$C$501,TechTree!$D$2:$D$501,"Not Valid Combination",0,1)</f>
        <v>basicScience</v>
      </c>
      <c r="N131" s="8" t="s">
        <v>8</v>
      </c>
      <c r="O131" s="8">
        <v>3</v>
      </c>
      <c r="P131" s="8" t="s">
        <v>242</v>
      </c>
      <c r="V131" s="10" t="s">
        <v>243</v>
      </c>
      <c r="W131" s="10" t="s">
        <v>259</v>
      </c>
      <c r="Z131" s="10" t="s">
        <v>294</v>
      </c>
      <c r="AA131" s="10" t="s">
        <v>303</v>
      </c>
      <c r="AB131" s="10" t="s">
        <v>329</v>
      </c>
      <c r="AD131" s="12" t="str">
        <f t="shared" ref="AD131:AD196" si="6">IF(P131="Engine",_xlfn.CONCAT("PARTUPGRADE:NEEDS[",A131,"]",CHAR(10),"{",CHAR(10),"    name = ",X131,CHAR(10),"    type = engine",CHAR(10),"    partIcon = ",C131,CHAR(10),"    techRequired = ",AT131,CHAR(10),"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so'.",CHAR(10),"}",CHAR(10),"@PARTUPGRADE[",X131,"]:NEEDS[",A131,"]:FOR[zKiwiTechTree]",CHAR(10),"{",CHAR(10),"    @entryCost = #$@PART[",C131,"]/entryCost$",CHAR(10),"    @entryCost *= #$@KIWI_ENGINE_MULTIPLIERS/",AQ131,"/UPGRADE_ENTRYCOST_MULTIPLIER$",CHAR(10),"    @title ^= #:INSERTPARTTITLE:$@PART[",C131,"]/title$:",CHAR(10),"    @description ^= #:INSERTPART:$@PART[",C131,"]/engineName$:",CHAR(10),"}",CHAR(10),"@PART[",C131,"]:NEEDS[",A131,"]:HAS[~engineUpgrade[off]]:AFTER[zzKiwiTechTree]",CHAR(10),"{",CHAR(10),"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#:INSERTPARTUPGRADE:$@PARTUPGRADE[",X131,"]/techRequired$:",CHAR(10),"}"),IF(OR(P131="System",P131="System and Space Capability")=TRUE,_xlfn.CONCAT("// Choose the one with the part that you want to represent the system",CHAR(10),"#LOC_KTT_",A131,"_",X131,"_SYSTEM_UPGRADE_TITLE = ",Y131,CHAR(10),"PARTUPGRADE:NEEDS[",A131,"]",CHAR(10),"{",CHAR(10),"    name = ",X131,"Upgrade",CHAR(10),"    type = system",CHAR(10),"    systemUpgradeName = #LOC_KTT_",A131,"_",X131,"_SYSTEM_UPGRADE_TITLE // ",Y131,CHAR(10),"    partIcon = ",C131,CHAR(10),"    techRequired = INSERT HERE",AT131,CHAR(10),"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INSERTSYSTEM!",CHAR(10),"}",CHAR(10),"@PARTUPGRADE[",X131,"Upgrade]:FOR[KiwiTechTree]",CHAR(10),"{",CHAR(10),"    @title ^= #:INSERTPARTTITLE:$systemUpgradeName$:",CHAR(10),"    @description ^= #:INSERTSYSTEM:$systemUpgradeName$:",CHAR(10),"}",CHAR(10),"@PART[*]:HAS[#spacePlaneSystemUpgradeType[",X131,"],~systemUpgrade[off]]:FOR[zzzKiwiTechTree]",CHAR(10),"{",CHAR(10),"    %systemUpgradeName = #LOC_KTT_",A131,"_",X131,"_SYSTEM_UPGRADE_TITLE // ",Y131,CHAR(10),"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#:INSERTSYSTEMUPGRADENODE:$@PARTUPGRADE[",X131,"Upgrade]/techRequired$!",CHAR(10),"}"),""))</f>
        <v/>
      </c>
      <c r="AE131" s="14"/>
      <c r="AF131" s="18" t="s">
        <v>329</v>
      </c>
      <c r="AG131" s="18"/>
      <c r="AH131" s="18"/>
      <c r="AI131" s="18"/>
      <c r="AJ131" s="18"/>
      <c r="AK131" s="18"/>
      <c r="AL131" s="18"/>
      <c r="AM131" s="19" t="str">
        <f t="shared" si="5"/>
        <v/>
      </c>
      <c r="AN131" s="14"/>
      <c r="AO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",W131,CHAR(10),Parts!AR131,CHAR(10),"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Tank",IF(Z131="NA/Balloon","    KiwiFuelSwitchIgnore = true",IF(Z131="standardLiquidFuel",_xlfn.CONCAT("    fuelTankUpgradeType = ",Z131,CHAR(10),"    fuelTankSizeUpgrade = ",AA131),_xlfn.CONCAT("    fuelTankUpgradeType = ",Z131))),IF(P131="RCS","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1" s="16" t="str">
        <f>IF(P131="Engine",VLOOKUP(W131,EngineUpgrades!$A$2:$C$19,2,FALSE),"")</f>
        <v/>
      </c>
      <c r="AQ131" s="16" t="str">
        <f>IF(P131="Engine",VLOOKUP(W131,EngineUpgrades!$A$2:$C$19,3,FALSE),"")</f>
        <v/>
      </c>
      <c r="AR131" s="15" t="str">
        <f>_xlfn.XLOOKUP(AP131,EngineUpgrades!$D$1:$J$1,EngineUpgrades!$D$17:$J$17,"",0,1)</f>
        <v/>
      </c>
      <c r="AS131" s="17">
        <v>2</v>
      </c>
      <c r="AT131" s="16" t="str">
        <f>IF(P131="Engine",_xlfn.XLOOKUP(_xlfn.CONCAT(N131,O131+AS131),TechTree!$C$2:$C$501,TechTree!$D$2:$D$501,"Not Valid Combination",0,1),"")</f>
        <v/>
      </c>
    </row>
    <row r="132" spans="1:46" ht="84.5" x14ac:dyDescent="0.35">
      <c r="A132" t="s">
        <v>594</v>
      </c>
      <c r="B132" t="s">
        <v>1306</v>
      </c>
      <c r="C132" t="s">
        <v>860</v>
      </c>
      <c r="D132" t="s">
        <v>861</v>
      </c>
      <c r="E132" t="s">
        <v>597</v>
      </c>
      <c r="F132" t="s">
        <v>849</v>
      </c>
      <c r="G132">
        <v>0</v>
      </c>
      <c r="H132">
        <v>0</v>
      </c>
      <c r="I132">
        <v>7.4999999999999997E-2</v>
      </c>
      <c r="J132" t="s">
        <v>77</v>
      </c>
      <c r="L132" s="12" t="str">
        <f>_xlfn.CONCAT(IF($Q132&lt;&gt;"",_xlfn.CONCAT(" #LOC_KTT_",A132,"_",C132,"_Title = ",$Q132,CHAR(10),"@PART[",C132,"]:NEEDS[!002_CommunityPartsTitles]:AFTER[",A132,"] // ",IF(Q132="",D132,_xlfn.CONCAT(Q132," (",D132,")")),CHAR(10),"{",CHAR(10),"    @",$Q$1," = #LOC_KTT_",A132,"_",C132,"_Title // ",$Q132,CHAR(10),"}",CHAR(10)),""),"@PART[",C132,"]:AFTER[",A132,"] // ",IF(Q132="",D132,_xlfn.CONCAT(Q132," (",D132,")")),CHAR(10),"{",CHAR(10),"    techBranch = ",VLOOKUP(N132,TechTree!$G$2:$H$43,2,FALSE),CHAR(10),"    techTier = ",O132,CHAR(10),"    @TechRequired = ",M132,IF($R132&lt;&gt;"",_xlfn.CONCAT(CHAR(10),"    @",$R$1," = ",$R132),""),IF($S132&lt;&gt;"",_xlfn.CONCAT(CHAR(10),"    @",$S$1," = ",$S132),""),IF($T132&lt;&gt;"",_xlfn.CONCAT(CHAR(10),"    @",$T$1," = ",$T132),""),IF(AND(Z132="NA/Balloon",P132&lt;&gt;"Fuel Tank")=TRUE,_xlfn.CONCAT(CHAR(10),"    KiwiFuelSwitchIgnore = true"),""),IF($U132&lt;&gt;"",_xlfn.CONCAT(CHAR(10),U132),""),IF($AO132&lt;&gt;"",IF(P132="RTG","",_xlfn.CONCAT(CHAR(10),$AO132)),""),IF(AM132&lt;&gt;"",_xlfn.CONCAT(CHAR(10),AM132),""),CHAR(10),"}",IF(AB132="Yes",_xlfn.CONCAT(CHAR(10),"@PART[",C132,"]:NEEDS[KiwiDeprecate]:AFTER[",A132,"]",CHAR(10),"{",CHAR(10),"    kiwiDeprecate = true",CHAR(10),"}"),""),IF(P132="RTG",AO132,""))</f>
        <v>@PART[Ara_Mount_1]:AFTER[Tantares] // Ara CMS Mounting Plate
{
    techBranch = decouplers
    techTier = 2
    @TechRequired = basicConstruction
    structuralUpgradeType = 0_2
}</v>
      </c>
      <c r="M132" s="9" t="str">
        <f>_xlfn.XLOOKUP(_xlfn.CONCAT(N132,O132),TechTree!$C$2:$C$501,TechTree!$D$2:$D$501,"Not Valid Combination",0,1)</f>
        <v>basicConstruction</v>
      </c>
      <c r="N132" s="8" t="s">
        <v>212</v>
      </c>
      <c r="O132" s="8">
        <v>2</v>
      </c>
      <c r="P132" s="8" t="s">
        <v>6</v>
      </c>
      <c r="V132" s="10" t="s">
        <v>243</v>
      </c>
      <c r="W132" s="10" t="s">
        <v>254</v>
      </c>
      <c r="Z132" s="10" t="s">
        <v>294</v>
      </c>
      <c r="AA132" s="10" t="s">
        <v>303</v>
      </c>
      <c r="AB132" s="10" t="s">
        <v>329</v>
      </c>
      <c r="AD132" s="12" t="str">
        <f t="shared" si="6"/>
        <v/>
      </c>
      <c r="AE132" s="14"/>
      <c r="AF132" s="18" t="s">
        <v>329</v>
      </c>
      <c r="AG132" s="18"/>
      <c r="AH132" s="18"/>
      <c r="AI132" s="18"/>
      <c r="AJ132" s="18"/>
      <c r="AK132" s="18"/>
      <c r="AL132" s="18"/>
      <c r="AM132" s="19" t="str">
        <f t="shared" si="5"/>
        <v/>
      </c>
      <c r="AN132" s="14"/>
      <c r="AO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",W132,CHAR(10),Parts!AR132,CHAR(10),"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Tank",IF(Z132="NA/Balloon","    KiwiFuelSwitchIgnore = true",IF(Z132="standardLiquidFuel",_xlfn.CONCAT("    fuelTankUpgradeType = ",Z132,CHAR(10),"    fuelTankSizeUpgrade = ",AA132),_xlfn.CONCAT("    fuelTankUpgradeType = ",Z132))),IF(P132="RCS","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32" s="16" t="str">
        <f>IF(P132="Engine",VLOOKUP(W132,EngineUpgrades!$A$2:$C$19,2,FALSE),"")</f>
        <v/>
      </c>
      <c r="AQ132" s="16" t="str">
        <f>IF(P132="Engine",VLOOKUP(W132,EngineUpgrades!$A$2:$C$19,3,FALSE),"")</f>
        <v/>
      </c>
      <c r="AR132" s="15" t="str">
        <f>_xlfn.XLOOKUP(AP132,EngineUpgrades!$D$1:$J$1,EngineUpgrades!$D$17:$J$17,"",0,1)</f>
        <v/>
      </c>
      <c r="AS132" s="17">
        <v>2</v>
      </c>
      <c r="AT132" s="16" t="str">
        <f>IF(P132="Engine",_xlfn.XLOOKUP(_xlfn.CONCAT(N132,O132+AS132),TechTree!$C$2:$C$501,TechTree!$D$2:$D$501,"Not Valid Combination",0,1),"")</f>
        <v/>
      </c>
    </row>
    <row r="133" spans="1:46" ht="84.5" x14ac:dyDescent="0.35">
      <c r="A133" t="s">
        <v>594</v>
      </c>
      <c r="B133" t="s">
        <v>1307</v>
      </c>
      <c r="C133" t="s">
        <v>862</v>
      </c>
      <c r="D133" t="s">
        <v>863</v>
      </c>
      <c r="E133" t="s">
        <v>597</v>
      </c>
      <c r="F133" t="s">
        <v>849</v>
      </c>
      <c r="G133">
        <v>0</v>
      </c>
      <c r="H133">
        <v>0</v>
      </c>
      <c r="I133">
        <v>2.5000000000000001E-2</v>
      </c>
      <c r="J133" t="s">
        <v>77</v>
      </c>
      <c r="L133" s="12" t="str">
        <f>_xlfn.CONCAT(IF($Q133&lt;&gt;"",_xlfn.CONCAT(" #LOC_KTT_",A133,"_",C133,"_Title = ",$Q133,CHAR(10),"@PART[",C133,"]:NEEDS[!002_CommunityPartsTitles]:AFTER[",A133,"] // ",IF(Q133="",D133,_xlfn.CONCAT(Q133," (",D133,")")),CHAR(10),"{",CHAR(10),"    @",$Q$1," = #LOC_KTT_",A133,"_",C133,"_Title // ",$Q133,CHAR(10),"}",CHAR(10)),""),"@PART[",C133,"]:AFTER[",A133,"] // ",IF(Q133="",D133,_xlfn.CONCAT(Q133," (",D133,")")),CHAR(10),"{",CHAR(10),"    techBranch = ",VLOOKUP(N133,TechTree!$G$2:$H$43,2,FALSE),CHAR(10),"    techTier = ",O133,CHAR(10),"    @TechRequired = ",M133,IF($R133&lt;&gt;"",_xlfn.CONCAT(CHAR(10),"    @",$R$1," = ",$R133),""),IF($S133&lt;&gt;"",_xlfn.CONCAT(CHAR(10),"    @",$S$1," = ",$S133),""),IF($T133&lt;&gt;"",_xlfn.CONCAT(CHAR(10),"    @",$T$1," = ",$T133),""),IF(AND(Z133="NA/Balloon",P133&lt;&gt;"Fuel Tank")=TRUE,_xlfn.CONCAT(CHAR(10),"    KiwiFuelSwitchIgnore = true"),""),IF($U133&lt;&gt;"",_xlfn.CONCAT(CHAR(10),U133),""),IF($AO133&lt;&gt;"",IF(P133="RTG","",_xlfn.CONCAT(CHAR(10),$AO133)),""),IF(AM133&lt;&gt;"",_xlfn.CONCAT(CHAR(10),AM133),""),CHAR(10),"}",IF(AB133="Yes",_xlfn.CONCAT(CHAR(10),"@PART[",C133,"]:NEEDS[KiwiDeprecate]:AFTER[",A133,"]",CHAR(10),"{",CHAR(10),"    kiwiDeprecate = true",CHAR(10),"}"),""),IF(P133="RTG",AO133,""))</f>
        <v>@PART[Ara_SensorAccelerometer_1]:AFTER[Tantares] // Ara 15G Accelerometer
{
    techBranch = science
    techTier = 2
    @TechRequired = science201
}</v>
      </c>
      <c r="M133" s="9" t="str">
        <f>_xlfn.XLOOKUP(_xlfn.CONCAT(N133,O133),TechTree!$C$2:$C$501,TechTree!$D$2:$D$501,"Not Valid Combination",0,1)</f>
        <v>science201</v>
      </c>
      <c r="N133" s="8" t="s">
        <v>8</v>
      </c>
      <c r="O133" s="8">
        <v>2</v>
      </c>
      <c r="P133" s="8" t="s">
        <v>242</v>
      </c>
      <c r="V133" s="10" t="s">
        <v>243</v>
      </c>
      <c r="W133" s="10" t="s">
        <v>259</v>
      </c>
      <c r="Z133" s="10" t="s">
        <v>294</v>
      </c>
      <c r="AA133" s="10" t="s">
        <v>303</v>
      </c>
      <c r="AB133" s="10" t="s">
        <v>329</v>
      </c>
      <c r="AD133" s="12" t="str">
        <f t="shared" si="6"/>
        <v/>
      </c>
      <c r="AE133" s="14"/>
      <c r="AF133" s="18" t="s">
        <v>329</v>
      </c>
      <c r="AG133" s="18"/>
      <c r="AH133" s="18"/>
      <c r="AI133" s="18"/>
      <c r="AJ133" s="18"/>
      <c r="AK133" s="18"/>
      <c r="AL133" s="18"/>
      <c r="AM133" s="19" t="str">
        <f t="shared" ref="AM133:AM198" si="7">IF(AF133="Yes",_xlfn.CONCAT("    @MODULE[ModuleEngines*]",CHAR(10),"    {",IF(AG133&lt;&gt;"",_xlfn.CONCAT(CHAR(10),"        @maxThrust = ",AG133),""),IF(AH133&lt;&gt;"",_xlfn.CONCAT(CHAR(10),"        !atmosphereCurve {}",CHAR(10),"        atmosphereCurve",CHAR(10),"        {",IF(AH133&lt;&gt;"",_xlfn.CONCAT(CHAR(10),"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",AL133),""),CHAR(10),"        }"),""),CHAR(10),"    }"),"")</f>
        <v/>
      </c>
      <c r="AN133" s="14"/>
      <c r="AO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",W133,CHAR(10),Parts!AR133,CHAR(10),"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Tank",IF(Z133="NA/Balloon","    KiwiFuelSwitchIgnore = true",IF(Z133="standardLiquidFuel",_xlfn.CONCAT("    fuelTankUpgradeType = ",Z133,CHAR(10),"    fuelTankSizeUpgrade = ",AA133),_xlfn.CONCAT("    fuelTankUpgradeType = ",Z133))),IF(P133="RCS","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3" s="16" t="str">
        <f>IF(P133="Engine",VLOOKUP(W133,EngineUpgrades!$A$2:$C$19,2,FALSE),"")</f>
        <v/>
      </c>
      <c r="AQ133" s="16" t="str">
        <f>IF(P133="Engine",VLOOKUP(W133,EngineUpgrades!$A$2:$C$19,3,FALSE),"")</f>
        <v/>
      </c>
      <c r="AR133" s="15" t="str">
        <f>_xlfn.XLOOKUP(AP133,EngineUpgrades!$D$1:$J$1,EngineUpgrades!$D$17:$J$17,"",0,1)</f>
        <v/>
      </c>
      <c r="AS133" s="17">
        <v>2</v>
      </c>
      <c r="AT133" s="16" t="str">
        <f>IF(P133="Engine",_xlfn.XLOOKUP(_xlfn.CONCAT(N133,O133+AS133),TechTree!$C$2:$C$501,TechTree!$D$2:$D$501,"Not Valid Combination",0,1),"")</f>
        <v/>
      </c>
    </row>
    <row r="134" spans="1:46" ht="84.5" x14ac:dyDescent="0.35">
      <c r="A134" t="s">
        <v>594</v>
      </c>
      <c r="B134" t="s">
        <v>1308</v>
      </c>
      <c r="C134" t="s">
        <v>864</v>
      </c>
      <c r="D134" t="s">
        <v>865</v>
      </c>
      <c r="E134" t="s">
        <v>597</v>
      </c>
      <c r="F134" t="s">
        <v>849</v>
      </c>
      <c r="G134">
        <v>0</v>
      </c>
      <c r="H134">
        <v>0</v>
      </c>
      <c r="I134">
        <v>2.5000000000000001E-2</v>
      </c>
      <c r="J134" t="s">
        <v>77</v>
      </c>
      <c r="L134" s="12" t="str">
        <f>_xlfn.CONCAT(IF($Q134&lt;&gt;"",_xlfn.CONCAT(" #LOC_KTT_",A134,"_",C134,"_Title = ",$Q134,CHAR(10),"@PART[",C134,"]:NEEDS[!002_CommunityPartsTitles]:AFTER[",A134,"] // ",IF(Q134="",D134,_xlfn.CONCAT(Q134," (",D134,")")),CHAR(10),"{",CHAR(10),"    @",$Q$1," = #LOC_KTT_",A134,"_",C134,"_Title // ",$Q134,CHAR(10),"}",CHAR(10)),""),"@PART[",C134,"]:AFTER[",A134,"] // ",IF(Q134="",D134,_xlfn.CONCAT(Q134," (",D134,")")),CHAR(10),"{",CHAR(10),"    techBranch = ",VLOOKUP(N134,TechTree!$G$2:$H$43,2,FALSE),CHAR(10),"    techTier = ",O134,CHAR(10),"    @TechRequired = ",M134,IF($R134&lt;&gt;"",_xlfn.CONCAT(CHAR(10),"    @",$R$1," = ",$R134),""),IF($S134&lt;&gt;"",_xlfn.CONCAT(CHAR(10),"    @",$S$1," = ",$S134),""),IF($T134&lt;&gt;"",_xlfn.CONCAT(CHAR(10),"    @",$T$1," = ",$T134),""),IF(AND(Z134="NA/Balloon",P134&lt;&gt;"Fuel Tank")=TRUE,_xlfn.CONCAT(CHAR(10),"    KiwiFuelSwitchIgnore = true"),""),IF($U134&lt;&gt;"",_xlfn.CONCAT(CHAR(10),U134),""),IF($AO134&lt;&gt;"",IF(P134="RTG","",_xlfn.CONCAT(CHAR(10),$AO134)),""),IF(AM134&lt;&gt;"",_xlfn.CONCAT(CHAR(10),AM134),""),CHAR(10),"}",IF(AB134="Yes",_xlfn.CONCAT(CHAR(10),"@PART[",C134,"]:NEEDS[KiwiDeprecate]:AFTER[",A134,"]",CHAR(10),"{",CHAR(10),"    kiwiDeprecate = true",CHAR(10),"}"),""),IF(P134="RTG",AO134,""))</f>
        <v>@PART[Ara_SensorBarometer_1]:AFTER[Tantares] // Ara 1KP Barometer
{
    techBranch = science
    techTier = 0
    @TechRequired = start
}</v>
      </c>
      <c r="M134" s="9" t="str">
        <f>_xlfn.XLOOKUP(_xlfn.CONCAT(N134,O134),TechTree!$C$2:$C$501,TechTree!$D$2:$D$501,"Not Valid Combination",0,1)</f>
        <v>start</v>
      </c>
      <c r="N134" s="8" t="s">
        <v>8</v>
      </c>
      <c r="O134" s="8">
        <v>0</v>
      </c>
      <c r="P134" s="8" t="s">
        <v>242</v>
      </c>
      <c r="V134" s="10" t="s">
        <v>243</v>
      </c>
      <c r="W134" s="10" t="s">
        <v>254</v>
      </c>
      <c r="Z134" s="10" t="s">
        <v>294</v>
      </c>
      <c r="AA134" s="10" t="s">
        <v>303</v>
      </c>
      <c r="AB134" s="10" t="s">
        <v>329</v>
      </c>
      <c r="AD134" s="12" t="str">
        <f t="shared" si="6"/>
        <v/>
      </c>
      <c r="AE134" s="14"/>
      <c r="AF134" s="18" t="s">
        <v>329</v>
      </c>
      <c r="AG134" s="18"/>
      <c r="AH134" s="18"/>
      <c r="AI134" s="18"/>
      <c r="AJ134" s="18"/>
      <c r="AK134" s="18"/>
      <c r="AL134" s="18"/>
      <c r="AM134" s="19" t="str">
        <f t="shared" si="7"/>
        <v/>
      </c>
      <c r="AN134" s="14"/>
      <c r="AO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",W134,CHAR(10),Parts!AR134,CHAR(10),"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Tank",IF(Z134="NA/Balloon","    KiwiFuelSwitchIgnore = true",IF(Z134="standardLiquidFuel",_xlfn.CONCAT("    fuelTankUpgradeType = ",Z134,CHAR(10),"    fuelTankSizeUpgrade = ",AA134),_xlfn.CONCAT("    fuelTankUpgradeType = ",Z134))),IF(P134="RCS","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4" s="16" t="str">
        <f>IF(P134="Engine",VLOOKUP(W134,EngineUpgrades!$A$2:$C$19,2,FALSE),"")</f>
        <v/>
      </c>
      <c r="AQ134" s="16" t="str">
        <f>IF(P134="Engine",VLOOKUP(W134,EngineUpgrades!$A$2:$C$19,3,FALSE),"")</f>
        <v/>
      </c>
      <c r="AR134" s="15" t="str">
        <f>_xlfn.XLOOKUP(AP134,EngineUpgrades!$D$1:$J$1,EngineUpgrades!$D$17:$J$17,"",0,1)</f>
        <v/>
      </c>
      <c r="AS134" s="17">
        <v>2</v>
      </c>
      <c r="AT134" s="16" t="str">
        <f>IF(P134="Engine",_xlfn.XLOOKUP(_xlfn.CONCAT(N134,O134+AS134),TechTree!$C$2:$C$501,TechTree!$D$2:$D$501,"Not Valid Combination",0,1),"")</f>
        <v/>
      </c>
    </row>
    <row r="135" spans="1:46" ht="84.5" x14ac:dyDescent="0.35">
      <c r="A135" t="s">
        <v>594</v>
      </c>
      <c r="B135" t="s">
        <v>1309</v>
      </c>
      <c r="C135" t="s">
        <v>866</v>
      </c>
      <c r="D135" t="s">
        <v>867</v>
      </c>
      <c r="E135" t="s">
        <v>597</v>
      </c>
      <c r="F135" t="s">
        <v>849</v>
      </c>
      <c r="G135">
        <v>0</v>
      </c>
      <c r="H135">
        <v>0</v>
      </c>
      <c r="I135">
        <v>2.5000000000000001E-2</v>
      </c>
      <c r="J135" t="s">
        <v>77</v>
      </c>
      <c r="L135" s="12" t="str">
        <f>_xlfn.CONCAT(IF($Q135&lt;&gt;"",_xlfn.CONCAT(" #LOC_KTT_",A135,"_",C135,"_Title = ",$Q135,CHAR(10),"@PART[",C135,"]:NEEDS[!002_CommunityPartsTitles]:AFTER[",A135,"] // ",IF(Q135="",D135,_xlfn.CONCAT(Q135," (",D135,")")),CHAR(10),"{",CHAR(10),"    @",$Q$1," = #LOC_KTT_",A135,"_",C135,"_Title // ",$Q135,CHAR(10),"}",CHAR(10)),""),"@PART[",C135,"]:AFTER[",A135,"] // ",IF(Q135="",D135,_xlfn.CONCAT(Q135," (",D135,")")),CHAR(10),"{",CHAR(10),"    techBranch = ",VLOOKUP(N135,TechTree!$G$2:$H$43,2,FALSE),CHAR(10),"    techTier = ",O135,CHAR(10),"    @TechRequired = ",M135,IF($R135&lt;&gt;"",_xlfn.CONCAT(CHAR(10),"    @",$R$1," = ",$R135),""),IF($S135&lt;&gt;"",_xlfn.CONCAT(CHAR(10),"    @",$S$1," = ",$S135),""),IF($T135&lt;&gt;"",_xlfn.CONCAT(CHAR(10),"    @",$T$1," = ",$T135),""),IF(AND(Z135="NA/Balloon",P135&lt;&gt;"Fuel Tank")=TRUE,_xlfn.CONCAT(CHAR(10),"    KiwiFuelSwitchIgnore = true"),""),IF($U135&lt;&gt;"",_xlfn.CONCAT(CHAR(10),U135),""),IF($AO135&lt;&gt;"",IF(P135="RTG","",_xlfn.CONCAT(CHAR(10),$AO135)),""),IF(AM135&lt;&gt;"",_xlfn.CONCAT(CHAR(10),AM135),""),CHAR(10),"}",IF(AB135="Yes",_xlfn.CONCAT(CHAR(10),"@PART[",C135,"]:NEEDS[KiwiDeprecate]:AFTER[",A135,"]",CHAR(10),"{",CHAR(10),"    kiwiDeprecate = true",CHAR(10),"}"),""),IF(P135="RTG",AO135,""))</f>
        <v>@PART[Ara_SensorGravimeter_1]:AFTER[Tantares] // Ara 1MS2 Gravimeter
{
    techBranch = science
    techTier = 4
    @TechRequired = appliedScience
}</v>
      </c>
      <c r="M135" s="9" t="str">
        <f>_xlfn.XLOOKUP(_xlfn.CONCAT(N135,O135),TechTree!$C$2:$C$501,TechTree!$D$2:$D$501,"Not Valid Combination",0,1)</f>
        <v>appliedScience</v>
      </c>
      <c r="N135" s="8" t="s">
        <v>8</v>
      </c>
      <c r="O135" s="8">
        <v>4</v>
      </c>
      <c r="P135" s="8" t="s">
        <v>242</v>
      </c>
      <c r="V135" s="10" t="s">
        <v>243</v>
      </c>
      <c r="W135" s="10" t="s">
        <v>259</v>
      </c>
      <c r="Z135" s="10" t="s">
        <v>294</v>
      </c>
      <c r="AA135" s="10" t="s">
        <v>303</v>
      </c>
      <c r="AB135" s="10" t="s">
        <v>329</v>
      </c>
      <c r="AD135" s="12" t="str">
        <f t="shared" si="6"/>
        <v/>
      </c>
      <c r="AE135" s="14"/>
      <c r="AF135" s="18" t="s">
        <v>329</v>
      </c>
      <c r="AG135" s="18"/>
      <c r="AH135" s="18"/>
      <c r="AI135" s="18"/>
      <c r="AJ135" s="18"/>
      <c r="AK135" s="18"/>
      <c r="AL135" s="18"/>
      <c r="AM135" s="19" t="str">
        <f t="shared" si="7"/>
        <v/>
      </c>
      <c r="AN135" s="14"/>
      <c r="AO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",W135,CHAR(10),Parts!AR135,CHAR(10),"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Tank",IF(Z135="NA/Balloon","    KiwiFuelSwitchIgnore = true",IF(Z135="standardLiquidFuel",_xlfn.CONCAT("    fuelTankUpgradeType = ",Z135,CHAR(10),"    fuelTankSizeUpgrade = ",AA135),_xlfn.CONCAT("    fuelTankUpgradeType = ",Z135))),IF(P135="RCS","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5" s="16" t="str">
        <f>IF(P135="Engine",VLOOKUP(W135,EngineUpgrades!$A$2:$C$19,2,FALSE),"")</f>
        <v/>
      </c>
      <c r="AQ135" s="16" t="str">
        <f>IF(P135="Engine",VLOOKUP(W135,EngineUpgrades!$A$2:$C$19,3,FALSE),"")</f>
        <v/>
      </c>
      <c r="AR135" s="15" t="str">
        <f>_xlfn.XLOOKUP(AP135,EngineUpgrades!$D$1:$J$1,EngineUpgrades!$D$17:$J$17,"",0,1)</f>
        <v/>
      </c>
      <c r="AS135" s="17">
        <v>2</v>
      </c>
      <c r="AT135" s="16" t="str">
        <f>IF(P135="Engine",_xlfn.XLOOKUP(_xlfn.CONCAT(N135,O135+AS135),TechTree!$C$2:$C$501,TechTree!$D$2:$D$501,"Not Valid Combination",0,1),"")</f>
        <v/>
      </c>
    </row>
    <row r="136" spans="1:46" ht="84.5" x14ac:dyDescent="0.35">
      <c r="A136" t="s">
        <v>594</v>
      </c>
      <c r="B136" t="s">
        <v>1310</v>
      </c>
      <c r="C136" t="s">
        <v>868</v>
      </c>
      <c r="D136" t="s">
        <v>869</v>
      </c>
      <c r="E136" t="s">
        <v>597</v>
      </c>
      <c r="F136" t="s">
        <v>849</v>
      </c>
      <c r="G136">
        <v>0</v>
      </c>
      <c r="H136">
        <v>0</v>
      </c>
      <c r="I136">
        <v>2.5000000000000001E-2</v>
      </c>
      <c r="J136" t="s">
        <v>77</v>
      </c>
      <c r="L136" s="12" t="str">
        <f>_xlfn.CONCAT(IF($Q136&lt;&gt;"",_xlfn.CONCAT(" #LOC_KTT_",A136,"_",C136,"_Title = ",$Q136,CHAR(10),"@PART[",C136,"]:NEEDS[!002_CommunityPartsTitles]:AFTER[",A136,"] // ",IF(Q136="",D136,_xlfn.CONCAT(Q136," (",D136,")")),CHAR(10),"{",CHAR(10),"    @",$Q$1," = #LOC_KTT_",A136,"_",C136,"_Title // ",$Q136,CHAR(10),"}",CHAR(10)),""),"@PART[",C136,"]:AFTER[",A136,"] // ",IF(Q136="",D136,_xlfn.CONCAT(Q136," (",D136,")")),CHAR(10),"{",CHAR(10),"    techBranch = ",VLOOKUP(N136,TechTree!$G$2:$H$43,2,FALSE),CHAR(10),"    techTier = ",O136,CHAR(10),"    @TechRequired = ",M136,IF($R136&lt;&gt;"",_xlfn.CONCAT(CHAR(10),"    @",$R$1," = ",$R136),""),IF($S136&lt;&gt;"",_xlfn.CONCAT(CHAR(10),"    @",$S$1," = ",$S136),""),IF($T136&lt;&gt;"",_xlfn.CONCAT(CHAR(10),"    @",$T$1," = ",$T136),""),IF(AND(Z136="NA/Balloon",P136&lt;&gt;"Fuel Tank")=TRUE,_xlfn.CONCAT(CHAR(10),"    KiwiFuelSwitchIgnore = true"),""),IF($U136&lt;&gt;"",_xlfn.CONCAT(CHAR(10),U136),""),IF($AO136&lt;&gt;"",IF(P136="RTG","",_xlfn.CONCAT(CHAR(10),$AO136)),""),IF(AM136&lt;&gt;"",_xlfn.CONCAT(CHAR(10),AM136),""),CHAR(10),"}",IF(AB136="Yes",_xlfn.CONCAT(CHAR(10),"@PART[",C136,"]:NEEDS[KiwiDeprecate]:AFTER[",A136,"]",CHAR(10),"{",CHAR(10),"    kiwiDeprecate = true",CHAR(10),"}"),""),IF(P136="RTG",AO136,""))</f>
        <v>@PART[Ara_SensorThermometer_1]:AFTER[Tantares] // Ara 35C Thermometer
{
    techBranch = science
    techTier = 0
    @TechRequired = start
}</v>
      </c>
      <c r="M136" s="9" t="str">
        <f>_xlfn.XLOOKUP(_xlfn.CONCAT(N136,O136),TechTree!$C$2:$C$501,TechTree!$D$2:$D$501,"Not Valid Combination",0,1)</f>
        <v>start</v>
      </c>
      <c r="N136" s="8" t="s">
        <v>8</v>
      </c>
      <c r="O136" s="8">
        <v>0</v>
      </c>
      <c r="P136" s="8" t="s">
        <v>242</v>
      </c>
      <c r="V136" s="10" t="s">
        <v>243</v>
      </c>
      <c r="W136" s="10" t="s">
        <v>254</v>
      </c>
      <c r="Z136" s="10" t="s">
        <v>294</v>
      </c>
      <c r="AA136" s="10" t="s">
        <v>303</v>
      </c>
      <c r="AB136" s="10" t="s">
        <v>329</v>
      </c>
      <c r="AD136" s="12" t="str">
        <f t="shared" si="6"/>
        <v/>
      </c>
      <c r="AE136" s="14"/>
      <c r="AF136" s="18" t="s">
        <v>329</v>
      </c>
      <c r="AG136" s="18"/>
      <c r="AH136" s="18"/>
      <c r="AI136" s="18"/>
      <c r="AJ136" s="18"/>
      <c r="AK136" s="18"/>
      <c r="AL136" s="18"/>
      <c r="AM136" s="19" t="str">
        <f t="shared" si="7"/>
        <v/>
      </c>
      <c r="AN136" s="14"/>
      <c r="AO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",W136,CHAR(10),Parts!AR136,CHAR(10),"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Tank",IF(Z136="NA/Balloon","    KiwiFuelSwitchIgnore = true",IF(Z136="standardLiquidFuel",_xlfn.CONCAT("    fuelTankUpgradeType = ",Z136,CHAR(10),"    fuelTankSizeUpgrade = ",AA136),_xlfn.CONCAT("    fuelTankUpgradeType = ",Z136))),IF(P136="RCS","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6" s="16" t="str">
        <f>IF(P136="Engine",VLOOKUP(W136,EngineUpgrades!$A$2:$C$19,2,FALSE),"")</f>
        <v/>
      </c>
      <c r="AQ136" s="16" t="str">
        <f>IF(P136="Engine",VLOOKUP(W136,EngineUpgrades!$A$2:$C$19,3,FALSE),"")</f>
        <v/>
      </c>
      <c r="AR136" s="15" t="str">
        <f>_xlfn.XLOOKUP(AP136,EngineUpgrades!$D$1:$J$1,EngineUpgrades!$D$17:$J$17,"",0,1)</f>
        <v/>
      </c>
      <c r="AS136" s="17">
        <v>2</v>
      </c>
      <c r="AT136" s="16" t="str">
        <f>IF(P136="Engine",_xlfn.XLOOKUP(_xlfn.CONCAT(N136,O136+AS136),TechTree!$C$2:$C$501,TechTree!$D$2:$D$501,"Not Valid Combination",0,1),"")</f>
        <v/>
      </c>
    </row>
    <row r="137" spans="1:46" ht="84.5" x14ac:dyDescent="0.35">
      <c r="A137" t="s">
        <v>594</v>
      </c>
      <c r="B137" t="s">
        <v>1311</v>
      </c>
      <c r="C137" t="s">
        <v>870</v>
      </c>
      <c r="D137" t="s">
        <v>871</v>
      </c>
      <c r="E137" t="s">
        <v>597</v>
      </c>
      <c r="F137" t="s">
        <v>849</v>
      </c>
      <c r="G137">
        <v>0</v>
      </c>
      <c r="H137">
        <v>0</v>
      </c>
      <c r="I137">
        <v>0.02</v>
      </c>
      <c r="J137" t="s">
        <v>77</v>
      </c>
      <c r="L137" s="12" t="str">
        <f>_xlfn.CONCAT(IF($Q137&lt;&gt;"",_xlfn.CONCAT(" #LOC_KTT_",A137,"_",C137,"_Title = ",$Q137,CHAR(10),"@PART[",C137,"]:NEEDS[!002_CommunityPartsTitles]:AFTER[",A137,"] // ",IF(Q137="",D137,_xlfn.CONCAT(Q137," (",D137,")")),CHAR(10),"{",CHAR(10),"    @",$Q$1," = #LOC_KTT_",A137,"_",C137,"_Title // ",$Q137,CHAR(10),"}",CHAR(10)),""),"@PART[",C137,"]:AFTER[",A137,"] // ",IF(Q137="",D137,_xlfn.CONCAT(Q137," (",D137,")")),CHAR(10),"{",CHAR(10),"    techBranch = ",VLOOKUP(N137,TechTree!$G$2:$H$43,2,FALSE),CHAR(10),"    techTier = ",O137,CHAR(10),"    @TechRequired = ",M137,IF($R137&lt;&gt;"",_xlfn.CONCAT(CHAR(10),"    @",$R$1," = ",$R137),""),IF($S137&lt;&gt;"",_xlfn.CONCAT(CHAR(10),"    @",$S$1," = ",$S137),""),IF($T137&lt;&gt;"",_xlfn.CONCAT(CHAR(10),"    @",$T$1," = ",$T137),""),IF(AND(Z137="NA/Balloon",P137&lt;&gt;"Fuel Tank")=TRUE,_xlfn.CONCAT(CHAR(10),"    KiwiFuelSwitchIgnore = true"),""),IF($U137&lt;&gt;"",_xlfn.CONCAT(CHAR(10),U137),""),IF($AO137&lt;&gt;"",IF(P137="RTG","",_xlfn.CONCAT(CHAR(10),$AO137)),""),IF(AM137&lt;&gt;"",_xlfn.CONCAT(CHAR(10),AM137),""),CHAR(10),"}",IF(AB137="Yes",_xlfn.CONCAT(CHAR(10),"@PART[",C137,"]:NEEDS[KiwiDeprecate]:AFTER[",A137,"]",CHAR(10),"{",CHAR(10),"    kiwiDeprecate = true",CHAR(10),"}"),""),IF(P137="RTG",AO137,""))</f>
        <v>@PART[Ara_Solar_1]:AFTER[Tantares] // Ara TK14 Solar Array
{
    techBranch = solarPlanels
    techTier = 4
    @TechRequired = electrics
    solarPanelUpgradeTier = 4
}</v>
      </c>
      <c r="M137" s="9" t="str">
        <f>_xlfn.XLOOKUP(_xlfn.CONCAT(N137,O137),TechTree!$C$2:$C$501,TechTree!$D$2:$D$501,"Not Valid Combination",0,1)</f>
        <v>electrics</v>
      </c>
      <c r="N137" s="8" t="s">
        <v>211</v>
      </c>
      <c r="O137" s="8">
        <v>4</v>
      </c>
      <c r="P137" s="8" t="s">
        <v>291</v>
      </c>
      <c r="V137" s="10" t="s">
        <v>243</v>
      </c>
      <c r="W137" s="10" t="s">
        <v>259</v>
      </c>
      <c r="Z137" s="10" t="s">
        <v>294</v>
      </c>
      <c r="AA137" s="10" t="s">
        <v>303</v>
      </c>
      <c r="AB137" s="10" t="s">
        <v>329</v>
      </c>
      <c r="AD137" s="12" t="str">
        <f t="shared" si="6"/>
        <v/>
      </c>
      <c r="AE137" s="14"/>
      <c r="AF137" s="18" t="s">
        <v>329</v>
      </c>
      <c r="AG137" s="18"/>
      <c r="AH137" s="18"/>
      <c r="AI137" s="18"/>
      <c r="AJ137" s="18"/>
      <c r="AK137" s="18"/>
      <c r="AL137" s="18"/>
      <c r="AM137" s="19" t="str">
        <f t="shared" si="7"/>
        <v/>
      </c>
      <c r="AN137" s="14"/>
      <c r="AO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",W137,CHAR(10),Parts!AR137,CHAR(10),"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Tank",IF(Z137="NA/Balloon","    KiwiFuelSwitchIgnore = true",IF(Z137="standardLiquidFuel",_xlfn.CONCAT("    fuelTankUpgradeType = ",Z137,CHAR(10),"    fuelTankSizeUpgrade = ",AA137),_xlfn.CONCAT("    fuelTankUpgradeType = ",Z137))),IF(P137="RCS","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37" s="16" t="str">
        <f>IF(P137="Engine",VLOOKUP(W137,EngineUpgrades!$A$2:$C$19,2,FALSE),"")</f>
        <v/>
      </c>
      <c r="AQ137" s="16" t="str">
        <f>IF(P137="Engine",VLOOKUP(W137,EngineUpgrades!$A$2:$C$19,3,FALSE),"")</f>
        <v/>
      </c>
      <c r="AR137" s="15" t="str">
        <f>_xlfn.XLOOKUP(AP137,EngineUpgrades!$D$1:$J$1,EngineUpgrades!$D$17:$J$17,"",0,1)</f>
        <v/>
      </c>
      <c r="AS137" s="17">
        <v>2</v>
      </c>
      <c r="AT137" s="16" t="str">
        <f>IF(P137="Engine",_xlfn.XLOOKUP(_xlfn.CONCAT(N137,O137+AS137),TechTree!$C$2:$C$501,TechTree!$D$2:$D$501,"Not Valid Combination",0,1),"")</f>
        <v/>
      </c>
    </row>
    <row r="138" spans="1:46" ht="132.5" x14ac:dyDescent="0.35">
      <c r="A138" t="s">
        <v>594</v>
      </c>
      <c r="B138" t="s">
        <v>1312</v>
      </c>
      <c r="C138" t="s">
        <v>872</v>
      </c>
      <c r="D138" t="s">
        <v>873</v>
      </c>
      <c r="E138" t="s">
        <v>597</v>
      </c>
      <c r="F138" t="s">
        <v>5</v>
      </c>
      <c r="G138">
        <v>4050</v>
      </c>
      <c r="H138">
        <v>810</v>
      </c>
      <c r="I138">
        <v>0.45</v>
      </c>
      <c r="J138" t="s">
        <v>15</v>
      </c>
      <c r="L138" s="12" t="str">
        <f>_xlfn.CONCAT(IF($Q138&lt;&gt;"",_xlfn.CONCAT(" #LOC_KTT_",A138,"_",C138,"_Title = ",$Q138,CHAR(10),"@PART[",C138,"]:NEEDS[!002_CommunityPartsTitles]:AFTER[",A138,"] // ",IF(Q138="",D138,_xlfn.CONCAT(Q138," (",D138,")")),CHAR(10),"{",CHAR(10),"    @",$Q$1," = #LOC_KTT_",A138,"_",C138,"_Title // ",$Q138,CHAR(10),"}",CHAR(10)),""),"@PART[",C138,"]:AFTER[",A138,"] // ",IF(Q138="",D138,_xlfn.CONCAT(Q138," (",D138,")")),CHAR(10),"{",CHAR(10),"    techBranch = ",VLOOKUP(N138,TechTree!$G$2:$H$43,2,FALSE),CHAR(10),"    techTier = ",O138,CHAR(10),"    @TechRequired = ",M138,IF($R138&lt;&gt;"",_xlfn.CONCAT(CHAR(10),"    @",$R$1," = ",$R138),""),IF($S138&lt;&gt;"",_xlfn.CONCAT(CHAR(10),"    @",$S$1," = ",$S138),""),IF($T138&lt;&gt;"",_xlfn.CONCAT(CHAR(10),"    @",$T$1," = ",$T138),""),IF(AND(Z138="NA/Balloon",P138&lt;&gt;"Fuel Tank")=TRUE,_xlfn.CONCAT(CHAR(10),"    KiwiFuelSwitchIgnore = true"),""),IF($U138&lt;&gt;"",_xlfn.CONCAT(CHAR(10),U138),""),IF($AO138&lt;&gt;"",IF(P138="RTG","",_xlfn.CONCAT(CHAR(10),$AO138)),""),IF(AM138&lt;&gt;"",_xlfn.CONCAT(CHAR(10),AM138),""),CHAR(10),"}",IF(AB138="Yes",_xlfn.CONCAT(CHAR(10),"@PART[",C138,"]:NEEDS[KiwiDeprecate]:AFTER[",A138,"]",CHAR(10),"{",CHAR(10),"    kiwiDeprecate = true",CHAR(10),"}"),""),IF(P138="RTG",AO138,""))</f>
        <v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v>
      </c>
      <c r="M138" s="9" t="str">
        <f>_xlfn.XLOOKUP(_xlfn.CONCAT(N138,O138),TechTree!$C$2:$C$501,TechTree!$D$2:$D$501,"Not Valid Combination",0,1)</f>
        <v>simpleCommandModulesExtensions</v>
      </c>
      <c r="N138" s="8" t="s">
        <v>230</v>
      </c>
      <c r="O138" s="8">
        <v>4</v>
      </c>
      <c r="P138" s="8" t="s">
        <v>240</v>
      </c>
      <c r="R138" s="10">
        <v>35000</v>
      </c>
      <c r="S138" s="10">
        <v>5000</v>
      </c>
      <c r="V138" s="10" t="s">
        <v>243</v>
      </c>
      <c r="W138" s="10" t="s">
        <v>254</v>
      </c>
      <c r="Z138" s="10" t="s">
        <v>310</v>
      </c>
      <c r="AA138" s="10" t="s">
        <v>303</v>
      </c>
      <c r="AB138" s="10" t="s">
        <v>329</v>
      </c>
      <c r="AD138" s="12" t="str">
        <f t="shared" si="6"/>
        <v/>
      </c>
      <c r="AE138" s="14"/>
      <c r="AF138" s="18" t="s">
        <v>329</v>
      </c>
      <c r="AG138" s="18"/>
      <c r="AH138" s="18"/>
      <c r="AI138" s="18"/>
      <c r="AJ138" s="18"/>
      <c r="AK138" s="18"/>
      <c r="AL138" s="18"/>
      <c r="AM138" s="19" t="str">
        <f t="shared" si="7"/>
        <v/>
      </c>
      <c r="AN138" s="14"/>
      <c r="AO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",W138,CHAR(10),Parts!AR138,CHAR(10),"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Tank",IF(Z138="NA/Balloon","    KiwiFuelSwitchIgnore = true",IF(Z138="standardLiquidFuel",_xlfn.CONCAT("    fuelTankUpgradeType = ",Z138,CHAR(10),"    fuelTankSizeUpgrade = ",AA138),_xlfn.CONCAT("    fuelTankUpgradeType = ",Z138))),IF(P138="RCS","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commandUpgradeType = standard
    commandUpgradeName = mk1PodUpgrade</v>
      </c>
      <c r="AP138" s="16" t="str">
        <f>IF(P138="Engine",VLOOKUP(W138,EngineUpgrades!$A$2:$C$19,2,FALSE),"")</f>
        <v/>
      </c>
      <c r="AQ138" s="16" t="str">
        <f>IF(P138="Engine",VLOOKUP(W138,EngineUpgrades!$A$2:$C$19,3,FALSE),"")</f>
        <v/>
      </c>
      <c r="AR138" s="15" t="str">
        <f>_xlfn.XLOOKUP(AP138,EngineUpgrades!$D$1:$J$1,EngineUpgrades!$D$17:$J$17,"",0,1)</f>
        <v/>
      </c>
      <c r="AS138" s="17">
        <v>2</v>
      </c>
      <c r="AT138" s="16" t="str">
        <f>IF(P138="Engine",_xlfn.XLOOKUP(_xlfn.CONCAT(N138,O138+AS138),TechTree!$C$2:$C$501,TechTree!$D$2:$D$501,"Not Valid Combination",0,1),"")</f>
        <v/>
      </c>
    </row>
    <row r="139" spans="1:46" ht="204.5" x14ac:dyDescent="0.35">
      <c r="A139" t="s">
        <v>594</v>
      </c>
      <c r="B139" t="s">
        <v>1312</v>
      </c>
      <c r="C139" t="s">
        <v>872</v>
      </c>
      <c r="D139" t="s">
        <v>873</v>
      </c>
      <c r="E139" t="s">
        <v>597</v>
      </c>
      <c r="F139" t="s">
        <v>5</v>
      </c>
      <c r="G139">
        <v>4050</v>
      </c>
      <c r="H139">
        <v>810</v>
      </c>
      <c r="I139">
        <v>0.45</v>
      </c>
      <c r="J139" t="s">
        <v>15</v>
      </c>
      <c r="L139" s="12" t="str">
        <f>_xlfn.CONCAT(IF($Q139&lt;&gt;"",_xlfn.CONCAT(" #LOC_KTT_",A139,"_",C139,"_Title = ",$Q139,CHAR(10),"@PART[",C139,"]:NEEDS[!002_CommunityPartsTitles]:AFTER[",A139,"] // ",IF(Q139="",D139,_xlfn.CONCAT(Q139," (",D139,")")),CHAR(10),"{",CHAR(10),"    @",$Q$1," = #LOC_KTT_",A139,"_",C139,"_Title // ",$Q139,CHAR(10),"}",CHAR(10)),""),"@PART[",C139,"]:AFTER[",A139,"] // ",IF(Q139="",D139,_xlfn.CONCAT(Q139," (",D139,")")),CHAR(10),"{",CHAR(10),"    techBranch = ",VLOOKUP(N139,TechTree!$G$2:$H$43,2,FALSE),CHAR(10),"    techTier = ",O139,CHAR(10),"    @TechRequired = ",M139,IF($R139&lt;&gt;"",_xlfn.CONCAT(CHAR(10),"    @",$R$1," = ",$R139),""),IF($S139&lt;&gt;"",_xlfn.CONCAT(CHAR(10),"    @",$S$1," = ",$S139),""),IF($T139&lt;&gt;"",_xlfn.CONCAT(CHAR(10),"    @",$T$1," = ",$T139),""),IF(AND(Z139="NA/Balloon",P139&lt;&gt;"Fuel Tank")=TRUE,_xlfn.CONCAT(CHAR(10),"    KiwiFuelSwitchIgnore = true"),""),IF($U139&lt;&gt;"",_xlfn.CONCAT(CHAR(10),U139),""),IF($AO139&lt;&gt;"",IF(P139="RTG","",_xlfn.CONCAT(CHAR(10),$AO139)),""),IF(AM139&lt;&gt;"",_xlfn.CONCAT(CHAR(10),AM139),""),CHAR(10),"}",IF(AB139="Yes",_xlfn.CONCAT(CHAR(10),"@PART[",C139,"]:NEEDS[KiwiDeprecate]:AFTER[",A139,"]",CHAR(10),"{",CHAR(10),"    kiwiDeprecate = true",CHAR(10),"}"),""),IF(P139="RTG",AO139,""))</f>
        <v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39" s="9" t="str">
        <f>_xlfn.XLOOKUP(_xlfn.CONCAT(N139,O139),TechTree!$C$2:$C$501,TechTree!$D$2:$D$501,"Not Valid Combination",0,1)</f>
        <v>simpleCommandModulesExtensions</v>
      </c>
      <c r="N139" s="8" t="s">
        <v>230</v>
      </c>
      <c r="O139" s="8">
        <v>4</v>
      </c>
      <c r="P139" s="8" t="s">
        <v>366</v>
      </c>
      <c r="V139" s="10" t="s">
        <v>243</v>
      </c>
      <c r="W139" s="10" t="s">
        <v>254</v>
      </c>
      <c r="Z139" s="10" t="s">
        <v>294</v>
      </c>
      <c r="AA139" s="10" t="s">
        <v>303</v>
      </c>
      <c r="AB139" s="10" t="s">
        <v>329</v>
      </c>
      <c r="AD139" s="12" t="str">
        <f t="shared" ref="AD139" si="8">IF(P139="Engine",_xlfn.CONCAT("PARTUPGRADE:NEEDS[",A139,"]",CHAR(10),"{",CHAR(10),"    name = ",X139,CHAR(10),"    type = engine",CHAR(10),"    partIcon = ",C139,CHAR(10),"    techRequired = ",AT139,CHAR(10),"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so'.",CHAR(10),"}",CHAR(10),"@PARTUPGRADE[",X139,"]:NEEDS[",A139,"]:FOR[zKiwiTechTree]",CHAR(10),"{",CHAR(10),"    @entryCost = #$@PART[",C139,"]/entryCost$",CHAR(10),"    @entryCost *= #$@KIWI_ENGINE_MULTIPLIERS/",AQ139,"/UPGRADE_ENTRYCOST_MULTIPLIER$",CHAR(10),"    @title ^= #:INSERTPARTTITLE:$@PART[",C139,"]/title$:",CHAR(10),"    @description ^= #:INSERTPART:$@PART[",C139,"]/engineName$:",CHAR(10),"}",CHAR(10),"@PART[",C139,"]:NEEDS[",A139,"]:HAS[~engineUpgrade[off]]:AFTER[zzKiwiTechTree]",CHAR(10),"{",CHAR(10),"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#:INSERTPARTUPGRADE:$@PARTUPGRADE[",X139,"]/techRequired$:",CHAR(10),"}"),IF(OR(P139="System",P139="System and Space Capability")=TRUE,_xlfn.CONCAT("// Choose the one with the part that you want to represent the system",CHAR(10),"#LOC_KTT_",A139,"_",X139,"_SYSTEM_UPGRADE_TITLE = ",Y139,CHAR(10),"PARTUPGRADE:NEEDS[",A139,"]",CHAR(10),"{",CHAR(10),"    name = ",X139,"Upgrade",CHAR(10),"    type = system",CHAR(10),"    systemUpgradeName = #LOC_KTT_",A139,"_",X139,"_SYSTEM_UPGRADE_TITLE // ",Y139,CHAR(10),"    partIcon = ",C139,CHAR(10),"    techRequired = INSERT HERE",AT139,CHAR(10),"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INSERTSYSTEM!",CHAR(10),"}",CHAR(10),"@PARTUPGRADE[",X139,"Upgrade]:FOR[KiwiTechTree]",CHAR(10),"{",CHAR(10),"    @title ^= #:INSERTPARTTITLE:$systemUpgradeName$:",CHAR(10),"    @description ^= #:INSERTSYSTEM:$systemUpgradeName$:",CHAR(10),"}",CHAR(10),"@PART[*]:HAS[#spacePlaneSystemUpgradeType[",X139,"],~systemUpgrade[off]]:FOR[zzzKiwiTechTree]",CHAR(10),"{",CHAR(10),"    %systemUpgradeName = #LOC_KTT_",A139,"_",X139,"_SYSTEM_UPGRADE_TITLE // ",Y139,CHAR(10),"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#:INSERTSYSTEMUPGRADENODE:$@PARTUPGRADE[",X139,"Upgrade]/techRequired$!",CHAR(10),"}"),""))</f>
        <v/>
      </c>
      <c r="AE139" s="14"/>
      <c r="AF139" s="18" t="s">
        <v>329</v>
      </c>
      <c r="AG139" s="18"/>
      <c r="AH139" s="18"/>
      <c r="AI139" s="18"/>
      <c r="AJ139" s="18"/>
      <c r="AK139" s="18"/>
      <c r="AL139" s="18"/>
      <c r="AM139" s="19" t="str">
        <f t="shared" ref="AM139" si="9">IF(AF139="Yes",_xlfn.CONCAT("    @MODULE[ModuleEngines*]",CHAR(10),"    {",IF(AG139&lt;&gt;"",_xlfn.CONCAT(CHAR(10),"        @maxThrust = ",AG139),""),IF(AH139&lt;&gt;"",_xlfn.CONCAT(CHAR(10),"        !atmosphereCurve {}",CHAR(10),"        atmosphereCurve",CHAR(10),"        {",IF(AH139&lt;&gt;"",_xlfn.CONCAT(CHAR(10),"            key = ",AH139),""),IF(AI139&lt;&gt;"",_xlfn.CONCAT(CHAR(10),"            key = ",AI139),""),IF(AJ139&lt;&gt;"",_xlfn.CONCAT(CHAR(10),"            key = ",AJ139),""),IF(AK139&lt;&gt;"",_xlfn.CONCAT(CHAR(10),"            key = ",AK139),""),IF(AL139&lt;&gt;"",_xlfn.CONCAT(CHAR(10),"            key = ",AL139),""),CHAR(10),"        }"),""),CHAR(10),"    }"),"")</f>
        <v/>
      </c>
      <c r="AN139" s="14"/>
      <c r="AO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",W139,CHAR(10),Parts!AR139,CHAR(10),"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Tank",IF(Z139="NA/Balloon","    KiwiFuelSwitchIgnore = true",IF(Z139="standardLiquidFuel",_xlfn.CONCAT("    fuelTankUpgradeType = ",Z139,CHAR(10),"    fuelTankSizeUpgrade = ",AA139),_xlfn.CONCAT("    fuelTankUpgradeType = ",Z139))),IF(P139="RCS","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39" s="16" t="str">
        <f>IF(P139="Engine",VLOOKUP(W139,EngineUpgrades!$A$2:$C$19,2,FALSE),"")</f>
        <v/>
      </c>
      <c r="AQ139" s="16" t="str">
        <f>IF(P139="Engine",VLOOKUP(W139,EngineUpgrades!$A$2:$C$19,3,FALSE),"")</f>
        <v/>
      </c>
      <c r="AR139" s="15" t="str">
        <f>_xlfn.XLOOKUP(AP139,EngineUpgrades!$D$1:$J$1,EngineUpgrades!$D$17:$J$17,"",0,1)</f>
        <v/>
      </c>
      <c r="AS139" s="17">
        <v>2</v>
      </c>
      <c r="AT139" s="16" t="str">
        <f>IF(P139="Engine",_xlfn.XLOOKUP(_xlfn.CONCAT(N139,O139+AS139),TechTree!$C$2:$C$501,TechTree!$D$2:$D$501,"Not Valid Combination",0,1),"")</f>
        <v/>
      </c>
    </row>
    <row r="140" spans="1:46" ht="300.5" x14ac:dyDescent="0.35">
      <c r="A140" t="s">
        <v>594</v>
      </c>
      <c r="B140" t="s">
        <v>1313</v>
      </c>
      <c r="C140" t="s">
        <v>874</v>
      </c>
      <c r="D140" t="s">
        <v>875</v>
      </c>
      <c r="E140" t="s">
        <v>597</v>
      </c>
      <c r="F140" t="s">
        <v>372</v>
      </c>
      <c r="G140">
        <v>1200</v>
      </c>
      <c r="H140">
        <v>240</v>
      </c>
      <c r="I140">
        <v>0.09</v>
      </c>
      <c r="J140" t="s">
        <v>15</v>
      </c>
      <c r="L140" s="12" t="str">
        <f>_xlfn.CONCAT(IF($Q140&lt;&gt;"",_xlfn.CONCAT(" #LOC_KTT_",A140,"_",C140,"_Title = ",$Q140,CHAR(10),"@PART[",C140,"]:NEEDS[!002_CommunityPartsTitles]:AFTER[",A140,"] // ",IF(Q140="",D140,_xlfn.CONCAT(Q140," (",D140,")")),CHAR(10),"{",CHAR(10),"    @",$Q$1," = #LOC_KTT_",A140,"_",C140,"_Title // ",$Q140,CHAR(10),"}",CHAR(10)),""),"@PART[",C140,"]:AFTER[",A140,"] // ",IF(Q140="",D140,_xlfn.CONCAT(Q140," (",D140,")")),CHAR(10),"{",CHAR(10),"    techBranch = ",VLOOKUP(N140,TechTree!$G$2:$H$43,2,FALSE),CHAR(10),"    techTier = ",O140,CHAR(10),"    @TechRequired = ",M140,IF($R140&lt;&gt;"",_xlfn.CONCAT(CHAR(10),"    @",$R$1," = ",$R140),""),IF($S140&lt;&gt;"",_xlfn.CONCAT(CHAR(10),"    @",$S$1," = ",$S140),""),IF($T140&lt;&gt;"",_xlfn.CONCAT(CHAR(10),"    @",$T$1," = ",$T140),""),IF(AND(Z140="NA/Balloon",P140&lt;&gt;"Fuel Tank")=TRUE,_xlfn.CONCAT(CHAR(10),"    KiwiFuelSwitchIgnore = true"),""),IF($U140&lt;&gt;"",_xlfn.CONCAT(CHAR(10),U140),""),IF($AO140&lt;&gt;"",IF(P140="RTG","",_xlfn.CONCAT(CHAR(10),$AO140)),""),IF(AM140&lt;&gt;"",_xlfn.CONCAT(CHAR(10),AM140),""),CHAR(10),"}",IF(AB140="Yes",_xlfn.CONCAT(CHAR(10),"@PART[",C140,"]:NEEDS[KiwiDeprecate]:AFTER[",A140,"]",CHAR(10),"{",CHAR(10),"    kiwiDeprecate = true",CHAR(10),"}"),""),IF(P140="RTG",AO140,""))</f>
        <v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engineUpgradeType = standardLFO
    engineNumber = 
    engineNumberUpgrade = 
    engineName = 
    engineNameUpgrade = 
    enginePartUpgradeName = lynstjerneUpgrade
}</v>
      </c>
      <c r="M140" s="9" t="str">
        <f>_xlfn.XLOOKUP(_xlfn.CONCAT(N140,O140),TechTree!$C$2:$C$501,TechTree!$D$2:$D$501,"Not Valid Combination",0,1)</f>
        <v>generalRocketry</v>
      </c>
      <c r="N140" s="8" t="s">
        <v>213</v>
      </c>
      <c r="O140" s="8">
        <v>2</v>
      </c>
      <c r="P140" s="8" t="s">
        <v>10</v>
      </c>
      <c r="Q140" s="10" t="s">
        <v>1490</v>
      </c>
      <c r="V140" s="10" t="s">
        <v>243</v>
      </c>
      <c r="W140" s="10" t="s">
        <v>254</v>
      </c>
      <c r="X140" s="10" t="s">
        <v>1491</v>
      </c>
      <c r="Z140" s="10" t="s">
        <v>294</v>
      </c>
      <c r="AA140" s="10" t="s">
        <v>303</v>
      </c>
      <c r="AB140" s="10" t="s">
        <v>329</v>
      </c>
      <c r="AD140" s="12" t="str">
        <f t="shared" si="6"/>
        <v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v>
      </c>
      <c r="AE140" s="14"/>
      <c r="AF140" s="18" t="s">
        <v>329</v>
      </c>
      <c r="AG140" s="18"/>
      <c r="AH140" s="18"/>
      <c r="AI140" s="18"/>
      <c r="AJ140" s="18"/>
      <c r="AK140" s="18"/>
      <c r="AL140" s="18"/>
      <c r="AM140" s="19" t="str">
        <f t="shared" si="7"/>
        <v/>
      </c>
      <c r="AN140" s="14"/>
      <c r="AO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",W140,CHAR(10),Parts!AR140,CHAR(10),"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Tank",IF(Z140="NA/Balloon","    KiwiFuelSwitchIgnore = true",IF(Z140="standardLiquidFuel",_xlfn.CONCAT("    fuelTankUpgradeType = ",Z140,CHAR(10),"    fuelTankSizeUpgrade = ",AA140),_xlfn.CONCAT("    fuelTankUpgradeType = ",Z140))),IF(P140="RCS","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lynstjerneUpgrade</v>
      </c>
      <c r="AP140" s="16" t="str">
        <f>IF(P140="Engine",VLOOKUP(W140,EngineUpgrades!$A$2:$C$19,2,FALSE),"")</f>
        <v>singleFuel</v>
      </c>
      <c r="AQ140" s="16" t="str">
        <f>IF(P140="Engine",VLOOKUP(W140,EngineUpgrades!$A$2:$C$19,3,FALSE),"")</f>
        <v>KEROLOX</v>
      </c>
      <c r="AR140" s="15" t="str">
        <f>_xlfn.XLOOKUP(AP140,EngineUpgrades!$D$1:$J$1,EngineUpgrades!$D$17:$J$17,"",0,1)</f>
        <v xml:space="preserve">    engineNumber = 
    engineNumberUpgrade = 
    engineName = 
    engineNameUpgrade = 
</v>
      </c>
      <c r="AS140" s="17">
        <v>2</v>
      </c>
      <c r="AT140" s="16" t="str">
        <f>IF(P140="Engine",_xlfn.XLOOKUP(_xlfn.CONCAT(N140,O140+AS140),TechTree!$C$2:$C$501,TechTree!$D$2:$D$501,"Not Valid Combination",0,1),"")</f>
        <v>heavyRocketry</v>
      </c>
    </row>
    <row r="141" spans="1:46" ht="84.5" x14ac:dyDescent="0.35">
      <c r="A141" t="s">
        <v>594</v>
      </c>
      <c r="B141" t="s">
        <v>1314</v>
      </c>
      <c r="C141" t="s">
        <v>876</v>
      </c>
      <c r="D141" t="s">
        <v>877</v>
      </c>
      <c r="E141" t="s">
        <v>597</v>
      </c>
      <c r="F141" t="s">
        <v>371</v>
      </c>
      <c r="G141">
        <v>2500</v>
      </c>
      <c r="H141">
        <v>500</v>
      </c>
      <c r="I141">
        <v>0.08</v>
      </c>
      <c r="J141" t="s">
        <v>15</v>
      </c>
      <c r="L141" s="12" t="str">
        <f>_xlfn.CONCAT(IF($Q141&lt;&gt;"",_xlfn.CONCAT(" #LOC_KTT_",A141,"_",C141,"_Title = ",$Q141,CHAR(10),"@PART[",C141,"]:NEEDS[!002_CommunityPartsTitles]:AFTER[",A141,"] // ",IF(Q141="",D141,_xlfn.CONCAT(Q141," (",D141,")")),CHAR(10),"{",CHAR(10),"    @",$Q$1," = #LOC_KTT_",A141,"_",C141,"_Title // ",$Q141,CHAR(10),"}",CHAR(10)),""),"@PART[",C141,"]:AFTER[",A141,"] // ",IF(Q141="",D141,_xlfn.CONCAT(Q141," (",D141,")")),CHAR(10),"{",CHAR(10),"    techBranch = ",VLOOKUP(N141,TechTree!$G$2:$H$43,2,FALSE),CHAR(10),"    techTier = ",O141,CHAR(10),"    @TechRequired = ",M141,IF($R141&lt;&gt;"",_xlfn.CONCAT(CHAR(10),"    @",$R$1," = ",$R141),""),IF($S141&lt;&gt;"",_xlfn.CONCAT(CHAR(10),"    @",$S$1," = ",$S141),""),IF($T141&lt;&gt;"",_xlfn.CONCAT(CHAR(10),"    @",$T$1," = ",$T141),""),IF(AND(Z141="NA/Balloon",P141&lt;&gt;"Fuel Tank")=TRUE,_xlfn.CONCAT(CHAR(10),"    KiwiFuelSwitchIgnore = true"),""),IF($U141&lt;&gt;"",_xlfn.CONCAT(CHAR(10),U141),""),IF($AO141&lt;&gt;"",IF(P141="RTG","",_xlfn.CONCAT(CHAR(10),$AO141)),""),IF(AM141&lt;&gt;"",_xlfn.CONCAT(CHAR(10),AM141),""),CHAR(10),"}",IF(AB141="Yes",_xlfn.CONCAT(CHAR(10),"@PART[",C141,"]:NEEDS[KiwiDeprecate]:AFTER[",A141,"]",CHAR(10),"{",CHAR(10),"    kiwiDeprecate = true",CHAR(10),"}"),""),IF(P141="RTG",AO141,""))</f>
        <v>@PART[libra_fuel_tank_s1_s0p5_1]:AFTER[Tantares] // Libra Size 1 Fuel Tank A
{
    techBranch = liquidFuelTanks
    techTier = 3
    @TechRequired = basicFuelSystems
    fuelTankUpgradeType = standardLiquidFuel
    fuelTankSizeUpgrade = size1
}</v>
      </c>
      <c r="M141" s="9" t="str">
        <f>_xlfn.XLOOKUP(_xlfn.CONCAT(N141,O141),TechTree!$C$2:$C$501,TechTree!$D$2:$D$501,"Not Valid Combination",0,1)</f>
        <v>basicFuelSystems</v>
      </c>
      <c r="N141" s="8" t="s">
        <v>336</v>
      </c>
      <c r="O141" s="8">
        <v>3</v>
      </c>
      <c r="P141" s="8" t="s">
        <v>241</v>
      </c>
      <c r="V141" s="10" t="s">
        <v>243</v>
      </c>
      <c r="W141" s="10" t="s">
        <v>254</v>
      </c>
      <c r="Z141" s="10" t="s">
        <v>294</v>
      </c>
      <c r="AA141" s="10" t="s">
        <v>302</v>
      </c>
      <c r="AB141" s="10" t="s">
        <v>329</v>
      </c>
      <c r="AD141" s="12" t="str">
        <f t="shared" si="6"/>
        <v/>
      </c>
      <c r="AE141" s="14"/>
      <c r="AF141" s="18" t="s">
        <v>329</v>
      </c>
      <c r="AG141" s="18"/>
      <c r="AH141" s="18"/>
      <c r="AI141" s="18"/>
      <c r="AJ141" s="18"/>
      <c r="AK141" s="18"/>
      <c r="AL141" s="18"/>
      <c r="AM141" s="19" t="str">
        <f t="shared" si="7"/>
        <v/>
      </c>
      <c r="AN141" s="14"/>
      <c r="AO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",W141,CHAR(10),Parts!AR141,CHAR(10),"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Tank",IF(Z141="NA/Balloon","    KiwiFuelSwitchIgnore = true",IF(Z141="standardLiquidFuel",_xlfn.CONCAT("    fuelTankUpgradeType = ",Z141,CHAR(10),"    fuelTankSizeUpgrade = ",AA141),_xlfn.CONCAT("    fuelTankUpgradeType = ",Z141))),IF(P141="RCS","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41" s="16" t="str">
        <f>IF(P141="Engine",VLOOKUP(W141,EngineUpgrades!$A$2:$C$19,2,FALSE),"")</f>
        <v/>
      </c>
      <c r="AQ141" s="16" t="str">
        <f>IF(P141="Engine",VLOOKUP(W141,EngineUpgrades!$A$2:$C$19,3,FALSE),"")</f>
        <v/>
      </c>
      <c r="AR141" s="15" t="str">
        <f>_xlfn.XLOOKUP(AP141,EngineUpgrades!$D$1:$J$1,EngineUpgrades!$D$17:$J$17,"",0,1)</f>
        <v/>
      </c>
      <c r="AS141" s="17">
        <v>2</v>
      </c>
      <c r="AT141" s="16" t="str">
        <f>IF(P141="Engine",_xlfn.XLOOKUP(_xlfn.CONCAT(N141,O141+AS141),TechTree!$C$2:$C$501,TechTree!$D$2:$D$501,"Not Valid Combination",0,1),"")</f>
        <v/>
      </c>
    </row>
    <row r="142" spans="1:46" ht="84.5" x14ac:dyDescent="0.35">
      <c r="A142" t="s">
        <v>594</v>
      </c>
      <c r="B142" t="s">
        <v>1315</v>
      </c>
      <c r="C142" t="s">
        <v>878</v>
      </c>
      <c r="D142" t="s">
        <v>879</v>
      </c>
      <c r="E142" t="s">
        <v>597</v>
      </c>
      <c r="F142" t="s">
        <v>371</v>
      </c>
      <c r="G142">
        <v>5000</v>
      </c>
      <c r="H142">
        <v>1000</v>
      </c>
      <c r="I142">
        <v>0.16</v>
      </c>
      <c r="J142" t="s">
        <v>15</v>
      </c>
      <c r="L142" s="12" t="str">
        <f>_xlfn.CONCAT(IF($Q142&lt;&gt;"",_xlfn.CONCAT(" #LOC_KTT_",A142,"_",C142,"_Title = ",$Q142,CHAR(10),"@PART[",C142,"]:NEEDS[!002_CommunityPartsTitles]:AFTER[",A142,"] // ",IF(Q142="",D142,_xlfn.CONCAT(Q142," (",D142,")")),CHAR(10),"{",CHAR(10),"    @",$Q$1," = #LOC_KTT_",A142,"_",C142,"_Title // ",$Q142,CHAR(10),"}",CHAR(10)),""),"@PART[",C142,"]:AFTER[",A142,"] // ",IF(Q142="",D142,_xlfn.CONCAT(Q142," (",D142,")")),CHAR(10),"{",CHAR(10),"    techBranch = ",VLOOKUP(N142,TechTree!$G$2:$H$43,2,FALSE),CHAR(10),"    techTier = ",O142,CHAR(10),"    @TechRequired = ",M142,IF($R142&lt;&gt;"",_xlfn.CONCAT(CHAR(10),"    @",$R$1," = ",$R142),""),IF($S142&lt;&gt;"",_xlfn.CONCAT(CHAR(10),"    @",$S$1," = ",$S142),""),IF($T142&lt;&gt;"",_xlfn.CONCAT(CHAR(10),"    @",$T$1," = ",$T142),""),IF(AND(Z142="NA/Balloon",P142&lt;&gt;"Fuel Tank")=TRUE,_xlfn.CONCAT(CHAR(10),"    KiwiFuelSwitchIgnore = true"),""),IF($U142&lt;&gt;"",_xlfn.CONCAT(CHAR(10),U142),""),IF($AO142&lt;&gt;"",IF(P142="RTG","",_xlfn.CONCAT(CHAR(10),$AO142)),""),IF(AM142&lt;&gt;"",_xlfn.CONCAT(CHAR(10),AM142),""),CHAR(10),"}",IF(AB142="Yes",_xlfn.CONCAT(CHAR(10),"@PART[",C142,"]:NEEDS[KiwiDeprecate]:AFTER[",A142,"]",CHAR(10),"{",CHAR(10),"    kiwiDeprecate = true",CHAR(10),"}"),""),IF(P142="RTG",AO142,""))</f>
        <v>@PART[libra_fuel_tank_s1_s0p5_2]:AFTER[Tantares] // Libra Size 1 Fuel Tank B
{
    techBranch = liquidFuelTanks
    techTier = 3
    @TechRequired = basicFuelSystems
    fuelTankUpgradeType = standardLiquidFuel
    fuelTankSizeUpgrade = size2
}</v>
      </c>
      <c r="M142" s="9" t="str">
        <f>_xlfn.XLOOKUP(_xlfn.CONCAT(N142,O142),TechTree!$C$2:$C$501,TechTree!$D$2:$D$501,"Not Valid Combination",0,1)</f>
        <v>basicFuelSystems</v>
      </c>
      <c r="N142" s="8" t="s">
        <v>336</v>
      </c>
      <c r="O142" s="8">
        <v>3</v>
      </c>
      <c r="P142" s="8" t="s">
        <v>241</v>
      </c>
      <c r="V142" s="10" t="s">
        <v>243</v>
      </c>
      <c r="W142" s="10" t="s">
        <v>259</v>
      </c>
      <c r="Z142" s="10" t="s">
        <v>294</v>
      </c>
      <c r="AA142" s="10" t="s">
        <v>303</v>
      </c>
      <c r="AB142" s="10" t="s">
        <v>329</v>
      </c>
      <c r="AD142" s="12" t="str">
        <f t="shared" si="6"/>
        <v/>
      </c>
      <c r="AE142" s="14"/>
      <c r="AF142" s="18" t="s">
        <v>329</v>
      </c>
      <c r="AG142" s="18"/>
      <c r="AH142" s="18"/>
      <c r="AI142" s="18"/>
      <c r="AJ142" s="18"/>
      <c r="AK142" s="18"/>
      <c r="AL142" s="18"/>
      <c r="AM142" s="19" t="str">
        <f t="shared" si="7"/>
        <v/>
      </c>
      <c r="AN142" s="14"/>
      <c r="AO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",W142,CHAR(10),Parts!AR142,CHAR(10),"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Tank",IF(Z142="NA/Balloon","    KiwiFuelSwitchIgnore = true",IF(Z142="standardLiquidFuel",_xlfn.CONCAT("    fuelTankUpgradeType = ",Z142,CHAR(10),"    fuelTankSizeUpgrade = ",AA142),_xlfn.CONCAT("    fuelTankUpgradeType = ",Z142))),IF(P142="RCS","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42" s="16" t="str">
        <f>IF(P142="Engine",VLOOKUP(W142,EngineUpgrades!$A$2:$C$19,2,FALSE),"")</f>
        <v/>
      </c>
      <c r="AQ142" s="16" t="str">
        <f>IF(P142="Engine",VLOOKUP(W142,EngineUpgrades!$A$2:$C$19,3,FALSE),"")</f>
        <v/>
      </c>
      <c r="AR142" s="15" t="str">
        <f>_xlfn.XLOOKUP(AP142,EngineUpgrades!$D$1:$J$1,EngineUpgrades!$D$17:$J$17,"",0,1)</f>
        <v/>
      </c>
      <c r="AS142" s="17">
        <v>2</v>
      </c>
      <c r="AT142" s="16" t="str">
        <f>IF(P142="Engine",_xlfn.XLOOKUP(_xlfn.CONCAT(N142,O142+AS142),TechTree!$C$2:$C$501,TechTree!$D$2:$D$501,"Not Valid Combination",0,1),"")</f>
        <v/>
      </c>
    </row>
    <row r="143" spans="1:46" ht="84.5" x14ac:dyDescent="0.35">
      <c r="A143" t="s">
        <v>594</v>
      </c>
      <c r="B143" t="s">
        <v>1316</v>
      </c>
      <c r="C143" t="s">
        <v>880</v>
      </c>
      <c r="D143" t="s">
        <v>881</v>
      </c>
      <c r="E143" t="s">
        <v>597</v>
      </c>
      <c r="F143" t="s">
        <v>371</v>
      </c>
      <c r="G143">
        <v>1000</v>
      </c>
      <c r="H143">
        <v>200</v>
      </c>
      <c r="I143">
        <v>0.02</v>
      </c>
      <c r="J143" t="s">
        <v>15</v>
      </c>
      <c r="L143" s="12" t="str">
        <f>_xlfn.CONCAT(IF($Q143&lt;&gt;"",_xlfn.CONCAT(" #LOC_KTT_",A143,"_",C143,"_Title = ",$Q143,CHAR(10),"@PART[",C143,"]:NEEDS[!002_CommunityPartsTitles]:AFTER[",A143,"] // ",IF(Q143="",D143,_xlfn.CONCAT(Q143," (",D143,")")),CHAR(10),"{",CHAR(10),"    @",$Q$1," = #LOC_KTT_",A143,"_",C143,"_Title // ",$Q143,CHAR(10),"}",CHAR(10)),""),"@PART[",C143,"]:AFTER[",A143,"] // ",IF(Q143="",D143,_xlfn.CONCAT(Q143," (",D143,")")),CHAR(10),"{",CHAR(10),"    techBranch = ",VLOOKUP(N143,TechTree!$G$2:$H$43,2,FALSE),CHAR(10),"    techTier = ",O143,CHAR(10),"    @TechRequired = ",M143,IF($R143&lt;&gt;"",_xlfn.CONCAT(CHAR(10),"    @",$R$1," = ",$R143),""),IF($S143&lt;&gt;"",_xlfn.CONCAT(CHAR(10),"    @",$S$1," = ",$S143),""),IF($T143&lt;&gt;"",_xlfn.CONCAT(CHAR(10),"    @",$T$1," = ",$T143),""),IF(AND(Z143="NA/Balloon",P143&lt;&gt;"Fuel Tank")=TRUE,_xlfn.CONCAT(CHAR(10),"    KiwiFuelSwitchIgnore = true"),""),IF($U143&lt;&gt;"",_xlfn.CONCAT(CHAR(10),U143),""),IF($AO143&lt;&gt;"",IF(P143="RTG","",_xlfn.CONCAT(CHAR(10),$AO143)),""),IF(AM143&lt;&gt;"",_xlfn.CONCAT(CHAR(10),AM143),""),CHAR(10),"}",IF(AB143="Yes",_xlfn.CONCAT(CHAR(10),"@PART[",C143,"]:NEEDS[KiwiDeprecate]:AFTER[",A143,"]",CHAR(10),"{",CHAR(10),"    kiwiDeprecate = true",CHAR(10),"}"),""),IF(P143="RTG",AO143,""))</f>
        <v>@PART[libra_monopropellant_tank_s0_1]:AFTER[Tantares] // Libra Size 0 Monopropellant Tank A
{
    techBranch = rcsEtAl
    techTier = 3
    @TechRequired = flightControl
    fuelTankUpgradeType = standardMonoPropellant
}</v>
      </c>
      <c r="M143" s="9" t="str">
        <f>_xlfn.XLOOKUP(_xlfn.CONCAT(N143,O143),TechTree!$C$2:$C$501,TechTree!$D$2:$D$501,"Not Valid Combination",0,1)</f>
        <v>flightControl</v>
      </c>
      <c r="N143" s="8" t="s">
        <v>221</v>
      </c>
      <c r="O143" s="8">
        <v>3</v>
      </c>
      <c r="P143" s="8" t="s">
        <v>241</v>
      </c>
      <c r="V143" s="10" t="s">
        <v>243</v>
      </c>
      <c r="W143" s="10" t="s">
        <v>254</v>
      </c>
      <c r="Z143" s="10" t="s">
        <v>297</v>
      </c>
      <c r="AA143" s="10" t="s">
        <v>303</v>
      </c>
      <c r="AB143" s="10" t="s">
        <v>329</v>
      </c>
      <c r="AD143" s="12" t="str">
        <f t="shared" si="6"/>
        <v/>
      </c>
      <c r="AE143" s="14"/>
      <c r="AF143" s="18" t="s">
        <v>329</v>
      </c>
      <c r="AG143" s="18"/>
      <c r="AH143" s="18"/>
      <c r="AI143" s="18"/>
      <c r="AJ143" s="18"/>
      <c r="AK143" s="18"/>
      <c r="AL143" s="18"/>
      <c r="AM143" s="19" t="str">
        <f t="shared" si="7"/>
        <v/>
      </c>
      <c r="AN143" s="14"/>
      <c r="AO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",W143,CHAR(10),Parts!AR143,CHAR(10),"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Tank",IF(Z143="NA/Balloon","    KiwiFuelSwitchIgnore = true",IF(Z143="standardLiquidFuel",_xlfn.CONCAT("    fuelTankUpgradeType = ",Z143,CHAR(10),"    fuelTankSizeUpgrade = ",AA143),_xlfn.CONCAT("    fuelTankUpgradeType = ",Z143))),IF(P143="RCS","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3" s="16" t="str">
        <f>IF(P143="Engine",VLOOKUP(W143,EngineUpgrades!$A$2:$C$19,2,FALSE),"")</f>
        <v/>
      </c>
      <c r="AQ143" s="16" t="str">
        <f>IF(P143="Engine",VLOOKUP(W143,EngineUpgrades!$A$2:$C$19,3,FALSE),"")</f>
        <v/>
      </c>
      <c r="AR143" s="15" t="str">
        <f>_xlfn.XLOOKUP(AP143,EngineUpgrades!$D$1:$J$1,EngineUpgrades!$D$17:$J$17,"",0,1)</f>
        <v/>
      </c>
      <c r="AS143" s="17">
        <v>2</v>
      </c>
      <c r="AT143" s="16" t="str">
        <f>IF(P143="Engine",_xlfn.XLOOKUP(_xlfn.CONCAT(N143,O143+AS143),TechTree!$C$2:$C$501,TechTree!$D$2:$D$501,"Not Valid Combination",0,1),"")</f>
        <v/>
      </c>
    </row>
    <row r="144" spans="1:46" ht="84.5" x14ac:dyDescent="0.35">
      <c r="A144" t="s">
        <v>594</v>
      </c>
      <c r="B144" t="s">
        <v>1317</v>
      </c>
      <c r="C144" t="s">
        <v>882</v>
      </c>
      <c r="D144" t="s">
        <v>883</v>
      </c>
      <c r="E144" t="s">
        <v>597</v>
      </c>
      <c r="F144" t="s">
        <v>371</v>
      </c>
      <c r="G144">
        <v>2000</v>
      </c>
      <c r="H144">
        <v>400</v>
      </c>
      <c r="I144">
        <v>0.04</v>
      </c>
      <c r="J144" t="s">
        <v>15</v>
      </c>
      <c r="L144" s="12" t="str">
        <f>_xlfn.CONCAT(IF($Q144&lt;&gt;"",_xlfn.CONCAT(" #LOC_KTT_",A144,"_",C144,"_Title = ",$Q144,CHAR(10),"@PART[",C144,"]:NEEDS[!002_CommunityPartsTitles]:AFTER[",A144,"] // ",IF(Q144="",D144,_xlfn.CONCAT(Q144," (",D144,")")),CHAR(10),"{",CHAR(10),"    @",$Q$1," = #LOC_KTT_",A144,"_",C144,"_Title // ",$Q144,CHAR(10),"}",CHAR(10)),""),"@PART[",C144,"]:AFTER[",A144,"] // ",IF(Q144="",D144,_xlfn.CONCAT(Q144," (",D144,")")),CHAR(10),"{",CHAR(10),"    techBranch = ",VLOOKUP(N144,TechTree!$G$2:$H$43,2,FALSE),CHAR(10),"    techTier = ",O144,CHAR(10),"    @TechRequired = ",M144,IF($R144&lt;&gt;"",_xlfn.CONCAT(CHAR(10),"    @",$R$1," = ",$R144),""),IF($S144&lt;&gt;"",_xlfn.CONCAT(CHAR(10),"    @",$S$1," = ",$S144),""),IF($T144&lt;&gt;"",_xlfn.CONCAT(CHAR(10),"    @",$T$1," = ",$T144),""),IF(AND(Z144="NA/Balloon",P144&lt;&gt;"Fuel Tank")=TRUE,_xlfn.CONCAT(CHAR(10),"    KiwiFuelSwitchIgnore = true"),""),IF($U144&lt;&gt;"",_xlfn.CONCAT(CHAR(10),U144),""),IF($AO144&lt;&gt;"",IF(P144="RTG","",_xlfn.CONCAT(CHAR(10),$AO144)),""),IF(AM144&lt;&gt;"",_xlfn.CONCAT(CHAR(10),AM144),""),CHAR(10),"}",IF(AB144="Yes",_xlfn.CONCAT(CHAR(10),"@PART[",C144,"]:NEEDS[KiwiDeprecate]:AFTER[",A144,"]",CHAR(10),"{",CHAR(10),"    kiwiDeprecate = true",CHAR(10),"}"),""),IF(P144="RTG",AO144,""))</f>
        <v>@PART[libra_monopropellant_tank_s0_2]:AFTER[Tantares] // Libra Size 0 Monopropellant Tank B
{
    techBranch = rcsEtAl
    techTier = 4
    @TechRequired = advFlightControl
    fuelTankUpgradeType = standardMonoPropellant
}</v>
      </c>
      <c r="M144" s="9" t="str">
        <f>_xlfn.XLOOKUP(_xlfn.CONCAT(N144,O144),TechTree!$C$2:$C$501,TechTree!$D$2:$D$501,"Not Valid Combination",0,1)</f>
        <v>advFlightControl</v>
      </c>
      <c r="N144" s="8" t="s">
        <v>221</v>
      </c>
      <c r="O144" s="8">
        <v>4</v>
      </c>
      <c r="P144" s="8" t="s">
        <v>241</v>
      </c>
      <c r="V144" s="10" t="s">
        <v>243</v>
      </c>
      <c r="W144" s="10" t="s">
        <v>259</v>
      </c>
      <c r="Z144" s="10" t="s">
        <v>297</v>
      </c>
      <c r="AA144" s="10" t="s">
        <v>303</v>
      </c>
      <c r="AB144" s="10" t="s">
        <v>329</v>
      </c>
      <c r="AD144" s="12" t="str">
        <f t="shared" si="6"/>
        <v/>
      </c>
      <c r="AE144" s="14"/>
      <c r="AF144" s="18" t="s">
        <v>329</v>
      </c>
      <c r="AG144" s="18"/>
      <c r="AH144" s="18"/>
      <c r="AI144" s="18"/>
      <c r="AJ144" s="18"/>
      <c r="AK144" s="18"/>
      <c r="AL144" s="18"/>
      <c r="AM144" s="19" t="str">
        <f t="shared" si="7"/>
        <v/>
      </c>
      <c r="AN144" s="14"/>
      <c r="AO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",W144,CHAR(10),Parts!AR144,CHAR(10),"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Tank",IF(Z144="NA/Balloon","    KiwiFuelSwitchIgnore = true",IF(Z144="standardLiquidFuel",_xlfn.CONCAT("    fuelTankUpgradeType = ",Z144,CHAR(10),"    fuelTankSizeUpgrade = ",AA144),_xlfn.CONCAT("    fuelTankUpgradeType = ",Z144))),IF(P144="RCS","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4" s="16" t="str">
        <f>IF(P144="Engine",VLOOKUP(W144,EngineUpgrades!$A$2:$C$19,2,FALSE),"")</f>
        <v/>
      </c>
      <c r="AQ144" s="16" t="str">
        <f>IF(P144="Engine",VLOOKUP(W144,EngineUpgrades!$A$2:$C$19,3,FALSE),"")</f>
        <v/>
      </c>
      <c r="AR144" s="15" t="str">
        <f>_xlfn.XLOOKUP(AP144,EngineUpgrades!$D$1:$J$1,EngineUpgrades!$D$17:$J$17,"",0,1)</f>
        <v/>
      </c>
      <c r="AS144" s="17">
        <v>2</v>
      </c>
      <c r="AT144" s="16" t="str">
        <f>IF(P144="Engine",_xlfn.XLOOKUP(_xlfn.CONCAT(N144,O144+AS144),TechTree!$C$2:$C$501,TechTree!$D$2:$D$501,"Not Valid Combination",0,1),"")</f>
        <v/>
      </c>
    </row>
    <row r="145" spans="1:46" ht="84.5" x14ac:dyDescent="0.35">
      <c r="A145" t="s">
        <v>594</v>
      </c>
      <c r="B145" t="s">
        <v>1318</v>
      </c>
      <c r="C145" t="s">
        <v>884</v>
      </c>
      <c r="D145" t="s">
        <v>885</v>
      </c>
      <c r="E145" t="s">
        <v>597</v>
      </c>
      <c r="F145" t="s">
        <v>7</v>
      </c>
      <c r="G145">
        <v>500</v>
      </c>
      <c r="H145">
        <v>100</v>
      </c>
      <c r="I145">
        <v>0.03</v>
      </c>
      <c r="J145" t="s">
        <v>15</v>
      </c>
      <c r="L145" s="12" t="str">
        <f>_xlfn.CONCAT(IF($Q145&lt;&gt;"",_xlfn.CONCAT(" #LOC_KTT_",A145,"_",C145,"_Title = ",$Q145,CHAR(10),"@PART[",C145,"]:NEEDS[!002_CommunityPartsTitles]:AFTER[",A145,"] // ",IF(Q145="",D145,_xlfn.CONCAT(Q145," (",D145,")")),CHAR(10),"{",CHAR(10),"    @",$Q$1," = #LOC_KTT_",A145,"_",C145,"_Title // ",$Q145,CHAR(10),"}",CHAR(10)),""),"@PART[",C145,"]:AFTER[",A145,"] // ",IF(Q145="",D145,_xlfn.CONCAT(Q145," (",D145,")")),CHAR(10),"{",CHAR(10),"    techBranch = ",VLOOKUP(N145,TechTree!$G$2:$H$43,2,FALSE),CHAR(10),"    techTier = ",O145,CHAR(10),"    @TechRequired = ",M145,IF($R145&lt;&gt;"",_xlfn.CONCAT(CHAR(10),"    @",$R$1," = ",$R145),""),IF($S145&lt;&gt;"",_xlfn.CONCAT(CHAR(10),"    @",$S$1," = ",$S145),""),IF($T145&lt;&gt;"",_xlfn.CONCAT(CHAR(10),"    @",$T$1," = ",$T145),""),IF(AND(Z145="NA/Balloon",P145&lt;&gt;"Fuel Tank")=TRUE,_xlfn.CONCAT(CHAR(10),"    KiwiFuelSwitchIgnore = true"),""),IF($U145&lt;&gt;"",_xlfn.CONCAT(CHAR(10),U145),""),IF($AO145&lt;&gt;"",IF(P145="RTG","",_xlfn.CONCAT(CHAR(10),$AO145)),""),IF(AM145&lt;&gt;"",_xlfn.CONCAT(CHAR(10),AM145),""),CHAR(10),"}",IF(AB145="Yes",_xlfn.CONCAT(CHAR(10),"@PART[",C145,"]:NEEDS[KiwiDeprecate]:AFTER[",A145,"]",CHAR(10),"{",CHAR(10),"    kiwiDeprecate = true",CHAR(10),"}"),""),IF(P145="RTG",AO145,""))</f>
        <v>@PART[libra_rcs_srf_2]:AFTER[Tantares] // Libra AU-2 Attitude Arm
{
    techBranch = rcsEtAl
    techTier = 5
    @TechRequired = specializedControl
}</v>
      </c>
      <c r="M145" s="9" t="str">
        <f>_xlfn.XLOOKUP(_xlfn.CONCAT(N145,O145),TechTree!$C$2:$C$501,TechTree!$D$2:$D$501,"Not Valid Combination",0,1)</f>
        <v>specializedControl</v>
      </c>
      <c r="N145" s="8" t="s">
        <v>221</v>
      </c>
      <c r="O145" s="8">
        <v>5</v>
      </c>
      <c r="P145" s="8" t="s">
        <v>242</v>
      </c>
      <c r="V145" s="10" t="s">
        <v>243</v>
      </c>
      <c r="W145" s="10" t="s">
        <v>254</v>
      </c>
      <c r="Z145" s="10" t="s">
        <v>294</v>
      </c>
      <c r="AA145" s="10" t="s">
        <v>303</v>
      </c>
      <c r="AB145" s="10" t="s">
        <v>329</v>
      </c>
      <c r="AD145" s="12" t="str">
        <f t="shared" si="6"/>
        <v/>
      </c>
      <c r="AE145" s="14"/>
      <c r="AF145" s="18" t="s">
        <v>329</v>
      </c>
      <c r="AG145" s="18"/>
      <c r="AH145" s="18"/>
      <c r="AI145" s="18"/>
      <c r="AJ145" s="18"/>
      <c r="AK145" s="18"/>
      <c r="AL145" s="18"/>
      <c r="AM145" s="19" t="str">
        <f t="shared" si="7"/>
        <v/>
      </c>
      <c r="AN145" s="14"/>
      <c r="AO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",W145,CHAR(10),Parts!AR145,CHAR(10),"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Tank",IF(Z145="NA/Balloon","    KiwiFuelSwitchIgnore = true",IF(Z145="standardLiquidFuel",_xlfn.CONCAT("    fuelTankUpgradeType = ",Z145,CHAR(10),"    fuelTankSizeUpgrade = ",AA145),_xlfn.CONCAT("    fuelTankUpgradeType = ",Z145))),IF(P145="RCS","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5" s="16" t="str">
        <f>IF(P145="Engine",VLOOKUP(W145,EngineUpgrades!$A$2:$C$19,2,FALSE),"")</f>
        <v/>
      </c>
      <c r="AQ145" s="16" t="str">
        <f>IF(P145="Engine",VLOOKUP(W145,EngineUpgrades!$A$2:$C$19,3,FALSE),"")</f>
        <v/>
      </c>
      <c r="AR145" s="15" t="str">
        <f>_xlfn.XLOOKUP(AP145,EngineUpgrades!$D$1:$J$1,EngineUpgrades!$D$17:$J$17,"",0,1)</f>
        <v/>
      </c>
      <c r="AS145" s="17">
        <v>2</v>
      </c>
      <c r="AT145" s="16" t="str">
        <f>IF(P145="Engine",_xlfn.XLOOKUP(_xlfn.CONCAT(N145,O145+AS145),TechTree!$C$2:$C$501,TechTree!$D$2:$D$501,"Not Valid Combination",0,1),"")</f>
        <v/>
      </c>
    </row>
    <row r="146" spans="1:46" ht="84.5" x14ac:dyDescent="0.35">
      <c r="A146" t="s">
        <v>594</v>
      </c>
      <c r="B146" t="s">
        <v>1319</v>
      </c>
      <c r="C146" t="s">
        <v>886</v>
      </c>
      <c r="D146" t="s">
        <v>887</v>
      </c>
      <c r="E146" t="s">
        <v>597</v>
      </c>
      <c r="F146" t="s">
        <v>373</v>
      </c>
      <c r="G146">
        <v>2000</v>
      </c>
      <c r="H146">
        <v>400</v>
      </c>
      <c r="I146">
        <v>7.4999999999999997E-2</v>
      </c>
      <c r="J146" t="s">
        <v>15</v>
      </c>
      <c r="L146" s="12" t="str">
        <f>_xlfn.CONCAT(IF($Q146&lt;&gt;"",_xlfn.CONCAT(" #LOC_KTT_",A146,"_",C146,"_Title = ",$Q146,CHAR(10),"@PART[",C146,"]:NEEDS[!002_CommunityPartsTitles]:AFTER[",A146,"] // ",IF(Q146="",D146,_xlfn.CONCAT(Q146," (",D146,")")),CHAR(10),"{",CHAR(10),"    @",$Q$1," = #LOC_KTT_",A146,"_",C146,"_Title // ",$Q146,CHAR(10),"}",CHAR(10)),""),"@PART[",C146,"]:AFTER[",A146,"] // ",IF(Q146="",D146,_xlfn.CONCAT(Q146," (",D146,")")),CHAR(10),"{",CHAR(10),"    techBranch = ",VLOOKUP(N146,TechTree!$G$2:$H$43,2,FALSE),CHAR(10),"    techTier = ",O146,CHAR(10),"    @TechRequired = ",M146,IF($R146&lt;&gt;"",_xlfn.CONCAT(CHAR(10),"    @",$R$1," = ",$R146),""),IF($S146&lt;&gt;"",_xlfn.CONCAT(CHAR(10),"    @",$S$1," = ",$S146),""),IF($T146&lt;&gt;"",_xlfn.CONCAT(CHAR(10),"    @",$T$1," = ",$T146),""),IF(AND(Z146="NA/Balloon",P146&lt;&gt;"Fuel Tank")=TRUE,_xlfn.CONCAT(CHAR(10),"    KiwiFuelSwitchIgnore = true"),""),IF($U146&lt;&gt;"",_xlfn.CONCAT(CHAR(10),U146),""),IF($AO146&lt;&gt;"",IF(P146="RTG","",_xlfn.CONCAT(CHAR(10),$AO146)),""),IF(AM146&lt;&gt;"",_xlfn.CONCAT(CHAR(10),AM146),""),CHAR(10),"}",IF(AB146="Yes",_xlfn.CONCAT(CHAR(10),"@PART[",C146,"]:NEEDS[KiwiDeprecate]:AFTER[",A146,"]",CHAR(10),"{",CHAR(10),"    kiwiDeprecate = true",CHAR(10),"}"),""),IF(P146="RTG",AO146,""))</f>
        <v>@PART[libra_structure_s1_1]:AFTER[Tantares] // Libra Size 1 Fuselage A
{
    techBranch = stationParts
    techTier = 3
    @TechRequired = generalConstruction
    structuralUpgradeType = 3_4
}</v>
      </c>
      <c r="M146" s="9" t="str">
        <f>_xlfn.XLOOKUP(_xlfn.CONCAT(N146,O146),TechTree!$C$2:$C$501,TechTree!$D$2:$D$501,"Not Valid Combination",0,1)</f>
        <v>generalConstruction</v>
      </c>
      <c r="N146" s="8" t="s">
        <v>208</v>
      </c>
      <c r="O146" s="8">
        <v>3</v>
      </c>
      <c r="P146" s="8" t="s">
        <v>6</v>
      </c>
      <c r="V146" s="10" t="s">
        <v>243</v>
      </c>
      <c r="W146" s="10" t="s">
        <v>259</v>
      </c>
      <c r="Z146" s="10" t="s">
        <v>294</v>
      </c>
      <c r="AA146" s="10" t="s">
        <v>303</v>
      </c>
      <c r="AB146" s="10" t="s">
        <v>329</v>
      </c>
      <c r="AD146" s="12" t="str">
        <f t="shared" si="6"/>
        <v/>
      </c>
      <c r="AE146" s="14"/>
      <c r="AF146" s="18" t="s">
        <v>329</v>
      </c>
      <c r="AG146" s="18"/>
      <c r="AH146" s="18"/>
      <c r="AI146" s="18"/>
      <c r="AJ146" s="18"/>
      <c r="AK146" s="18"/>
      <c r="AL146" s="18"/>
      <c r="AM146" s="19" t="str">
        <f t="shared" si="7"/>
        <v/>
      </c>
      <c r="AN146" s="14"/>
      <c r="AO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",W146,CHAR(10),Parts!AR146,CHAR(10),"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Tank",IF(Z146="NA/Balloon","    KiwiFuelSwitchIgnore = true",IF(Z146="standardLiquidFuel",_xlfn.CONCAT("    fuelTankUpgradeType = ",Z146,CHAR(10),"    fuelTankSizeUpgrade = ",AA146),_xlfn.CONCAT("    fuelTankUpgradeType = ",Z146))),IF(P146="RCS","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6" s="16" t="str">
        <f>IF(P146="Engine",VLOOKUP(W146,EngineUpgrades!$A$2:$C$19,2,FALSE),"")</f>
        <v/>
      </c>
      <c r="AQ146" s="16" t="str">
        <f>IF(P146="Engine",VLOOKUP(W146,EngineUpgrades!$A$2:$C$19,3,FALSE),"")</f>
        <v/>
      </c>
      <c r="AR146" s="15" t="str">
        <f>_xlfn.XLOOKUP(AP146,EngineUpgrades!$D$1:$J$1,EngineUpgrades!$D$17:$J$17,"",0,1)</f>
        <v/>
      </c>
      <c r="AS146" s="17">
        <v>2</v>
      </c>
      <c r="AT146" s="16" t="str">
        <f>IF(P146="Engine",_xlfn.XLOOKUP(_xlfn.CONCAT(N146,O146+AS146),TechTree!$C$2:$C$501,TechTree!$D$2:$D$501,"Not Valid Combination",0,1),"")</f>
        <v/>
      </c>
    </row>
    <row r="147" spans="1:46" ht="84.5" x14ac:dyDescent="0.35">
      <c r="A147" t="s">
        <v>594</v>
      </c>
      <c r="B147" t="s">
        <v>1320</v>
      </c>
      <c r="C147" t="s">
        <v>888</v>
      </c>
      <c r="D147" t="s">
        <v>889</v>
      </c>
      <c r="E147" t="s">
        <v>616</v>
      </c>
      <c r="F147" t="s">
        <v>604</v>
      </c>
      <c r="G147">
        <v>750</v>
      </c>
      <c r="H147">
        <v>150</v>
      </c>
      <c r="I147">
        <v>7.4999999999999997E-2</v>
      </c>
      <c r="J147" t="s">
        <v>25</v>
      </c>
      <c r="L147" s="12" t="str">
        <f>_xlfn.CONCAT(IF($Q147&lt;&gt;"",_xlfn.CONCAT(" #LOC_KTT_",A147,"_",C147,"_Title = ",$Q147,CHAR(10),"@PART[",C147,"]:NEEDS[!002_CommunityPartsTitles]:AFTER[",A147,"] // ",IF(Q147="",D147,_xlfn.CONCAT(Q147," (",D147,")")),CHAR(10),"{",CHAR(10),"    @",$Q$1," = #LOC_KTT_",A147,"_",C147,"_Title // ",$Q147,CHAR(10),"}",CHAR(10)),""),"@PART[",C147,"]:AFTER[",A147,"] // ",IF(Q147="",D147,_xlfn.CONCAT(Q147," (",D147,")")),CHAR(10),"{",CHAR(10),"    techBranch = ",VLOOKUP(N147,TechTree!$G$2:$H$43,2,FALSE),CHAR(10),"    techTier = ",O147,CHAR(10),"    @TechRequired = ",M147,IF($R147&lt;&gt;"",_xlfn.CONCAT(CHAR(10),"    @",$R$1," = ",$R147),""),IF($S147&lt;&gt;"",_xlfn.CONCAT(CHAR(10),"    @",$S$1," = ",$S147),""),IF($T147&lt;&gt;"",_xlfn.CONCAT(CHAR(10),"    @",$T$1," = ",$T147),""),IF(AND(Z147="NA/Balloon",P147&lt;&gt;"Fuel Tank")=TRUE,_xlfn.CONCAT(CHAR(10),"    KiwiFuelSwitchIgnore = true"),""),IF($U147&lt;&gt;"",_xlfn.CONCAT(CHAR(10),U147),""),IF($AO147&lt;&gt;"",IF(P147="RTG","",_xlfn.CONCAT(CHAR(10),$AO147)),""),IF(AM147&lt;&gt;"",_xlfn.CONCAT(CHAR(10),AM147),""),CHAR(10),"}",IF(AB147="Yes",_xlfn.CONCAT(CHAR(10),"@PART[",C147,"]:NEEDS[KiwiDeprecate]:AFTER[",A147,"]",CHAR(10),"{",CHAR(10),"    kiwiDeprecate = true",CHAR(10),"}"),""),IF(P147="RTG",AO147,""))</f>
        <v>@PART[Auriga_DrogueParachute_1]:AFTER[Tantares] // Auriga MR2 Drogue Parachute
{
    techBranch = parachutes
    techTier = 5
    @TechRequired = advExploration
    parachuteUpgradeType = standard
}</v>
      </c>
      <c r="M147" s="9" t="str">
        <f>_xlfn.XLOOKUP(_xlfn.CONCAT(N147,O147),TechTree!$C$2:$C$501,TechTree!$D$2:$D$501,"Not Valid Combination",0,1)</f>
        <v>advExploration</v>
      </c>
      <c r="N147" s="8" t="s">
        <v>225</v>
      </c>
      <c r="O147" s="8">
        <v>5</v>
      </c>
      <c r="P147" s="8" t="s">
        <v>290</v>
      </c>
      <c r="V147" s="10" t="s">
        <v>243</v>
      </c>
      <c r="W147" s="10" t="s">
        <v>254</v>
      </c>
      <c r="Z147" s="10" t="s">
        <v>294</v>
      </c>
      <c r="AA147" s="10" t="s">
        <v>303</v>
      </c>
      <c r="AB147" s="10" t="s">
        <v>329</v>
      </c>
      <c r="AD147" s="12" t="str">
        <f t="shared" si="6"/>
        <v/>
      </c>
      <c r="AE147" s="14"/>
      <c r="AF147" s="18" t="s">
        <v>329</v>
      </c>
      <c r="AG147" s="18"/>
      <c r="AH147" s="18"/>
      <c r="AI147" s="18"/>
      <c r="AJ147" s="18"/>
      <c r="AK147" s="18"/>
      <c r="AL147" s="18"/>
      <c r="AM147" s="19" t="str">
        <f t="shared" si="7"/>
        <v/>
      </c>
      <c r="AN147" s="14"/>
      <c r="AO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",W147,CHAR(10),Parts!AR147,CHAR(10),"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Tank",IF(Z147="NA/Balloon","    KiwiFuelSwitchIgnore = true",IF(Z147="standardLiquidFuel",_xlfn.CONCAT("    fuelTankUpgradeType = ",Z147,CHAR(10),"    fuelTankSizeUpgrade = ",AA147),_xlfn.CONCAT("    fuelTankUpgradeType = ",Z147))),IF(P147="RCS","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47" s="16" t="str">
        <f>IF(P147="Engine",VLOOKUP(W147,EngineUpgrades!$A$2:$C$19,2,FALSE),"")</f>
        <v/>
      </c>
      <c r="AQ147" s="16" t="str">
        <f>IF(P147="Engine",VLOOKUP(W147,EngineUpgrades!$A$2:$C$19,3,FALSE),"")</f>
        <v/>
      </c>
      <c r="AR147" s="15" t="str">
        <f>_xlfn.XLOOKUP(AP147,EngineUpgrades!$D$1:$J$1,EngineUpgrades!$D$17:$J$17,"",0,1)</f>
        <v/>
      </c>
      <c r="AS147" s="17">
        <v>2</v>
      </c>
      <c r="AT147" s="16" t="str">
        <f>IF(P147="Engine",_xlfn.XLOOKUP(_xlfn.CONCAT(N147,O147+AS147),TechTree!$C$2:$C$501,TechTree!$D$2:$D$501,"Not Valid Combination",0,1),"")</f>
        <v/>
      </c>
    </row>
    <row r="148" spans="1:46" ht="300.5" x14ac:dyDescent="0.35">
      <c r="A148" t="s">
        <v>594</v>
      </c>
      <c r="B148" t="s">
        <v>1321</v>
      </c>
      <c r="C148" t="s">
        <v>890</v>
      </c>
      <c r="D148" t="s">
        <v>891</v>
      </c>
      <c r="E148" t="s">
        <v>616</v>
      </c>
      <c r="F148" t="s">
        <v>372</v>
      </c>
      <c r="G148">
        <v>3200</v>
      </c>
      <c r="H148">
        <v>1250</v>
      </c>
      <c r="I148">
        <v>1</v>
      </c>
      <c r="J148" t="s">
        <v>22</v>
      </c>
      <c r="L148" s="12" t="str">
        <f>_xlfn.CONCAT(IF($Q148&lt;&gt;"",_xlfn.CONCAT(" #LOC_KTT_",A148,"_",C148,"_Title = ",$Q148,CHAR(10),"@PART[",C148,"]:NEEDS[!002_CommunityPartsTitles]:AFTER[",A148,"] // ",IF(Q148="",D148,_xlfn.CONCAT(Q148," (",D148,")")),CHAR(10),"{",CHAR(10),"    @",$Q$1," = #LOC_KTT_",A148,"_",C148,"_Title // ",$Q148,CHAR(10),"}",CHAR(10)),""),"@PART[",C148,"]:AFTER[",A148,"] // ",IF(Q148="",D148,_xlfn.CONCAT(Q148," (",D148,")")),CHAR(10),"{",CHAR(10),"    techBranch = ",VLOOKUP(N148,TechTree!$G$2:$H$43,2,FALSE),CHAR(10),"    techTier = ",O148,CHAR(10),"    @TechRequired = ",M148,IF($R148&lt;&gt;"",_xlfn.CONCAT(CHAR(10),"    @",$R$1," = ",$R148),""),IF($S148&lt;&gt;"",_xlfn.CONCAT(CHAR(10),"    @",$S$1," = ",$S148),""),IF($T148&lt;&gt;"",_xlfn.CONCAT(CHAR(10),"    @",$T$1," = ",$T148),""),IF(AND(Z148="NA/Balloon",P148&lt;&gt;"Fuel Tank")=TRUE,_xlfn.CONCAT(CHAR(10),"    KiwiFuelSwitchIgnore = true"),""),IF($U148&lt;&gt;"",_xlfn.CONCAT(CHAR(10),U148),""),IF($AO148&lt;&gt;"",IF(P148="RTG","",_xlfn.CONCAT(CHAR(10),$AO148)),""),IF(AM148&lt;&gt;"",_xlfn.CONCAT(CHAR(10),AM148),""),CHAR(10),"}",IF(AB148="Yes",_xlfn.CONCAT(CHAR(10),"@PART[",C148,"]:NEEDS[KiwiDeprecate]:AFTER[",A148,"]",CHAR(10),"{",CHAR(10),"    kiwiDeprecate = true",CHAR(10),"}"),""),IF(P148="RTG",AO148,""))</f>
        <v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v>
      </c>
      <c r="M148" s="9" t="str">
        <f>_xlfn.XLOOKUP(_xlfn.CONCAT(N148,O148),TechTree!$C$2:$C$501,TechTree!$D$2:$D$501,"Not Valid Combination",0,1)</f>
        <v>advRocketry</v>
      </c>
      <c r="N148" s="8" t="s">
        <v>213</v>
      </c>
      <c r="O148" s="8">
        <v>3</v>
      </c>
      <c r="P148" s="8" t="s">
        <v>10</v>
      </c>
      <c r="Q148" s="10" t="s">
        <v>1492</v>
      </c>
      <c r="R148" s="10">
        <v>7500</v>
      </c>
      <c r="V148" s="10" t="s">
        <v>243</v>
      </c>
      <c r="W148" s="10" t="s">
        <v>254</v>
      </c>
      <c r="X148" s="10" t="s">
        <v>1493</v>
      </c>
      <c r="Z148" s="10" t="s">
        <v>294</v>
      </c>
      <c r="AA148" s="10" t="s">
        <v>303</v>
      </c>
      <c r="AB148" s="10" t="s">
        <v>329</v>
      </c>
      <c r="AD148" s="12" t="str">
        <f t="shared" si="6"/>
        <v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v>
      </c>
      <c r="AE148" s="14"/>
      <c r="AF148" s="18" t="s">
        <v>378</v>
      </c>
      <c r="AG148" s="18"/>
      <c r="AH148" s="18" t="s">
        <v>1494</v>
      </c>
      <c r="AI148" s="18" t="s">
        <v>1495</v>
      </c>
      <c r="AJ148" s="18" t="s">
        <v>381</v>
      </c>
      <c r="AK148" s="18"/>
      <c r="AL148" s="18"/>
      <c r="AM148" s="19" t="str">
        <f t="shared" si="7"/>
        <v xml:space="preserve">    @MODULE[ModuleEngines*]
    {
        !atmosphereCurve {}
        atmosphereCurve
        {
            key = 0 290
            key = 1 90
            key = 4 0.001
        }
    }</v>
      </c>
      <c r="AN148" s="14"/>
      <c r="AO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",W148,CHAR(10),Parts!AR148,CHAR(10),"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Tank",IF(Z148="NA/Balloon","    KiwiFuelSwitchIgnore = true",IF(Z148="standardLiquidFuel",_xlfn.CONCAT("    fuelTankUpgradeType = ",Z148,CHAR(10),"    fuelTankSizeUpgrade = ",AA148),_xlfn.CONCAT("    fuelTankUpgradeType = ",Z148))),IF(P148="RCS","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svennebrevUpgrade</v>
      </c>
      <c r="AP148" s="16" t="str">
        <f>IF(P148="Engine",VLOOKUP(W148,EngineUpgrades!$A$2:$C$19,2,FALSE),"")</f>
        <v>singleFuel</v>
      </c>
      <c r="AQ148" s="16" t="str">
        <f>IF(P148="Engine",VLOOKUP(W148,EngineUpgrades!$A$2:$C$19,3,FALSE),"")</f>
        <v>KEROLOX</v>
      </c>
      <c r="AR148" s="15" t="str">
        <f>_xlfn.XLOOKUP(AP148,EngineUpgrades!$D$1:$J$1,EngineUpgrades!$D$17:$J$17,"",0,1)</f>
        <v xml:space="preserve">    engineNumber = 
    engineNumberUpgrade = 
    engineName = 
    engineNameUpgrade = 
</v>
      </c>
      <c r="AS148" s="17">
        <v>2</v>
      </c>
      <c r="AT148" s="16" t="str">
        <f>IF(P148="Engine",_xlfn.XLOOKUP(_xlfn.CONCAT(N148,O148+AS148),TechTree!$C$2:$C$501,TechTree!$D$2:$D$501,"Not Valid Combination",0,1),"")</f>
        <v>heavierRocketry</v>
      </c>
    </row>
    <row r="149" spans="1:46" ht="84.5" x14ac:dyDescent="0.35">
      <c r="A149" t="s">
        <v>594</v>
      </c>
      <c r="B149" t="s">
        <v>1322</v>
      </c>
      <c r="C149" t="s">
        <v>892</v>
      </c>
      <c r="D149" t="s">
        <v>893</v>
      </c>
      <c r="E149" t="s">
        <v>616</v>
      </c>
      <c r="F149" t="s">
        <v>6</v>
      </c>
      <c r="G149">
        <v>450</v>
      </c>
      <c r="H149">
        <v>450</v>
      </c>
      <c r="I149">
        <v>0.1</v>
      </c>
      <c r="J149" t="s">
        <v>87</v>
      </c>
      <c r="L149" s="12" t="str">
        <f>_xlfn.CONCAT(IF($Q149&lt;&gt;"",_xlfn.CONCAT(" #LOC_KTT_",A149,"_",C149,"_Title = ",$Q149,CHAR(10),"@PART[",C149,"]:NEEDS[!002_CommunityPartsTitles]:AFTER[",A149,"] // ",IF(Q149="",D149,_xlfn.CONCAT(Q149," (",D149,")")),CHAR(10),"{",CHAR(10),"    @",$Q$1," = #LOC_KTT_",A149,"_",C149,"_Title // ",$Q149,CHAR(10),"}",CHAR(10)),""),"@PART[",C149,"]:AFTER[",A149,"] // ",IF(Q149="",D149,_xlfn.CONCAT(Q149," (",D149,")")),CHAR(10),"{",CHAR(10),"    techBranch = ",VLOOKUP(N149,TechTree!$G$2:$H$43,2,FALSE),CHAR(10),"    techTier = ",O149,CHAR(10),"    @TechRequired = ",M149,IF($R149&lt;&gt;"",_xlfn.CONCAT(CHAR(10),"    @",$R$1," = ",$R149),""),IF($S149&lt;&gt;"",_xlfn.CONCAT(CHAR(10),"    @",$S$1," = ",$S149),""),IF($T149&lt;&gt;"",_xlfn.CONCAT(CHAR(10),"    @",$T$1," = ",$T149),""),IF(AND(Z149="NA/Balloon",P149&lt;&gt;"Fuel Tank")=TRUE,_xlfn.CONCAT(CHAR(10),"    KiwiFuelSwitchIgnore = true"),""),IF($U149&lt;&gt;"",_xlfn.CONCAT(CHAR(10),U149),""),IF($AO149&lt;&gt;"",IF(P149="RTG","",_xlfn.CONCAT(CHAR(10),$AO149)),""),IF(AM149&lt;&gt;"",_xlfn.CONCAT(CHAR(10),AM149),""),CHAR(10),"}",IF(AB149="Yes",_xlfn.CONCAT(CHAR(10),"@PART[",C149,"]:NEEDS[KiwiDeprecate]:AFTER[",A149,"]",CHAR(10),"{",CHAR(10),"    kiwiDeprecate = true",CHAR(10),"}"),""),IF(P149="RTG",AO149,""))</f>
        <v>@PART[Auriga_Fuselage_1]:AFTER[Tantares] // Auriga Size 1.5 Structural Fuselage
{
    techBranch = stationParts
    techTier = 4
    @TechRequired = advConstruction
    structuralUpgradeType = 3_4
}</v>
      </c>
      <c r="M149" s="9" t="str">
        <f>_xlfn.XLOOKUP(_xlfn.CONCAT(N149,O149),TechTree!$C$2:$C$501,TechTree!$D$2:$D$501,"Not Valid Combination",0,1)</f>
        <v>advConstruction</v>
      </c>
      <c r="N149" s="8" t="s">
        <v>208</v>
      </c>
      <c r="O149" s="8">
        <v>4</v>
      </c>
      <c r="P149" s="8" t="s">
        <v>6</v>
      </c>
      <c r="V149" s="10" t="s">
        <v>243</v>
      </c>
      <c r="W149" s="10" t="s">
        <v>254</v>
      </c>
      <c r="Z149" s="10" t="s">
        <v>294</v>
      </c>
      <c r="AA149" s="10" t="s">
        <v>303</v>
      </c>
      <c r="AB149" s="10" t="s">
        <v>329</v>
      </c>
      <c r="AD149" s="12" t="str">
        <f t="shared" si="6"/>
        <v/>
      </c>
      <c r="AE149" s="14"/>
      <c r="AF149" s="18" t="s">
        <v>329</v>
      </c>
      <c r="AG149" s="18"/>
      <c r="AH149" s="18"/>
      <c r="AI149" s="18"/>
      <c r="AJ149" s="18"/>
      <c r="AK149" s="18"/>
      <c r="AL149" s="18"/>
      <c r="AM149" s="19" t="str">
        <f t="shared" si="7"/>
        <v/>
      </c>
      <c r="AN149" s="14"/>
      <c r="AO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",W149,CHAR(10),Parts!AR149,CHAR(10),"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Tank",IF(Z149="NA/Balloon","    KiwiFuelSwitchIgnore = true",IF(Z149="standardLiquidFuel",_xlfn.CONCAT("    fuelTankUpgradeType = ",Z149,CHAR(10),"    fuelTankSizeUpgrade = ",AA149),_xlfn.CONCAT("    fuelTankUpgradeType = ",Z149))),IF(P149="RCS","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9" s="16" t="str">
        <f>IF(P149="Engine",VLOOKUP(W149,EngineUpgrades!$A$2:$C$19,2,FALSE),"")</f>
        <v/>
      </c>
      <c r="AQ149" s="16" t="str">
        <f>IF(P149="Engine",VLOOKUP(W149,EngineUpgrades!$A$2:$C$19,3,FALSE),"")</f>
        <v/>
      </c>
      <c r="AR149" s="15" t="str">
        <f>_xlfn.XLOOKUP(AP149,EngineUpgrades!$D$1:$J$1,EngineUpgrades!$D$17:$J$17,"",0,1)</f>
        <v/>
      </c>
      <c r="AS149" s="17">
        <v>2</v>
      </c>
      <c r="AT149" s="16" t="str">
        <f>IF(P149="Engine",_xlfn.XLOOKUP(_xlfn.CONCAT(N149,O149+AS149),TechTree!$C$2:$C$501,TechTree!$D$2:$D$501,"Not Valid Combination",0,1),"")</f>
        <v/>
      </c>
    </row>
    <row r="150" spans="1:46" ht="84.5" x14ac:dyDescent="0.35">
      <c r="A150" t="s">
        <v>594</v>
      </c>
      <c r="B150" t="s">
        <v>1323</v>
      </c>
      <c r="C150" t="s">
        <v>894</v>
      </c>
      <c r="D150" t="s">
        <v>895</v>
      </c>
      <c r="E150" t="s">
        <v>616</v>
      </c>
      <c r="F150" t="s">
        <v>604</v>
      </c>
      <c r="G150">
        <v>3000</v>
      </c>
      <c r="H150">
        <v>600</v>
      </c>
      <c r="I150">
        <v>0.2</v>
      </c>
      <c r="J150" t="s">
        <v>25</v>
      </c>
      <c r="L150" s="12" t="str">
        <f>_xlfn.CONCAT(IF($Q150&lt;&gt;"",_xlfn.CONCAT(" #LOC_KTT_",A150,"_",C150,"_Title = ",$Q150,CHAR(10),"@PART[",C150,"]:NEEDS[!002_CommunityPartsTitles]:AFTER[",A150,"] // ",IF(Q150="",D150,_xlfn.CONCAT(Q150," (",D150,")")),CHAR(10),"{",CHAR(10),"    @",$Q$1," = #LOC_KTT_",A150,"_",C150,"_Title // ",$Q150,CHAR(10),"}",CHAR(10)),""),"@PART[",C150,"]:AFTER[",A150,"] // ",IF(Q150="",D150,_xlfn.CONCAT(Q150," (",D150,")")),CHAR(10),"{",CHAR(10),"    techBranch = ",VLOOKUP(N150,TechTree!$G$2:$H$43,2,FALSE),CHAR(10),"    techTier = ",O150,CHAR(10),"    @TechRequired = ",M150,IF($R150&lt;&gt;"",_xlfn.CONCAT(CHAR(10),"    @",$R$1," = ",$R150),""),IF($S150&lt;&gt;"",_xlfn.CONCAT(CHAR(10),"    @",$S$1," = ",$S150),""),IF($T150&lt;&gt;"",_xlfn.CONCAT(CHAR(10),"    @",$T$1," = ",$T150),""),IF(AND(Z150="NA/Balloon",P150&lt;&gt;"Fuel Tank")=TRUE,_xlfn.CONCAT(CHAR(10),"    KiwiFuelSwitchIgnore = true"),""),IF($U150&lt;&gt;"",_xlfn.CONCAT(CHAR(10),U150),""),IF($AO150&lt;&gt;"",IF(P150="RTG","",_xlfn.CONCAT(CHAR(10),$AO150)),""),IF(AM150&lt;&gt;"",_xlfn.CONCAT(CHAR(10),AM150),""),CHAR(10),"}",IF(AB150="Yes",_xlfn.CONCAT(CHAR(10),"@PART[",C150,"]:NEEDS[KiwiDeprecate]:AFTER[",A150,"]",CHAR(10),"{",CHAR(10),"    kiwiDeprecate = true",CHAR(10),"}"),""),IF(P150="RTG",AO150,""))</f>
        <v>@PART[Auriga_Parachute_1]:AFTER[Tantares] // Auriga MR1 Return Parachute
{
    techBranch = parachutes
    techTier = 4
    @TechRequired = spaceExploration
    parachuteUpgradeType = standard
}</v>
      </c>
      <c r="M150" s="9" t="str">
        <f>_xlfn.XLOOKUP(_xlfn.CONCAT(N150,O150),TechTree!$C$2:$C$501,TechTree!$D$2:$D$501,"Not Valid Combination",0,1)</f>
        <v>spaceExploration</v>
      </c>
      <c r="N150" s="8" t="s">
        <v>225</v>
      </c>
      <c r="O150" s="8">
        <v>4</v>
      </c>
      <c r="P150" s="8" t="s">
        <v>290</v>
      </c>
      <c r="V150" s="10" t="s">
        <v>243</v>
      </c>
      <c r="W150" s="10" t="s">
        <v>259</v>
      </c>
      <c r="Z150" s="10" t="s">
        <v>294</v>
      </c>
      <c r="AA150" s="10" t="s">
        <v>303</v>
      </c>
      <c r="AB150" s="10" t="s">
        <v>329</v>
      </c>
      <c r="AD150" s="12" t="str">
        <f t="shared" si="6"/>
        <v/>
      </c>
      <c r="AE150" s="14"/>
      <c r="AF150" s="18" t="s">
        <v>329</v>
      </c>
      <c r="AG150" s="18"/>
      <c r="AH150" s="18"/>
      <c r="AI150" s="18"/>
      <c r="AJ150" s="18"/>
      <c r="AK150" s="18"/>
      <c r="AL150" s="18"/>
      <c r="AM150" s="19" t="str">
        <f t="shared" si="7"/>
        <v/>
      </c>
      <c r="AN150" s="14"/>
      <c r="AO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",W150,CHAR(10),Parts!AR150,CHAR(10),"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Tank",IF(Z150="NA/Balloon","    KiwiFuelSwitchIgnore = true",IF(Z150="standardLiquidFuel",_xlfn.CONCAT("    fuelTankUpgradeType = ",Z150,CHAR(10),"    fuelTankSizeUpgrade = ",AA150),_xlfn.CONCAT("    fuelTankUpgradeType = ",Z150))),IF(P150="RCS","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0" s="16" t="str">
        <f>IF(P150="Engine",VLOOKUP(W150,EngineUpgrades!$A$2:$C$19,2,FALSE),"")</f>
        <v/>
      </c>
      <c r="AQ150" s="16" t="str">
        <f>IF(P150="Engine",VLOOKUP(W150,EngineUpgrades!$A$2:$C$19,3,FALSE),"")</f>
        <v/>
      </c>
      <c r="AR150" s="15" t="str">
        <f>_xlfn.XLOOKUP(AP150,EngineUpgrades!$D$1:$J$1,EngineUpgrades!$D$17:$J$17,"",0,1)</f>
        <v/>
      </c>
      <c r="AS150" s="17">
        <v>2</v>
      </c>
      <c r="AT150" s="16" t="str">
        <f>IF(P150="Engine",_xlfn.XLOOKUP(_xlfn.CONCAT(N150,O150+AS150),TechTree!$C$2:$C$501,TechTree!$D$2:$D$501,"Not Valid Combination",0,1),"")</f>
        <v/>
      </c>
    </row>
    <row r="151" spans="1:46" ht="348.5" x14ac:dyDescent="0.35">
      <c r="A151" t="s">
        <v>594</v>
      </c>
      <c r="B151" t="s">
        <v>1324</v>
      </c>
      <c r="C151" t="s">
        <v>896</v>
      </c>
      <c r="D151" t="s">
        <v>897</v>
      </c>
      <c r="E151" t="s">
        <v>616</v>
      </c>
      <c r="F151" t="s">
        <v>5</v>
      </c>
      <c r="G151">
        <v>11875</v>
      </c>
      <c r="H151">
        <v>2375</v>
      </c>
      <c r="I151">
        <v>1.5</v>
      </c>
      <c r="J151" t="s">
        <v>57</v>
      </c>
      <c r="L151" s="12" t="str">
        <f>_xlfn.CONCAT(IF($Q151&lt;&gt;"",_xlfn.CONCAT(" #LOC_KTT_",A151,"_",C151,"_Title = ",$Q151,CHAR(10),"@PART[",C151,"]:NEEDS[!002_CommunityPartsTitles]:AFTER[",A151,"] // ",IF(Q151="",D151,_xlfn.CONCAT(Q151," (",D151,")")),CHAR(10),"{",CHAR(10),"    @",$Q$1," = #LOC_KTT_",A151,"_",C151,"_Title // ",$Q151,CHAR(10),"}",CHAR(10)),""),"@PART[",C151,"]:AFTER[",A151,"] // ",IF(Q151="",D151,_xlfn.CONCAT(Q151," (",D151,")")),CHAR(10),"{",CHAR(10),"    techBranch = ",VLOOKUP(N151,TechTree!$G$2:$H$43,2,FALSE),CHAR(10),"    techTier = ",O151,CHAR(10),"    @TechRequired = ",M151,IF($R151&lt;&gt;"",_xlfn.CONCAT(CHAR(10),"    @",$R$1," = ",$R151),""),IF($S151&lt;&gt;"",_xlfn.CONCAT(CHAR(10),"    @",$S$1," = ",$S151),""),IF($T151&lt;&gt;"",_xlfn.CONCAT(CHAR(10),"    @",$T$1," = ",$T151),""),IF(AND(Z151="NA/Balloon",P151&lt;&gt;"Fuel Tank")=TRUE,_xlfn.CONCAT(CHAR(10),"    KiwiFuelSwitchIgnore = true"),""),IF($U151&lt;&gt;"",_xlfn.CONCAT(CHAR(10),U151),""),IF($AO151&lt;&gt;"",IF(P151="RTG","",_xlfn.CONCAT(CHAR(10),$AO151)),""),IF(AM151&lt;&gt;"",_xlfn.CONCAT(CHAR(10),AM151),""),CHAR(10),"}",IF(AB151="Yes",_xlfn.CONCAT(CHAR(10),"@PART[",C151,"]:NEEDS[KiwiDeprecate]:AFTER[",A151,"]",CHAR(10),"{",CHAR(10),"    kiwiDeprecate = true",CHAR(10),"}"),""),IF(P151="RTG",AO151,""))</f>
        <v>@PART[aquarius_crew_s1p5_1]:AFTER[Tantares] // Aquarius 18-A "MÃ¥neÃ¸yne" Landing Capsule
{
    techBranch = commandModules
    techTier = 6
    @TechRequired = heavyCommandModules
    KiwiFuelSwitchIgnore = true
    spacePlaneSystemUpgradeType = aquarius
}</v>
      </c>
      <c r="M151" s="9" t="str">
        <f>_xlfn.XLOOKUP(_xlfn.CONCAT(N151,O151),TechTree!$C$2:$C$501,TechTree!$D$2:$D$501,"Not Valid Combination",0,1)</f>
        <v>heavyCommandModules</v>
      </c>
      <c r="N151" s="8" t="s">
        <v>205</v>
      </c>
      <c r="O151" s="8">
        <v>6</v>
      </c>
      <c r="P151" s="8" t="s">
        <v>289</v>
      </c>
      <c r="V151" s="10" t="s">
        <v>1496</v>
      </c>
      <c r="W151" s="10" t="s">
        <v>254</v>
      </c>
      <c r="X151" s="10" t="s">
        <v>1497</v>
      </c>
      <c r="Y151" s="10" t="s">
        <v>1498</v>
      </c>
      <c r="Z151" s="10" t="s">
        <v>310</v>
      </c>
      <c r="AA151" s="10" t="s">
        <v>303</v>
      </c>
      <c r="AB151" s="10" t="s">
        <v>329</v>
      </c>
      <c r="AD151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1" s="14"/>
      <c r="AF151" s="18" t="s">
        <v>329</v>
      </c>
      <c r="AG151" s="18"/>
      <c r="AH151" s="18"/>
      <c r="AI151" s="18"/>
      <c r="AJ151" s="18"/>
      <c r="AK151" s="18"/>
      <c r="AL151" s="18"/>
      <c r="AM151" s="19" t="str">
        <f t="shared" si="7"/>
        <v/>
      </c>
      <c r="AN151" s="14"/>
      <c r="AO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",W151,CHAR(10),Parts!AR151,CHAR(10),"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Tank",IF(Z151="NA/Balloon","    KiwiFuelSwitchIgnore = true",IF(Z151="standardLiquidFuel",_xlfn.CONCAT("    fuelTankUpgradeType = ",Z151,CHAR(10),"    fuelTankSizeUpgrade = ",AA151),_xlfn.CONCAT("    fuelTankUpgradeType = ",Z151))),IF(P151="RCS","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1" s="16" t="str">
        <f>IF(P151="Engine",VLOOKUP(W151,EngineUpgrades!$A$2:$C$19,2,FALSE),"")</f>
        <v/>
      </c>
      <c r="AQ151" s="16" t="str">
        <f>IF(P151="Engine",VLOOKUP(W151,EngineUpgrades!$A$2:$C$19,3,FALSE),"")</f>
        <v/>
      </c>
      <c r="AR151" s="15" t="str">
        <f>_xlfn.XLOOKUP(AP151,EngineUpgrades!$D$1:$J$1,EngineUpgrades!$D$17:$J$17,"",0,1)</f>
        <v/>
      </c>
      <c r="AS151" s="17">
        <v>2</v>
      </c>
      <c r="AT151" s="16" t="str">
        <f>IF(P151="Engine",_xlfn.XLOOKUP(_xlfn.CONCAT(N151,O151+AS151),TechTree!$C$2:$C$501,TechTree!$D$2:$D$501,"Not Valid Combination",0,1),"")</f>
        <v/>
      </c>
    </row>
    <row r="152" spans="1:46" ht="204.5" x14ac:dyDescent="0.35">
      <c r="A152" t="s">
        <v>594</v>
      </c>
      <c r="B152" t="s">
        <v>1324</v>
      </c>
      <c r="C152" t="s">
        <v>896</v>
      </c>
      <c r="D152" t="s">
        <v>897</v>
      </c>
      <c r="E152" t="s">
        <v>616</v>
      </c>
      <c r="F152" t="s">
        <v>5</v>
      </c>
      <c r="G152">
        <v>11875</v>
      </c>
      <c r="H152">
        <v>2375</v>
      </c>
      <c r="I152">
        <v>1.5</v>
      </c>
      <c r="J152" t="s">
        <v>57</v>
      </c>
      <c r="L152" s="12" t="str">
        <f>_xlfn.CONCAT(IF($Q152&lt;&gt;"",_xlfn.CONCAT(" #LOC_KTT_",A152,"_",C152,"_Title = ",$Q152,CHAR(10),"@PART[",C152,"]:NEEDS[!002_CommunityPartsTitles]:AFTER[",A152,"] // ",IF(Q152="",D152,_xlfn.CONCAT(Q152," (",D152,")")),CHAR(10),"{",CHAR(10),"    @",$Q$1," = #LOC_KTT_",A152,"_",C152,"_Title // ",$Q152,CHAR(10),"}",CHAR(10)),""),"@PART[",C152,"]:AFTER[",A152,"] // ",IF(Q152="",D152,_xlfn.CONCAT(Q152," (",D152,")")),CHAR(10),"{",CHAR(10),"    techBranch = ",VLOOKUP(N152,TechTree!$G$2:$H$43,2,FALSE),CHAR(10),"    techTier = ",O152,CHAR(10),"    @TechRequired = ",M152,IF($R152&lt;&gt;"",_xlfn.CONCAT(CHAR(10),"    @",$R$1," = ",$R152),""),IF($S152&lt;&gt;"",_xlfn.CONCAT(CHAR(10),"    @",$S$1," = ",$S152),""),IF($T152&lt;&gt;"",_xlfn.CONCAT(CHAR(10),"    @",$T$1," = ",$T152),""),IF(AND(Z152="NA/Balloon",P152&lt;&gt;"Fuel Tank")=TRUE,_xlfn.CONCAT(CHAR(10),"    KiwiFuelSwitchIgnore = true"),""),IF($U152&lt;&gt;"",_xlfn.CONCAT(CHAR(10),U152),""),IF($AO152&lt;&gt;"",IF(P152="RTG","",_xlfn.CONCAT(CHAR(10),$AO152)),""),IF(AM152&lt;&gt;"",_xlfn.CONCAT(CHAR(10),AM152),""),CHAR(10),"}",IF(AB152="Yes",_xlfn.CONCAT(CHAR(10),"@PART[",C152,"]:NEEDS[KiwiDeprecate]:AFTER[",A152,"]",CHAR(10),"{",CHAR(10),"    kiwiDeprecate = true",CHAR(10),"}"),""),IF(P152="RTG",AO152,""))</f>
        <v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52" s="9" t="str">
        <f>_xlfn.XLOOKUP(_xlfn.CONCAT(N152,O152),TechTree!$C$2:$C$501,TechTree!$D$2:$D$501,"Not Valid Combination",0,1)</f>
        <v>heavyCommandModules</v>
      </c>
      <c r="N152" s="8" t="s">
        <v>205</v>
      </c>
      <c r="O152" s="8">
        <v>6</v>
      </c>
      <c r="P152" s="8" t="s">
        <v>366</v>
      </c>
      <c r="V152" s="10" t="s">
        <v>1496</v>
      </c>
      <c r="W152" s="10" t="s">
        <v>254</v>
      </c>
      <c r="X152" s="10" t="s">
        <v>1497</v>
      </c>
      <c r="Y152" s="10" t="s">
        <v>1498</v>
      </c>
      <c r="Z152" s="10" t="s">
        <v>294</v>
      </c>
      <c r="AA152" s="10" t="s">
        <v>303</v>
      </c>
      <c r="AB152" s="10" t="s">
        <v>329</v>
      </c>
      <c r="AD152" s="12" t="str">
        <f t="shared" ref="AD152" si="10">IF(P152="Engine",_xlfn.CONCAT("PARTUPGRADE:NEEDS[",A152,"]",CHAR(10),"{",CHAR(10),"    name = ",X152,CHAR(10),"    type = engine",CHAR(10),"    partIcon = ",C152,CHAR(10),"    techRequired = ",AT152,CHAR(10),"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so'.",CHAR(10),"}",CHAR(10),"@PARTUPGRADE[",X152,"]:NEEDS[",A152,"]:FOR[zKiwiTechTree]",CHAR(10),"{",CHAR(10),"    @entryCost = #$@PART[",C152,"]/entryCost$",CHAR(10),"    @entryCost *= #$@KIWI_ENGINE_MULTIPLIERS/",AQ152,"/UPGRADE_ENTRYCOST_MULTIPLIER$",CHAR(10),"    @title ^= #:INSERTPARTTITLE:$@PART[",C152,"]/title$:",CHAR(10),"    @description ^= #:INSERTPART:$@PART[",C152,"]/engineName$:",CHAR(10),"}",CHAR(10),"@PART[",C152,"]:NEEDS[",A152,"]:HAS[~engineUpgrade[off]]:AFTER[zzKiwiTechTree]",CHAR(10),"{",CHAR(10),"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#:INSERTPARTUPGRADE:$@PARTUPGRADE[",X152,"]/techRequired$:",CHAR(10),"}"),IF(OR(P152="System",P152="System and Space Capability")=TRUE,_xlfn.CONCAT("// Choose the one with the part that you want to represent the system",CHAR(10),"#LOC_KTT_",A152,"_",X152,"_SYSTEM_UPGRADE_TITLE = ",Y152,CHAR(10),"PARTUPGRADE:NEEDS[",A152,"]",CHAR(10),"{",CHAR(10),"    name = ",X152,"Upgrade",CHAR(10),"    type = system",CHAR(10),"    systemUpgradeName = #LOC_KTT_",A152,"_",X152,"_SYSTEM_UPGRADE_TITLE // ",Y152,CHAR(10),"    partIcon = ",C152,CHAR(10),"    techRequired = INSERT HERE",AT152,CHAR(10),"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INSERTSYSTEM!",CHAR(10),"}",CHAR(10),"@PARTUPGRADE[",X152,"Upgrade]:FOR[KiwiTechTree]",CHAR(10),"{",CHAR(10),"    @title ^= #:INSERTPARTTITLE:$systemUpgradeName$:",CHAR(10),"    @description ^= #:INSERTSYSTEM:$systemUpgradeName$:",CHAR(10),"}",CHAR(10),"@PART[*]:HAS[#spacePlaneSystemUpgradeType[",X152,"],~systemUpgrade[off]]:FOR[zzzKiwiTechTree]",CHAR(10),"{",CHAR(10),"    %systemUpgradeName = #LOC_KTT_",A152,"_",X152,"_SYSTEM_UPGRADE_TITLE // ",Y152,CHAR(10),"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#:INSERTSYSTEMUPGRADENODE:$@PARTUPGRADE[",X152,"Upgrade]/techRequired$!",CHAR(10),"}"),""))</f>
        <v/>
      </c>
      <c r="AE152" s="14"/>
      <c r="AF152" s="18" t="s">
        <v>329</v>
      </c>
      <c r="AG152" s="18"/>
      <c r="AH152" s="18"/>
      <c r="AI152" s="18"/>
      <c r="AJ152" s="18"/>
      <c r="AK152" s="18"/>
      <c r="AL152" s="18"/>
      <c r="AM152" s="19" t="str">
        <f t="shared" ref="AM152" si="11">IF(AF152="Yes",_xlfn.CONCAT("    @MODULE[ModuleEngines*]",CHAR(10),"    {",IF(AG152&lt;&gt;"",_xlfn.CONCAT(CHAR(10),"        @maxThrust = ",AG152),""),IF(AH152&lt;&gt;"",_xlfn.CONCAT(CHAR(10),"        !atmosphereCurve {}",CHAR(10),"        atmosphereCurve",CHAR(10),"        {",IF(AH152&lt;&gt;"",_xlfn.CONCAT(CHAR(10),"            key = ",AH152),""),IF(AI152&lt;&gt;"",_xlfn.CONCAT(CHAR(10),"            key = ",AI152),""),IF(AJ152&lt;&gt;"",_xlfn.CONCAT(CHAR(10),"            key = ",AJ152),""),IF(AK152&lt;&gt;"",_xlfn.CONCAT(CHAR(10),"            key = ",AK152),""),IF(AL152&lt;&gt;"",_xlfn.CONCAT(CHAR(10),"            key = ",AL152),""),CHAR(10),"        }"),""),CHAR(10),"    }"),"")</f>
        <v/>
      </c>
      <c r="AN152" s="14"/>
      <c r="AO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",W152,CHAR(10),Parts!AR152,CHAR(10),"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Tank",IF(Z152="NA/Balloon","    KiwiFuelSwitchIgnore = true",IF(Z152="standardLiquidFuel",_xlfn.CONCAT("    fuelTankUpgradeType = ",Z152,CHAR(10),"    fuelTankSizeUpgrade = ",AA152),_xlfn.CONCAT("    fuelTankUpgradeType = ",Z152))),IF(P152="RCS","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52" s="16" t="str">
        <f>IF(P152="Engine",VLOOKUP(W152,EngineUpgrades!$A$2:$C$19,2,FALSE),"")</f>
        <v/>
      </c>
      <c r="AQ152" s="16" t="str">
        <f>IF(P152="Engine",VLOOKUP(W152,EngineUpgrades!$A$2:$C$19,3,FALSE),"")</f>
        <v/>
      </c>
      <c r="AR152" s="15" t="str">
        <f>_xlfn.XLOOKUP(AP152,EngineUpgrades!$D$1:$J$1,EngineUpgrades!$D$17:$J$17,"",0,1)</f>
        <v/>
      </c>
      <c r="AS152" s="17">
        <v>2</v>
      </c>
      <c r="AT152" s="16" t="str">
        <f>IF(P152="Engine",_xlfn.XLOOKUP(_xlfn.CONCAT(N152,O152+AS152),TechTree!$C$2:$C$501,TechTree!$D$2:$D$501,"Not Valid Combination",0,1),"")</f>
        <v/>
      </c>
    </row>
    <row r="153" spans="1:46" ht="84.5" x14ac:dyDescent="0.35">
      <c r="A153" t="s">
        <v>594</v>
      </c>
      <c r="B153" t="s">
        <v>1325</v>
      </c>
      <c r="C153" t="s">
        <v>898</v>
      </c>
      <c r="D153" t="s">
        <v>899</v>
      </c>
      <c r="E153" t="s">
        <v>616</v>
      </c>
      <c r="F153" t="s">
        <v>604</v>
      </c>
      <c r="G153">
        <v>750</v>
      </c>
      <c r="H153">
        <v>150</v>
      </c>
      <c r="I153">
        <v>7.4999999999999997E-2</v>
      </c>
      <c r="J153" t="s">
        <v>57</v>
      </c>
      <c r="L153" s="12" t="str">
        <f>_xlfn.CONCAT(IF($Q153&lt;&gt;"",_xlfn.CONCAT(" #LOC_KTT_",A153,"_",C153,"_Title = ",$Q153,CHAR(10),"@PART[",C153,"]:NEEDS[!002_CommunityPartsTitles]:AFTER[",A153,"] // ",IF(Q153="",D153,_xlfn.CONCAT(Q153," (",D153,")")),CHAR(10),"{",CHAR(10),"    @",$Q$1," = #LOC_KTT_",A153,"_",C153,"_Title // ",$Q153,CHAR(10),"}",CHAR(10)),""),"@PART[",C153,"]:AFTER[",A153,"] // ",IF(Q153="",D153,_xlfn.CONCAT(Q153," (",D153,")")),CHAR(10),"{",CHAR(10),"    techBranch = ",VLOOKUP(N153,TechTree!$G$2:$H$43,2,FALSE),CHAR(10),"    techTier = ",O153,CHAR(10),"    @TechRequired = ",M153,IF($R153&lt;&gt;"",_xlfn.CONCAT(CHAR(10),"    @",$R$1," = ",$R153),""),IF($S153&lt;&gt;"",_xlfn.CONCAT(CHAR(10),"    @",$S$1," = ",$S153),""),IF($T153&lt;&gt;"",_xlfn.CONCAT(CHAR(10),"    @",$T$1," = ",$T153),""),IF(AND(Z153="NA/Balloon",P153&lt;&gt;"Fuel Tank")=TRUE,_xlfn.CONCAT(CHAR(10),"    KiwiFuelSwitchIgnore = true"),""),IF($U153&lt;&gt;"",_xlfn.CONCAT(CHAR(10),U153),""),IF($AO153&lt;&gt;"",IF(P153="RTG","",_xlfn.CONCAT(CHAR(10),$AO153)),""),IF(AM153&lt;&gt;"",_xlfn.CONCAT(CHAR(10),AM153),""),CHAR(10),"}",IF(AB153="Yes",_xlfn.CONCAT(CHAR(10),"@PART[",C153,"]:NEEDS[KiwiDeprecate]:AFTER[",A153,"]",CHAR(10),"{",CHAR(10),"    kiwiDeprecate = true",CHAR(10),"}"),""),IF(P153="RTG",AO153,""))</f>
        <v>@PART[aquarius_drogue_parachute_s0_1]:AFTER[Tantares] // Aquarius Size 0 Drogue Parachute
{
    techBranch = parachutes
    techTier = 4
    @TechRequired = spaceExploration
    parachuteUpgradeType = standard
}</v>
      </c>
      <c r="M153" s="9" t="str">
        <f>_xlfn.XLOOKUP(_xlfn.CONCAT(N153,O153),TechTree!$C$2:$C$501,TechTree!$D$2:$D$501,"Not Valid Combination",0,1)</f>
        <v>spaceExploration</v>
      </c>
      <c r="N153" s="8" t="s">
        <v>225</v>
      </c>
      <c r="O153" s="8">
        <v>4</v>
      </c>
      <c r="P153" s="8" t="s">
        <v>290</v>
      </c>
      <c r="V153" s="10" t="s">
        <v>243</v>
      </c>
      <c r="W153" s="10" t="s">
        <v>259</v>
      </c>
      <c r="X153" s="10" t="s">
        <v>1497</v>
      </c>
      <c r="Y153" s="10" t="s">
        <v>1498</v>
      </c>
      <c r="Z153" s="10" t="s">
        <v>294</v>
      </c>
      <c r="AA153" s="10" t="s">
        <v>303</v>
      </c>
      <c r="AB153" s="10" t="s">
        <v>329</v>
      </c>
      <c r="AD153" s="12" t="str">
        <f t="shared" si="6"/>
        <v/>
      </c>
      <c r="AE153" s="14"/>
      <c r="AF153" s="18" t="s">
        <v>329</v>
      </c>
      <c r="AG153" s="18"/>
      <c r="AH153" s="18"/>
      <c r="AI153" s="18"/>
      <c r="AJ153" s="18"/>
      <c r="AK153" s="18"/>
      <c r="AL153" s="18"/>
      <c r="AM153" s="19" t="str">
        <f t="shared" si="7"/>
        <v/>
      </c>
      <c r="AN153" s="14"/>
      <c r="AO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",W153,CHAR(10),Parts!AR153,CHAR(10),"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Tank",IF(Z153="NA/Balloon","    KiwiFuelSwitchIgnore = true",IF(Z153="standardLiquidFuel",_xlfn.CONCAT("    fuelTankUpgradeType = ",Z153,CHAR(10),"    fuelTankSizeUpgrade = ",AA153),_xlfn.CONCAT("    fuelTankUpgradeType = ",Z153))),IF(P153="RCS","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3" s="16" t="str">
        <f>IF(P153="Engine",VLOOKUP(W153,EngineUpgrades!$A$2:$C$19,2,FALSE),"")</f>
        <v/>
      </c>
      <c r="AQ153" s="16" t="str">
        <f>IF(P153="Engine",VLOOKUP(W153,EngineUpgrades!$A$2:$C$19,3,FALSE),"")</f>
        <v/>
      </c>
      <c r="AR153" s="15" t="str">
        <f>_xlfn.XLOOKUP(AP153,EngineUpgrades!$D$1:$J$1,EngineUpgrades!$D$17:$J$17,"",0,1)</f>
        <v/>
      </c>
      <c r="AS153" s="17">
        <v>2</v>
      </c>
      <c r="AT153" s="16" t="str">
        <f>IF(P153="Engine",_xlfn.XLOOKUP(_xlfn.CONCAT(N153,O153+AS153),TechTree!$C$2:$C$501,TechTree!$D$2:$D$501,"Not Valid Combination",0,1),"")</f>
        <v/>
      </c>
    </row>
    <row r="154" spans="1:46" ht="348.5" x14ac:dyDescent="0.35">
      <c r="A154" t="s">
        <v>594</v>
      </c>
      <c r="B154" t="s">
        <v>1326</v>
      </c>
      <c r="C154" t="s">
        <v>900</v>
      </c>
      <c r="D154" t="s">
        <v>901</v>
      </c>
      <c r="E154" t="s">
        <v>616</v>
      </c>
      <c r="F154" t="s">
        <v>6</v>
      </c>
      <c r="G154">
        <v>1500</v>
      </c>
      <c r="H154">
        <v>300</v>
      </c>
      <c r="I154">
        <v>7.4999999999999997E-2</v>
      </c>
      <c r="J154" t="s">
        <v>57</v>
      </c>
      <c r="L154" s="12" t="str">
        <f>_xlfn.CONCAT(IF($Q154&lt;&gt;"",_xlfn.CONCAT(" #LOC_KTT_",A154,"_",C154,"_Title = ",$Q154,CHAR(10),"@PART[",C154,"]:NEEDS[!002_CommunityPartsTitles]:AFTER[",A154,"] // ",IF(Q154="",D154,_xlfn.CONCAT(Q154," (",D154,")")),CHAR(10),"{",CHAR(10),"    @",$Q$1," = #LOC_KTT_",A154,"_",C154,"_Title // ",$Q154,CHAR(10),"}",CHAR(10)),""),"@PART[",C154,"]:AFTER[",A154,"] // ",IF(Q154="",D154,_xlfn.CONCAT(Q154," (",D154,")")),CHAR(10),"{",CHAR(10),"    techBranch = ",VLOOKUP(N154,TechTree!$G$2:$H$43,2,FALSE),CHAR(10),"    techTier = ",O154,CHAR(10),"    @TechRequired = ",M154,IF($R154&lt;&gt;"",_xlfn.CONCAT(CHAR(10),"    @",$R$1," = ",$R154),""),IF($S154&lt;&gt;"",_xlfn.CONCAT(CHAR(10),"    @",$S$1," = ",$S154),""),IF($T154&lt;&gt;"",_xlfn.CONCAT(CHAR(10),"    @",$T$1," = ",$T154),""),IF(AND(Z154="NA/Balloon",P154&lt;&gt;"Fuel Tank")=TRUE,_xlfn.CONCAT(CHAR(10),"    KiwiFuelSwitchIgnore = true"),""),IF($U154&lt;&gt;"",_xlfn.CONCAT(CHAR(10),U154),""),IF($AO154&lt;&gt;"",IF(P154="RTG","",_xlfn.CONCAT(CHAR(10),$AO154)),""),IF(AM154&lt;&gt;"",_xlfn.CONCAT(CHAR(10),AM154),""),CHAR(10),"}",IF(AB154="Yes",_xlfn.CONCAT(CHAR(10),"@PART[",C154,"]:NEEDS[KiwiDeprecate]:AFTER[",A154,"]",CHAR(10),"{",CHAR(10),"    kiwiDeprecate = true",CHAR(10),"}"),""),IF(P154="RTG",AO154,""))</f>
        <v>@PART[aquarius_engine_mount_s1p5_1]:AFTER[Tantares] // Aquarius Size 1.5 Engine Mount
{
    techBranch = decouplers
    techTier = 5
    @TechRequired = advancedDecoupling
    spacePlaneSystemUpgradeType = aquarius
}</v>
      </c>
      <c r="M154" s="9" t="str">
        <f>_xlfn.XLOOKUP(_xlfn.CONCAT(N154,O154),TechTree!$C$2:$C$501,TechTree!$D$2:$D$501,"Not Valid Combination",0,1)</f>
        <v>advancedDecoupling</v>
      </c>
      <c r="N154" s="8" t="s">
        <v>212</v>
      </c>
      <c r="O154" s="8">
        <v>5</v>
      </c>
      <c r="P154" s="8" t="s">
        <v>289</v>
      </c>
      <c r="V154" s="10" t="s">
        <v>243</v>
      </c>
      <c r="W154" s="10" t="s">
        <v>254</v>
      </c>
      <c r="X154" s="10" t="s">
        <v>1497</v>
      </c>
      <c r="Y154" s="10" t="s">
        <v>1498</v>
      </c>
      <c r="Z154" s="10" t="s">
        <v>294</v>
      </c>
      <c r="AA154" s="10" t="s">
        <v>303</v>
      </c>
      <c r="AB154" s="10" t="s">
        <v>329</v>
      </c>
      <c r="AD154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4" s="14"/>
      <c r="AF154" s="18" t="s">
        <v>329</v>
      </c>
      <c r="AG154" s="18"/>
      <c r="AH154" s="18"/>
      <c r="AI154" s="18"/>
      <c r="AJ154" s="18"/>
      <c r="AK154" s="18"/>
      <c r="AL154" s="18"/>
      <c r="AM154" s="19" t="str">
        <f t="shared" si="7"/>
        <v/>
      </c>
      <c r="AN154" s="14"/>
      <c r="AO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",W154,CHAR(10),Parts!AR154,CHAR(10),"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Tank",IF(Z154="NA/Balloon","    KiwiFuelSwitchIgnore = true",IF(Z154="standardLiquidFuel",_xlfn.CONCAT("    fuelTankUpgradeType = ",Z154,CHAR(10),"    fuelTankSizeUpgrade = ",AA154),_xlfn.CONCAT("    fuelTankUpgradeType = ",Z154))),IF(P154="RCS","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4" s="16" t="str">
        <f>IF(P154="Engine",VLOOKUP(W154,EngineUpgrades!$A$2:$C$19,2,FALSE),"")</f>
        <v/>
      </c>
      <c r="AQ154" s="16" t="str">
        <f>IF(P154="Engine",VLOOKUP(W154,EngineUpgrades!$A$2:$C$19,3,FALSE),"")</f>
        <v/>
      </c>
      <c r="AR154" s="15" t="str">
        <f>_xlfn.XLOOKUP(AP154,EngineUpgrades!$D$1:$J$1,EngineUpgrades!$D$17:$J$17,"",0,1)</f>
        <v/>
      </c>
      <c r="AS154" s="17">
        <v>2</v>
      </c>
      <c r="AT154" s="16" t="str">
        <f>IF(P154="Engine",_xlfn.XLOOKUP(_xlfn.CONCAT(N154,O154+AS154),TechTree!$C$2:$C$501,TechTree!$D$2:$D$501,"Not Valid Combination",0,1),"")</f>
        <v/>
      </c>
    </row>
    <row r="155" spans="1:46" ht="348.5" x14ac:dyDescent="0.35">
      <c r="A155" t="s">
        <v>594</v>
      </c>
      <c r="B155" t="s">
        <v>1327</v>
      </c>
      <c r="C155" t="s">
        <v>902</v>
      </c>
      <c r="D155" t="s">
        <v>903</v>
      </c>
      <c r="E155" t="s">
        <v>616</v>
      </c>
      <c r="F155" t="s">
        <v>6</v>
      </c>
      <c r="G155">
        <v>1500</v>
      </c>
      <c r="H155">
        <v>300</v>
      </c>
      <c r="I155">
        <v>3.7499999999999999E-2</v>
      </c>
      <c r="J155" t="s">
        <v>57</v>
      </c>
      <c r="L155" s="12" t="str">
        <f>_xlfn.CONCAT(IF($Q155&lt;&gt;"",_xlfn.CONCAT(" #LOC_KTT_",A155,"_",C155,"_Title = ",$Q155,CHAR(10),"@PART[",C155,"]:NEEDS[!002_CommunityPartsTitles]:AFTER[",A155,"] // ",IF(Q155="",D155,_xlfn.CONCAT(Q155," (",D155,")")),CHAR(10),"{",CHAR(10),"    @",$Q$1," = #LOC_KTT_",A155,"_",C155,"_Title // ",$Q155,CHAR(10),"}",CHAR(10)),""),"@PART[",C155,"]:AFTER[",A155,"] // ",IF(Q155="",D155,_xlfn.CONCAT(Q155," (",D155,")")),CHAR(10),"{",CHAR(10),"    techBranch = ",VLOOKUP(N155,TechTree!$G$2:$H$43,2,FALSE),CHAR(10),"    techTier = ",O155,CHAR(10),"    @TechRequired = ",M155,IF($R155&lt;&gt;"",_xlfn.CONCAT(CHAR(10),"    @",$R$1," = ",$R155),""),IF($S155&lt;&gt;"",_xlfn.CONCAT(CHAR(10),"    @",$S$1," = ",$S155),""),IF($T155&lt;&gt;"",_xlfn.CONCAT(CHAR(10),"    @",$T$1," = ",$T155),""),IF(AND(Z155="NA/Balloon",P155&lt;&gt;"Fuel Tank")=TRUE,_xlfn.CONCAT(CHAR(10),"    KiwiFuelSwitchIgnore = true"),""),IF($U155&lt;&gt;"",_xlfn.CONCAT(CHAR(10),U155),""),IF($AO155&lt;&gt;"",IF(P155="RTG","",_xlfn.CONCAT(CHAR(10),$AO155)),""),IF(AM155&lt;&gt;"",_xlfn.CONCAT(CHAR(10),AM155),""),CHAR(10),"}",IF(AB155="Yes",_xlfn.CONCAT(CHAR(10),"@PART[",C155,"]:NEEDS[KiwiDeprecate]:AFTER[",A155,"]",CHAR(10),"{",CHAR(10),"    kiwiDeprecate = true",CHAR(10),"}"),""),IF(P155="RTG",AO155,""))</f>
        <v>@PART[aquarius_fuselage_s1p5_1]:AFTER[Tantares] // Aquarius Size 1.5 Fuselage A
{
    techBranch = stationParts
    techTier = 5
    @TechRequired = specializedConstruction
    spacePlaneSystemUpgradeType = aquarius
}</v>
      </c>
      <c r="M155" s="9" t="str">
        <f>_xlfn.XLOOKUP(_xlfn.CONCAT(N155,O155),TechTree!$C$2:$C$501,TechTree!$D$2:$D$501,"Not Valid Combination",0,1)</f>
        <v>specializedConstruction</v>
      </c>
      <c r="N155" s="8" t="s">
        <v>208</v>
      </c>
      <c r="O155" s="8">
        <v>5</v>
      </c>
      <c r="P155" s="8" t="s">
        <v>289</v>
      </c>
      <c r="V155" s="10" t="s">
        <v>243</v>
      </c>
      <c r="W155" s="10" t="s">
        <v>259</v>
      </c>
      <c r="X155" s="10" t="s">
        <v>1497</v>
      </c>
      <c r="Y155" s="10" t="s">
        <v>1498</v>
      </c>
      <c r="Z155" s="10" t="s">
        <v>294</v>
      </c>
      <c r="AA155" s="10" t="s">
        <v>303</v>
      </c>
      <c r="AB155" s="10" t="s">
        <v>329</v>
      </c>
      <c r="AD155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5" s="14"/>
      <c r="AF155" s="18" t="s">
        <v>329</v>
      </c>
      <c r="AG155" s="18"/>
      <c r="AH155" s="18"/>
      <c r="AI155" s="18"/>
      <c r="AJ155" s="18"/>
      <c r="AK155" s="18"/>
      <c r="AL155" s="18"/>
      <c r="AM155" s="19" t="str">
        <f t="shared" si="7"/>
        <v/>
      </c>
      <c r="AN155" s="14"/>
      <c r="AO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",W155,CHAR(10),Parts!AR155,CHAR(10),"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Tank",IF(Z155="NA/Balloon","    KiwiFuelSwitchIgnore = true",IF(Z155="standardLiquidFuel",_xlfn.CONCAT("    fuelTankUpgradeType = ",Z155,CHAR(10),"    fuelTankSizeUpgrade = ",AA155),_xlfn.CONCAT("    fuelTankUpgradeType = ",Z155))),IF(P155="RCS","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5" s="16" t="str">
        <f>IF(P155="Engine",VLOOKUP(W155,EngineUpgrades!$A$2:$C$19,2,FALSE),"")</f>
        <v/>
      </c>
      <c r="AQ155" s="16" t="str">
        <f>IF(P155="Engine",VLOOKUP(W155,EngineUpgrades!$A$2:$C$19,3,FALSE),"")</f>
        <v/>
      </c>
      <c r="AR155" s="15" t="str">
        <f>_xlfn.XLOOKUP(AP155,EngineUpgrades!$D$1:$J$1,EngineUpgrades!$D$17:$J$17,"",0,1)</f>
        <v/>
      </c>
      <c r="AS155" s="17">
        <v>2</v>
      </c>
      <c r="AT155" s="16" t="str">
        <f>IF(P155="Engine",_xlfn.XLOOKUP(_xlfn.CONCAT(N155,O155+AS155),TechTree!$C$2:$C$501,TechTree!$D$2:$D$501,"Not Valid Combination",0,1),"")</f>
        <v/>
      </c>
    </row>
    <row r="156" spans="1:46" ht="348.5" x14ac:dyDescent="0.35">
      <c r="A156" t="s">
        <v>594</v>
      </c>
      <c r="B156" t="s">
        <v>1328</v>
      </c>
      <c r="C156" t="s">
        <v>904</v>
      </c>
      <c r="D156" t="s">
        <v>905</v>
      </c>
      <c r="E156" t="s">
        <v>616</v>
      </c>
      <c r="F156" t="s">
        <v>6</v>
      </c>
      <c r="G156">
        <v>3000</v>
      </c>
      <c r="H156">
        <v>600</v>
      </c>
      <c r="I156">
        <v>7.4999999999999997E-2</v>
      </c>
      <c r="J156" t="s">
        <v>57</v>
      </c>
      <c r="L156" s="12" t="str">
        <f>_xlfn.CONCAT(IF($Q156&lt;&gt;"",_xlfn.CONCAT(" #LOC_KTT_",A156,"_",C156,"_Title = ",$Q156,CHAR(10),"@PART[",C156,"]:NEEDS[!002_CommunityPartsTitles]:AFTER[",A156,"] // ",IF(Q156="",D156,_xlfn.CONCAT(Q156," (",D156,")")),CHAR(10),"{",CHAR(10),"    @",$Q$1," = #LOC_KTT_",A156,"_",C156,"_Title // ",$Q156,CHAR(10),"}",CHAR(10)),""),"@PART[",C156,"]:AFTER[",A156,"] // ",IF(Q156="",D156,_xlfn.CONCAT(Q156," (",D156,")")),CHAR(10),"{",CHAR(10),"    techBranch = ",VLOOKUP(N156,TechTree!$G$2:$H$43,2,FALSE),CHAR(10),"    techTier = ",O156,CHAR(10),"    @TechRequired = ",M156,IF($R156&lt;&gt;"",_xlfn.CONCAT(CHAR(10),"    @",$R$1," = ",$R156),""),IF($S156&lt;&gt;"",_xlfn.CONCAT(CHAR(10),"    @",$S$1," = ",$S156),""),IF($T156&lt;&gt;"",_xlfn.CONCAT(CHAR(10),"    @",$T$1," = ",$T156),""),IF(AND(Z156="NA/Balloon",P156&lt;&gt;"Fuel Tank")=TRUE,_xlfn.CONCAT(CHAR(10),"    KiwiFuelSwitchIgnore = true"),""),IF($U156&lt;&gt;"",_xlfn.CONCAT(CHAR(10),U156),""),IF($AO156&lt;&gt;"",IF(P156="RTG","",_xlfn.CONCAT(CHAR(10),$AO156)),""),IF(AM156&lt;&gt;"",_xlfn.CONCAT(CHAR(10),AM156),""),CHAR(10),"}",IF(AB156="Yes",_xlfn.CONCAT(CHAR(10),"@PART[",C156,"]:NEEDS[KiwiDeprecate]:AFTER[",A156,"]",CHAR(10),"{",CHAR(10),"    kiwiDeprecate = true",CHAR(10),"}"),""),IF(P156="RTG",AO156,""))</f>
        <v>@PART[aquarius_fuselage_s1p5_2]:AFTER[Tantares] // Aquarius Size 1.5 Fuselage B
{
    techBranch = stationParts
    techTier = 5
    @TechRequired = specializedConstruction
    spacePlaneSystemUpgradeType = aquarius
}</v>
      </c>
      <c r="M156" s="9" t="str">
        <f>_xlfn.XLOOKUP(_xlfn.CONCAT(N156,O156),TechTree!$C$2:$C$501,TechTree!$D$2:$D$501,"Not Valid Combination",0,1)</f>
        <v>specializedConstruction</v>
      </c>
      <c r="N156" s="8" t="s">
        <v>208</v>
      </c>
      <c r="O156" s="8">
        <v>5</v>
      </c>
      <c r="P156" s="8" t="s">
        <v>289</v>
      </c>
      <c r="V156" s="10" t="s">
        <v>243</v>
      </c>
      <c r="W156" s="10" t="s">
        <v>254</v>
      </c>
      <c r="X156" s="10" t="s">
        <v>1497</v>
      </c>
      <c r="Y156" s="10" t="s">
        <v>1498</v>
      </c>
      <c r="Z156" s="10" t="s">
        <v>294</v>
      </c>
      <c r="AA156" s="10" t="s">
        <v>303</v>
      </c>
      <c r="AB156" s="10" t="s">
        <v>329</v>
      </c>
      <c r="AD156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6" s="14"/>
      <c r="AF156" s="18" t="s">
        <v>329</v>
      </c>
      <c r="AG156" s="18"/>
      <c r="AH156" s="18"/>
      <c r="AI156" s="18"/>
      <c r="AJ156" s="18"/>
      <c r="AK156" s="18"/>
      <c r="AL156" s="18"/>
      <c r="AM156" s="19" t="str">
        <f t="shared" si="7"/>
        <v/>
      </c>
      <c r="AN156" s="14"/>
      <c r="AO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",W156,CHAR(10),Parts!AR156,CHAR(10),"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Tank",IF(Z156="NA/Balloon","    KiwiFuelSwitchIgnore = true",IF(Z156="standardLiquidFuel",_xlfn.CONCAT("    fuelTankUpgradeType = ",Z156,CHAR(10),"    fuelTankSizeUpgrade = ",AA156),_xlfn.CONCAT("    fuelTankUpgradeType = ",Z156))),IF(P156="RCS","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6" s="16" t="str">
        <f>IF(P156="Engine",VLOOKUP(W156,EngineUpgrades!$A$2:$C$19,2,FALSE),"")</f>
        <v/>
      </c>
      <c r="AQ156" s="16" t="str">
        <f>IF(P156="Engine",VLOOKUP(W156,EngineUpgrades!$A$2:$C$19,3,FALSE),"")</f>
        <v/>
      </c>
      <c r="AR156" s="15" t="str">
        <f>_xlfn.XLOOKUP(AP156,EngineUpgrades!$D$1:$J$1,EngineUpgrades!$D$17:$J$17,"",0,1)</f>
        <v/>
      </c>
      <c r="AS156" s="17">
        <v>2</v>
      </c>
      <c r="AT156" s="16" t="str">
        <f>IF(P156="Engine",_xlfn.XLOOKUP(_xlfn.CONCAT(N156,O156+AS156),TechTree!$C$2:$C$501,TechTree!$D$2:$D$501,"Not Valid Combination",0,1),"")</f>
        <v/>
      </c>
    </row>
    <row r="157" spans="1:46" ht="84.5" x14ac:dyDescent="0.35">
      <c r="A157" t="s">
        <v>594</v>
      </c>
      <c r="B157" t="s">
        <v>1329</v>
      </c>
      <c r="C157" t="s">
        <v>906</v>
      </c>
      <c r="D157" t="s">
        <v>907</v>
      </c>
      <c r="E157" t="s">
        <v>616</v>
      </c>
      <c r="F157" t="s">
        <v>369</v>
      </c>
      <c r="G157">
        <v>2500</v>
      </c>
      <c r="H157">
        <v>500</v>
      </c>
      <c r="I157">
        <v>0.25</v>
      </c>
      <c r="J157" t="s">
        <v>57</v>
      </c>
      <c r="L157" s="12" t="str">
        <f>_xlfn.CONCAT(IF($Q157&lt;&gt;"",_xlfn.CONCAT(" #LOC_KTT_",A157,"_",C157,"_Title = ",$Q157,CHAR(10),"@PART[",C157,"]:NEEDS[!002_CommunityPartsTitles]:AFTER[",A157,"] // ",IF(Q157="",D157,_xlfn.CONCAT(Q157," (",D157,")")),CHAR(10),"{",CHAR(10),"    @",$Q$1," = #LOC_KTT_",A157,"_",C157,"_Title // ",$Q157,CHAR(10),"}",CHAR(10)),""),"@PART[",C157,"]:AFTER[",A157,"] // ",IF(Q157="",D157,_xlfn.CONCAT(Q157," (",D157,")")),CHAR(10),"{",CHAR(10),"    techBranch = ",VLOOKUP(N157,TechTree!$G$2:$H$43,2,FALSE),CHAR(10),"    techTier = ",O157,CHAR(10),"    @TechRequired = ",M157,IF($R157&lt;&gt;"",_xlfn.CONCAT(CHAR(10),"    @",$R$1," = ",$R157),""),IF($S157&lt;&gt;"",_xlfn.CONCAT(CHAR(10),"    @",$S$1," = ",$S157),""),IF($T157&lt;&gt;"",_xlfn.CONCAT(CHAR(10),"    @",$T$1," = ",$T157),""),IF(AND(Z157="NA/Balloon",P157&lt;&gt;"Fuel Tank")=TRUE,_xlfn.CONCAT(CHAR(10),"    KiwiFuelSwitchIgnore = true"),""),IF($U157&lt;&gt;"",_xlfn.CONCAT(CHAR(10),U157),""),IF($AO157&lt;&gt;"",IF(P157="RTG","",_xlfn.CONCAT(CHAR(10),$AO157)),""),IF(AM157&lt;&gt;"",_xlfn.CONCAT(CHAR(10),AM157),""),CHAR(10),"}",IF(AB157="Yes",_xlfn.CONCAT(CHAR(10),"@PART[",C157,"]:NEEDS[KiwiDeprecate]:AFTER[",A157,"]",CHAR(10),"{",CHAR(10),"    kiwiDeprecate = true",CHAR(10),"}"),""),IF(P157="RTG",AO157,""))</f>
        <v>@PART[aquarius_heatshield_s1p5_1]:AFTER[Tantares] // Aquarius Size 1.5 Heatshield
{
    techBranch = thermalHeatShields
    techTier = 4
    @TechRequired = electrics
}</v>
      </c>
      <c r="M157" s="9" t="str">
        <f>_xlfn.XLOOKUP(_xlfn.CONCAT(N157,O157),TechTree!$C$2:$C$501,TechTree!$D$2:$D$501,"Not Valid Combination",0,1)</f>
        <v>electrics</v>
      </c>
      <c r="N157" s="8" t="s">
        <v>222</v>
      </c>
      <c r="O157" s="8">
        <v>4</v>
      </c>
      <c r="P157" s="8" t="s">
        <v>242</v>
      </c>
      <c r="V157" s="10" t="s">
        <v>243</v>
      </c>
      <c r="W157" s="10" t="s">
        <v>259</v>
      </c>
      <c r="X157" s="10" t="s">
        <v>1497</v>
      </c>
      <c r="Y157" s="10" t="s">
        <v>1498</v>
      </c>
      <c r="Z157" s="10" t="s">
        <v>294</v>
      </c>
      <c r="AA157" s="10" t="s">
        <v>303</v>
      </c>
      <c r="AB157" s="10" t="s">
        <v>329</v>
      </c>
      <c r="AD157" s="12" t="str">
        <f t="shared" si="6"/>
        <v/>
      </c>
      <c r="AE157" s="14"/>
      <c r="AF157" s="18" t="s">
        <v>329</v>
      </c>
      <c r="AG157" s="18"/>
      <c r="AH157" s="18"/>
      <c r="AI157" s="18"/>
      <c r="AJ157" s="18"/>
      <c r="AK157" s="18"/>
      <c r="AL157" s="18"/>
      <c r="AM157" s="19" t="str">
        <f t="shared" si="7"/>
        <v/>
      </c>
      <c r="AN157" s="14"/>
      <c r="AO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",W157,CHAR(10),Parts!AR157,CHAR(10),"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Tank",IF(Z157="NA/Balloon","    KiwiFuelSwitchIgnore = true",IF(Z157="standardLiquidFuel",_xlfn.CONCAT("    fuelTankUpgradeType = ",Z157,CHAR(10),"    fuelTankSizeUpgrade = ",AA157),_xlfn.CONCAT("    fuelTankUpgradeType = ",Z157))),IF(P157="RCS","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57" s="16" t="str">
        <f>IF(P157="Engine",VLOOKUP(W157,EngineUpgrades!$A$2:$C$19,2,FALSE),"")</f>
        <v/>
      </c>
      <c r="AQ157" s="16" t="str">
        <f>IF(P157="Engine",VLOOKUP(W157,EngineUpgrades!$A$2:$C$19,3,FALSE),"")</f>
        <v/>
      </c>
      <c r="AR157" s="15" t="str">
        <f>_xlfn.XLOOKUP(AP157,EngineUpgrades!$D$1:$J$1,EngineUpgrades!$D$17:$J$17,"",0,1)</f>
        <v/>
      </c>
      <c r="AS157" s="17">
        <v>2</v>
      </c>
      <c r="AT157" s="16" t="str">
        <f>IF(P157="Engine",_xlfn.XLOOKUP(_xlfn.CONCAT(N157,O157+AS157),TechTree!$C$2:$C$501,TechTree!$D$2:$D$501,"Not Valid Combination",0,1),"")</f>
        <v/>
      </c>
    </row>
    <row r="158" spans="1:46" ht="84.5" x14ac:dyDescent="0.35">
      <c r="A158" t="s">
        <v>594</v>
      </c>
      <c r="B158" t="s">
        <v>1330</v>
      </c>
      <c r="C158" t="s">
        <v>908</v>
      </c>
      <c r="D158" t="s">
        <v>909</v>
      </c>
      <c r="E158" t="s">
        <v>616</v>
      </c>
      <c r="F158" t="s">
        <v>604</v>
      </c>
      <c r="G158">
        <v>3000</v>
      </c>
      <c r="H158">
        <v>600</v>
      </c>
      <c r="I158">
        <v>0.2</v>
      </c>
      <c r="J158" t="s">
        <v>57</v>
      </c>
      <c r="L158" s="12" t="str">
        <f>_xlfn.CONCAT(IF($Q158&lt;&gt;"",_xlfn.CONCAT(" #LOC_KTT_",A158,"_",C158,"_Title = ",$Q158,CHAR(10),"@PART[",C158,"]:NEEDS[!002_CommunityPartsTitles]:AFTER[",A158,"] // ",IF(Q158="",D158,_xlfn.CONCAT(Q158," (",D158,")")),CHAR(10),"{",CHAR(10),"    @",$Q$1," = #LOC_KTT_",A158,"_",C158,"_Title // ",$Q158,CHAR(10),"}",CHAR(10)),""),"@PART[",C158,"]:AFTER[",A158,"] // ",IF(Q158="",D158,_xlfn.CONCAT(Q158," (",D158,")")),CHAR(10),"{",CHAR(10),"    techBranch = ",VLOOKUP(N158,TechTree!$G$2:$H$43,2,FALSE),CHAR(10),"    techTier = ",O158,CHAR(10),"    @TechRequired = ",M158,IF($R158&lt;&gt;"",_xlfn.CONCAT(CHAR(10),"    @",$R$1," = ",$R158),""),IF($S158&lt;&gt;"",_xlfn.CONCAT(CHAR(10),"    @",$S$1," = ",$S158),""),IF($T158&lt;&gt;"",_xlfn.CONCAT(CHAR(10),"    @",$T$1," = ",$T158),""),IF(AND(Z158="NA/Balloon",P158&lt;&gt;"Fuel Tank")=TRUE,_xlfn.CONCAT(CHAR(10),"    KiwiFuelSwitchIgnore = true"),""),IF($U158&lt;&gt;"",_xlfn.CONCAT(CHAR(10),U158),""),IF($AO158&lt;&gt;"",IF(P158="RTG","",_xlfn.CONCAT(CHAR(10),$AO158)),""),IF(AM158&lt;&gt;"",_xlfn.CONCAT(CHAR(10),AM158),""),CHAR(10),"}",IF(AB158="Yes",_xlfn.CONCAT(CHAR(10),"@PART[",C158,"]:NEEDS[KiwiDeprecate]:AFTER[",A158,"]",CHAR(10),"{",CHAR(10),"    kiwiDeprecate = true",CHAR(10),"}"),""),IF(P158="RTG",AO158,""))</f>
        <v>@PART[aquarius_parachute_s0p5_1]:AFTER[Tantares] // Aquarius Size 0.5 Inline Parachute
{
    techBranch = parachutes
    techTier = 4
    @TechRequired = spaceExploration
    parachuteUpgradeType = standard
}</v>
      </c>
      <c r="M158" s="9" t="str">
        <f>_xlfn.XLOOKUP(_xlfn.CONCAT(N158,O158),TechTree!$C$2:$C$501,TechTree!$D$2:$D$501,"Not Valid Combination",0,1)</f>
        <v>spaceExploration</v>
      </c>
      <c r="N158" s="8" t="s">
        <v>225</v>
      </c>
      <c r="O158" s="8">
        <v>4</v>
      </c>
      <c r="P158" s="8" t="s">
        <v>290</v>
      </c>
      <c r="V158" s="10" t="s">
        <v>243</v>
      </c>
      <c r="W158" s="10" t="s">
        <v>254</v>
      </c>
      <c r="X158" s="10" t="s">
        <v>1497</v>
      </c>
      <c r="Y158" s="10" t="s">
        <v>1498</v>
      </c>
      <c r="Z158" s="10" t="s">
        <v>294</v>
      </c>
      <c r="AA158" s="10" t="s">
        <v>303</v>
      </c>
      <c r="AB158" s="10" t="s">
        <v>329</v>
      </c>
      <c r="AD158" s="12" t="str">
        <f t="shared" si="6"/>
        <v/>
      </c>
      <c r="AE158" s="14"/>
      <c r="AF158" s="18" t="s">
        <v>329</v>
      </c>
      <c r="AG158" s="18"/>
      <c r="AH158" s="18"/>
      <c r="AI158" s="18"/>
      <c r="AJ158" s="18"/>
      <c r="AK158" s="18"/>
      <c r="AL158" s="18"/>
      <c r="AM158" s="19" t="str">
        <f t="shared" si="7"/>
        <v/>
      </c>
      <c r="AN158" s="14"/>
      <c r="AO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",W158,CHAR(10),Parts!AR158,CHAR(10),"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Tank",IF(Z158="NA/Balloon","    KiwiFuelSwitchIgnore = true",IF(Z158="standardLiquidFuel",_xlfn.CONCAT("    fuelTankUpgradeType = ",Z158,CHAR(10),"    fuelTankSizeUpgrade = ",AA158),_xlfn.CONCAT("    fuelTankUpgradeType = ",Z158))),IF(P158="RCS","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8" s="16" t="str">
        <f>IF(P158="Engine",VLOOKUP(W158,EngineUpgrades!$A$2:$C$19,2,FALSE),"")</f>
        <v/>
      </c>
      <c r="AQ158" s="16" t="str">
        <f>IF(P158="Engine",VLOOKUP(W158,EngineUpgrades!$A$2:$C$19,3,FALSE),"")</f>
        <v/>
      </c>
      <c r="AR158" s="15" t="str">
        <f>_xlfn.XLOOKUP(AP158,EngineUpgrades!$D$1:$J$1,EngineUpgrades!$D$17:$J$17,"",0,1)</f>
        <v/>
      </c>
      <c r="AS158" s="17">
        <v>2</v>
      </c>
      <c r="AT158" s="16" t="str">
        <f>IF(P158="Engine",_xlfn.XLOOKUP(_xlfn.CONCAT(N158,O158+AS158),TechTree!$C$2:$C$501,TechTree!$D$2:$D$501,"Not Valid Combination",0,1),"")</f>
        <v/>
      </c>
    </row>
    <row r="159" spans="1:46" ht="230.5" customHeight="1" x14ac:dyDescent="0.35">
      <c r="A159" t="s">
        <v>594</v>
      </c>
      <c r="B159" t="s">
        <v>1331</v>
      </c>
      <c r="C159" t="s">
        <v>910</v>
      </c>
      <c r="D159" t="s">
        <v>911</v>
      </c>
      <c r="E159" t="s">
        <v>616</v>
      </c>
      <c r="F159" t="s">
        <v>371</v>
      </c>
      <c r="G159">
        <v>2200</v>
      </c>
      <c r="H159">
        <v>440</v>
      </c>
      <c r="I159">
        <v>0.25</v>
      </c>
      <c r="J159" t="s">
        <v>57</v>
      </c>
      <c r="L159" s="12" t="str">
        <f>_xlfn.CONCAT(IF($Q159&lt;&gt;"",_xlfn.CONCAT(" #LOC_KTT_",A159,"_",C159,"_Title = ",$Q159,CHAR(10),"@PART[",C159,"]:NEEDS[!002_CommunityPartsTitles]:AFTER[",A159,"] // ",IF(Q159="",D159,_xlfn.CONCAT(Q159," (",D159,")")),CHAR(10),"{",CHAR(10),"    @",$Q$1," = #LOC_KTT_",A159,"_",C159,"_Title // ",$Q159,CHAR(10),"}",CHAR(10)),""),"@PART[",C159,"]:AFTER[",A159,"] // ",IF(Q159="",D159,_xlfn.CONCAT(Q159," (",D159,")")),CHAR(10),"{",CHAR(10),"    techBranch = ",VLOOKUP(N159,TechTree!$G$2:$H$43,2,FALSE),CHAR(10),"    techTier = ",O159,CHAR(10),"    @TechRequired = ",M159,IF($R159&lt;&gt;"",_xlfn.CONCAT(CHAR(10),"    @",$R$1," = ",$R159),""),IF($S159&lt;&gt;"",_xlfn.CONCAT(CHAR(10),"    @",$S$1," = ",$S159),""),IF($T159&lt;&gt;"",_xlfn.CONCAT(CHAR(10),"    @",$T$1," = ",$T159),""),IF(AND(Z159="NA/Balloon",P159&lt;&gt;"Fuel Tank")=TRUE,_xlfn.CONCAT(CHAR(10),"    KiwiFuelSwitchIgnore = true"),""),IF($U159&lt;&gt;"",_xlfn.CONCAT(CHAR(10),U159),""),IF($AO159&lt;&gt;"",IF(P159="RTG","",_xlfn.CONCAT(CHAR(10),$AO159)),""),IF(AM159&lt;&gt;"",_xlfn.CONCAT(CHAR(10),AM159),""),CHAR(10),"}",IF(AB159="Yes",_xlfn.CONCAT(CHAR(10),"@PART[",C159,"]:NEEDS[KiwiDeprecate]:AFTER[",A159,"]",CHAR(10),"{",CHAR(10),"    kiwiDeprecate = true",CHAR(10),"}"),""),IF(P159="RTG",AO159,""))</f>
        <v>@PART[aquarius_service_module_s1p5_1]:AFTER[Tantares] // Aquarius Size 1.5 Service Module A
{
    techBranch = storageResources
    techTier = 5
    @TechRequired = earlyLogistics
    spacePlaneSystemUpgradeType = aquarius
}</v>
      </c>
      <c r="M159" s="9" t="str">
        <f>_xlfn.XLOOKUP(_xlfn.CONCAT(N159,O159),TechTree!$C$2:$C$501,TechTree!$D$2:$D$501,"Not Valid Combination",0,1)</f>
        <v>earlyLogistics</v>
      </c>
      <c r="N159" s="8" t="s">
        <v>224</v>
      </c>
      <c r="O159" s="8">
        <v>5</v>
      </c>
      <c r="P159" s="8" t="s">
        <v>289</v>
      </c>
      <c r="V159" s="10" t="s">
        <v>243</v>
      </c>
      <c r="W159" s="10" t="s">
        <v>259</v>
      </c>
      <c r="X159" s="10" t="s">
        <v>1497</v>
      </c>
      <c r="Y159" s="10" t="s">
        <v>1498</v>
      </c>
      <c r="Z159" s="10" t="s">
        <v>294</v>
      </c>
      <c r="AA159" s="10" t="s">
        <v>303</v>
      </c>
      <c r="AB159" s="10" t="s">
        <v>329</v>
      </c>
      <c r="AD159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9" s="14"/>
      <c r="AF159" s="18" t="s">
        <v>329</v>
      </c>
      <c r="AG159" s="18"/>
      <c r="AH159" s="18"/>
      <c r="AI159" s="18"/>
      <c r="AJ159" s="18"/>
      <c r="AK159" s="18"/>
      <c r="AL159" s="18"/>
      <c r="AM159" s="19" t="str">
        <f t="shared" si="7"/>
        <v/>
      </c>
      <c r="AN159" s="14"/>
      <c r="AO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",W159,CHAR(10),Parts!AR159,CHAR(10),"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Tank",IF(Z159="NA/Balloon","    KiwiFuelSwitchIgnore = true",IF(Z159="standardLiquidFuel",_xlfn.CONCAT("    fuelTankUpgradeType = ",Z159,CHAR(10),"    fuelTankSizeUpgrade = ",AA159),_xlfn.CONCAT("    fuelTankUpgradeType = ",Z159))),IF(P159="RCS","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9" s="16" t="str">
        <f>IF(P159="Engine",VLOOKUP(W159,EngineUpgrades!$A$2:$C$19,2,FALSE),"")</f>
        <v/>
      </c>
      <c r="AQ159" s="16" t="str">
        <f>IF(P159="Engine",VLOOKUP(W159,EngineUpgrades!$A$2:$C$19,3,FALSE),"")</f>
        <v/>
      </c>
      <c r="AR159" s="15" t="str">
        <f>_xlfn.XLOOKUP(AP159,EngineUpgrades!$D$1:$J$1,EngineUpgrades!$D$17:$J$17,"",0,1)</f>
        <v/>
      </c>
      <c r="AS159" s="17">
        <v>2</v>
      </c>
      <c r="AT159" s="16" t="str">
        <f>IF(P159="Engine",_xlfn.XLOOKUP(_xlfn.CONCAT(N159,O159+AS159),TechTree!$C$2:$C$501,TechTree!$D$2:$D$501,"Not Valid Combination",0,1),"")</f>
        <v/>
      </c>
    </row>
    <row r="160" spans="1:46" ht="348.5" x14ac:dyDescent="0.35">
      <c r="A160" t="s">
        <v>594</v>
      </c>
      <c r="B160" t="s">
        <v>1332</v>
      </c>
      <c r="C160" t="s">
        <v>912</v>
      </c>
      <c r="D160" t="s">
        <v>913</v>
      </c>
      <c r="E160" t="s">
        <v>616</v>
      </c>
      <c r="F160" t="s">
        <v>371</v>
      </c>
      <c r="G160">
        <v>4400</v>
      </c>
      <c r="H160">
        <v>880</v>
      </c>
      <c r="I160">
        <v>0.5</v>
      </c>
      <c r="J160" t="s">
        <v>57</v>
      </c>
      <c r="L160" s="12" t="str">
        <f>_xlfn.CONCAT(IF($Q160&lt;&gt;"",_xlfn.CONCAT(" #LOC_KTT_",A160,"_",C160,"_Title = ",$Q160,CHAR(10),"@PART[",C160,"]:NEEDS[!002_CommunityPartsTitles]:AFTER[",A160,"] // ",IF(Q160="",D160,_xlfn.CONCAT(Q160," (",D160,")")),CHAR(10),"{",CHAR(10),"    @",$Q$1," = #LOC_KTT_",A160,"_",C160,"_Title // ",$Q160,CHAR(10),"}",CHAR(10)),""),"@PART[",C160,"]:AFTER[",A160,"] // ",IF(Q160="",D160,_xlfn.CONCAT(Q160," (",D160,")")),CHAR(10),"{",CHAR(10),"    techBranch = ",VLOOKUP(N160,TechTree!$G$2:$H$43,2,FALSE),CHAR(10),"    techTier = ",O160,CHAR(10),"    @TechRequired = ",M160,IF($R160&lt;&gt;"",_xlfn.CONCAT(CHAR(10),"    @",$R$1," = ",$R160),""),IF($S160&lt;&gt;"",_xlfn.CONCAT(CHAR(10),"    @",$S$1," = ",$S160),""),IF($T160&lt;&gt;"",_xlfn.CONCAT(CHAR(10),"    @",$T$1," = ",$T160),""),IF(AND(Z160="NA/Balloon",P160&lt;&gt;"Fuel Tank")=TRUE,_xlfn.CONCAT(CHAR(10),"    KiwiFuelSwitchIgnore = true"),""),IF($U160&lt;&gt;"",_xlfn.CONCAT(CHAR(10),U160),""),IF($AO160&lt;&gt;"",IF(P160="RTG","",_xlfn.CONCAT(CHAR(10),$AO160)),""),IF(AM160&lt;&gt;"",_xlfn.CONCAT(CHAR(10),AM160),""),CHAR(10),"}",IF(AB160="Yes",_xlfn.CONCAT(CHAR(10),"@PART[",C160,"]:NEEDS[KiwiDeprecate]:AFTER[",A160,"]",CHAR(10),"{",CHAR(10),"    kiwiDeprecate = true",CHAR(10),"}"),""),IF(P160="RTG",AO160,""))</f>
        <v>@PART[aquarius_service_module_s1p5_2]:AFTER[Tantares] // Aquarius Size 1.5 Service Module B
{
    techBranch = storageResources
    techTier = 5
    @TechRequired = earlyLogistics
    spacePlaneSystemUpgradeType = aquarius
}</v>
      </c>
      <c r="M160" s="9" t="str">
        <f>_xlfn.XLOOKUP(_xlfn.CONCAT(N160,O160),TechTree!$C$2:$C$501,TechTree!$D$2:$D$501,"Not Valid Combination",0,1)</f>
        <v>earlyLogistics</v>
      </c>
      <c r="N160" s="8" t="s">
        <v>224</v>
      </c>
      <c r="O160" s="8">
        <v>5</v>
      </c>
      <c r="P160" s="8" t="s">
        <v>289</v>
      </c>
      <c r="V160" s="10" t="s">
        <v>243</v>
      </c>
      <c r="W160" s="10" t="s">
        <v>254</v>
      </c>
      <c r="X160" s="10" t="s">
        <v>1497</v>
      </c>
      <c r="Y160" s="10" t="s">
        <v>1498</v>
      </c>
      <c r="Z160" s="10" t="s">
        <v>294</v>
      </c>
      <c r="AA160" s="10" t="s">
        <v>303</v>
      </c>
      <c r="AB160" s="10" t="s">
        <v>329</v>
      </c>
      <c r="AD160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60" s="14"/>
      <c r="AF160" s="18" t="s">
        <v>329</v>
      </c>
      <c r="AG160" s="18"/>
      <c r="AH160" s="18"/>
      <c r="AI160" s="18"/>
      <c r="AJ160" s="18"/>
      <c r="AK160" s="18"/>
      <c r="AL160" s="18"/>
      <c r="AM160" s="19" t="str">
        <f t="shared" si="7"/>
        <v/>
      </c>
      <c r="AN160" s="14"/>
      <c r="AO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",W160,CHAR(10),Parts!AR160,CHAR(10),"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Tank",IF(Z160="NA/Balloon","    KiwiFuelSwitchIgnore = true",IF(Z160="standardLiquidFuel",_xlfn.CONCAT("    fuelTankUpgradeType = ",Z160,CHAR(10),"    fuelTankSizeUpgrade = ",AA160),_xlfn.CONCAT("    fuelTankUpgradeType = ",Z160))),IF(P160="RCS","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60" s="16" t="str">
        <f>IF(P160="Engine",VLOOKUP(W160,EngineUpgrades!$A$2:$C$19,2,FALSE),"")</f>
        <v/>
      </c>
      <c r="AQ160" s="16" t="str">
        <f>IF(P160="Engine",VLOOKUP(W160,EngineUpgrades!$A$2:$C$19,3,FALSE),"")</f>
        <v/>
      </c>
      <c r="AR160" s="15" t="str">
        <f>_xlfn.XLOOKUP(AP160,EngineUpgrades!$D$1:$J$1,EngineUpgrades!$D$17:$J$17,"",0,1)</f>
        <v/>
      </c>
      <c r="AS160" s="17">
        <v>2</v>
      </c>
      <c r="AT160" s="16" t="str">
        <f>IF(P160="Engine",_xlfn.XLOOKUP(_xlfn.CONCAT(N160,O160+AS160),TechTree!$C$2:$C$501,TechTree!$D$2:$D$501,"Not Valid Combination",0,1),"")</f>
        <v/>
      </c>
    </row>
    <row r="161" spans="1:46" ht="348.5" x14ac:dyDescent="0.35">
      <c r="A161" t="s">
        <v>594</v>
      </c>
      <c r="B161" t="s">
        <v>1333</v>
      </c>
      <c r="C161" t="s">
        <v>914</v>
      </c>
      <c r="D161" t="s">
        <v>915</v>
      </c>
      <c r="E161" t="s">
        <v>597</v>
      </c>
      <c r="F161" t="s">
        <v>5</v>
      </c>
      <c r="G161">
        <v>3500</v>
      </c>
      <c r="H161">
        <v>1000</v>
      </c>
      <c r="I161">
        <v>1</v>
      </c>
      <c r="J161" t="s">
        <v>22</v>
      </c>
      <c r="L161" s="12" t="str">
        <f>_xlfn.CONCAT(IF($Q161&lt;&gt;"",_xlfn.CONCAT(" #LOC_KTT_",A161,"_",C161,"_Title = ",$Q161,CHAR(10),"@PART[",C161,"]:NEEDS[!002_CommunityPartsTitles]:AFTER[",A161,"] // ",IF(Q161="",D161,_xlfn.CONCAT(Q161," (",D161,")")),CHAR(10),"{",CHAR(10),"    @",$Q$1," = #LOC_KTT_",A161,"_",C161,"_Title // ",$Q161,CHAR(10),"}",CHAR(10)),""),"@PART[",C161,"]:AFTER[",A161,"] // ",IF(Q161="",D161,_xlfn.CONCAT(Q161," (",D161,")")),CHAR(10),"{",CHAR(10),"    techBranch = ",VLOOKUP(N161,TechTree!$G$2:$H$43,2,FALSE),CHAR(10),"    techTier = ",O161,CHAR(10),"    @TechRequired = ",M161,IF($R161&lt;&gt;"",_xlfn.CONCAT(CHAR(10),"    @",$R$1," = ",$R161),""),IF($S161&lt;&gt;"",_xlfn.CONCAT(CHAR(10),"    @",$S$1," = ",$S161),""),IF($T161&lt;&gt;"",_xlfn.CONCAT(CHAR(10),"    @",$T$1," = ",$T161),""),IF(AND(Z161="NA/Balloon",P161&lt;&gt;"Fuel Tank")=TRUE,_xlfn.CONCAT(CHAR(10),"    KiwiFuelSwitchIgnore = true"),""),IF($U161&lt;&gt;"",_xlfn.CONCAT(CHAR(10),U161),""),IF($AO161&lt;&gt;"",IF(P161="RTG","",_xlfn.CONCAT(CHAR(10),$AO161)),""),IF(AM161&lt;&gt;"",_xlfn.CONCAT(CHAR(10),AM161),""),CHAR(10),"}",IF(AB161="Yes",_xlfn.CONCAT(CHAR(10),"@PART[",C161,"]:NEEDS[KiwiDeprecate]:AFTER[",A161,"]",CHAR(10),"{",CHAR(10),"    kiwiDeprecate = true",CHAR(10),"}"),""),IF(P161="RTG",AO161,""))</f>
        <v>@PART[virgo_crew_s1_1]:AFTER[Tantares] // Virgo 12-A "MÃ¥nelampe" Crew Capsule
{
    techBranch = commandModules
    techTier = 5
    @TechRequired = commandModules
    spacePlaneSystemUpgradeType = virgo
}</v>
      </c>
      <c r="M161" s="9" t="str">
        <f>_xlfn.XLOOKUP(_xlfn.CONCAT(N161,O161),TechTree!$C$2:$C$501,TechTree!$D$2:$D$501,"Not Valid Combination",0,1)</f>
        <v>commandModules</v>
      </c>
      <c r="N161" s="8" t="s">
        <v>205</v>
      </c>
      <c r="O161" s="8">
        <v>5</v>
      </c>
      <c r="P161" s="8" t="s">
        <v>289</v>
      </c>
      <c r="V161" s="10" t="s">
        <v>243</v>
      </c>
      <c r="W161" s="10" t="s">
        <v>259</v>
      </c>
      <c r="X161" s="10" t="s">
        <v>1500</v>
      </c>
      <c r="Y161" s="10" t="s">
        <v>1501</v>
      </c>
      <c r="Z161" s="10" t="s">
        <v>294</v>
      </c>
      <c r="AA161" s="10" t="s">
        <v>303</v>
      </c>
      <c r="AB161" s="10" t="s">
        <v>329</v>
      </c>
      <c r="AD161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1" s="14"/>
      <c r="AF161" s="18" t="s">
        <v>329</v>
      </c>
      <c r="AG161" s="18"/>
      <c r="AH161" s="18"/>
      <c r="AI161" s="18"/>
      <c r="AJ161" s="18"/>
      <c r="AK161" s="18"/>
      <c r="AL161" s="18"/>
      <c r="AM161" s="19" t="str">
        <f t="shared" si="7"/>
        <v/>
      </c>
      <c r="AN161" s="14"/>
      <c r="AO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",W161,CHAR(10),Parts!AR161,CHAR(10),"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Tank",IF(Z161="NA/Balloon","    KiwiFuelSwitchIgnore = true",IF(Z161="standardLiquidFuel",_xlfn.CONCAT("    fuelTankUpgradeType = ",Z161,CHAR(10),"    fuelTankSizeUpgrade = ",AA161),_xlfn.CONCAT("    fuelTankUpgradeType = ",Z161))),IF(P161="RCS","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1" s="16" t="str">
        <f>IF(P161="Engine",VLOOKUP(W161,EngineUpgrades!$A$2:$C$19,2,FALSE),"")</f>
        <v/>
      </c>
      <c r="AQ161" s="16" t="str">
        <f>IF(P161="Engine",VLOOKUP(W161,EngineUpgrades!$A$2:$C$19,3,FALSE),"")</f>
        <v/>
      </c>
      <c r="AR161" s="15" t="str">
        <f>_xlfn.XLOOKUP(AP161,EngineUpgrades!$D$1:$J$1,EngineUpgrades!$D$17:$J$17,"",0,1)</f>
        <v/>
      </c>
      <c r="AS161" s="17">
        <v>2</v>
      </c>
      <c r="AT161" s="16" t="str">
        <f>IF(P161="Engine",_xlfn.XLOOKUP(_xlfn.CONCAT(N161,O161+AS161),TechTree!$C$2:$C$501,TechTree!$D$2:$D$501,"Not Valid Combination",0,1),"")</f>
        <v/>
      </c>
    </row>
    <row r="162" spans="1:46" ht="409.6" x14ac:dyDescent="0.35">
      <c r="A162" t="s">
        <v>594</v>
      </c>
      <c r="B162" t="s">
        <v>1334</v>
      </c>
      <c r="C162" t="s">
        <v>916</v>
      </c>
      <c r="D162" t="s">
        <v>917</v>
      </c>
      <c r="E162" t="s">
        <v>597</v>
      </c>
      <c r="F162" t="s">
        <v>372</v>
      </c>
      <c r="G162">
        <v>1250</v>
      </c>
      <c r="H162">
        <v>250</v>
      </c>
      <c r="I162">
        <v>0.3</v>
      </c>
      <c r="J162" t="s">
        <v>22</v>
      </c>
      <c r="L162" s="12" t="str">
        <f>_xlfn.CONCAT(IF($Q162&lt;&gt;"",_xlfn.CONCAT(" #LOC_KTT_",A162,"_",C162,"_Title = ",$Q162,CHAR(10),"@PART[",C162,"]:NEEDS[!002_CommunityPartsTitles]:AFTER[",A162,"] // ",IF(Q162="",D162,_xlfn.CONCAT(Q162," (",D162,")")),CHAR(10),"{",CHAR(10),"    @",$Q$1," = #LOC_KTT_",A162,"_",C162,"_Title // ",$Q162,CHAR(10),"}",CHAR(10)),""),"@PART[",C162,"]:AFTER[",A162,"] // ",IF(Q162="",D162,_xlfn.CONCAT(Q162," (",D162,")")),CHAR(10),"{",CHAR(10),"    techBranch = ",VLOOKUP(N162,TechTree!$G$2:$H$43,2,FALSE),CHAR(10),"    techTier = ",O162,CHAR(10),"    @TechRequired = ",M162,IF($R162&lt;&gt;"",_xlfn.CONCAT(CHAR(10),"    @",$R$1," = ",$R162),""),IF($S162&lt;&gt;"",_xlfn.CONCAT(CHAR(10),"    @",$S$1," = ",$S162),""),IF($T162&lt;&gt;"",_xlfn.CONCAT(CHAR(10),"    @",$T$1," = ",$T162),""),IF(AND(Z162="NA/Balloon",P162&lt;&gt;"Fuel Tank")=TRUE,_xlfn.CONCAT(CHAR(10),"    KiwiFuelSwitchIgnore = true"),""),IF($U162&lt;&gt;"",_xlfn.CONCAT(CHAR(10),U162),""),IF($AO162&lt;&gt;"",IF(P162="RTG","",_xlfn.CONCAT(CHAR(10),$AO162)),""),IF(AM162&lt;&gt;"",_xlfn.CONCAT(CHAR(10),AM162),""),CHAR(10),"}",IF(AB162="Yes",_xlfn.CONCAT(CHAR(10),"@PART[",C162,"]:NEEDS[KiwiDeprecate]:AFTER[",A162,"]",CHAR(10),"{",CHAR(10),"    kiwiDeprecate = true",CHAR(10),"}"),""),IF(P162="RTG",AO162,""))</f>
        <v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v>
      </c>
      <c r="M162" s="9" t="str">
        <f>_xlfn.XLOOKUP(_xlfn.CONCAT(N162,O162),TechTree!$C$2:$C$501,TechTree!$D$2:$D$501,"Not Valid Combination",0,1)</f>
        <v>propulsionSystems</v>
      </c>
      <c r="N162" s="8" t="s">
        <v>215</v>
      </c>
      <c r="O162" s="8">
        <v>4</v>
      </c>
      <c r="P162" s="8" t="s">
        <v>10</v>
      </c>
      <c r="Q162" s="10" t="s">
        <v>1502</v>
      </c>
      <c r="R162" s="10">
        <v>1700</v>
      </c>
      <c r="S162" s="10">
        <v>400</v>
      </c>
      <c r="V162" s="10" t="s">
        <v>243</v>
      </c>
      <c r="W162" s="10" t="s">
        <v>257</v>
      </c>
      <c r="X162" s="10" t="s">
        <v>1504</v>
      </c>
      <c r="Y162" s="10" t="s">
        <v>1501</v>
      </c>
      <c r="Z162" s="10" t="s">
        <v>294</v>
      </c>
      <c r="AA162" s="10" t="s">
        <v>303</v>
      </c>
      <c r="AB162" s="10" t="s">
        <v>329</v>
      </c>
      <c r="AD162" s="12" t="str">
        <f t="shared" si="6"/>
        <v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v>
      </c>
      <c r="AE162" s="14"/>
      <c r="AF162" s="18" t="s">
        <v>378</v>
      </c>
      <c r="AG162" s="18" t="str">
        <f>_xlfn.CONCAT("17",CHAR(10),"        !PROPELLANT,* {}",CHAR(10),"        PROPELLANT",CHAR(10),"        {",CHAR(10),"            name = MonoPropellant",CHAR(10),"            ratio = 0.9",CHAR(10),"            DrawGauge = True",CHAR(10),"        }")</f>
        <v>17
        !PROPELLANT,* {}
        PROPELLANT
        {
            name = MonoPropellant
            ratio = 0.9
            DrawGauge = True
        }</v>
      </c>
      <c r="AH162" s="18" t="s">
        <v>379</v>
      </c>
      <c r="AI162" s="18" t="s">
        <v>1503</v>
      </c>
      <c r="AJ162" s="18" t="s">
        <v>381</v>
      </c>
      <c r="AK162" s="18"/>
      <c r="AL162" s="18"/>
      <c r="AM162" s="19" t="str">
        <f t="shared" si="7"/>
        <v xml:space="preserve">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</v>
      </c>
      <c r="AN162" s="14"/>
      <c r="AO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",W162,CHAR(10),Parts!AR162,CHAR(10),"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Tank",IF(Z162="NA/Balloon","    KiwiFuelSwitchIgnore = true",IF(Z162="standardLiquidFuel",_xlfn.CONCAT("    fuelTankUpgradeType = ",Z162,CHAR(10),"    fuelTankSizeUpgrade = ",AA162),_xlfn.CONCAT("    fuelTankUpgradeType = ",Z162))),IF(P162="RCS","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manekaninUpgrade</v>
      </c>
      <c r="AP162" s="16" t="str">
        <f>IF(P162="Engine",VLOOKUP(W162,EngineUpgrades!$A$2:$C$19,2,FALSE),"")</f>
        <v>singleFuel</v>
      </c>
      <c r="AQ162" s="16" t="str">
        <f>IF(P162="Engine",VLOOKUP(W162,EngineUpgrades!$A$2:$C$19,3,FALSE),"")</f>
        <v>MONOPROPELLANT</v>
      </c>
      <c r="AR162" s="15" t="str">
        <f>_xlfn.XLOOKUP(AP162,EngineUpgrades!$D$1:$J$1,EngineUpgrades!$D$17:$J$17,"",0,1)</f>
        <v xml:space="preserve">    engineNumber = 
    engineNumberUpgrade = 
    engineName = 
    engineNameUpgrade = 
</v>
      </c>
      <c r="AS162" s="17">
        <v>2</v>
      </c>
      <c r="AT162" s="16" t="str">
        <f>IF(P162="Engine",_xlfn.XLOOKUP(_xlfn.CONCAT(N162,O162+AS162),TechTree!$C$2:$C$501,TechTree!$D$2:$D$501,"Not Valid Combination",0,1),"")</f>
        <v>experimentalPropulsion</v>
      </c>
    </row>
    <row r="163" spans="1:46" ht="348.5" x14ac:dyDescent="0.35">
      <c r="A163" t="s">
        <v>594</v>
      </c>
      <c r="B163" t="s">
        <v>1335</v>
      </c>
      <c r="C163" t="s">
        <v>918</v>
      </c>
      <c r="D163" t="s">
        <v>919</v>
      </c>
      <c r="E163" t="s">
        <v>597</v>
      </c>
      <c r="F163" t="s">
        <v>372</v>
      </c>
      <c r="G163">
        <v>750</v>
      </c>
      <c r="H163">
        <v>150</v>
      </c>
      <c r="I163">
        <v>0.06</v>
      </c>
      <c r="J163" t="s">
        <v>22</v>
      </c>
      <c r="L163" s="12" t="str">
        <f>_xlfn.CONCAT(IF($Q163&lt;&gt;"",_xlfn.CONCAT(" #LOC_KTT_",A163,"_",C163,"_Title = ",$Q163,CHAR(10),"@PART[",C163,"]:NEEDS[!002_CommunityPartsTitles]:AFTER[",A163,"] // ",IF(Q163="",D163,_xlfn.CONCAT(Q163," (",D163,")")),CHAR(10),"{",CHAR(10),"    @",$Q$1," = #LOC_KTT_",A163,"_",C163,"_Title // ",$Q163,CHAR(10),"}",CHAR(10)),""),"@PART[",C163,"]:AFTER[",A163,"] // ",IF(Q163="",D163,_xlfn.CONCAT(Q163," (",D163,")")),CHAR(10),"{",CHAR(10),"    techBranch = ",VLOOKUP(N163,TechTree!$G$2:$H$43,2,FALSE),CHAR(10),"    techTier = ",O163,CHAR(10),"    @TechRequired = ",M163,IF($R163&lt;&gt;"",_xlfn.CONCAT(CHAR(10),"    @",$R$1," = ",$R163),""),IF($S163&lt;&gt;"",_xlfn.CONCAT(CHAR(10),"    @",$S$1," = ",$S163),""),IF($T163&lt;&gt;"",_xlfn.CONCAT(CHAR(10),"    @",$T$1," = ",$T163),""),IF(AND(Z163="NA/Balloon",P163&lt;&gt;"Fuel Tank")=TRUE,_xlfn.CONCAT(CHAR(10),"    KiwiFuelSwitchIgnore = true"),""),IF($U163&lt;&gt;"",_xlfn.CONCAT(CHAR(10),U163),""),IF($AO163&lt;&gt;"",IF(P163="RTG","",_xlfn.CONCAT(CHAR(10),$AO163)),""),IF(AM163&lt;&gt;"",_xlfn.CONCAT(CHAR(10),AM163),""),CHAR(10),"}",IF(AB163="Yes",_xlfn.CONCAT(CHAR(10),"@PART[",C163,"]:NEEDS[KiwiDeprecate]:AFTER[",A163,"]",CHAR(10),"{",CHAR(10),"    kiwiDeprecate = true",CHAR(10),"}"),""),IF(P163="RTG",AO163,""))</f>
        <v>@PART[virgo_fuel_tank_s1_1]:AFTER[Tantares] // Virgo Size 1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3" s="9" t="str">
        <f>_xlfn.XLOOKUP(_xlfn.CONCAT(N163,O163),TechTree!$C$2:$C$501,TechTree!$D$2:$D$501,"Not Valid Combination",0,1)</f>
        <v>advFlightControl</v>
      </c>
      <c r="N163" s="8" t="s">
        <v>221</v>
      </c>
      <c r="O163" s="8">
        <v>4</v>
      </c>
      <c r="P163" s="8" t="s">
        <v>289</v>
      </c>
      <c r="U163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3" s="10" t="s">
        <v>243</v>
      </c>
      <c r="W163" s="10" t="s">
        <v>259</v>
      </c>
      <c r="X163" s="10" t="s">
        <v>1500</v>
      </c>
      <c r="Y163" s="10" t="s">
        <v>1501</v>
      </c>
      <c r="Z163" s="10" t="s">
        <v>297</v>
      </c>
      <c r="AA163" s="10" t="s">
        <v>303</v>
      </c>
      <c r="AB163" s="10" t="s">
        <v>329</v>
      </c>
      <c r="AD163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3" s="14"/>
      <c r="AF163" s="18" t="s">
        <v>329</v>
      </c>
      <c r="AG163" s="18"/>
      <c r="AH163" s="18"/>
      <c r="AI163" s="18"/>
      <c r="AJ163" s="18"/>
      <c r="AK163" s="18"/>
      <c r="AL163" s="18"/>
      <c r="AM163" s="19" t="str">
        <f t="shared" si="7"/>
        <v/>
      </c>
      <c r="AN163" s="14"/>
      <c r="AO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",W163,CHAR(10),Parts!AR163,CHAR(10),"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Tank",IF(Z163="NA/Balloon","    KiwiFuelSwitchIgnore = true",IF(Z163="standardLiquidFuel",_xlfn.CONCAT("    fuelTankUpgradeType = ",Z163,CHAR(10),"    fuelTankSizeUpgrade = ",AA163),_xlfn.CONCAT("    fuelTankUpgradeType = ",Z163))),IF(P163="RCS","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3" s="16" t="str">
        <f>IF(P163="Engine",VLOOKUP(W163,EngineUpgrades!$A$2:$C$19,2,FALSE),"")</f>
        <v/>
      </c>
      <c r="AQ163" s="16" t="str">
        <f>IF(P163="Engine",VLOOKUP(W163,EngineUpgrades!$A$2:$C$19,3,FALSE),"")</f>
        <v/>
      </c>
      <c r="AR163" s="15" t="str">
        <f>_xlfn.XLOOKUP(AP163,EngineUpgrades!$D$1:$J$1,EngineUpgrades!$D$17:$J$17,"",0,1)</f>
        <v/>
      </c>
      <c r="AS163" s="17">
        <v>2</v>
      </c>
      <c r="AT163" s="16" t="str">
        <f>IF(P163="Engine",_xlfn.XLOOKUP(_xlfn.CONCAT(N163,O163+AS163),TechTree!$C$2:$C$501,TechTree!$D$2:$D$501,"Not Valid Combination",0,1),"")</f>
        <v/>
      </c>
    </row>
    <row r="164" spans="1:46" ht="129" customHeight="1" x14ac:dyDescent="0.35">
      <c r="A164" t="s">
        <v>594</v>
      </c>
      <c r="B164" t="s">
        <v>1336</v>
      </c>
      <c r="C164" t="s">
        <v>920</v>
      </c>
      <c r="D164" t="s">
        <v>921</v>
      </c>
      <c r="E164" t="s">
        <v>597</v>
      </c>
      <c r="F164" t="s">
        <v>372</v>
      </c>
      <c r="G164">
        <v>1500</v>
      </c>
      <c r="H164">
        <v>300</v>
      </c>
      <c r="I164">
        <v>0.12</v>
      </c>
      <c r="J164" t="s">
        <v>22</v>
      </c>
      <c r="L164" s="12" t="str">
        <f>_xlfn.CONCAT(IF($Q164&lt;&gt;"",_xlfn.CONCAT(" #LOC_KTT_",A164,"_",C164,"_Title = ",$Q164,CHAR(10),"@PART[",C164,"]:NEEDS[!002_CommunityPartsTitles]:AFTER[",A164,"] // ",IF(Q164="",D164,_xlfn.CONCAT(Q164," (",D164,")")),CHAR(10),"{",CHAR(10),"    @",$Q$1," = #LOC_KTT_",A164,"_",C164,"_Title // ",$Q164,CHAR(10),"}",CHAR(10)),""),"@PART[",C164,"]:AFTER[",A164,"] // ",IF(Q164="",D164,_xlfn.CONCAT(Q164," (",D164,")")),CHAR(10),"{",CHAR(10),"    techBranch = ",VLOOKUP(N164,TechTree!$G$2:$H$43,2,FALSE),CHAR(10),"    techTier = ",O164,CHAR(10),"    @TechRequired = ",M164,IF($R164&lt;&gt;"",_xlfn.CONCAT(CHAR(10),"    @",$R$1," = ",$R164),""),IF($S164&lt;&gt;"",_xlfn.CONCAT(CHAR(10),"    @",$S$1," = ",$S164),""),IF($T164&lt;&gt;"",_xlfn.CONCAT(CHAR(10),"    @",$T$1," = ",$T164),""),IF(AND(Z164="NA/Balloon",P164&lt;&gt;"Fuel Tank")=TRUE,_xlfn.CONCAT(CHAR(10),"    KiwiFuelSwitchIgnore = true"),""),IF($U164&lt;&gt;"",_xlfn.CONCAT(CHAR(10),U164),""),IF($AO164&lt;&gt;"",IF(P164="RTG","",_xlfn.CONCAT(CHAR(10),$AO164)),""),IF(AM164&lt;&gt;"",_xlfn.CONCAT(CHAR(10),AM164),""),CHAR(10),"}",IF(AB164="Yes",_xlfn.CONCAT(CHAR(10),"@PART[",C164,"]:NEEDS[KiwiDeprecate]:AFTER[",A164,"]",CHAR(10),"{",CHAR(10),"    kiwiDeprecate = true",CHAR(10),"}"),""),IF(P164="RTG",AO164,""))</f>
        <v>@PART[virgo_fuel_tank_s1_2]:AFTER[Tantares] // Virgo Size 1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4" s="9" t="str">
        <f>_xlfn.XLOOKUP(_xlfn.CONCAT(N164,O164),TechTree!$C$2:$C$501,TechTree!$D$2:$D$501,"Not Valid Combination",0,1)</f>
        <v>specializedControl</v>
      </c>
      <c r="N164" s="8" t="s">
        <v>221</v>
      </c>
      <c r="O164" s="8">
        <v>5</v>
      </c>
      <c r="P164" s="8" t="s">
        <v>289</v>
      </c>
      <c r="U164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4" s="10" t="s">
        <v>243</v>
      </c>
      <c r="W164" s="10" t="s">
        <v>254</v>
      </c>
      <c r="X164" s="10" t="s">
        <v>1500</v>
      </c>
      <c r="Y164" s="10" t="s">
        <v>1501</v>
      </c>
      <c r="Z164" s="10" t="s">
        <v>297</v>
      </c>
      <c r="AA164" s="10" t="s">
        <v>303</v>
      </c>
      <c r="AB164" s="10" t="s">
        <v>329</v>
      </c>
      <c r="AD164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4" s="14"/>
      <c r="AF164" s="18" t="s">
        <v>329</v>
      </c>
      <c r="AG164" s="18"/>
      <c r="AH164" s="18"/>
      <c r="AI164" s="18"/>
      <c r="AJ164" s="18"/>
      <c r="AK164" s="18"/>
      <c r="AL164" s="18"/>
      <c r="AM164" s="19" t="str">
        <f t="shared" si="7"/>
        <v/>
      </c>
      <c r="AN164" s="14"/>
      <c r="AO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",W164,CHAR(10),Parts!AR164,CHAR(10),"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Tank",IF(Z164="NA/Balloon","    KiwiFuelSwitchIgnore = true",IF(Z164="standardLiquidFuel",_xlfn.CONCAT("    fuelTankUpgradeType = ",Z164,CHAR(10),"    fuelTankSizeUpgrade = ",AA164),_xlfn.CONCAT("    fuelTankUpgradeType = ",Z164))),IF(P164="RCS","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4" s="16" t="str">
        <f>IF(P164="Engine",VLOOKUP(W164,EngineUpgrades!$A$2:$C$19,2,FALSE),"")</f>
        <v/>
      </c>
      <c r="AQ164" s="16" t="str">
        <f>IF(P164="Engine",VLOOKUP(W164,EngineUpgrades!$A$2:$C$19,3,FALSE),"")</f>
        <v/>
      </c>
      <c r="AR164" s="15" t="str">
        <f>_xlfn.XLOOKUP(AP164,EngineUpgrades!$D$1:$J$1,EngineUpgrades!$D$17:$J$17,"",0,1)</f>
        <v/>
      </c>
      <c r="AS164" s="17">
        <v>2</v>
      </c>
      <c r="AT164" s="16" t="str">
        <f>IF(P164="Engine",_xlfn.XLOOKUP(_xlfn.CONCAT(N164,O164+AS164),TechTree!$C$2:$C$501,TechTree!$D$2:$D$501,"Not Valid Combination",0,1),"")</f>
        <v/>
      </c>
    </row>
    <row r="165" spans="1:46" ht="151.5" customHeight="1" x14ac:dyDescent="0.35">
      <c r="A165" t="s">
        <v>594</v>
      </c>
      <c r="B165" t="s">
        <v>1337</v>
      </c>
      <c r="C165" t="s">
        <v>922</v>
      </c>
      <c r="D165" t="s">
        <v>923</v>
      </c>
      <c r="E165" t="s">
        <v>597</v>
      </c>
      <c r="F165" t="s">
        <v>604</v>
      </c>
      <c r="G165">
        <v>1000</v>
      </c>
      <c r="H165">
        <v>400</v>
      </c>
      <c r="I165">
        <v>0.3</v>
      </c>
      <c r="J165" t="s">
        <v>22</v>
      </c>
      <c r="L165" s="12" t="str">
        <f>_xlfn.CONCAT(IF($Q165&lt;&gt;"",_xlfn.CONCAT(" #LOC_KTT_",A165,"_",C165,"_Title = ",$Q165,CHAR(10),"@PART[",C165,"]:NEEDS[!002_CommunityPartsTitles]:AFTER[",A165,"] // ",IF(Q165="",D165,_xlfn.CONCAT(Q165," (",D165,")")),CHAR(10),"{",CHAR(10),"    @",$Q$1," = #LOC_KTT_",A165,"_",C165,"_Title // ",$Q165,CHAR(10),"}",CHAR(10)),""),"@PART[",C165,"]:AFTER[",A165,"] // ",IF(Q165="",D165,_xlfn.CONCAT(Q165," (",D165,")")),CHAR(10),"{",CHAR(10),"    techBranch = ",VLOOKUP(N165,TechTree!$G$2:$H$43,2,FALSE),CHAR(10),"    techTier = ",O165,CHAR(10),"    @TechRequired = ",M165,IF($R165&lt;&gt;"",_xlfn.CONCAT(CHAR(10),"    @",$R$1," = ",$R165),""),IF($S165&lt;&gt;"",_xlfn.CONCAT(CHAR(10),"    @",$S$1," = ",$S165),""),IF($T165&lt;&gt;"",_xlfn.CONCAT(CHAR(10),"    @",$T$1," = ",$T165),""),IF(AND(Z165="NA/Balloon",P165&lt;&gt;"Fuel Tank")=TRUE,_xlfn.CONCAT(CHAR(10),"    KiwiFuelSwitchIgnore = true"),""),IF($U165&lt;&gt;"",_xlfn.CONCAT(CHAR(10),U165),""),IF($AO165&lt;&gt;"",IF(P165="RTG","",_xlfn.CONCAT(CHAR(10),$AO165)),""),IF(AM165&lt;&gt;"",_xlfn.CONCAT(CHAR(10),AM165),""),CHAR(10),"}",IF(AB165="Yes",_xlfn.CONCAT(CHAR(10),"@PART[",C165,"]:NEEDS[KiwiDeprecate]:AFTER[",A165,"]",CHAR(10),"{",CHAR(10),"    kiwiDeprecate = true",CHAR(10),"}"),""),IF(P165="RTG",AO165,""))</f>
        <v>@PART[virgo_orbital_module_s1_1]:AFTER[Tantares] // Virgo 93-A "MÃ¥nekuppola" Orbital Module
{
    techBranch = stationColony
    techTier = 5
    @TechRequired = hydroponics
    spacePlaneSystemUpgradeType = virgo
}</v>
      </c>
      <c r="M165" s="9" t="str">
        <f>_xlfn.XLOOKUP(_xlfn.CONCAT(N165,O165),TechTree!$C$2:$C$501,TechTree!$D$2:$D$501,"Not Valid Combination",0,1)</f>
        <v>hydroponics</v>
      </c>
      <c r="N165" s="8" t="s">
        <v>226</v>
      </c>
      <c r="O165" s="8">
        <v>5</v>
      </c>
      <c r="P165" s="8" t="s">
        <v>289</v>
      </c>
      <c r="V165" s="10" t="s">
        <v>243</v>
      </c>
      <c r="W165" s="10" t="s">
        <v>259</v>
      </c>
      <c r="X165" s="10" t="s">
        <v>1500</v>
      </c>
      <c r="Y165" s="10" t="s">
        <v>1501</v>
      </c>
      <c r="Z165" s="10" t="s">
        <v>294</v>
      </c>
      <c r="AA165" s="10" t="s">
        <v>303</v>
      </c>
      <c r="AB165" s="10" t="s">
        <v>329</v>
      </c>
      <c r="AD165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5" s="14"/>
      <c r="AF165" s="18" t="s">
        <v>329</v>
      </c>
      <c r="AG165" s="18"/>
      <c r="AH165" s="18"/>
      <c r="AI165" s="18"/>
      <c r="AJ165" s="18"/>
      <c r="AK165" s="18"/>
      <c r="AL165" s="18"/>
      <c r="AM165" s="19" t="str">
        <f t="shared" si="7"/>
        <v/>
      </c>
      <c r="AN165" s="14"/>
      <c r="AO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",W165,CHAR(10),Parts!AR165,CHAR(10),"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Tank",IF(Z165="NA/Balloon","    KiwiFuelSwitchIgnore = true",IF(Z165="standardLiquidFuel",_xlfn.CONCAT("    fuelTankUpgradeType = ",Z165,CHAR(10),"    fuelTankSizeUpgrade = ",AA165),_xlfn.CONCAT("    fuelTankUpgradeType = ",Z165))),IF(P165="RCS","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5" s="16" t="str">
        <f>IF(P165="Engine",VLOOKUP(W165,EngineUpgrades!$A$2:$C$19,2,FALSE),"")</f>
        <v/>
      </c>
      <c r="AQ165" s="16" t="str">
        <f>IF(P165="Engine",VLOOKUP(W165,EngineUpgrades!$A$2:$C$19,3,FALSE),"")</f>
        <v/>
      </c>
      <c r="AR165" s="15" t="str">
        <f>_xlfn.XLOOKUP(AP165,EngineUpgrades!$D$1:$J$1,EngineUpgrades!$D$17:$J$17,"",0,1)</f>
        <v/>
      </c>
      <c r="AS165" s="17">
        <v>2</v>
      </c>
      <c r="AT165" s="16" t="str">
        <f>IF(P165="Engine",_xlfn.XLOOKUP(_xlfn.CONCAT(N165,O165+AS165),TechTree!$C$2:$C$501,TechTree!$D$2:$D$501,"Not Valid Combination",0,1),"")</f>
        <v/>
      </c>
    </row>
    <row r="166" spans="1:46" ht="176" customHeight="1" x14ac:dyDescent="0.35">
      <c r="A166" t="s">
        <v>594</v>
      </c>
      <c r="B166" t="s">
        <v>1338</v>
      </c>
      <c r="C166" t="s">
        <v>924</v>
      </c>
      <c r="D166" t="s">
        <v>925</v>
      </c>
      <c r="E166" t="s">
        <v>597</v>
      </c>
      <c r="F166" t="s">
        <v>372</v>
      </c>
      <c r="G166">
        <v>750</v>
      </c>
      <c r="H166">
        <v>150</v>
      </c>
      <c r="I166">
        <v>0.08</v>
      </c>
      <c r="J166" t="s">
        <v>22</v>
      </c>
      <c r="L166" s="12" t="str">
        <f>_xlfn.CONCAT(IF($Q166&lt;&gt;"",_xlfn.CONCAT(" #LOC_KTT_",A166,"_",C166,"_Title = ",$Q166,CHAR(10),"@PART[",C166,"]:NEEDS[!002_CommunityPartsTitles]:AFTER[",A166,"] // ",IF(Q166="",D166,_xlfn.CONCAT(Q166," (",D166,")")),CHAR(10),"{",CHAR(10),"    @",$Q$1," = #LOC_KTT_",A166,"_",C166,"_Title // ",$Q166,CHAR(10),"}",CHAR(10)),""),"@PART[",C166,"]:AFTER[",A166,"] // ",IF(Q166="",D166,_xlfn.CONCAT(Q166," (",D166,")")),CHAR(10),"{",CHAR(10),"    techBranch = ",VLOOKUP(N166,TechTree!$G$2:$H$43,2,FALSE),CHAR(10),"    techTier = ",O166,CHAR(10),"    @TechRequired = ",M166,IF($R166&lt;&gt;"",_xlfn.CONCAT(CHAR(10),"    @",$R$1," = ",$R166),""),IF($S166&lt;&gt;"",_xlfn.CONCAT(CHAR(10),"    @",$S$1," = ",$S166),""),IF($T166&lt;&gt;"",_xlfn.CONCAT(CHAR(10),"    @",$T$1," = ",$T166),""),IF(AND(Z166="NA/Balloon",P166&lt;&gt;"Fuel Tank")=TRUE,_xlfn.CONCAT(CHAR(10),"    KiwiFuelSwitchIgnore = true"),""),IF($U166&lt;&gt;"",_xlfn.CONCAT(CHAR(10),U166),""),IF($AO166&lt;&gt;"",IF(P166="RTG","",_xlfn.CONCAT(CHAR(10),$AO166)),""),IF(AM166&lt;&gt;"",_xlfn.CONCAT(CHAR(10),AM166),""),CHAR(10),"}",IF(AB166="Yes",_xlfn.CONCAT(CHAR(10),"@PART[",C166,"]:NEEDS[KiwiDeprecate]:AFTER[",A166,"]",CHAR(10),"{",CHAR(10),"    kiwiDeprecate = true",CHAR(10),"}"),""),IF(P166="RTG",AO166,""))</f>
        <v>@PART[virgo_radiator_fuel_tank_s1_1]:AFTER[Tantares] // Virgo Size 1 Radiator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6" s="9" t="str">
        <f>_xlfn.XLOOKUP(_xlfn.CONCAT(N166,O166),TechTree!$C$2:$C$501,TechTree!$D$2:$D$501,"Not Valid Combination",0,1)</f>
        <v>advFlightControl</v>
      </c>
      <c r="N166" s="8" t="s">
        <v>221</v>
      </c>
      <c r="O166" s="8">
        <v>4</v>
      </c>
      <c r="P166" s="8" t="s">
        <v>289</v>
      </c>
      <c r="U166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6" s="10" t="s">
        <v>243</v>
      </c>
      <c r="W166" s="10" t="s">
        <v>254</v>
      </c>
      <c r="X166" s="10" t="s">
        <v>1500</v>
      </c>
      <c r="Y166" s="10" t="s">
        <v>1501</v>
      </c>
      <c r="Z166" s="10" t="s">
        <v>294</v>
      </c>
      <c r="AA166" s="10" t="s">
        <v>303</v>
      </c>
      <c r="AB166" s="10" t="s">
        <v>329</v>
      </c>
      <c r="AD166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6" s="14"/>
      <c r="AF166" s="18" t="s">
        <v>329</v>
      </c>
      <c r="AG166" s="18"/>
      <c r="AH166" s="18"/>
      <c r="AI166" s="18"/>
      <c r="AJ166" s="18"/>
      <c r="AK166" s="18"/>
      <c r="AL166" s="18"/>
      <c r="AM166" s="19" t="str">
        <f t="shared" si="7"/>
        <v/>
      </c>
      <c r="AN166" s="14"/>
      <c r="AO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",W166,CHAR(10),Parts!AR166,CHAR(10),"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Tank",IF(Z166="NA/Balloon","    KiwiFuelSwitchIgnore = true",IF(Z166="standardLiquidFuel",_xlfn.CONCAT("    fuelTankUpgradeType = ",Z166,CHAR(10),"    fuelTankSizeUpgrade = ",AA166),_xlfn.CONCAT("    fuelTankUpgradeType = ",Z166))),IF(P166="RCS","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6" s="16" t="str">
        <f>IF(P166="Engine",VLOOKUP(W166,EngineUpgrades!$A$2:$C$19,2,FALSE),"")</f>
        <v/>
      </c>
      <c r="AQ166" s="16" t="str">
        <f>IF(P166="Engine",VLOOKUP(W166,EngineUpgrades!$A$2:$C$19,3,FALSE),"")</f>
        <v/>
      </c>
      <c r="AR166" s="15" t="str">
        <f>_xlfn.XLOOKUP(AP166,EngineUpgrades!$D$1:$J$1,EngineUpgrades!$D$17:$J$17,"",0,1)</f>
        <v/>
      </c>
      <c r="AS166" s="17">
        <v>2</v>
      </c>
      <c r="AT166" s="16" t="str">
        <f>IF(P166="Engine",_xlfn.XLOOKUP(_xlfn.CONCAT(N166,O166+AS166),TechTree!$C$2:$C$501,TechTree!$D$2:$D$501,"Not Valid Combination",0,1),"")</f>
        <v/>
      </c>
    </row>
    <row r="167" spans="1:46" ht="241.5" customHeight="1" x14ac:dyDescent="0.35">
      <c r="A167" t="s">
        <v>594</v>
      </c>
      <c r="B167" t="s">
        <v>1339</v>
      </c>
      <c r="C167" t="s">
        <v>926</v>
      </c>
      <c r="D167" t="s">
        <v>927</v>
      </c>
      <c r="E167" t="s">
        <v>597</v>
      </c>
      <c r="F167" t="s">
        <v>372</v>
      </c>
      <c r="G167">
        <v>1500</v>
      </c>
      <c r="H167">
        <v>300</v>
      </c>
      <c r="I167">
        <v>0.16</v>
      </c>
      <c r="J167" t="s">
        <v>22</v>
      </c>
      <c r="L167" s="12" t="str">
        <f>_xlfn.CONCAT(IF($Q167&lt;&gt;"",_xlfn.CONCAT(" #LOC_KTT_",A167,"_",C167,"_Title = ",$Q167,CHAR(10),"@PART[",C167,"]:NEEDS[!002_CommunityPartsTitles]:AFTER[",A167,"] // ",IF(Q167="",D167,_xlfn.CONCAT(Q167," (",D167,")")),CHAR(10),"{",CHAR(10),"    @",$Q$1," = #LOC_KTT_",A167,"_",C167,"_Title // ",$Q167,CHAR(10),"}",CHAR(10)),""),"@PART[",C167,"]:AFTER[",A167,"] // ",IF(Q167="",D167,_xlfn.CONCAT(Q167," (",D167,")")),CHAR(10),"{",CHAR(10),"    techBranch = ",VLOOKUP(N167,TechTree!$G$2:$H$43,2,FALSE),CHAR(10),"    techTier = ",O167,CHAR(10),"    @TechRequired = ",M167,IF($R167&lt;&gt;"",_xlfn.CONCAT(CHAR(10),"    @",$R$1," = ",$R167),""),IF($S167&lt;&gt;"",_xlfn.CONCAT(CHAR(10),"    @",$S$1," = ",$S167),""),IF($T167&lt;&gt;"",_xlfn.CONCAT(CHAR(10),"    @",$T$1," = ",$T167),""),IF(AND(Z167="NA/Balloon",P167&lt;&gt;"Fuel Tank")=TRUE,_xlfn.CONCAT(CHAR(10),"    KiwiFuelSwitchIgnore = true"),""),IF($U167&lt;&gt;"",_xlfn.CONCAT(CHAR(10),U167),""),IF($AO167&lt;&gt;"",IF(P167="RTG","",_xlfn.CONCAT(CHAR(10),$AO167)),""),IF(AM167&lt;&gt;"",_xlfn.CONCAT(CHAR(10),AM167),""),CHAR(10),"}",IF(AB167="Yes",_xlfn.CONCAT(CHAR(10),"@PART[",C167,"]:NEEDS[KiwiDeprecate]:AFTER[",A167,"]",CHAR(10),"{",CHAR(10),"    kiwiDeprecate = true",CHAR(10),"}"),""),IF(P167="RTG",AO167,""))</f>
        <v>@PART[virgo_radiator_fuel_tank_s1_2]:AFTER[Tantares] // Virgo Size 1 Radiator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7" s="9" t="str">
        <f>_xlfn.XLOOKUP(_xlfn.CONCAT(N167,O167),TechTree!$C$2:$C$501,TechTree!$D$2:$D$501,"Not Valid Combination",0,1)</f>
        <v>specializedControl</v>
      </c>
      <c r="N167" s="8" t="s">
        <v>221</v>
      </c>
      <c r="O167" s="8">
        <v>5</v>
      </c>
      <c r="P167" s="8" t="s">
        <v>289</v>
      </c>
      <c r="U167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7" s="10" t="s">
        <v>243</v>
      </c>
      <c r="W167" s="10" t="s">
        <v>259</v>
      </c>
      <c r="X167" s="10" t="s">
        <v>1500</v>
      </c>
      <c r="Y167" s="10" t="s">
        <v>1501</v>
      </c>
      <c r="Z167" s="10" t="s">
        <v>294</v>
      </c>
      <c r="AA167" s="10" t="s">
        <v>303</v>
      </c>
      <c r="AB167" s="10" t="s">
        <v>329</v>
      </c>
      <c r="AD167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7" s="14"/>
      <c r="AF167" s="18" t="s">
        <v>329</v>
      </c>
      <c r="AG167" s="18"/>
      <c r="AH167" s="18"/>
      <c r="AI167" s="18"/>
      <c r="AJ167" s="18"/>
      <c r="AK167" s="18"/>
      <c r="AL167" s="18"/>
      <c r="AM167" s="19" t="str">
        <f t="shared" si="7"/>
        <v/>
      </c>
      <c r="AN167" s="14"/>
      <c r="AO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",W167,CHAR(10),Parts!AR167,CHAR(10),"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Tank",IF(Z167="NA/Balloon","    KiwiFuelSwitchIgnore = true",IF(Z167="standardLiquidFuel",_xlfn.CONCAT("    fuelTankUpgradeType = ",Z167,CHAR(10),"    fuelTankSizeUpgrade = ",AA167),_xlfn.CONCAT("    fuelTankUpgradeType = ",Z167))),IF(P167="RCS","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7" s="16" t="str">
        <f>IF(P167="Engine",VLOOKUP(W167,EngineUpgrades!$A$2:$C$19,2,FALSE),"")</f>
        <v/>
      </c>
      <c r="AQ167" s="16" t="str">
        <f>IF(P167="Engine",VLOOKUP(W167,EngineUpgrades!$A$2:$C$19,3,FALSE),"")</f>
        <v/>
      </c>
      <c r="AR167" s="15" t="str">
        <f>_xlfn.XLOOKUP(AP167,EngineUpgrades!$D$1:$J$1,EngineUpgrades!$D$17:$J$17,"",0,1)</f>
        <v/>
      </c>
      <c r="AS167" s="17">
        <v>2</v>
      </c>
      <c r="AT167" s="16" t="str">
        <f>IF(P167="Engine",_xlfn.XLOOKUP(_xlfn.CONCAT(N167,O167+AS167),TechTree!$C$2:$C$501,TechTree!$D$2:$D$501,"Not Valid Combination",0,1),"")</f>
        <v/>
      </c>
    </row>
    <row r="168" spans="1:46" ht="84.5" x14ac:dyDescent="0.35">
      <c r="A168" t="s">
        <v>594</v>
      </c>
      <c r="B168" t="s">
        <v>1340</v>
      </c>
      <c r="C168" t="s">
        <v>928</v>
      </c>
      <c r="D168" t="s">
        <v>929</v>
      </c>
      <c r="E168" t="s">
        <v>597</v>
      </c>
      <c r="F168" t="s">
        <v>6</v>
      </c>
      <c r="G168">
        <v>500</v>
      </c>
      <c r="H168">
        <v>100</v>
      </c>
      <c r="I168">
        <v>0.05</v>
      </c>
      <c r="J168" t="s">
        <v>40</v>
      </c>
      <c r="L168" s="12" t="str">
        <f>_xlfn.CONCAT(IF($Q168&lt;&gt;"",_xlfn.CONCAT(" #LOC_KTT_",A168,"_",C168,"_Title = ",$Q168,CHAR(10),"@PART[",C168,"]:NEEDS[!002_CommunityPartsTitles]:AFTER[",A168,"] // ",IF(Q168="",D168,_xlfn.CONCAT(Q168," (",D168,")")),CHAR(10),"{",CHAR(10),"    @",$Q$1," = #LOC_KTT_",A168,"_",C168,"_Title // ",$Q168,CHAR(10),"}",CHAR(10)),""),"@PART[",C168,"]:AFTER[",A168,"] // ",IF(Q168="",D168,_xlfn.CONCAT(Q168," (",D168,")")),CHAR(10),"{",CHAR(10),"    techBranch = ",VLOOKUP(N168,TechTree!$G$2:$H$43,2,FALSE),CHAR(10),"    techTier = ",O168,CHAR(10),"    @TechRequired = ",M168,IF($R168&lt;&gt;"",_xlfn.CONCAT(CHAR(10),"    @",$R$1," = ",$R168),""),IF($S168&lt;&gt;"",_xlfn.CONCAT(CHAR(10),"    @",$S$1," = ",$S168),""),IF($T168&lt;&gt;"",_xlfn.CONCAT(CHAR(10),"    @",$T$1," = ",$T168),""),IF(AND(Z168="NA/Balloon",P168&lt;&gt;"Fuel Tank")=TRUE,_xlfn.CONCAT(CHAR(10),"    KiwiFuelSwitchIgnore = true"),""),IF($U168&lt;&gt;"",_xlfn.CONCAT(CHAR(10),U168),""),IF($AO168&lt;&gt;"",IF(P168="RTG","",_xlfn.CONCAT(CHAR(10),$AO168)),""),IF(AM168&lt;&gt;"",_xlfn.CONCAT(CHAR(10),AM168),""),CHAR(10),"}",IF(AB168="Yes",_xlfn.CONCAT(CHAR(10),"@PART[",C168,"]:NEEDS[KiwiDeprecate]:AFTER[",A168,"]",CHAR(10),"{",CHAR(10),"    kiwiDeprecate = true",CHAR(10),"}"),""),IF(P168="RTG",AO168,""))</f>
        <v>@PART[dalim_adapter_s0p5_s0_1]:AFTER[Tantares] // Dalim Size 0.5 to Size 0 Adapter
{
    techBranch = adaptersEtAl
    techTier = 2
    @TechRequired = basicConstruction
    structuralUpgradeType = 0_2
}</v>
      </c>
      <c r="M168" s="9" t="str">
        <f>_xlfn.XLOOKUP(_xlfn.CONCAT(N168,O168),TechTree!$C$2:$C$501,TechTree!$D$2:$D$501,"Not Valid Combination",0,1)</f>
        <v>basicConstruction</v>
      </c>
      <c r="N168" s="8" t="s">
        <v>207</v>
      </c>
      <c r="O168" s="8">
        <v>2</v>
      </c>
      <c r="P168" s="8" t="s">
        <v>6</v>
      </c>
      <c r="V168" s="10" t="s">
        <v>243</v>
      </c>
      <c r="W168" s="10" t="s">
        <v>254</v>
      </c>
      <c r="Z168" s="10" t="s">
        <v>294</v>
      </c>
      <c r="AA168" s="10" t="s">
        <v>303</v>
      </c>
      <c r="AB168" s="10" t="s">
        <v>329</v>
      </c>
      <c r="AD168" s="12" t="str">
        <f t="shared" si="6"/>
        <v/>
      </c>
      <c r="AE168" s="14"/>
      <c r="AF168" s="18" t="s">
        <v>329</v>
      </c>
      <c r="AG168" s="18"/>
      <c r="AH168" s="18"/>
      <c r="AI168" s="18"/>
      <c r="AJ168" s="18"/>
      <c r="AK168" s="18"/>
      <c r="AL168" s="18"/>
      <c r="AM168" s="19" t="str">
        <f t="shared" si="7"/>
        <v/>
      </c>
      <c r="AN168" s="14"/>
      <c r="AO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",W168,CHAR(10),Parts!AR168,CHAR(10),"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Tank",IF(Z168="NA/Balloon","    KiwiFuelSwitchIgnore = true",IF(Z168="standardLiquidFuel",_xlfn.CONCAT("    fuelTankUpgradeType = ",Z168,CHAR(10),"    fuelTankSizeUpgrade = ",AA168),_xlfn.CONCAT("    fuelTankUpgradeType = ",Z168))),IF(P168="RCS","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68" s="16" t="str">
        <f>IF(P168="Engine",VLOOKUP(W168,EngineUpgrades!$A$2:$C$19,2,FALSE),"")</f>
        <v/>
      </c>
      <c r="AQ168" s="16" t="str">
        <f>IF(P168="Engine",VLOOKUP(W168,EngineUpgrades!$A$2:$C$19,3,FALSE),"")</f>
        <v/>
      </c>
      <c r="AR168" s="15" t="str">
        <f>_xlfn.XLOOKUP(AP168,EngineUpgrades!$D$1:$J$1,EngineUpgrades!$D$17:$J$17,"",0,1)</f>
        <v/>
      </c>
      <c r="AS168" s="17">
        <v>2</v>
      </c>
      <c r="AT168" s="16" t="str">
        <f>IF(P168="Engine",_xlfn.XLOOKUP(_xlfn.CONCAT(N168,O168+AS168),TechTree!$C$2:$C$501,TechTree!$D$2:$D$501,"Not Valid Combination",0,1),"")</f>
        <v/>
      </c>
    </row>
    <row r="169" spans="1:46" ht="84.5" x14ac:dyDescent="0.35">
      <c r="A169" t="s">
        <v>594</v>
      </c>
      <c r="B169" t="s">
        <v>1341</v>
      </c>
      <c r="C169" t="s">
        <v>930</v>
      </c>
      <c r="D169" t="s">
        <v>931</v>
      </c>
      <c r="E169" t="s">
        <v>597</v>
      </c>
      <c r="F169" t="s">
        <v>5</v>
      </c>
      <c r="G169">
        <v>28125</v>
      </c>
      <c r="H169">
        <v>5625</v>
      </c>
      <c r="I169">
        <v>0.15</v>
      </c>
      <c r="J169" t="s">
        <v>40</v>
      </c>
      <c r="L169" s="12" t="str">
        <f>_xlfn.CONCAT(IF($Q169&lt;&gt;"",_xlfn.CONCAT(" #LOC_KTT_",A169,"_",C169,"_Title = ",$Q169,CHAR(10),"@PART[",C169,"]:NEEDS[!002_CommunityPartsTitles]:AFTER[",A169,"] // ",IF(Q169="",D169,_xlfn.CONCAT(Q169," (",D169,")")),CHAR(10),"{",CHAR(10),"    @",$Q$1," = #LOC_KTT_",A169,"_",C169,"_Title // ",$Q169,CHAR(10),"}",CHAR(10)),""),"@PART[",C169,"]:AFTER[",A169,"] // ",IF(Q169="",D169,_xlfn.CONCAT(Q169," (",D169,")")),CHAR(10),"{",CHAR(10),"    techBranch = ",VLOOKUP(N169,TechTree!$G$2:$H$43,2,FALSE),CHAR(10),"    techTier = ",O169,CHAR(10),"    @TechRequired = ",M169,IF($R169&lt;&gt;"",_xlfn.CONCAT(CHAR(10),"    @",$R$1," = ",$R169),""),IF($S169&lt;&gt;"",_xlfn.CONCAT(CHAR(10),"    @",$S$1," = ",$S169),""),IF($T169&lt;&gt;"",_xlfn.CONCAT(CHAR(10),"    @",$T$1," = ",$T169),""),IF(AND(Z169="NA/Balloon",P169&lt;&gt;"Fuel Tank")=TRUE,_xlfn.CONCAT(CHAR(10),"    KiwiFuelSwitchIgnore = true"),""),IF($U169&lt;&gt;"",_xlfn.CONCAT(CHAR(10),U169),""),IF($AO169&lt;&gt;"",IF(P169="RTG","",_xlfn.CONCAT(CHAR(10),$AO169)),""),IF(AM169&lt;&gt;"",_xlfn.CONCAT(CHAR(10),AM169),""),CHAR(10),"}",IF(AB169="Yes",_xlfn.CONCAT(CHAR(10),"@PART[",C169,"]:NEEDS[KiwiDeprecate]:AFTER[",A169,"]",CHAR(10),"{",CHAR(10),"    kiwiDeprecate = true",CHAR(10),"}"),""),IF(P169="RTG",AO169,""))</f>
        <v>@PART[dalim_control_s0p5_1]:AFTER[Tantares] // Dalim TK313 Automated Control Block
{
    techBranch = probes
    techTier = 6
    @TechRequired = unmannedTech
    structuralUpgradeType = 5_6
}</v>
      </c>
      <c r="M169" s="9" t="str">
        <f>_xlfn.XLOOKUP(_xlfn.CONCAT(N169,O169),TechTree!$C$2:$C$501,TechTree!$D$2:$D$501,"Not Valid Combination",0,1)</f>
        <v>unmannedTech</v>
      </c>
      <c r="N169" s="8" t="s">
        <v>217</v>
      </c>
      <c r="O169" s="8">
        <v>6</v>
      </c>
      <c r="P169" s="8" t="s">
        <v>6</v>
      </c>
      <c r="V169" s="10" t="s">
        <v>243</v>
      </c>
      <c r="W169" s="10" t="s">
        <v>259</v>
      </c>
      <c r="Z169" s="10" t="s">
        <v>294</v>
      </c>
      <c r="AA169" s="10" t="s">
        <v>303</v>
      </c>
      <c r="AB169" s="10" t="s">
        <v>329</v>
      </c>
      <c r="AD169" s="12" t="str">
        <f t="shared" si="6"/>
        <v/>
      </c>
      <c r="AE169" s="14"/>
      <c r="AF169" s="18" t="s">
        <v>329</v>
      </c>
      <c r="AG169" s="18"/>
      <c r="AH169" s="18"/>
      <c r="AI169" s="18"/>
      <c r="AJ169" s="18"/>
      <c r="AK169" s="18"/>
      <c r="AL169" s="18"/>
      <c r="AM169" s="19" t="str">
        <f t="shared" si="7"/>
        <v/>
      </c>
      <c r="AN169" s="14"/>
      <c r="AO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",W169,CHAR(10),Parts!AR169,CHAR(10),"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Tank",IF(Z169="NA/Balloon","    KiwiFuelSwitchIgnore = true",IF(Z169="standardLiquidFuel",_xlfn.CONCAT("    fuelTankUpgradeType = ",Z169,CHAR(10),"    fuelTankSizeUpgrade = ",AA169),_xlfn.CONCAT("    fuelTankUpgradeType = ",Z169))),IF(P169="RCS","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69" s="16" t="str">
        <f>IF(P169="Engine",VLOOKUP(W169,EngineUpgrades!$A$2:$C$19,2,FALSE),"")</f>
        <v/>
      </c>
      <c r="AQ169" s="16" t="str">
        <f>IF(P169="Engine",VLOOKUP(W169,EngineUpgrades!$A$2:$C$19,3,FALSE),"")</f>
        <v/>
      </c>
      <c r="AR169" s="15" t="str">
        <f>_xlfn.XLOOKUP(AP169,EngineUpgrades!$D$1:$J$1,EngineUpgrades!$D$17:$J$17,"",0,1)</f>
        <v/>
      </c>
      <c r="AS169" s="17">
        <v>2</v>
      </c>
      <c r="AT169" s="16" t="str">
        <f>IF(P169="Engine",_xlfn.XLOOKUP(_xlfn.CONCAT(N169,O169+AS169),TechTree!$C$2:$C$501,TechTree!$D$2:$D$501,"Not Valid Combination",0,1),"")</f>
        <v/>
      </c>
    </row>
    <row r="170" spans="1:46" ht="84.5" x14ac:dyDescent="0.35">
      <c r="A170" t="s">
        <v>594</v>
      </c>
      <c r="B170" t="s">
        <v>1342</v>
      </c>
      <c r="C170" t="s">
        <v>932</v>
      </c>
      <c r="D170" t="s">
        <v>933</v>
      </c>
      <c r="E170" t="s">
        <v>597</v>
      </c>
      <c r="F170" t="s">
        <v>8</v>
      </c>
      <c r="G170">
        <v>9000</v>
      </c>
      <c r="H170">
        <v>1800</v>
      </c>
      <c r="I170">
        <v>0.15</v>
      </c>
      <c r="J170" t="s">
        <v>38</v>
      </c>
      <c r="L170" s="12" t="str">
        <f>_xlfn.CONCAT(IF($Q170&lt;&gt;"",_xlfn.CONCAT(" #LOC_KTT_",A170,"_",C170,"_Title = ",$Q170,CHAR(10),"@PART[",C170,"]:NEEDS[!002_CommunityPartsTitles]:AFTER[",A170,"] // ",IF(Q170="",D170,_xlfn.CONCAT(Q170," (",D170,")")),CHAR(10),"{",CHAR(10),"    @",$Q$1," = #LOC_KTT_",A170,"_",C170,"_Title // ",$Q170,CHAR(10),"}",CHAR(10)),""),"@PART[",C170,"]:AFTER[",A170,"] // ",IF(Q170="",D170,_xlfn.CONCAT(Q170," (",D170,")")),CHAR(10),"{",CHAR(10),"    techBranch = ",VLOOKUP(N170,TechTree!$G$2:$H$43,2,FALSE),CHAR(10),"    techTier = ",O170,CHAR(10),"    @TechRequired = ",M170,IF($R170&lt;&gt;"",_xlfn.CONCAT(CHAR(10),"    @",$R$1," = ",$R170),""),IF($S170&lt;&gt;"",_xlfn.CONCAT(CHAR(10),"    @",$S$1," = ",$S170),""),IF($T170&lt;&gt;"",_xlfn.CONCAT(CHAR(10),"    @",$T$1," = ",$T170),""),IF(AND(Z170="NA/Balloon",P170&lt;&gt;"Fuel Tank")=TRUE,_xlfn.CONCAT(CHAR(10),"    KiwiFuelSwitchIgnore = true"),""),IF($U170&lt;&gt;"",_xlfn.CONCAT(CHAR(10),U170),""),IF($AO170&lt;&gt;"",IF(P170="RTG","",_xlfn.CONCAT(CHAR(10),$AO170)),""),IF(AM170&lt;&gt;"",_xlfn.CONCAT(CHAR(10),AM170),""),CHAR(10),"}",IF(AB170="Yes",_xlfn.CONCAT(CHAR(10),"@PART[",C170,"]:NEEDS[KiwiDeprecate]:AFTER[",A170,"]",CHAR(10),"{",CHAR(10),"    kiwiDeprecate = true",CHAR(10),"}"),""),IF(P170="RTG",AO170,""))</f>
        <v>@PART[dalim_materials_bay_s0p5_1]:AFTER[Tantares] // Dalim MSU15 Materials Science Bay
{
    techBranch = science
    techTier = 3
    @TechRequired = basicScience
}</v>
      </c>
      <c r="M170" s="9" t="str">
        <f>_xlfn.XLOOKUP(_xlfn.CONCAT(N170,O170),TechTree!$C$2:$C$501,TechTree!$D$2:$D$501,"Not Valid Combination",0,1)</f>
        <v>basicScience</v>
      </c>
      <c r="N170" s="8" t="s">
        <v>8</v>
      </c>
      <c r="O170" s="8">
        <v>3</v>
      </c>
      <c r="P170" s="8" t="s">
        <v>242</v>
      </c>
      <c r="V170" s="10" t="s">
        <v>243</v>
      </c>
      <c r="W170" s="10" t="s">
        <v>254</v>
      </c>
      <c r="Z170" s="10" t="s">
        <v>294</v>
      </c>
      <c r="AA170" s="10" t="s">
        <v>303</v>
      </c>
      <c r="AB170" s="10" t="s">
        <v>329</v>
      </c>
      <c r="AD170" s="12" t="str">
        <f t="shared" si="6"/>
        <v/>
      </c>
      <c r="AE170" s="14"/>
      <c r="AF170" s="18" t="s">
        <v>329</v>
      </c>
      <c r="AG170" s="18"/>
      <c r="AH170" s="18"/>
      <c r="AI170" s="18"/>
      <c r="AJ170" s="18"/>
      <c r="AK170" s="18"/>
      <c r="AL170" s="18"/>
      <c r="AM170" s="19" t="str">
        <f t="shared" si="7"/>
        <v/>
      </c>
      <c r="AN170" s="14"/>
      <c r="AO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",W170,CHAR(10),Parts!AR170,CHAR(10),"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Tank",IF(Z170="NA/Balloon","    KiwiFuelSwitchIgnore = true",IF(Z170="standardLiquidFuel",_xlfn.CONCAT("    fuelTankUpgradeType = ",Z170,CHAR(10),"    fuelTankSizeUpgrade = ",AA170),_xlfn.CONCAT("    fuelTankUpgradeType = ",Z170))),IF(P170="RCS","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0" s="16" t="str">
        <f>IF(P170="Engine",VLOOKUP(W170,EngineUpgrades!$A$2:$C$19,2,FALSE),"")</f>
        <v/>
      </c>
      <c r="AQ170" s="16" t="str">
        <f>IF(P170="Engine",VLOOKUP(W170,EngineUpgrades!$A$2:$C$19,3,FALSE),"")</f>
        <v/>
      </c>
      <c r="AR170" s="15" t="str">
        <f>_xlfn.XLOOKUP(AP170,EngineUpgrades!$D$1:$J$1,EngineUpgrades!$D$17:$J$17,"",0,1)</f>
        <v/>
      </c>
      <c r="AS170" s="17">
        <v>2</v>
      </c>
      <c r="AT170" s="16" t="str">
        <f>IF(P170="Engine",_xlfn.XLOOKUP(_xlfn.CONCAT(N170,O170+AS170),TechTree!$C$2:$C$501,TechTree!$D$2:$D$501,"Not Valid Combination",0,1),"")</f>
        <v/>
      </c>
    </row>
    <row r="171" spans="1:46" ht="72.5" x14ac:dyDescent="0.35">
      <c r="A171" t="s">
        <v>594</v>
      </c>
      <c r="B171" t="s">
        <v>1343</v>
      </c>
      <c r="C171" t="s">
        <v>934</v>
      </c>
      <c r="D171" t="s">
        <v>935</v>
      </c>
      <c r="E171" t="s">
        <v>597</v>
      </c>
      <c r="F171" t="s">
        <v>8</v>
      </c>
      <c r="G171">
        <v>12200</v>
      </c>
      <c r="H171">
        <v>8800</v>
      </c>
      <c r="I171">
        <v>0.1</v>
      </c>
      <c r="J171" t="s">
        <v>40</v>
      </c>
      <c r="L171" s="12" t="str">
        <f>_xlfn.CONCAT(IF($Q171&lt;&gt;"",_xlfn.CONCAT(" #LOC_KTT_",A171,"_",C171,"_Title = ",$Q171,CHAR(10),"@PART[",C171,"]:NEEDS[!002_CommunityPartsTitles]:AFTER[",A171,"] // ",IF(Q171="",D171,_xlfn.CONCAT(Q171," (",D171,")")),CHAR(10),"{",CHAR(10),"    @",$Q$1," = #LOC_KTT_",A171,"_",C171,"_Title // ",$Q171,CHAR(10),"}",CHAR(10)),""),"@PART[",C171,"]:AFTER[",A171,"] // ",IF(Q171="",D171,_xlfn.CONCAT(Q171," (",D171,")")),CHAR(10),"{",CHAR(10),"    techBranch = ",VLOOKUP(N171,TechTree!$G$2:$H$43,2,FALSE),CHAR(10),"    techTier = ",O171,CHAR(10),"    @TechRequired = ",M171,IF($R171&lt;&gt;"",_xlfn.CONCAT(CHAR(10),"    @",$R$1," = ",$R171),""),IF($S171&lt;&gt;"",_xlfn.CONCAT(CHAR(10),"    @",$S$1," = ",$S171),""),IF($T171&lt;&gt;"",_xlfn.CONCAT(CHAR(10),"    @",$T$1," = ",$T171),""),IF(AND(Z171="NA/Balloon",P171&lt;&gt;"Fuel Tank")=TRUE,_xlfn.CONCAT(CHAR(10),"    KiwiFuelSwitchIgnore = true"),""),IF($U171&lt;&gt;"",_xlfn.CONCAT(CHAR(10),U171),""),IF($AO171&lt;&gt;"",IF(P171="RTG","",_xlfn.CONCAT(CHAR(10),$AO171)),""),IF(AM171&lt;&gt;"",_xlfn.CONCAT(CHAR(10),AM171),""),CHAR(10),"}",IF(AB171="Yes",_xlfn.CONCAT(CHAR(10),"@PART[",C171,"]:NEEDS[KiwiDeprecate]:AFTER[",A171,"]",CHAR(10),"{",CHAR(10),"    kiwiDeprecate = true",CHAR(10),"}"),""),IF(P171="RTG",AO171,""))</f>
        <v>@PART[dalim_sensor_radiometer_s0_1]:AFTER[Tantares] // Dalim Ã†R Wide Spectrum Radiometer
{
    techBranch = science
    techTier = 6
    @TechRequired = scienceTech
}</v>
      </c>
      <c r="M171" s="9" t="str">
        <f>_xlfn.XLOOKUP(_xlfn.CONCAT(N171,O171),TechTree!$C$2:$C$501,TechTree!$D$2:$D$501,"Not Valid Combination",0,1)</f>
        <v>scienceTech</v>
      </c>
      <c r="N171" s="8" t="s">
        <v>8</v>
      </c>
      <c r="O171" s="8">
        <v>6</v>
      </c>
      <c r="P171" s="8" t="s">
        <v>242</v>
      </c>
      <c r="V171" s="10" t="s">
        <v>243</v>
      </c>
      <c r="W171" s="10" t="s">
        <v>259</v>
      </c>
      <c r="Z171" s="10" t="s">
        <v>294</v>
      </c>
      <c r="AA171" s="10" t="s">
        <v>303</v>
      </c>
      <c r="AB171" s="10" t="s">
        <v>329</v>
      </c>
      <c r="AD171" s="12" t="str">
        <f t="shared" si="6"/>
        <v/>
      </c>
      <c r="AE171" s="14"/>
      <c r="AF171" s="18" t="s">
        <v>329</v>
      </c>
      <c r="AG171" s="18"/>
      <c r="AH171" s="18"/>
      <c r="AI171" s="18"/>
      <c r="AJ171" s="18"/>
      <c r="AK171" s="18"/>
      <c r="AL171" s="18"/>
      <c r="AM171" s="19" t="str">
        <f t="shared" si="7"/>
        <v/>
      </c>
      <c r="AN171" s="14"/>
      <c r="AO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",W171,CHAR(10),Parts!AR171,CHAR(10),"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Tank",IF(Z171="NA/Balloon","    KiwiFuelSwitchIgnore = true",IF(Z171="standardLiquidFuel",_xlfn.CONCAT("    fuelTankUpgradeType = ",Z171,CHAR(10),"    fuelTankSizeUpgrade = ",AA171),_xlfn.CONCAT("    fuelTankUpgradeType = ",Z171))),IF(P171="RCS","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1" s="16" t="str">
        <f>IF(P171="Engine",VLOOKUP(W171,EngineUpgrades!$A$2:$C$19,2,FALSE),"")</f>
        <v/>
      </c>
      <c r="AQ171" s="16" t="str">
        <f>IF(P171="Engine",VLOOKUP(W171,EngineUpgrades!$A$2:$C$19,3,FALSE),"")</f>
        <v/>
      </c>
      <c r="AR171" s="15" t="str">
        <f>_xlfn.XLOOKUP(AP171,EngineUpgrades!$D$1:$J$1,EngineUpgrades!$D$17:$J$17,"",0,1)</f>
        <v/>
      </c>
      <c r="AS171" s="17">
        <v>2</v>
      </c>
      <c r="AT171" s="16" t="str">
        <f>IF(P171="Engine",_xlfn.XLOOKUP(_xlfn.CONCAT(N171,O171+AS171),TechTree!$C$2:$C$501,TechTree!$D$2:$D$501,"Not Valid Combination",0,1),"")</f>
        <v/>
      </c>
    </row>
    <row r="172" spans="1:46" ht="84.5" x14ac:dyDescent="0.35">
      <c r="A172" t="s">
        <v>594</v>
      </c>
      <c r="B172" t="s">
        <v>1344</v>
      </c>
      <c r="C172" t="s">
        <v>936</v>
      </c>
      <c r="D172" t="s">
        <v>937</v>
      </c>
      <c r="E172" t="s">
        <v>597</v>
      </c>
      <c r="F172" t="s">
        <v>9</v>
      </c>
      <c r="G172">
        <v>450</v>
      </c>
      <c r="H172">
        <v>450</v>
      </c>
      <c r="I172">
        <v>0.02</v>
      </c>
      <c r="J172" t="s">
        <v>46</v>
      </c>
      <c r="L172" s="12" t="str">
        <f>_xlfn.CONCAT(IF($Q172&lt;&gt;"",_xlfn.CONCAT(" #LOC_KTT_",A172,"_",C172,"_Title = ",$Q172,CHAR(10),"@PART[",C172,"]:NEEDS[!002_CommunityPartsTitles]:AFTER[",A172,"] // ",IF(Q172="",D172,_xlfn.CONCAT(Q172," (",D172,")")),CHAR(10),"{",CHAR(10),"    @",$Q$1," = #LOC_KTT_",A172,"_",C172,"_Title // ",$Q172,CHAR(10),"}",CHAR(10)),""),"@PART[",C172,"]:AFTER[",A172,"] // ",IF(Q172="",D172,_xlfn.CONCAT(Q172," (",D172,")")),CHAR(10),"{",CHAR(10),"    techBranch = ",VLOOKUP(N172,TechTree!$G$2:$H$43,2,FALSE),CHAR(10),"    techTier = ",O172,CHAR(10),"    @TechRequired = ",M172,IF($R172&lt;&gt;"",_xlfn.CONCAT(CHAR(10),"    @",$R$1," = ",$R172),""),IF($S172&lt;&gt;"",_xlfn.CONCAT(CHAR(10),"    @",$S$1," = ",$S172),""),IF($T172&lt;&gt;"",_xlfn.CONCAT(CHAR(10),"    @",$T$1," = ",$T172),""),IF(AND(Z172="NA/Balloon",P172&lt;&gt;"Fuel Tank")=TRUE,_xlfn.CONCAT(CHAR(10),"    KiwiFuelSwitchIgnore = true"),""),IF($U172&lt;&gt;"",_xlfn.CONCAT(CHAR(10),U172),""),IF($AO172&lt;&gt;"",IF(P172="RTG","",_xlfn.CONCAT(CHAR(10),$AO172)),""),IF(AM172&lt;&gt;"",_xlfn.CONCAT(CHAR(10),AM172),""),CHAR(10),"}",IF(AB172="Yes",_xlfn.CONCAT(CHAR(10),"@PART[",C172,"]:NEEDS[KiwiDeprecate]:AFTER[",A172,"]",CHAR(10),"{",CHAR(10),"    kiwiDeprecate = true",CHAR(10),"}"),""),IF(P172="RTG",AO172,""))</f>
        <v>@PART[dalim_solar_srf_1_1]:AFTER[Tantares] // Dalim SV1 Solar Array
{
    techBranch = solarPlanels
    techTier = 4
    @TechRequired = electrics
    solarPanelUpgradeTier = 4
}</v>
      </c>
      <c r="M172" s="9" t="str">
        <f>_xlfn.XLOOKUP(_xlfn.CONCAT(N172,O172),TechTree!$C$2:$C$501,TechTree!$D$2:$D$501,"Not Valid Combination",0,1)</f>
        <v>electrics</v>
      </c>
      <c r="N172" s="8" t="s">
        <v>211</v>
      </c>
      <c r="O172" s="8">
        <v>4</v>
      </c>
      <c r="P172" s="8" t="s">
        <v>291</v>
      </c>
      <c r="V172" s="10" t="s">
        <v>243</v>
      </c>
      <c r="W172" s="10" t="s">
        <v>254</v>
      </c>
      <c r="Z172" s="10" t="s">
        <v>294</v>
      </c>
      <c r="AA172" s="10" t="s">
        <v>303</v>
      </c>
      <c r="AB172" s="10" t="s">
        <v>329</v>
      </c>
      <c r="AD172" s="12" t="str">
        <f t="shared" si="6"/>
        <v/>
      </c>
      <c r="AE172" s="14"/>
      <c r="AF172" s="18" t="s">
        <v>329</v>
      </c>
      <c r="AG172" s="18"/>
      <c r="AH172" s="18"/>
      <c r="AI172" s="18"/>
      <c r="AJ172" s="18"/>
      <c r="AK172" s="18"/>
      <c r="AL172" s="18"/>
      <c r="AM172" s="19" t="str">
        <f t="shared" si="7"/>
        <v/>
      </c>
      <c r="AN172" s="14"/>
      <c r="AO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",W172,CHAR(10),Parts!AR172,CHAR(10),"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Tank",IF(Z172="NA/Balloon","    KiwiFuelSwitchIgnore = true",IF(Z172="standardLiquidFuel",_xlfn.CONCAT("    fuelTankUpgradeType = ",Z172,CHAR(10),"    fuelTankSizeUpgrade = ",AA172),_xlfn.CONCAT("    fuelTankUpgradeType = ",Z172))),IF(P172="RCS","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2" s="16" t="str">
        <f>IF(P172="Engine",VLOOKUP(W172,EngineUpgrades!$A$2:$C$19,2,FALSE),"")</f>
        <v/>
      </c>
      <c r="AQ172" s="16" t="str">
        <f>IF(P172="Engine",VLOOKUP(W172,EngineUpgrades!$A$2:$C$19,3,FALSE),"")</f>
        <v/>
      </c>
      <c r="AR172" s="15" t="str">
        <f>_xlfn.XLOOKUP(AP172,EngineUpgrades!$D$1:$J$1,EngineUpgrades!$D$17:$J$17,"",0,1)</f>
        <v/>
      </c>
      <c r="AS172" s="17">
        <v>2</v>
      </c>
      <c r="AT172" s="16" t="str">
        <f>IF(P172="Engine",_xlfn.XLOOKUP(_xlfn.CONCAT(N172,O172+AS172),TechTree!$C$2:$C$501,TechTree!$D$2:$D$501,"Not Valid Combination",0,1),"")</f>
        <v/>
      </c>
    </row>
    <row r="173" spans="1:46" ht="84.5" x14ac:dyDescent="0.35">
      <c r="A173" t="s">
        <v>594</v>
      </c>
      <c r="B173" t="s">
        <v>1345</v>
      </c>
      <c r="C173" t="s">
        <v>938</v>
      </c>
      <c r="D173" t="s">
        <v>939</v>
      </c>
      <c r="E173" t="s">
        <v>597</v>
      </c>
      <c r="F173" t="s">
        <v>9</v>
      </c>
      <c r="G173">
        <v>450</v>
      </c>
      <c r="H173">
        <v>450</v>
      </c>
      <c r="I173">
        <v>0.02</v>
      </c>
      <c r="J173" t="s">
        <v>46</v>
      </c>
      <c r="L173" s="12" t="str">
        <f>_xlfn.CONCAT(IF($Q173&lt;&gt;"",_xlfn.CONCAT(" #LOC_KTT_",A173,"_",C173,"_Title = ",$Q173,CHAR(10),"@PART[",C173,"]:NEEDS[!002_CommunityPartsTitles]:AFTER[",A173,"] // ",IF(Q173="",D173,_xlfn.CONCAT(Q173," (",D173,")")),CHAR(10),"{",CHAR(10),"    @",$Q$1," = #LOC_KTT_",A173,"_",C173,"_Title // ",$Q173,CHAR(10),"}",CHAR(10)),""),"@PART[",C173,"]:AFTER[",A173,"] // ",IF(Q173="",D173,_xlfn.CONCAT(Q173," (",D173,")")),CHAR(10),"{",CHAR(10),"    techBranch = ",VLOOKUP(N173,TechTree!$G$2:$H$43,2,FALSE),CHAR(10),"    techTier = ",O173,CHAR(10),"    @TechRequired = ",M173,IF($R173&lt;&gt;"",_xlfn.CONCAT(CHAR(10),"    @",$R$1," = ",$R173),""),IF($S173&lt;&gt;"",_xlfn.CONCAT(CHAR(10),"    @",$S$1," = ",$S173),""),IF($T173&lt;&gt;"",_xlfn.CONCAT(CHAR(10),"    @",$T$1," = ",$T173),""),IF(AND(Z173="NA/Balloon",P173&lt;&gt;"Fuel Tank")=TRUE,_xlfn.CONCAT(CHAR(10),"    KiwiFuelSwitchIgnore = true"),""),IF($U173&lt;&gt;"",_xlfn.CONCAT(CHAR(10),U173),""),IF($AO173&lt;&gt;"",IF(P173="RTG","",_xlfn.CONCAT(CHAR(10),$AO173)),""),IF(AM173&lt;&gt;"",_xlfn.CONCAT(CHAR(10),AM173),""),CHAR(10),"}",IF(AB173="Yes",_xlfn.CONCAT(CHAR(10),"@PART[",C173,"]:NEEDS[KiwiDeprecate]:AFTER[",A173,"]",CHAR(10),"{",CHAR(10),"    kiwiDeprecate = true",CHAR(10),"}"),""),IF(P173="RTG",AO173,""))</f>
        <v>@PART[dalim_solar_srf_1_2]:AFTER[Tantares] // Dalim SV2 Solar Array
{
    techBranch = solarPlanels
    techTier = 4
    @TechRequired = electrics
    solarPanelUpgradeTier = 4
}</v>
      </c>
      <c r="M173" s="9" t="str">
        <f>_xlfn.XLOOKUP(_xlfn.CONCAT(N173,O173),TechTree!$C$2:$C$501,TechTree!$D$2:$D$501,"Not Valid Combination",0,1)</f>
        <v>electrics</v>
      </c>
      <c r="N173" s="8" t="s">
        <v>211</v>
      </c>
      <c r="O173" s="8">
        <v>4</v>
      </c>
      <c r="P173" s="8" t="s">
        <v>291</v>
      </c>
      <c r="V173" s="10" t="s">
        <v>243</v>
      </c>
      <c r="W173" s="10" t="s">
        <v>259</v>
      </c>
      <c r="Z173" s="10" t="s">
        <v>294</v>
      </c>
      <c r="AA173" s="10" t="s">
        <v>303</v>
      </c>
      <c r="AB173" s="10" t="s">
        <v>329</v>
      </c>
      <c r="AD173" s="12" t="str">
        <f t="shared" si="6"/>
        <v/>
      </c>
      <c r="AE173" s="14"/>
      <c r="AF173" s="18" t="s">
        <v>329</v>
      </c>
      <c r="AG173" s="18"/>
      <c r="AH173" s="18"/>
      <c r="AI173" s="18"/>
      <c r="AJ173" s="18"/>
      <c r="AK173" s="18"/>
      <c r="AL173" s="18"/>
      <c r="AM173" s="19" t="str">
        <f t="shared" si="7"/>
        <v/>
      </c>
      <c r="AN173" s="14"/>
      <c r="AO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",W173,CHAR(10),Parts!AR173,CHAR(10),"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Tank",IF(Z173="NA/Balloon","    KiwiFuelSwitchIgnore = true",IF(Z173="standardLiquidFuel",_xlfn.CONCAT("    fuelTankUpgradeType = ",Z173,CHAR(10),"    fuelTankSizeUpgrade = ",AA173),_xlfn.CONCAT("    fuelTankUpgradeType = ",Z173))),IF(P173="RCS","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3" s="16" t="str">
        <f>IF(P173="Engine",VLOOKUP(W173,EngineUpgrades!$A$2:$C$19,2,FALSE),"")</f>
        <v/>
      </c>
      <c r="AQ173" s="16" t="str">
        <f>IF(P173="Engine",VLOOKUP(W173,EngineUpgrades!$A$2:$C$19,3,FALSE),"")</f>
        <v/>
      </c>
      <c r="AR173" s="15" t="str">
        <f>_xlfn.XLOOKUP(AP173,EngineUpgrades!$D$1:$J$1,EngineUpgrades!$D$17:$J$17,"",0,1)</f>
        <v/>
      </c>
      <c r="AS173" s="17">
        <v>2</v>
      </c>
      <c r="AT173" s="16" t="str">
        <f>IF(P173="Engine",_xlfn.XLOOKUP(_xlfn.CONCAT(N173,O173+AS173),TechTree!$C$2:$C$501,TechTree!$D$2:$D$501,"Not Valid Combination",0,1),"")</f>
        <v/>
      </c>
    </row>
    <row r="174" spans="1:46" ht="348.5" x14ac:dyDescent="0.35">
      <c r="A174" t="s">
        <v>594</v>
      </c>
      <c r="B174" t="s">
        <v>1346</v>
      </c>
      <c r="C174" t="s">
        <v>940</v>
      </c>
      <c r="D174" t="s">
        <v>941</v>
      </c>
      <c r="E174" t="s">
        <v>616</v>
      </c>
      <c r="F174" t="s">
        <v>5</v>
      </c>
      <c r="G174">
        <v>10000</v>
      </c>
      <c r="H174">
        <v>2000</v>
      </c>
      <c r="I174">
        <v>1.75</v>
      </c>
      <c r="J174" t="s">
        <v>59</v>
      </c>
      <c r="L174" s="12" t="str">
        <f>_xlfn.CONCAT(IF($Q174&lt;&gt;"",_xlfn.CONCAT(" #LOC_KTT_",A174,"_",C174,"_Title = ",$Q174,CHAR(10),"@PART[",C174,"]:NEEDS[!002_CommunityPartsTitles]:AFTER[",A174,"] // ",IF(Q174="",D174,_xlfn.CONCAT(Q174," (",D174,")")),CHAR(10),"{",CHAR(10),"    @",$Q$1," = #LOC_KTT_",A174,"_",C174,"_Title // ",$Q174,CHAR(10),"}",CHAR(10)),""),"@PART[",C174,"]:AFTER[",A174,"] // ",IF(Q174="",D174,_xlfn.CONCAT(Q174," (",D174,")")),CHAR(10),"{",CHAR(10),"    techBranch = ",VLOOKUP(N174,TechTree!$G$2:$H$43,2,FALSE),CHAR(10),"    techTier = ",O174,CHAR(10),"    @TechRequired = ",M174,IF($R174&lt;&gt;"",_xlfn.CONCAT(CHAR(10),"    @",$R$1," = ",$R174),""),IF($S174&lt;&gt;"",_xlfn.CONCAT(CHAR(10),"    @",$S$1," = ",$S174),""),IF($T174&lt;&gt;"",_xlfn.CONCAT(CHAR(10),"    @",$T$1," = ",$T174),""),IF(AND(Z174="NA/Balloon",P174&lt;&gt;"Fuel Tank")=TRUE,_xlfn.CONCAT(CHAR(10),"    KiwiFuelSwitchIgnore = true"),""),IF($U174&lt;&gt;"",_xlfn.CONCAT(CHAR(10),U174),""),IF($AO174&lt;&gt;"",IF(P174="RTG","",_xlfn.CONCAT(CHAR(10),$AO174)),""),IF(AM174&lt;&gt;"",_xlfn.CONCAT(CHAR(10),AM174),""),CHAR(10),"}",IF(AB174="Yes",_xlfn.CONCAT(CHAR(10),"@PART[",C174,"]:NEEDS[KiwiDeprecate]:AFTER[",A174,"]",CHAR(10),"{",CHAR(10),"    kiwiDeprecate = true",CHAR(10),"}"),""),IF(P174="RTG",AO174,""))</f>
        <v>@PART[eridani_crew_s1p5_1]:AFTER[Tantares] // Eridani 18-A "Kloden" Crew Compartment
{
    techBranch = stationColony
    techTier = 6
    @TechRequired = earlyStations
    spacePlaneSystemUpgradeType = eridani
}</v>
      </c>
      <c r="M174" s="9" t="str">
        <f>_xlfn.XLOOKUP(_xlfn.CONCAT(N174,O174),TechTree!$C$2:$C$501,TechTree!$D$2:$D$501,"Not Valid Combination",0,1)</f>
        <v>earlyStations</v>
      </c>
      <c r="N174" s="8" t="s">
        <v>226</v>
      </c>
      <c r="O174" s="8">
        <v>6</v>
      </c>
      <c r="P174" s="8" t="s">
        <v>289</v>
      </c>
      <c r="V174" s="10" t="s">
        <v>243</v>
      </c>
      <c r="W174" s="10" t="s">
        <v>254</v>
      </c>
      <c r="X174" s="10" t="s">
        <v>1505</v>
      </c>
      <c r="Y174" s="10" t="s">
        <v>1506</v>
      </c>
      <c r="Z174" s="10" t="s">
        <v>294</v>
      </c>
      <c r="AA174" s="10" t="s">
        <v>303</v>
      </c>
      <c r="AB174" s="10" t="s">
        <v>329</v>
      </c>
      <c r="AD174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4" s="14"/>
      <c r="AF174" s="18" t="s">
        <v>329</v>
      </c>
      <c r="AG174" s="18"/>
      <c r="AH174" s="18"/>
      <c r="AI174" s="18"/>
      <c r="AJ174" s="18"/>
      <c r="AK174" s="18"/>
      <c r="AL174" s="18"/>
      <c r="AM174" s="19" t="str">
        <f t="shared" si="7"/>
        <v/>
      </c>
      <c r="AN174" s="14"/>
      <c r="AO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",W174,CHAR(10),Parts!AR174,CHAR(10),"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Tank",IF(Z174="NA/Balloon","    KiwiFuelSwitchIgnore = true",IF(Z174="standardLiquidFuel",_xlfn.CONCAT("    fuelTankUpgradeType = ",Z174,CHAR(10),"    fuelTankSizeUpgrade = ",AA174),_xlfn.CONCAT("    fuelTankUpgradeType = ",Z174))),IF(P174="RCS","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4" s="16" t="str">
        <f>IF(P174="Engine",VLOOKUP(W174,EngineUpgrades!$A$2:$C$19,2,FALSE),"")</f>
        <v/>
      </c>
      <c r="AQ174" s="16" t="str">
        <f>IF(P174="Engine",VLOOKUP(W174,EngineUpgrades!$A$2:$C$19,3,FALSE),"")</f>
        <v/>
      </c>
      <c r="AR174" s="15" t="str">
        <f>_xlfn.XLOOKUP(AP174,EngineUpgrades!$D$1:$J$1,EngineUpgrades!$D$17:$J$17,"",0,1)</f>
        <v/>
      </c>
      <c r="AS174" s="17">
        <v>2</v>
      </c>
      <c r="AT174" s="16" t="str">
        <f>IF(P174="Engine",_xlfn.XLOOKUP(_xlfn.CONCAT(N174,O174+AS174),TechTree!$C$2:$C$501,TechTree!$D$2:$D$501,"Not Valid Combination",0,1),"")</f>
        <v/>
      </c>
    </row>
    <row r="175" spans="1:46" ht="348.5" x14ac:dyDescent="0.35">
      <c r="A175" t="s">
        <v>594</v>
      </c>
      <c r="B175" t="s">
        <v>1347</v>
      </c>
      <c r="C175" t="s">
        <v>942</v>
      </c>
      <c r="D175" t="s">
        <v>943</v>
      </c>
      <c r="E175" t="s">
        <v>616</v>
      </c>
      <c r="F175" t="s">
        <v>604</v>
      </c>
      <c r="G175">
        <v>20000</v>
      </c>
      <c r="H175">
        <v>4000</v>
      </c>
      <c r="I175">
        <v>3.75</v>
      </c>
      <c r="J175" t="s">
        <v>59</v>
      </c>
      <c r="L175" s="12" t="str">
        <f>_xlfn.CONCAT(IF($Q175&lt;&gt;"",_xlfn.CONCAT(" #LOC_KTT_",A175,"_",C175,"_Title = ",$Q175,CHAR(10),"@PART[",C175,"]:NEEDS[!002_CommunityPartsTitles]:AFTER[",A175,"] // ",IF(Q175="",D175,_xlfn.CONCAT(Q175," (",D175,")")),CHAR(10),"{",CHAR(10),"    @",$Q$1," = #LOC_KTT_",A175,"_",C175,"_Title // ",$Q175,CHAR(10),"}",CHAR(10)),""),"@PART[",C175,"]:AFTER[",A175,"] // ",IF(Q175="",D175,_xlfn.CONCAT(Q175," (",D175,")")),CHAR(10),"{",CHAR(10),"    techBranch = ",VLOOKUP(N175,TechTree!$G$2:$H$43,2,FALSE),CHAR(10),"    techTier = ",O175,CHAR(10),"    @TechRequired = ",M175,IF($R175&lt;&gt;"",_xlfn.CONCAT(CHAR(10),"    @",$R$1," = ",$R175),""),IF($S175&lt;&gt;"",_xlfn.CONCAT(CHAR(10),"    @",$S$1," = ",$S175),""),IF($T175&lt;&gt;"",_xlfn.CONCAT(CHAR(10),"    @",$T$1," = ",$T175),""),IF(AND(Z175="NA/Balloon",P175&lt;&gt;"Fuel Tank")=TRUE,_xlfn.CONCAT(CHAR(10),"    KiwiFuelSwitchIgnore = true"),""),IF($U175&lt;&gt;"",_xlfn.CONCAT(CHAR(10),U175),""),IF($AO175&lt;&gt;"",IF(P175="RTG","",_xlfn.CONCAT(CHAR(10),$AO175)),""),IF(AM175&lt;&gt;"",_xlfn.CONCAT(CHAR(10),AM175),""),CHAR(10),"}",IF(AB175="Yes",_xlfn.CONCAT(CHAR(10),"@PART[",C175,"]:NEEDS[KiwiDeprecate]:AFTER[",A175,"]",CHAR(10),"{",CHAR(10),"    kiwiDeprecate = true",CHAR(10),"}"),""),IF(P175="RTG",AO175,""))</f>
        <v>@PART[eridani_crew_s2_1]:AFTER[Tantares] // Eridani 25-A "Verdenshus" Crew Compartment
{
    techBranch = stationColony
    techTier = 6
    @TechRequired = earlyStations
    spacePlaneSystemUpgradeType = eridani
}</v>
      </c>
      <c r="M175" s="9" t="str">
        <f>_xlfn.XLOOKUP(_xlfn.CONCAT(N175,O175),TechTree!$C$2:$C$501,TechTree!$D$2:$D$501,"Not Valid Combination",0,1)</f>
        <v>earlyStations</v>
      </c>
      <c r="N175" s="8" t="s">
        <v>226</v>
      </c>
      <c r="O175" s="8">
        <v>6</v>
      </c>
      <c r="P175" s="8" t="s">
        <v>289</v>
      </c>
      <c r="V175" s="10" t="s">
        <v>243</v>
      </c>
      <c r="W175" s="10" t="s">
        <v>259</v>
      </c>
      <c r="X175" s="10" t="s">
        <v>1505</v>
      </c>
      <c r="Y175" s="10" t="s">
        <v>1506</v>
      </c>
      <c r="Z175" s="10" t="s">
        <v>294</v>
      </c>
      <c r="AA175" s="10" t="s">
        <v>303</v>
      </c>
      <c r="AB175" s="10" t="s">
        <v>329</v>
      </c>
      <c r="AD175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5" s="14"/>
      <c r="AF175" s="18" t="s">
        <v>329</v>
      </c>
      <c r="AG175" s="18"/>
      <c r="AH175" s="18"/>
      <c r="AI175" s="18"/>
      <c r="AJ175" s="18"/>
      <c r="AK175" s="18"/>
      <c r="AL175" s="18"/>
      <c r="AM175" s="19" t="str">
        <f t="shared" si="7"/>
        <v/>
      </c>
      <c r="AN175" s="14"/>
      <c r="AO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",W175,CHAR(10),Parts!AR175,CHAR(10),"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Tank",IF(Z175="NA/Balloon","    KiwiFuelSwitchIgnore = true",IF(Z175="standardLiquidFuel",_xlfn.CONCAT("    fuelTankUpgradeType = ",Z175,CHAR(10),"    fuelTankSizeUpgrade = ",AA175),_xlfn.CONCAT("    fuelTankUpgradeType = ",Z175))),IF(P175="RCS","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5" s="16" t="str">
        <f>IF(P175="Engine",VLOOKUP(W175,EngineUpgrades!$A$2:$C$19,2,FALSE),"")</f>
        <v/>
      </c>
      <c r="AQ175" s="16" t="str">
        <f>IF(P175="Engine",VLOOKUP(W175,EngineUpgrades!$A$2:$C$19,3,FALSE),"")</f>
        <v/>
      </c>
      <c r="AR175" s="15" t="str">
        <f>_xlfn.XLOOKUP(AP175,EngineUpgrades!$D$1:$J$1,EngineUpgrades!$D$17:$J$17,"",0,1)</f>
        <v/>
      </c>
      <c r="AS175" s="17">
        <v>2</v>
      </c>
      <c r="AT175" s="16" t="str">
        <f>IF(P175="Engine",_xlfn.XLOOKUP(_xlfn.CONCAT(N175,O175+AS175),TechTree!$C$2:$C$501,TechTree!$D$2:$D$501,"Not Valid Combination",0,1),"")</f>
        <v/>
      </c>
    </row>
    <row r="176" spans="1:46" ht="348.5" x14ac:dyDescent="0.35">
      <c r="A176" t="s">
        <v>594</v>
      </c>
      <c r="B176" t="s">
        <v>1348</v>
      </c>
      <c r="C176" t="s">
        <v>944</v>
      </c>
      <c r="D176" t="s">
        <v>945</v>
      </c>
      <c r="E176" t="s">
        <v>616</v>
      </c>
      <c r="F176" t="s">
        <v>604</v>
      </c>
      <c r="G176">
        <v>2500</v>
      </c>
      <c r="H176">
        <v>500</v>
      </c>
      <c r="I176">
        <v>0.25</v>
      </c>
      <c r="J176" t="s">
        <v>59</v>
      </c>
      <c r="L176" s="12" t="str">
        <f>_xlfn.CONCAT(IF($Q176&lt;&gt;"",_xlfn.CONCAT(" #LOC_KTT_",A176,"_",C176,"_Title = ",$Q176,CHAR(10),"@PART[",C176,"]:NEEDS[!002_CommunityPartsTitles]:AFTER[",A176,"] // ",IF(Q176="",D176,_xlfn.CONCAT(Q176," (",D176,")")),CHAR(10),"{",CHAR(10),"    @",$Q$1," = #LOC_KTT_",A176,"_",C176,"_Title // ",$Q176,CHAR(10),"}",CHAR(10)),""),"@PART[",C176,"]:AFTER[",A176,"] // ",IF(Q176="",D176,_xlfn.CONCAT(Q176," (",D176,")")),CHAR(10),"{",CHAR(10),"    techBranch = ",VLOOKUP(N176,TechTree!$G$2:$H$43,2,FALSE),CHAR(10),"    techTier = ",O176,CHAR(10),"    @TechRequired = ",M176,IF($R176&lt;&gt;"",_xlfn.CONCAT(CHAR(10),"    @",$R$1," = ",$R176),""),IF($S176&lt;&gt;"",_xlfn.CONCAT(CHAR(10),"    @",$S$1," = ",$S176),""),IF($T176&lt;&gt;"",_xlfn.CONCAT(CHAR(10),"    @",$T$1," = ",$T176),""),IF(AND(Z176="NA/Balloon",P176&lt;&gt;"Fuel Tank")=TRUE,_xlfn.CONCAT(CHAR(10),"    KiwiFuelSwitchIgnore = true"),""),IF($U176&lt;&gt;"",_xlfn.CONCAT(CHAR(10),U176),""),IF($AO176&lt;&gt;"",IF(P176="RTG","",_xlfn.CONCAT(CHAR(10),$AO176)),""),IF(AM176&lt;&gt;"",_xlfn.CONCAT(CHAR(10),AM176),""),CHAR(10),"}",IF(AB176="Yes",_xlfn.CONCAT(CHAR(10),"@PART[",C176,"]:NEEDS[KiwiDeprecate]:AFTER[",A176,"]",CHAR(10),"{",CHAR(10),"    kiwiDeprecate = true",CHAR(10),"}"),""),IF(P176="RTG",AO176,""))</f>
        <v>@PART[eridani_crew_s2_s1p5_1]:AFTER[Tantares] // Eridani Size 2 to Size 1.5 Adapter
{
    techBranch = stationColony
    techTier = 6
    @TechRequired = earlyStations
    spacePlaneSystemUpgradeType = eridani
}</v>
      </c>
      <c r="M176" s="9" t="str">
        <f>_xlfn.XLOOKUP(_xlfn.CONCAT(N176,O176),TechTree!$C$2:$C$501,TechTree!$D$2:$D$501,"Not Valid Combination",0,1)</f>
        <v>earlyStations</v>
      </c>
      <c r="N176" s="8" t="s">
        <v>226</v>
      </c>
      <c r="O176" s="8">
        <v>6</v>
      </c>
      <c r="P176" s="8" t="s">
        <v>289</v>
      </c>
      <c r="V176" s="10" t="s">
        <v>243</v>
      </c>
      <c r="W176" s="10" t="s">
        <v>254</v>
      </c>
      <c r="X176" s="10" t="s">
        <v>1505</v>
      </c>
      <c r="Y176" s="10" t="s">
        <v>1506</v>
      </c>
      <c r="Z176" s="10" t="s">
        <v>294</v>
      </c>
      <c r="AA176" s="10" t="s">
        <v>303</v>
      </c>
      <c r="AB176" s="10" t="s">
        <v>329</v>
      </c>
      <c r="AD176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6" s="14"/>
      <c r="AF176" s="18" t="s">
        <v>329</v>
      </c>
      <c r="AG176" s="18"/>
      <c r="AH176" s="18"/>
      <c r="AI176" s="18"/>
      <c r="AJ176" s="18"/>
      <c r="AK176" s="18"/>
      <c r="AL176" s="18"/>
      <c r="AM176" s="19" t="str">
        <f t="shared" si="7"/>
        <v/>
      </c>
      <c r="AN176" s="14"/>
      <c r="AO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",W176,CHAR(10),Parts!AR176,CHAR(10),"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Tank",IF(Z176="NA/Balloon","    KiwiFuelSwitchIgnore = true",IF(Z176="standardLiquidFuel",_xlfn.CONCAT("    fuelTankUpgradeType = ",Z176,CHAR(10),"    fuelTankSizeUpgrade = ",AA176),_xlfn.CONCAT("    fuelTankUpgradeType = ",Z176))),IF(P176="RCS","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6" s="16" t="str">
        <f>IF(P176="Engine",VLOOKUP(W176,EngineUpgrades!$A$2:$C$19,2,FALSE),"")</f>
        <v/>
      </c>
      <c r="AQ176" s="16" t="str">
        <f>IF(P176="Engine",VLOOKUP(W176,EngineUpgrades!$A$2:$C$19,3,FALSE),"")</f>
        <v/>
      </c>
      <c r="AR176" s="15" t="str">
        <f>_xlfn.XLOOKUP(AP176,EngineUpgrades!$D$1:$J$1,EngineUpgrades!$D$17:$J$17,"",0,1)</f>
        <v/>
      </c>
      <c r="AS176" s="17">
        <v>2</v>
      </c>
      <c r="AT176" s="16" t="str">
        <f>IF(P176="Engine",_xlfn.XLOOKUP(_xlfn.CONCAT(N176,O176+AS176),TechTree!$C$2:$C$501,TechTree!$D$2:$D$501,"Not Valid Combination",0,1),"")</f>
        <v/>
      </c>
    </row>
    <row r="177" spans="1:46" ht="348.5" x14ac:dyDescent="0.35">
      <c r="A177" t="s">
        <v>594</v>
      </c>
      <c r="B177" t="s">
        <v>1349</v>
      </c>
      <c r="C177" t="s">
        <v>946</v>
      </c>
      <c r="D177" t="s">
        <v>947</v>
      </c>
      <c r="E177" t="s">
        <v>616</v>
      </c>
      <c r="F177" t="s">
        <v>604</v>
      </c>
      <c r="G177">
        <v>2500</v>
      </c>
      <c r="H177">
        <v>500</v>
      </c>
      <c r="I177">
        <v>0.25</v>
      </c>
      <c r="J177" t="s">
        <v>59</v>
      </c>
      <c r="L177" s="12" t="str">
        <f>_xlfn.CONCAT(IF($Q177&lt;&gt;"",_xlfn.CONCAT(" #LOC_KTT_",A177,"_",C177,"_Title = ",$Q177,CHAR(10),"@PART[",C177,"]:NEEDS[!002_CommunityPartsTitles]:AFTER[",A177,"] // ",IF(Q177="",D177,_xlfn.CONCAT(Q177," (",D177,")")),CHAR(10),"{",CHAR(10),"    @",$Q$1," = #LOC_KTT_",A177,"_",C177,"_Title // ",$Q177,CHAR(10),"}",CHAR(10)),""),"@PART[",C177,"]:AFTER[",A177,"] // ",IF(Q177="",D177,_xlfn.CONCAT(Q177," (",D177,")")),CHAR(10),"{",CHAR(10),"    techBranch = ",VLOOKUP(N177,TechTree!$G$2:$H$43,2,FALSE),CHAR(10),"    techTier = ",O177,CHAR(10),"    @TechRequired = ",M177,IF($R177&lt;&gt;"",_xlfn.CONCAT(CHAR(10),"    @",$R$1," = ",$R177),""),IF($S177&lt;&gt;"",_xlfn.CONCAT(CHAR(10),"    @",$S$1," = ",$S177),""),IF($T177&lt;&gt;"",_xlfn.CONCAT(CHAR(10),"    @",$T$1," = ",$T177),""),IF(AND(Z177="NA/Balloon",P177&lt;&gt;"Fuel Tank")=TRUE,_xlfn.CONCAT(CHAR(10),"    KiwiFuelSwitchIgnore = true"),""),IF($U177&lt;&gt;"",_xlfn.CONCAT(CHAR(10),U177),""),IF($AO177&lt;&gt;"",IF(P177="RTG","",_xlfn.CONCAT(CHAR(10),$AO177)),""),IF(AM177&lt;&gt;"",_xlfn.CONCAT(CHAR(10),AM177),""),CHAR(10),"}",IF(AB177="Yes",_xlfn.CONCAT(CHAR(10),"@PART[",C177,"]:NEEDS[KiwiDeprecate]:AFTER[",A177,"]",CHAR(10),"{",CHAR(10),"    kiwiDeprecate = true",CHAR(10),"}"),""),IF(P177="RTG",AO177,""))</f>
        <v>@PART[eridani_node_adapter_s1p5_s0p5_1]:AFTER[Tantares] // Eridani Size 1.5 to Size 0.5 Adapter
{
    techBranch = stationColony
    techTier = 6
    @TechRequired = earlyStations
    spacePlaneSystemUpgradeType = eridani
}</v>
      </c>
      <c r="M177" s="9" t="str">
        <f>_xlfn.XLOOKUP(_xlfn.CONCAT(N177,O177),TechTree!$C$2:$C$501,TechTree!$D$2:$D$501,"Not Valid Combination",0,1)</f>
        <v>earlyStations</v>
      </c>
      <c r="N177" s="8" t="s">
        <v>226</v>
      </c>
      <c r="O177" s="8">
        <v>6</v>
      </c>
      <c r="P177" s="8" t="s">
        <v>289</v>
      </c>
      <c r="V177" s="10" t="s">
        <v>243</v>
      </c>
      <c r="W177" s="10" t="s">
        <v>259</v>
      </c>
      <c r="X177" s="10" t="s">
        <v>1505</v>
      </c>
      <c r="Y177" s="10" t="s">
        <v>1506</v>
      </c>
      <c r="Z177" s="10" t="s">
        <v>294</v>
      </c>
      <c r="AA177" s="10" t="s">
        <v>303</v>
      </c>
      <c r="AB177" s="10" t="s">
        <v>329</v>
      </c>
      <c r="AD177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7" s="14"/>
      <c r="AF177" s="18" t="s">
        <v>329</v>
      </c>
      <c r="AG177" s="18"/>
      <c r="AH177" s="18"/>
      <c r="AI177" s="18"/>
      <c r="AJ177" s="18"/>
      <c r="AK177" s="18"/>
      <c r="AL177" s="18"/>
      <c r="AM177" s="19" t="str">
        <f t="shared" si="7"/>
        <v/>
      </c>
      <c r="AN177" s="14"/>
      <c r="AO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",W177,CHAR(10),Parts!AR177,CHAR(10),"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Tank",IF(Z177="NA/Balloon","    KiwiFuelSwitchIgnore = true",IF(Z177="standardLiquidFuel",_xlfn.CONCAT("    fuelTankUpgradeType = ",Z177,CHAR(10),"    fuelTankSizeUpgrade = ",AA177),_xlfn.CONCAT("    fuelTankUpgradeType = ",Z177))),IF(P177="RCS","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7" s="16" t="str">
        <f>IF(P177="Engine",VLOOKUP(W177,EngineUpgrades!$A$2:$C$19,2,FALSE),"")</f>
        <v/>
      </c>
      <c r="AQ177" s="16" t="str">
        <f>IF(P177="Engine",VLOOKUP(W177,EngineUpgrades!$A$2:$C$19,3,FALSE),"")</f>
        <v/>
      </c>
      <c r="AR177" s="15" t="str">
        <f>_xlfn.XLOOKUP(AP177,EngineUpgrades!$D$1:$J$1,EngineUpgrades!$D$17:$J$17,"",0,1)</f>
        <v/>
      </c>
      <c r="AS177" s="17">
        <v>2</v>
      </c>
      <c r="AT177" s="16" t="str">
        <f>IF(P177="Engine",_xlfn.XLOOKUP(_xlfn.CONCAT(N177,O177+AS177),TechTree!$C$2:$C$501,TechTree!$D$2:$D$501,"Not Valid Combination",0,1),"")</f>
        <v/>
      </c>
    </row>
    <row r="178" spans="1:46" ht="348.5" x14ac:dyDescent="0.35">
      <c r="A178" t="s">
        <v>594</v>
      </c>
      <c r="B178" t="s">
        <v>1350</v>
      </c>
      <c r="C178" t="s">
        <v>948</v>
      </c>
      <c r="D178" t="s">
        <v>949</v>
      </c>
      <c r="E178" t="s">
        <v>597</v>
      </c>
      <c r="F178" t="s">
        <v>604</v>
      </c>
      <c r="G178">
        <v>2500</v>
      </c>
      <c r="H178">
        <v>500</v>
      </c>
      <c r="I178">
        <v>0.5</v>
      </c>
      <c r="J178" t="s">
        <v>59</v>
      </c>
      <c r="L178" s="12" t="str">
        <f>_xlfn.CONCAT(IF($Q178&lt;&gt;"",_xlfn.CONCAT(" #LOC_KTT_",A178,"_",C178,"_Title = ",$Q178,CHAR(10),"@PART[",C178,"]:NEEDS[!002_CommunityPartsTitles]:AFTER[",A178,"] // ",IF(Q178="",D178,_xlfn.CONCAT(Q178," (",D178,")")),CHAR(10),"{",CHAR(10),"    @",$Q$1," = #LOC_KTT_",A178,"_",C178,"_Title // ",$Q178,CHAR(10),"}",CHAR(10)),""),"@PART[",C178,"]:AFTER[",A178,"] // ",IF(Q178="",D178,_xlfn.CONCAT(Q178," (",D178,")")),CHAR(10),"{",CHAR(10),"    techBranch = ",VLOOKUP(N178,TechTree!$G$2:$H$43,2,FALSE),CHAR(10),"    techTier = ",O178,CHAR(10),"    @TechRequired = ",M178,IF($R178&lt;&gt;"",_xlfn.CONCAT(CHAR(10),"    @",$R$1," = ",$R178),""),IF($S178&lt;&gt;"",_xlfn.CONCAT(CHAR(10),"    @",$S$1," = ",$S178),""),IF($T178&lt;&gt;"",_xlfn.CONCAT(CHAR(10),"    @",$T$1," = ",$T178),""),IF(AND(Z178="NA/Balloon",P178&lt;&gt;"Fuel Tank")=TRUE,_xlfn.CONCAT(CHAR(10),"    KiwiFuelSwitchIgnore = true"),""),IF($U178&lt;&gt;"",_xlfn.CONCAT(CHAR(10),U178),""),IF($AO178&lt;&gt;"",IF(P178="RTG","",_xlfn.CONCAT(CHAR(10),$AO178)),""),IF(AM178&lt;&gt;"",_xlfn.CONCAT(CHAR(10),AM178),""),CHAR(10),"}",IF(AB178="Yes",_xlfn.CONCAT(CHAR(10),"@PART[",C178,"]:NEEDS[KiwiDeprecate]:AFTER[",A178,"]",CHAR(10),"{",CHAR(10),"    kiwiDeprecate = true",CHAR(10),"}"),""),IF(P178="RTG",AO178,""))</f>
        <v>@PART[eridani_node_s0p5_1]:AFTER[Tantares] // Eridani Size 0.5 Node
{
    techBranch = stationParts
    techTier = 5
    @TechRequired = specializedConstruction
    spacePlaneSystemUpgradeType = eridani
}</v>
      </c>
      <c r="M178" s="9" t="str">
        <f>_xlfn.XLOOKUP(_xlfn.CONCAT(N178,O178),TechTree!$C$2:$C$501,TechTree!$D$2:$D$501,"Not Valid Combination",0,1)</f>
        <v>specializedConstruction</v>
      </c>
      <c r="N178" s="8" t="s">
        <v>208</v>
      </c>
      <c r="O178" s="8">
        <v>5</v>
      </c>
      <c r="P178" s="8" t="s">
        <v>289</v>
      </c>
      <c r="V178" s="10" t="s">
        <v>243</v>
      </c>
      <c r="W178" s="10" t="s">
        <v>254</v>
      </c>
      <c r="X178" s="10" t="s">
        <v>1505</v>
      </c>
      <c r="Y178" s="10" t="s">
        <v>1506</v>
      </c>
      <c r="Z178" s="10" t="s">
        <v>294</v>
      </c>
      <c r="AA178" s="10" t="s">
        <v>303</v>
      </c>
      <c r="AB178" s="10" t="s">
        <v>329</v>
      </c>
      <c r="AD178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8" s="14"/>
      <c r="AF178" s="18" t="s">
        <v>329</v>
      </c>
      <c r="AG178" s="18"/>
      <c r="AH178" s="18"/>
      <c r="AI178" s="18"/>
      <c r="AJ178" s="18"/>
      <c r="AK178" s="18"/>
      <c r="AL178" s="18"/>
      <c r="AM178" s="19" t="str">
        <f t="shared" si="7"/>
        <v/>
      </c>
      <c r="AN178" s="14"/>
      <c r="AO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",W178,CHAR(10),Parts!AR178,CHAR(10),"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Tank",IF(Z178="NA/Balloon","    KiwiFuelSwitchIgnore = true",IF(Z178="standardLiquidFuel",_xlfn.CONCAT("    fuelTankUpgradeType = ",Z178,CHAR(10),"    fuelTankSizeUpgrade = ",AA178),_xlfn.CONCAT("    fuelTankUpgradeType = ",Z178))),IF(P178="RCS","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8" s="16" t="str">
        <f>IF(P178="Engine",VLOOKUP(W178,EngineUpgrades!$A$2:$C$19,2,FALSE),"")</f>
        <v/>
      </c>
      <c r="AQ178" s="16" t="str">
        <f>IF(P178="Engine",VLOOKUP(W178,EngineUpgrades!$A$2:$C$19,3,FALSE),"")</f>
        <v/>
      </c>
      <c r="AR178" s="15" t="str">
        <f>_xlfn.XLOOKUP(AP178,EngineUpgrades!$D$1:$J$1,EngineUpgrades!$D$17:$J$17,"",0,1)</f>
        <v/>
      </c>
      <c r="AS178" s="17">
        <v>2</v>
      </c>
      <c r="AT178" s="16" t="str">
        <f>IF(P178="Engine",_xlfn.XLOOKUP(_xlfn.CONCAT(N178,O178+AS178),TechTree!$C$2:$C$501,TechTree!$D$2:$D$501,"Not Valid Combination",0,1),"")</f>
        <v/>
      </c>
    </row>
    <row r="179" spans="1:46" ht="348.5" x14ac:dyDescent="0.35">
      <c r="A179" t="s">
        <v>594</v>
      </c>
      <c r="B179" t="s">
        <v>1351</v>
      </c>
      <c r="C179" t="s">
        <v>950</v>
      </c>
      <c r="D179" t="s">
        <v>951</v>
      </c>
      <c r="E179" t="s">
        <v>616</v>
      </c>
      <c r="F179" t="s">
        <v>6</v>
      </c>
      <c r="G179">
        <v>2500</v>
      </c>
      <c r="H179">
        <v>500</v>
      </c>
      <c r="I179">
        <v>0.1</v>
      </c>
      <c r="J179" t="s">
        <v>67</v>
      </c>
      <c r="L179" s="12" t="str">
        <f>_xlfn.CONCAT(IF($Q179&lt;&gt;"",_xlfn.CONCAT(" #LOC_KTT_",A179,"_",C179,"_Title = ",$Q179,CHAR(10),"@PART[",C179,"]:NEEDS[!002_CommunityPartsTitles]:AFTER[",A179,"] // ",IF(Q179="",D179,_xlfn.CONCAT(Q179," (",D179,")")),CHAR(10),"{",CHAR(10),"    @",$Q$1," = #LOC_KTT_",A179,"_",C179,"_Title // ",$Q179,CHAR(10),"}",CHAR(10)),""),"@PART[",C179,"]:AFTER[",A179,"] // ",IF(Q179="",D179,_xlfn.CONCAT(Q179," (",D179,")")),CHAR(10),"{",CHAR(10),"    techBranch = ",VLOOKUP(N179,TechTree!$G$2:$H$43,2,FALSE),CHAR(10),"    techTier = ",O179,CHAR(10),"    @TechRequired = ",M179,IF($R179&lt;&gt;"",_xlfn.CONCAT(CHAR(10),"    @",$R$1," = ",$R179),""),IF($S179&lt;&gt;"",_xlfn.CONCAT(CHAR(10),"    @",$S$1," = ",$S179),""),IF($T179&lt;&gt;"",_xlfn.CONCAT(CHAR(10),"    @",$T$1," = ",$T179),""),IF(AND(Z179="NA/Balloon",P179&lt;&gt;"Fuel Tank")=TRUE,_xlfn.CONCAT(CHAR(10),"    KiwiFuelSwitchIgnore = true"),""),IF($U179&lt;&gt;"",_xlfn.CONCAT(CHAR(10),U179),""),IF($AO179&lt;&gt;"",IF(P179="RTG","",_xlfn.CONCAT(CHAR(10),$AO179)),""),IF(AM179&lt;&gt;"",_xlfn.CONCAT(CHAR(10),AM179),""),CHAR(10),"}",IF(AB179="Yes",_xlfn.CONCAT(CHAR(10),"@PART[",C179,"]:NEEDS[KiwiDeprecate]:AFTER[",A179,"]",CHAR(10),"{",CHAR(10),"    kiwiDeprecate = true",CHAR(10),"}"),""),IF(P179="RTG",AO179,""))</f>
        <v>@PART[acamar_adapter_s2_s0p5_1]:AFTER[Tantares] // Acamar Size 2 to Size 0.5 Adapter
{
    techBranch = adaptersEtAl
    techTier = 5
    @TechRequired = specializedConstruction
    spacePlaneSystemUpgradeType = acamar
}</v>
      </c>
      <c r="M179" s="9" t="str">
        <f>_xlfn.XLOOKUP(_xlfn.CONCAT(N179,O179),TechTree!$C$2:$C$501,TechTree!$D$2:$D$501,"Not Valid Combination",0,1)</f>
        <v>specializedConstruction</v>
      </c>
      <c r="N179" s="8" t="s">
        <v>207</v>
      </c>
      <c r="O179" s="8">
        <v>5</v>
      </c>
      <c r="P179" s="8" t="s">
        <v>289</v>
      </c>
      <c r="V179" s="10" t="s">
        <v>243</v>
      </c>
      <c r="W179" s="10" t="s">
        <v>259</v>
      </c>
      <c r="X179" s="10" t="s">
        <v>1507</v>
      </c>
      <c r="Y179" s="10" t="s">
        <v>1508</v>
      </c>
      <c r="Z179" s="10" t="s">
        <v>294</v>
      </c>
      <c r="AA179" s="10" t="s">
        <v>303</v>
      </c>
      <c r="AB179" s="10" t="s">
        <v>329</v>
      </c>
      <c r="AD179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79" s="14"/>
      <c r="AF179" s="18" t="s">
        <v>329</v>
      </c>
      <c r="AG179" s="18"/>
      <c r="AH179" s="18"/>
      <c r="AI179" s="18"/>
      <c r="AJ179" s="18"/>
      <c r="AK179" s="18"/>
      <c r="AL179" s="18"/>
      <c r="AM179" s="19" t="str">
        <f t="shared" si="7"/>
        <v/>
      </c>
      <c r="AN179" s="14"/>
      <c r="AO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",W179,CHAR(10),Parts!AR179,CHAR(10),"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Tank",IF(Z179="NA/Balloon","    KiwiFuelSwitchIgnore = true",IF(Z179="standardLiquidFuel",_xlfn.CONCAT("    fuelTankUpgradeType = ",Z179,CHAR(10),"    fuelTankSizeUpgrade = ",AA179),_xlfn.CONCAT("    fuelTankUpgradeType = ",Z179))),IF(P179="RCS","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79" s="16" t="str">
        <f>IF(P179="Engine",VLOOKUP(W179,EngineUpgrades!$A$2:$C$19,2,FALSE),"")</f>
        <v/>
      </c>
      <c r="AQ179" s="16" t="str">
        <f>IF(P179="Engine",VLOOKUP(W179,EngineUpgrades!$A$2:$C$19,3,FALSE),"")</f>
        <v/>
      </c>
      <c r="AR179" s="15" t="str">
        <f>_xlfn.XLOOKUP(AP179,EngineUpgrades!$D$1:$J$1,EngineUpgrades!$D$17:$J$17,"",0,1)</f>
        <v/>
      </c>
      <c r="AS179" s="17">
        <v>2</v>
      </c>
      <c r="AT179" s="16" t="str">
        <f>IF(P179="Engine",_xlfn.XLOOKUP(_xlfn.CONCAT(N179,O179+AS179),TechTree!$C$2:$C$501,TechTree!$D$2:$D$501,"Not Valid Combination",0,1),"")</f>
        <v/>
      </c>
    </row>
    <row r="180" spans="1:46" ht="348.5" x14ac:dyDescent="0.35">
      <c r="A180" t="s">
        <v>594</v>
      </c>
      <c r="B180" t="s">
        <v>1352</v>
      </c>
      <c r="C180" t="s">
        <v>952</v>
      </c>
      <c r="D180" t="s">
        <v>953</v>
      </c>
      <c r="E180" t="s">
        <v>616</v>
      </c>
      <c r="F180" t="s">
        <v>9</v>
      </c>
      <c r="G180">
        <v>10000</v>
      </c>
      <c r="H180">
        <v>2000</v>
      </c>
      <c r="I180">
        <v>0.1</v>
      </c>
      <c r="J180" t="s">
        <v>67</v>
      </c>
      <c r="L180" s="12" t="str">
        <f>_xlfn.CONCAT(IF($Q180&lt;&gt;"",_xlfn.CONCAT(" #LOC_KTT_",A180,"_",C180,"_Title = ",$Q180,CHAR(10),"@PART[",C180,"]:NEEDS[!002_CommunityPartsTitles]:AFTER[",A180,"] // ",IF(Q180="",D180,_xlfn.CONCAT(Q180," (",D180,")")),CHAR(10),"{",CHAR(10),"    @",$Q$1," = #LOC_KTT_",A180,"_",C180,"_Title // ",$Q180,CHAR(10),"}",CHAR(10)),""),"@PART[",C180,"]:AFTER[",A180,"] // ",IF(Q180="",D180,_xlfn.CONCAT(Q180," (",D180,")")),CHAR(10),"{",CHAR(10),"    techBranch = ",VLOOKUP(N180,TechTree!$G$2:$H$43,2,FALSE),CHAR(10),"    techTier = ",O180,CHAR(10),"    @TechRequired = ",M180,IF($R180&lt;&gt;"",_xlfn.CONCAT(CHAR(10),"    @",$R$1," = ",$R180),""),IF($S180&lt;&gt;"",_xlfn.CONCAT(CHAR(10),"    @",$S$1," = ",$S180),""),IF($T180&lt;&gt;"",_xlfn.CONCAT(CHAR(10),"    @",$T$1," = ",$T180),""),IF(AND(Z180="NA/Balloon",P180&lt;&gt;"Fuel Tank")=TRUE,_xlfn.CONCAT(CHAR(10),"    KiwiFuelSwitchIgnore = true"),""),IF($U180&lt;&gt;"",_xlfn.CONCAT(CHAR(10),U180),""),IF($AO180&lt;&gt;"",IF(P180="RTG","",_xlfn.CONCAT(CHAR(10),$AO180)),""),IF(AM180&lt;&gt;"",_xlfn.CONCAT(CHAR(10),AM180),""),CHAR(10),"}",IF(AB180="Yes",_xlfn.CONCAT(CHAR(10),"@PART[",C180,"]:NEEDS[KiwiDeprecate]:AFTER[",A180,"]",CHAR(10),"{",CHAR(10),"    kiwiDeprecate = true",CHAR(10),"}"),""),IF(P180="RTG",AO180,""))</f>
        <v>@PART[acamar_adapter_s2_s0p5_2]:AFTER[Tantares] // Acamar Size 2 to Size 0.5 Battery Adapter
{
    techBranch = batteries
    techTier = 5
    @TechRequired = advElectrics
    spacePlaneSystemUpgradeType = acamar
}</v>
      </c>
      <c r="M180" s="9" t="str">
        <f>_xlfn.XLOOKUP(_xlfn.CONCAT(N180,O180),TechTree!$C$2:$C$501,TechTree!$D$2:$D$501,"Not Valid Combination",0,1)</f>
        <v>advElectrics</v>
      </c>
      <c r="N180" s="8" t="s">
        <v>210</v>
      </c>
      <c r="O180" s="8">
        <v>5</v>
      </c>
      <c r="P180" s="8" t="s">
        <v>289</v>
      </c>
      <c r="V180" s="10" t="s">
        <v>243</v>
      </c>
      <c r="W180" s="10" t="s">
        <v>254</v>
      </c>
      <c r="X180" s="10" t="s">
        <v>1507</v>
      </c>
      <c r="Y180" s="10" t="s">
        <v>1508</v>
      </c>
      <c r="Z180" s="10" t="s">
        <v>294</v>
      </c>
      <c r="AA180" s="10" t="s">
        <v>303</v>
      </c>
      <c r="AB180" s="10" t="s">
        <v>329</v>
      </c>
      <c r="AD180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0" s="14"/>
      <c r="AF180" s="18" t="s">
        <v>329</v>
      </c>
      <c r="AG180" s="18"/>
      <c r="AH180" s="18"/>
      <c r="AI180" s="18"/>
      <c r="AJ180" s="18"/>
      <c r="AK180" s="18"/>
      <c r="AL180" s="18"/>
      <c r="AM180" s="19" t="str">
        <f t="shared" si="7"/>
        <v/>
      </c>
      <c r="AN180" s="14"/>
      <c r="AO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",W180,CHAR(10),Parts!AR180,CHAR(10),"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Tank",IF(Z180="NA/Balloon","    KiwiFuelSwitchIgnore = true",IF(Z180="standardLiquidFuel",_xlfn.CONCAT("    fuelTankUpgradeType = ",Z180,CHAR(10),"    fuelTankSizeUpgrade = ",AA180),_xlfn.CONCAT("    fuelTankUpgradeType = ",Z180))),IF(P180="RCS","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0" s="16" t="str">
        <f>IF(P180="Engine",VLOOKUP(W180,EngineUpgrades!$A$2:$C$19,2,FALSE),"")</f>
        <v/>
      </c>
      <c r="AQ180" s="16" t="str">
        <f>IF(P180="Engine",VLOOKUP(W180,EngineUpgrades!$A$2:$C$19,3,FALSE),"")</f>
        <v/>
      </c>
      <c r="AR180" s="15" t="str">
        <f>_xlfn.XLOOKUP(AP180,EngineUpgrades!$D$1:$J$1,EngineUpgrades!$D$17:$J$17,"",0,1)</f>
        <v/>
      </c>
      <c r="AS180" s="17">
        <v>2</v>
      </c>
      <c r="AT180" s="16" t="str">
        <f>IF(P180="Engine",_xlfn.XLOOKUP(_xlfn.CONCAT(N180,O180+AS180),TechTree!$C$2:$C$501,TechTree!$D$2:$D$501,"Not Valid Combination",0,1),"")</f>
        <v/>
      </c>
    </row>
    <row r="181" spans="1:46" ht="348.5" x14ac:dyDescent="0.35">
      <c r="A181" t="s">
        <v>594</v>
      </c>
      <c r="B181" t="s">
        <v>1353</v>
      </c>
      <c r="C181" t="s">
        <v>954</v>
      </c>
      <c r="D181" t="s">
        <v>955</v>
      </c>
      <c r="E181" t="s">
        <v>616</v>
      </c>
      <c r="F181" t="s">
        <v>6</v>
      </c>
      <c r="G181">
        <v>2500</v>
      </c>
      <c r="H181">
        <v>500</v>
      </c>
      <c r="I181">
        <v>0.1</v>
      </c>
      <c r="J181" t="s">
        <v>67</v>
      </c>
      <c r="L181" s="12" t="str">
        <f>_xlfn.CONCAT(IF($Q181&lt;&gt;"",_xlfn.CONCAT(" #LOC_KTT_",A181,"_",C181,"_Title = ",$Q181,CHAR(10),"@PART[",C181,"]:NEEDS[!002_CommunityPartsTitles]:AFTER[",A181,"] // ",IF(Q181="",D181,_xlfn.CONCAT(Q181," (",D181,")")),CHAR(10),"{",CHAR(10),"    @",$Q$1," = #LOC_KTT_",A181,"_",C181,"_Title // ",$Q181,CHAR(10),"}",CHAR(10)),""),"@PART[",C181,"]:AFTER[",A181,"] // ",IF(Q181="",D181,_xlfn.CONCAT(Q181," (",D181,")")),CHAR(10),"{",CHAR(10),"    techBranch = ",VLOOKUP(N181,TechTree!$G$2:$H$43,2,FALSE),CHAR(10),"    techTier = ",O181,CHAR(10),"    @TechRequired = ",M181,IF($R181&lt;&gt;"",_xlfn.CONCAT(CHAR(10),"    @",$R$1," = ",$R181),""),IF($S181&lt;&gt;"",_xlfn.CONCAT(CHAR(10),"    @",$S$1," = ",$S181),""),IF($T181&lt;&gt;"",_xlfn.CONCAT(CHAR(10),"    @",$T$1," = ",$T181),""),IF(AND(Z181="NA/Balloon",P181&lt;&gt;"Fuel Tank")=TRUE,_xlfn.CONCAT(CHAR(10),"    KiwiFuelSwitchIgnore = true"),""),IF($U181&lt;&gt;"",_xlfn.CONCAT(CHAR(10),U181),""),IF($AO181&lt;&gt;"",IF(P181="RTG","",_xlfn.CONCAT(CHAR(10),$AO181)),""),IF(AM181&lt;&gt;"",_xlfn.CONCAT(CHAR(10),AM181),""),CHAR(10),"}",IF(AB181="Yes",_xlfn.CONCAT(CHAR(10),"@PART[",C181,"]:NEEDS[KiwiDeprecate]:AFTER[",A181,"]",CHAR(10),"{",CHAR(10),"    kiwiDeprecate = true",CHAR(10),"}"),""),IF(P181="RTG",AO181,""))</f>
        <v>@PART[acamar_adapter_s2_s1_1]:AFTER[Tantares] // Acamar Size 2 to Size1 1 Adapter
{
    techBranch = stationParts
    techTier = 5
    @TechRequired = specializedConstruction
    spacePlaneSystemUpgradeType = acamar
}</v>
      </c>
      <c r="M181" s="9" t="str">
        <f>_xlfn.XLOOKUP(_xlfn.CONCAT(N181,O181),TechTree!$C$2:$C$501,TechTree!$D$2:$D$501,"Not Valid Combination",0,1)</f>
        <v>specializedConstruction</v>
      </c>
      <c r="N181" s="8" t="s">
        <v>208</v>
      </c>
      <c r="O181" s="8">
        <v>5</v>
      </c>
      <c r="P181" s="8" t="s">
        <v>289</v>
      </c>
      <c r="V181" s="10" t="s">
        <v>243</v>
      </c>
      <c r="W181" s="10" t="s">
        <v>259</v>
      </c>
      <c r="X181" s="10" t="s">
        <v>1507</v>
      </c>
      <c r="Y181" s="10" t="s">
        <v>1508</v>
      </c>
      <c r="Z181" s="10" t="s">
        <v>294</v>
      </c>
      <c r="AA181" s="10" t="s">
        <v>303</v>
      </c>
      <c r="AB181" s="10" t="s">
        <v>329</v>
      </c>
      <c r="AD181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1" s="14"/>
      <c r="AF181" s="18" t="s">
        <v>329</v>
      </c>
      <c r="AG181" s="18"/>
      <c r="AH181" s="18"/>
      <c r="AI181" s="18"/>
      <c r="AJ181" s="18"/>
      <c r="AK181" s="18"/>
      <c r="AL181" s="18"/>
      <c r="AM181" s="19" t="str">
        <f t="shared" si="7"/>
        <v/>
      </c>
      <c r="AN181" s="14"/>
      <c r="AO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",W181,CHAR(10),Parts!AR181,CHAR(10),"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Tank",IF(Z181="NA/Balloon","    KiwiFuelSwitchIgnore = true",IF(Z181="standardLiquidFuel",_xlfn.CONCAT("    fuelTankUpgradeType = ",Z181,CHAR(10),"    fuelTankSizeUpgrade = ",AA181),_xlfn.CONCAT("    fuelTankUpgradeType = ",Z181))),IF(P181="RCS","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1" s="16" t="str">
        <f>IF(P181="Engine",VLOOKUP(W181,EngineUpgrades!$A$2:$C$19,2,FALSE),"")</f>
        <v/>
      </c>
      <c r="AQ181" s="16" t="str">
        <f>IF(P181="Engine",VLOOKUP(W181,EngineUpgrades!$A$2:$C$19,3,FALSE),"")</f>
        <v/>
      </c>
      <c r="AR181" s="15" t="str">
        <f>_xlfn.XLOOKUP(AP181,EngineUpgrades!$D$1:$J$1,EngineUpgrades!$D$17:$J$17,"",0,1)</f>
        <v/>
      </c>
      <c r="AS181" s="17">
        <v>2</v>
      </c>
      <c r="AT181" s="16" t="str">
        <f>IF(P181="Engine",_xlfn.XLOOKUP(_xlfn.CONCAT(N181,O181+AS181),TechTree!$C$2:$C$501,TechTree!$D$2:$D$501,"Not Valid Combination",0,1),"")</f>
        <v/>
      </c>
    </row>
    <row r="182" spans="1:46" ht="348.5" x14ac:dyDescent="0.35">
      <c r="A182" t="s">
        <v>594</v>
      </c>
      <c r="B182" t="s">
        <v>1354</v>
      </c>
      <c r="C182" t="s">
        <v>956</v>
      </c>
      <c r="D182" t="s">
        <v>957</v>
      </c>
      <c r="E182" t="s">
        <v>616</v>
      </c>
      <c r="F182" t="s">
        <v>9</v>
      </c>
      <c r="G182">
        <v>10000</v>
      </c>
      <c r="H182">
        <v>2000</v>
      </c>
      <c r="I182">
        <v>0.1</v>
      </c>
      <c r="J182" t="s">
        <v>67</v>
      </c>
      <c r="L182" s="12" t="str">
        <f>_xlfn.CONCAT(IF($Q182&lt;&gt;"",_xlfn.CONCAT(" #LOC_KTT_",A182,"_",C182,"_Title = ",$Q182,CHAR(10),"@PART[",C182,"]:NEEDS[!002_CommunityPartsTitles]:AFTER[",A182,"] // ",IF(Q182="",D182,_xlfn.CONCAT(Q182," (",D182,")")),CHAR(10),"{",CHAR(10),"    @",$Q$1," = #LOC_KTT_",A182,"_",C182,"_Title // ",$Q182,CHAR(10),"}",CHAR(10)),""),"@PART[",C182,"]:AFTER[",A182,"] // ",IF(Q182="",D182,_xlfn.CONCAT(Q182," (",D182,")")),CHAR(10),"{",CHAR(10),"    techBranch = ",VLOOKUP(N182,TechTree!$G$2:$H$43,2,FALSE),CHAR(10),"    techTier = ",O182,CHAR(10),"    @TechRequired = ",M182,IF($R182&lt;&gt;"",_xlfn.CONCAT(CHAR(10),"    @",$R$1," = ",$R182),""),IF($S182&lt;&gt;"",_xlfn.CONCAT(CHAR(10),"    @",$S$1," = ",$S182),""),IF($T182&lt;&gt;"",_xlfn.CONCAT(CHAR(10),"    @",$T$1," = ",$T182),""),IF(AND(Z182="NA/Balloon",P182&lt;&gt;"Fuel Tank")=TRUE,_xlfn.CONCAT(CHAR(10),"    KiwiFuelSwitchIgnore = true"),""),IF($U182&lt;&gt;"",_xlfn.CONCAT(CHAR(10),U182),""),IF($AO182&lt;&gt;"",IF(P182="RTG","",_xlfn.CONCAT(CHAR(10),$AO182)),""),IF(AM182&lt;&gt;"",_xlfn.CONCAT(CHAR(10),AM182),""),CHAR(10),"}",IF(AB182="Yes",_xlfn.CONCAT(CHAR(10),"@PART[",C182,"]:NEEDS[KiwiDeprecate]:AFTER[",A182,"]",CHAR(10),"{",CHAR(10),"    kiwiDeprecate = true",CHAR(10),"}"),""),IF(P182="RTG",AO182,""))</f>
        <v>@PART[acamar_adapter_s2_s1_2]:AFTER[Tantares] // Acamar Size 2 to Size 1 Battery Adapter
{
    techBranch = batteries
    techTier = 5
    @TechRequired = advElectrics
    spacePlaneSystemUpgradeType = acamar
}</v>
      </c>
      <c r="M182" s="9" t="str">
        <f>_xlfn.XLOOKUP(_xlfn.CONCAT(N182,O182),TechTree!$C$2:$C$501,TechTree!$D$2:$D$501,"Not Valid Combination",0,1)</f>
        <v>advElectrics</v>
      </c>
      <c r="N182" s="8" t="s">
        <v>210</v>
      </c>
      <c r="O182" s="8">
        <v>5</v>
      </c>
      <c r="P182" s="8" t="s">
        <v>289</v>
      </c>
      <c r="V182" s="10" t="s">
        <v>243</v>
      </c>
      <c r="W182" s="10" t="s">
        <v>254</v>
      </c>
      <c r="X182" s="10" t="s">
        <v>1507</v>
      </c>
      <c r="Y182" s="10" t="s">
        <v>1508</v>
      </c>
      <c r="Z182" s="10" t="s">
        <v>294</v>
      </c>
      <c r="AA182" s="10" t="s">
        <v>303</v>
      </c>
      <c r="AB182" s="10" t="s">
        <v>329</v>
      </c>
      <c r="AD182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2" s="14"/>
      <c r="AF182" s="18" t="s">
        <v>329</v>
      </c>
      <c r="AG182" s="18"/>
      <c r="AH182" s="18"/>
      <c r="AI182" s="18"/>
      <c r="AJ182" s="18"/>
      <c r="AK182" s="18"/>
      <c r="AL182" s="18"/>
      <c r="AM182" s="19" t="str">
        <f t="shared" si="7"/>
        <v/>
      </c>
      <c r="AN182" s="14"/>
      <c r="AO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",W182,CHAR(10),Parts!AR182,CHAR(10),"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Tank",IF(Z182="NA/Balloon","    KiwiFuelSwitchIgnore = true",IF(Z182="standardLiquidFuel",_xlfn.CONCAT("    fuelTankUpgradeType = ",Z182,CHAR(10),"    fuelTankSizeUpgrade = ",AA182),_xlfn.CONCAT("    fuelTankUpgradeType = ",Z182))),IF(P182="RCS","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2" s="16" t="str">
        <f>IF(P182="Engine",VLOOKUP(W182,EngineUpgrades!$A$2:$C$19,2,FALSE),"")</f>
        <v/>
      </c>
      <c r="AQ182" s="16" t="str">
        <f>IF(P182="Engine",VLOOKUP(W182,EngineUpgrades!$A$2:$C$19,3,FALSE),"")</f>
        <v/>
      </c>
      <c r="AR182" s="15" t="str">
        <f>_xlfn.XLOOKUP(AP182,EngineUpgrades!$D$1:$J$1,EngineUpgrades!$D$17:$J$17,"",0,1)</f>
        <v/>
      </c>
      <c r="AS182" s="17">
        <v>2</v>
      </c>
      <c r="AT182" s="16" t="str">
        <f>IF(P182="Engine",_xlfn.XLOOKUP(_xlfn.CONCAT(N182,O182+AS182),TechTree!$C$2:$C$501,TechTree!$D$2:$D$501,"Not Valid Combination",0,1),"")</f>
        <v/>
      </c>
    </row>
    <row r="183" spans="1:46" ht="100.5" customHeight="1" x14ac:dyDescent="0.35">
      <c r="A183" t="s">
        <v>594</v>
      </c>
      <c r="B183" t="s">
        <v>1355</v>
      </c>
      <c r="C183" t="s">
        <v>958</v>
      </c>
      <c r="D183" t="s">
        <v>959</v>
      </c>
      <c r="E183" t="s">
        <v>616</v>
      </c>
      <c r="F183" t="s">
        <v>6</v>
      </c>
      <c r="G183">
        <v>2500</v>
      </c>
      <c r="H183">
        <v>500</v>
      </c>
      <c r="I183">
        <v>0.1</v>
      </c>
      <c r="J183" t="s">
        <v>67</v>
      </c>
      <c r="L183" s="12" t="str">
        <f>_xlfn.CONCAT(IF($Q183&lt;&gt;"",_xlfn.CONCAT(" #LOC_KTT_",A183,"_",C183,"_Title = ",$Q183,CHAR(10),"@PART[",C183,"]:NEEDS[!002_CommunityPartsTitles]:AFTER[",A183,"] // ",IF(Q183="",D183,_xlfn.CONCAT(Q183," (",D183,")")),CHAR(10),"{",CHAR(10),"    @",$Q$1," = #LOC_KTT_",A183,"_",C183,"_Title // ",$Q183,CHAR(10),"}",CHAR(10)),""),"@PART[",C183,"]:AFTER[",A183,"] // ",IF(Q183="",D183,_xlfn.CONCAT(Q183," (",D183,")")),CHAR(10),"{",CHAR(10),"    techBranch = ",VLOOKUP(N183,TechTree!$G$2:$H$43,2,FALSE),CHAR(10),"    techTier = ",O183,CHAR(10),"    @TechRequired = ",M183,IF($R183&lt;&gt;"",_xlfn.CONCAT(CHAR(10),"    @",$R$1," = ",$R183),""),IF($S183&lt;&gt;"",_xlfn.CONCAT(CHAR(10),"    @",$S$1," = ",$S183),""),IF($T183&lt;&gt;"",_xlfn.CONCAT(CHAR(10),"    @",$T$1," = ",$T183),""),IF(AND(Z183="NA/Balloon",P183&lt;&gt;"Fuel Tank")=TRUE,_xlfn.CONCAT(CHAR(10),"    KiwiFuelSwitchIgnore = true"),""),IF($U183&lt;&gt;"",_xlfn.CONCAT(CHAR(10),U183),""),IF($AO183&lt;&gt;"",IF(P183="RTG","",_xlfn.CONCAT(CHAR(10),$AO183)),""),IF(AM183&lt;&gt;"",_xlfn.CONCAT(CHAR(10),AM183),""),CHAR(10),"}",IF(AB183="Yes",_xlfn.CONCAT(CHAR(10),"@PART[",C183,"]:NEEDS[KiwiDeprecate]:AFTER[",A183,"]",CHAR(10),"{",CHAR(10),"    kiwiDeprecate = true",CHAR(10),"}"),""),IF(P183="RTG",AO183,""))</f>
        <v>@PART[acamar_adapter_s2_s1p5_1]:AFTER[Tantares] // Acamar Size 2 to Size 1.5 Adapter
{
    techBranch = stationParts
    techTier = 5
    @TechRequired = specializedConstruction
    spacePlaneSystemUpgradeType = acamar
}</v>
      </c>
      <c r="M183" s="9" t="str">
        <f>_xlfn.XLOOKUP(_xlfn.CONCAT(N183,O183),TechTree!$C$2:$C$501,TechTree!$D$2:$D$501,"Not Valid Combination",0,1)</f>
        <v>specializedConstruction</v>
      </c>
      <c r="N183" s="8" t="s">
        <v>208</v>
      </c>
      <c r="O183" s="8">
        <v>5</v>
      </c>
      <c r="P183" s="8" t="s">
        <v>289</v>
      </c>
      <c r="V183" s="10" t="s">
        <v>243</v>
      </c>
      <c r="W183" s="10" t="s">
        <v>259</v>
      </c>
      <c r="X183" s="10" t="s">
        <v>1507</v>
      </c>
      <c r="Y183" s="10" t="s">
        <v>1508</v>
      </c>
      <c r="Z183" s="10" t="s">
        <v>294</v>
      </c>
      <c r="AA183" s="10" t="s">
        <v>303</v>
      </c>
      <c r="AB183" s="10" t="s">
        <v>329</v>
      </c>
      <c r="AD183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3" s="14"/>
      <c r="AF183" s="18" t="s">
        <v>329</v>
      </c>
      <c r="AG183" s="18"/>
      <c r="AH183" s="18"/>
      <c r="AI183" s="18"/>
      <c r="AJ183" s="18"/>
      <c r="AK183" s="18"/>
      <c r="AL183" s="18"/>
      <c r="AM183" s="19" t="str">
        <f t="shared" si="7"/>
        <v/>
      </c>
      <c r="AN183" s="14"/>
      <c r="AO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",W183,CHAR(10),Parts!AR183,CHAR(10),"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Tank",IF(Z183="NA/Balloon","    KiwiFuelSwitchIgnore = true",IF(Z183="standardLiquidFuel",_xlfn.CONCAT("    fuelTankUpgradeType = ",Z183,CHAR(10),"    fuelTankSizeUpgrade = ",AA183),_xlfn.CONCAT("    fuelTankUpgradeType = ",Z183))),IF(P183="RCS","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3" s="16" t="str">
        <f>IF(P183="Engine",VLOOKUP(W183,EngineUpgrades!$A$2:$C$19,2,FALSE),"")</f>
        <v/>
      </c>
      <c r="AQ183" s="16" t="str">
        <f>IF(P183="Engine",VLOOKUP(W183,EngineUpgrades!$A$2:$C$19,3,FALSE),"")</f>
        <v/>
      </c>
      <c r="AR183" s="15" t="str">
        <f>_xlfn.XLOOKUP(AP183,EngineUpgrades!$D$1:$J$1,EngineUpgrades!$D$17:$J$17,"",0,1)</f>
        <v/>
      </c>
      <c r="AS183" s="17">
        <v>2</v>
      </c>
      <c r="AT183" s="16" t="str">
        <f>IF(P183="Engine",_xlfn.XLOOKUP(_xlfn.CONCAT(N183,O183+AS183),TechTree!$C$2:$C$501,TechTree!$D$2:$D$501,"Not Valid Combination",0,1),"")</f>
        <v/>
      </c>
    </row>
    <row r="184" spans="1:46" ht="90" customHeight="1" x14ac:dyDescent="0.35">
      <c r="A184" t="s">
        <v>594</v>
      </c>
      <c r="B184" t="s">
        <v>1356</v>
      </c>
      <c r="C184" t="s">
        <v>960</v>
      </c>
      <c r="D184" t="s">
        <v>961</v>
      </c>
      <c r="E184" t="s">
        <v>616</v>
      </c>
      <c r="F184" t="s">
        <v>9</v>
      </c>
      <c r="G184">
        <v>10000</v>
      </c>
      <c r="H184">
        <v>2000</v>
      </c>
      <c r="I184">
        <v>0.1</v>
      </c>
      <c r="J184" t="s">
        <v>67</v>
      </c>
      <c r="L184" s="12" t="str">
        <f>_xlfn.CONCAT(IF($Q184&lt;&gt;"",_xlfn.CONCAT(" #LOC_KTT_",A184,"_",C184,"_Title = ",$Q184,CHAR(10),"@PART[",C184,"]:NEEDS[!002_CommunityPartsTitles]:AFTER[",A184,"] // ",IF(Q184="",D184,_xlfn.CONCAT(Q184," (",D184,")")),CHAR(10),"{",CHAR(10),"    @",$Q$1," = #LOC_KTT_",A184,"_",C184,"_Title // ",$Q184,CHAR(10),"}",CHAR(10)),""),"@PART[",C184,"]:AFTER[",A184,"] // ",IF(Q184="",D184,_xlfn.CONCAT(Q184," (",D184,")")),CHAR(10),"{",CHAR(10),"    techBranch = ",VLOOKUP(N184,TechTree!$G$2:$H$43,2,FALSE),CHAR(10),"    techTier = ",O184,CHAR(10),"    @TechRequired = ",M184,IF($R184&lt;&gt;"",_xlfn.CONCAT(CHAR(10),"    @",$R$1," = ",$R184),""),IF($S184&lt;&gt;"",_xlfn.CONCAT(CHAR(10),"    @",$S$1," = ",$S184),""),IF($T184&lt;&gt;"",_xlfn.CONCAT(CHAR(10),"    @",$T$1," = ",$T184),""),IF(AND(Z184="NA/Balloon",P184&lt;&gt;"Fuel Tank")=TRUE,_xlfn.CONCAT(CHAR(10),"    KiwiFuelSwitchIgnore = true"),""),IF($U184&lt;&gt;"",_xlfn.CONCAT(CHAR(10),U184),""),IF($AO184&lt;&gt;"",IF(P184="RTG","",_xlfn.CONCAT(CHAR(10),$AO184)),""),IF(AM184&lt;&gt;"",_xlfn.CONCAT(CHAR(10),AM184),""),CHAR(10),"}",IF(AB184="Yes",_xlfn.CONCAT(CHAR(10),"@PART[",C184,"]:NEEDS[KiwiDeprecate]:AFTER[",A184,"]",CHAR(10),"{",CHAR(10),"    kiwiDeprecate = true",CHAR(10),"}"),""),IF(P184="RTG",AO184,""))</f>
        <v>@PART[acamar_adapter_s2_s1p5_2]:AFTER[Tantares] // Acamar Size 2 to Size 1.5 Battery Adapter
{
    techBranch = batteries
    techTier = 5
    @TechRequired = advElectrics
    spacePlaneSystemUpgradeType = acamar
}</v>
      </c>
      <c r="M184" s="9" t="str">
        <f>_xlfn.XLOOKUP(_xlfn.CONCAT(N184,O184),TechTree!$C$2:$C$501,TechTree!$D$2:$D$501,"Not Valid Combination",0,1)</f>
        <v>advElectrics</v>
      </c>
      <c r="N184" s="8" t="s">
        <v>210</v>
      </c>
      <c r="O184" s="8">
        <v>5</v>
      </c>
      <c r="P184" s="8" t="s">
        <v>289</v>
      </c>
      <c r="V184" s="10" t="s">
        <v>243</v>
      </c>
      <c r="W184" s="10" t="s">
        <v>254</v>
      </c>
      <c r="X184" s="10" t="s">
        <v>1507</v>
      </c>
      <c r="Y184" s="10" t="s">
        <v>1508</v>
      </c>
      <c r="Z184" s="10" t="s">
        <v>294</v>
      </c>
      <c r="AA184" s="10" t="s">
        <v>303</v>
      </c>
      <c r="AB184" s="10" t="s">
        <v>329</v>
      </c>
      <c r="AD184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4" s="14"/>
      <c r="AF184" s="18" t="s">
        <v>329</v>
      </c>
      <c r="AG184" s="18"/>
      <c r="AH184" s="18"/>
      <c r="AI184" s="18"/>
      <c r="AJ184" s="18"/>
      <c r="AK184" s="18"/>
      <c r="AL184" s="18"/>
      <c r="AM184" s="19" t="str">
        <f t="shared" si="7"/>
        <v/>
      </c>
      <c r="AN184" s="14"/>
      <c r="AO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",W184,CHAR(10),Parts!AR184,CHAR(10),"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Tank",IF(Z184="NA/Balloon","    KiwiFuelSwitchIgnore = true",IF(Z184="standardLiquidFuel",_xlfn.CONCAT("    fuelTankUpgradeType = ",Z184,CHAR(10),"    fuelTankSizeUpgrade = ",AA184),_xlfn.CONCAT("    fuelTankUpgradeType = ",Z184))),IF(P184="RCS","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4" s="16" t="str">
        <f>IF(P184="Engine",VLOOKUP(W184,EngineUpgrades!$A$2:$C$19,2,FALSE),"")</f>
        <v/>
      </c>
      <c r="AQ184" s="16" t="str">
        <f>IF(P184="Engine",VLOOKUP(W184,EngineUpgrades!$A$2:$C$19,3,FALSE),"")</f>
        <v/>
      </c>
      <c r="AR184" s="15" t="str">
        <f>_xlfn.XLOOKUP(AP184,EngineUpgrades!$D$1:$J$1,EngineUpgrades!$D$17:$J$17,"",0,1)</f>
        <v/>
      </c>
      <c r="AS184" s="17">
        <v>2</v>
      </c>
      <c r="AT184" s="16" t="str">
        <f>IF(P184="Engine",_xlfn.XLOOKUP(_xlfn.CONCAT(N184,O184+AS184),TechTree!$C$2:$C$501,TechTree!$D$2:$D$501,"Not Valid Combination",0,1),"")</f>
        <v/>
      </c>
    </row>
    <row r="185" spans="1:46" ht="134.5" customHeight="1" x14ac:dyDescent="0.35">
      <c r="A185" t="s">
        <v>594</v>
      </c>
      <c r="B185" t="s">
        <v>1357</v>
      </c>
      <c r="C185" t="s">
        <v>962</v>
      </c>
      <c r="D185" t="s">
        <v>963</v>
      </c>
      <c r="E185" t="s">
        <v>597</v>
      </c>
      <c r="F185" t="s">
        <v>604</v>
      </c>
      <c r="G185">
        <v>7500</v>
      </c>
      <c r="H185">
        <v>1500</v>
      </c>
      <c r="I185">
        <v>0.875</v>
      </c>
      <c r="J185" t="s">
        <v>67</v>
      </c>
      <c r="L185" s="12" t="str">
        <f>_xlfn.CONCAT(IF($Q185&lt;&gt;"",_xlfn.CONCAT(" #LOC_KTT_",A185,"_",C185,"_Title = ",$Q185,CHAR(10),"@PART[",C185,"]:NEEDS[!002_CommunityPartsTitles]:AFTER[",A185,"] // ",IF(Q185="",D185,_xlfn.CONCAT(Q185," (",D185,")")),CHAR(10),"{",CHAR(10),"    @",$Q$1," = #LOC_KTT_",A185,"_",C185,"_Title // ",$Q185,CHAR(10),"}",CHAR(10)),""),"@PART[",C185,"]:AFTER[",A185,"] // ",IF(Q185="",D185,_xlfn.CONCAT(Q185," (",D185,")")),CHAR(10),"{",CHAR(10),"    techBranch = ",VLOOKUP(N185,TechTree!$G$2:$H$43,2,FALSE),CHAR(10),"    techTier = ",O185,CHAR(10),"    @TechRequired = ",M185,IF($R185&lt;&gt;"",_xlfn.CONCAT(CHAR(10),"    @",$R$1," = ",$R185),""),IF($S185&lt;&gt;"",_xlfn.CONCAT(CHAR(10),"    @",$S$1," = ",$S185),""),IF($T185&lt;&gt;"",_xlfn.CONCAT(CHAR(10),"    @",$T$1," = ",$T185),""),IF(AND(Z185="NA/Balloon",P185&lt;&gt;"Fuel Tank")=TRUE,_xlfn.CONCAT(CHAR(10),"    KiwiFuelSwitchIgnore = true"),""),IF($U185&lt;&gt;"",_xlfn.CONCAT(CHAR(10),U185),""),IF($AO185&lt;&gt;"",IF(P185="RTG","",_xlfn.CONCAT(CHAR(10),$AO185)),""),IF(AM185&lt;&gt;"",_xlfn.CONCAT(CHAR(10),AM185),""),CHAR(10),"}",IF(AB185="Yes",_xlfn.CONCAT(CHAR(10),"@PART[",C185,"]:NEEDS[KiwiDeprecate]:AFTER[",A185,"]",CHAR(10),"{",CHAR(10),"    kiwiDeprecate = true",CHAR(10),"}"),""),IF(P185="RTG",AO185,""))</f>
        <v>@PART[acamar_crew_s2_1]:AFTER[Tantares] // Acamar 25-A "Fokushus" Crew Compartment A
{
    techBranch = stationColony
    techTier = 7
    @TechRequired = shortTermHabitation
    spacePlaneSystemUpgradeType = acamar
}</v>
      </c>
      <c r="M185" s="9" t="str">
        <f>_xlfn.XLOOKUP(_xlfn.CONCAT(N185,O185),TechTree!$C$2:$C$501,TechTree!$D$2:$D$501,"Not Valid Combination",0,1)</f>
        <v>shortTermHabitation</v>
      </c>
      <c r="N185" s="8" t="s">
        <v>226</v>
      </c>
      <c r="O185" s="8">
        <v>7</v>
      </c>
      <c r="P185" s="8" t="s">
        <v>289</v>
      </c>
      <c r="V185" s="10" t="s">
        <v>243</v>
      </c>
      <c r="W185" s="10" t="s">
        <v>259</v>
      </c>
      <c r="X185" s="10" t="s">
        <v>1507</v>
      </c>
      <c r="Y185" s="10" t="s">
        <v>1508</v>
      </c>
      <c r="Z185" s="10" t="s">
        <v>294</v>
      </c>
      <c r="AA185" s="10" t="s">
        <v>303</v>
      </c>
      <c r="AB185" s="10" t="s">
        <v>329</v>
      </c>
      <c r="AD185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5" s="14"/>
      <c r="AF185" s="18" t="s">
        <v>329</v>
      </c>
      <c r="AG185" s="18"/>
      <c r="AH185" s="18"/>
      <c r="AI185" s="18"/>
      <c r="AJ185" s="18"/>
      <c r="AK185" s="18"/>
      <c r="AL185" s="18"/>
      <c r="AM185" s="19" t="str">
        <f t="shared" si="7"/>
        <v/>
      </c>
      <c r="AN185" s="14"/>
      <c r="AO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",W185,CHAR(10),Parts!AR185,CHAR(10),"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Tank",IF(Z185="NA/Balloon","    KiwiFuelSwitchIgnore = true",IF(Z185="standardLiquidFuel",_xlfn.CONCAT("    fuelTankUpgradeType = ",Z185,CHAR(10),"    fuelTankSizeUpgrade = ",AA185),_xlfn.CONCAT("    fuelTankUpgradeType = ",Z185))),IF(P185="RCS","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5" s="16" t="str">
        <f>IF(P185="Engine",VLOOKUP(W185,EngineUpgrades!$A$2:$C$19,2,FALSE),"")</f>
        <v/>
      </c>
      <c r="AQ185" s="16" t="str">
        <f>IF(P185="Engine",VLOOKUP(W185,EngineUpgrades!$A$2:$C$19,3,FALSE),"")</f>
        <v/>
      </c>
      <c r="AR185" s="15" t="str">
        <f>_xlfn.XLOOKUP(AP185,EngineUpgrades!$D$1:$J$1,EngineUpgrades!$D$17:$J$17,"",0,1)</f>
        <v/>
      </c>
      <c r="AS185" s="17">
        <v>2</v>
      </c>
      <c r="AT185" s="16" t="str">
        <f>IF(P185="Engine",_xlfn.XLOOKUP(_xlfn.CONCAT(N185,O185+AS185),TechTree!$C$2:$C$501,TechTree!$D$2:$D$501,"Not Valid Combination",0,1),"")</f>
        <v/>
      </c>
    </row>
    <row r="186" spans="1:46" ht="136" customHeight="1" x14ac:dyDescent="0.35">
      <c r="A186" t="s">
        <v>594</v>
      </c>
      <c r="B186" t="s">
        <v>1358</v>
      </c>
      <c r="C186" t="s">
        <v>964</v>
      </c>
      <c r="D186" t="s">
        <v>965</v>
      </c>
      <c r="E186" t="s">
        <v>597</v>
      </c>
      <c r="F186" t="s">
        <v>604</v>
      </c>
      <c r="G186">
        <v>7500</v>
      </c>
      <c r="H186">
        <v>1500</v>
      </c>
      <c r="I186">
        <v>0.875</v>
      </c>
      <c r="J186" t="s">
        <v>67</v>
      </c>
      <c r="L186" s="12" t="str">
        <f>_xlfn.CONCAT(IF($Q186&lt;&gt;"",_xlfn.CONCAT(" #LOC_KTT_",A186,"_",C186,"_Title = ",$Q186,CHAR(10),"@PART[",C186,"]:NEEDS[!002_CommunityPartsTitles]:AFTER[",A186,"] // ",IF(Q186="",D186,_xlfn.CONCAT(Q186," (",D186,")")),CHAR(10),"{",CHAR(10),"    @",$Q$1," = #LOC_KTT_",A186,"_",C186,"_Title // ",$Q186,CHAR(10),"}",CHAR(10)),""),"@PART[",C186,"]:AFTER[",A186,"] // ",IF(Q186="",D186,_xlfn.CONCAT(Q186," (",D186,")")),CHAR(10),"{",CHAR(10),"    techBranch = ",VLOOKUP(N186,TechTree!$G$2:$H$43,2,FALSE),CHAR(10),"    techTier = ",O186,CHAR(10),"    @TechRequired = ",M186,IF($R186&lt;&gt;"",_xlfn.CONCAT(CHAR(10),"    @",$R$1," = ",$R186),""),IF($S186&lt;&gt;"",_xlfn.CONCAT(CHAR(10),"    @",$S$1," = ",$S186),""),IF($T186&lt;&gt;"",_xlfn.CONCAT(CHAR(10),"    @",$T$1," = ",$T186),""),IF(AND(Z186="NA/Balloon",P186&lt;&gt;"Fuel Tank")=TRUE,_xlfn.CONCAT(CHAR(10),"    KiwiFuelSwitchIgnore = true"),""),IF($U186&lt;&gt;"",_xlfn.CONCAT(CHAR(10),U186),""),IF($AO186&lt;&gt;"",IF(P186="RTG","",_xlfn.CONCAT(CHAR(10),$AO186)),""),IF(AM186&lt;&gt;"",_xlfn.CONCAT(CHAR(10),AM186),""),CHAR(10),"}",IF(AB186="Yes",_xlfn.CONCAT(CHAR(10),"@PART[",C186,"]:NEEDS[KiwiDeprecate]:AFTER[",A186,"]",CHAR(10),"{",CHAR(10),"    kiwiDeprecate = true",CHAR(10),"}"),""),IF(P186="RTG",AO186,""))</f>
        <v>@PART[acamar_crew_s2_2]:AFTER[Tantares] // Acamar 25-B "Beskyttelsesbriller" Crew Compartment B
{
    techBranch = stationColony
    techTier = 7
    @TechRequired = shortTermHabitation
    spacePlaneSystemUpgradeType = acamar
}</v>
      </c>
      <c r="M186" s="9" t="str">
        <f>_xlfn.XLOOKUP(_xlfn.CONCAT(N186,O186),TechTree!$C$2:$C$501,TechTree!$D$2:$D$501,"Not Valid Combination",0,1)</f>
        <v>shortTermHabitation</v>
      </c>
      <c r="N186" s="8" t="s">
        <v>226</v>
      </c>
      <c r="O186" s="8">
        <v>7</v>
      </c>
      <c r="P186" s="8" t="s">
        <v>289</v>
      </c>
      <c r="V186" s="10" t="s">
        <v>243</v>
      </c>
      <c r="W186" s="10" t="s">
        <v>254</v>
      </c>
      <c r="X186" s="10" t="s">
        <v>1507</v>
      </c>
      <c r="Y186" s="10" t="s">
        <v>1508</v>
      </c>
      <c r="Z186" s="10" t="s">
        <v>294</v>
      </c>
      <c r="AA186" s="10" t="s">
        <v>303</v>
      </c>
      <c r="AB186" s="10" t="s">
        <v>329</v>
      </c>
      <c r="AD186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6" s="14"/>
      <c r="AF186" s="18" t="s">
        <v>329</v>
      </c>
      <c r="AG186" s="18"/>
      <c r="AH186" s="18"/>
      <c r="AI186" s="18"/>
      <c r="AJ186" s="18"/>
      <c r="AK186" s="18"/>
      <c r="AL186" s="18"/>
      <c r="AM186" s="19" t="str">
        <f t="shared" si="7"/>
        <v/>
      </c>
      <c r="AN186" s="14"/>
      <c r="AO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",W186,CHAR(10),Parts!AR186,CHAR(10),"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Tank",IF(Z186="NA/Balloon","    KiwiFuelSwitchIgnore = true",IF(Z186="standardLiquidFuel",_xlfn.CONCAT("    fuelTankUpgradeType = ",Z186,CHAR(10),"    fuelTankSizeUpgrade = ",AA186),_xlfn.CONCAT("    fuelTankUpgradeType = ",Z186))),IF(P186="RCS","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6" s="16" t="str">
        <f>IF(P186="Engine",VLOOKUP(W186,EngineUpgrades!$A$2:$C$19,2,FALSE),"")</f>
        <v/>
      </c>
      <c r="AQ186" s="16" t="str">
        <f>IF(P186="Engine",VLOOKUP(W186,EngineUpgrades!$A$2:$C$19,3,FALSE),"")</f>
        <v/>
      </c>
      <c r="AR186" s="15" t="str">
        <f>_xlfn.XLOOKUP(AP186,EngineUpgrades!$D$1:$J$1,EngineUpgrades!$D$17:$J$17,"",0,1)</f>
        <v/>
      </c>
      <c r="AS186" s="17">
        <v>2</v>
      </c>
      <c r="AT186" s="16" t="str">
        <f>IF(P186="Engine",_xlfn.XLOOKUP(_xlfn.CONCAT(N186,O186+AS186),TechTree!$C$2:$C$501,TechTree!$D$2:$D$501,"Not Valid Combination",0,1),"")</f>
        <v/>
      </c>
    </row>
    <row r="187" spans="1:46" ht="109" customHeight="1" x14ac:dyDescent="0.35">
      <c r="A187" t="s">
        <v>594</v>
      </c>
      <c r="B187" t="s">
        <v>1359</v>
      </c>
      <c r="C187" t="s">
        <v>966</v>
      </c>
      <c r="D187" t="s">
        <v>967</v>
      </c>
      <c r="E187" t="s">
        <v>597</v>
      </c>
      <c r="F187" t="s">
        <v>8</v>
      </c>
      <c r="G187">
        <v>12600</v>
      </c>
      <c r="H187">
        <v>2500</v>
      </c>
      <c r="I187">
        <v>1</v>
      </c>
      <c r="J187" t="s">
        <v>67</v>
      </c>
      <c r="L187" s="12" t="str">
        <f>_xlfn.CONCAT(IF($Q187&lt;&gt;"",_xlfn.CONCAT(" #LOC_KTT_",A187,"_",C187,"_Title = ",$Q187,CHAR(10),"@PART[",C187,"]:NEEDS[!002_CommunityPartsTitles]:AFTER[",A187,"] // ",IF(Q187="",D187,_xlfn.CONCAT(Q187," (",D187,")")),CHAR(10),"{",CHAR(10),"    @",$Q$1," = #LOC_KTT_",A187,"_",C187,"_Title // ",$Q187,CHAR(10),"}",CHAR(10)),""),"@PART[",C187,"]:AFTER[",A187,"] // ",IF(Q187="",D187,_xlfn.CONCAT(Q187," (",D187,")")),CHAR(10),"{",CHAR(10),"    techBranch = ",VLOOKUP(N187,TechTree!$G$2:$H$43,2,FALSE),CHAR(10),"    techTier = ",O187,CHAR(10),"    @TechRequired = ",M187,IF($R187&lt;&gt;"",_xlfn.CONCAT(CHAR(10),"    @",$R$1," = ",$R187),""),IF($S187&lt;&gt;"",_xlfn.CONCAT(CHAR(10),"    @",$S$1," = ",$S187),""),IF($T187&lt;&gt;"",_xlfn.CONCAT(CHAR(10),"    @",$T$1," = ",$T187),""),IF(AND(Z187="NA/Balloon",P187&lt;&gt;"Fuel Tank")=TRUE,_xlfn.CONCAT(CHAR(10),"    KiwiFuelSwitchIgnore = true"),""),IF($U187&lt;&gt;"",_xlfn.CONCAT(CHAR(10),U187),""),IF($AO187&lt;&gt;"",IF(P187="RTG","",_xlfn.CONCAT(CHAR(10),$AO187)),""),IF(AM187&lt;&gt;"",_xlfn.CONCAT(CHAR(10),AM187),""),CHAR(10),"}",IF(AB187="Yes",_xlfn.CONCAT(CHAR(10),"@PART[",C187,"]:NEEDS[KiwiDeprecate]:AFTER[",A187,"]",CHAR(10),"{",CHAR(10),"    kiwiDeprecate = true",CHAR(10),"}"),""),IF(P187="RTG",AO187,""))</f>
        <v>@PART[acamar_science_processor_s2_1]:AFTER[Tantares] // Acamar 25-L "Vitenskapstelt" Lab Compartment
{
    techBranch = stationColony
    techTier = 7
    @TechRequired = shortTermHabitation
    spacePlaneSystemUpgradeType = acamar
}</v>
      </c>
      <c r="M187" s="9" t="str">
        <f>_xlfn.XLOOKUP(_xlfn.CONCAT(N187,O187),TechTree!$C$2:$C$501,TechTree!$D$2:$D$501,"Not Valid Combination",0,1)</f>
        <v>shortTermHabitation</v>
      </c>
      <c r="N187" s="8" t="s">
        <v>226</v>
      </c>
      <c r="O187" s="8">
        <v>7</v>
      </c>
      <c r="P187" s="8" t="s">
        <v>289</v>
      </c>
      <c r="V187" s="10" t="s">
        <v>243</v>
      </c>
      <c r="W187" s="10" t="s">
        <v>259</v>
      </c>
      <c r="X187" s="10" t="s">
        <v>1507</v>
      </c>
      <c r="Y187" s="10" t="s">
        <v>1508</v>
      </c>
      <c r="Z187" s="10" t="s">
        <v>294</v>
      </c>
      <c r="AA187" s="10" t="s">
        <v>303</v>
      </c>
      <c r="AB187" s="10" t="s">
        <v>329</v>
      </c>
      <c r="AD187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7" s="14"/>
      <c r="AF187" s="18" t="s">
        <v>329</v>
      </c>
      <c r="AG187" s="18"/>
      <c r="AH187" s="18"/>
      <c r="AI187" s="18"/>
      <c r="AJ187" s="18"/>
      <c r="AK187" s="18"/>
      <c r="AL187" s="18"/>
      <c r="AM187" s="19" t="str">
        <f t="shared" si="7"/>
        <v/>
      </c>
      <c r="AN187" s="14"/>
      <c r="AO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",W187,CHAR(10),Parts!AR187,CHAR(10),"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Tank",IF(Z187="NA/Balloon","    KiwiFuelSwitchIgnore = true",IF(Z187="standardLiquidFuel",_xlfn.CONCAT("    fuelTankUpgradeType = ",Z187,CHAR(10),"    fuelTankSizeUpgrade = ",AA187),_xlfn.CONCAT("    fuelTankUpgradeType = ",Z187))),IF(P187="RCS","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7" s="16" t="str">
        <f>IF(P187="Engine",VLOOKUP(W187,EngineUpgrades!$A$2:$C$19,2,FALSE),"")</f>
        <v/>
      </c>
      <c r="AQ187" s="16" t="str">
        <f>IF(P187="Engine",VLOOKUP(W187,EngineUpgrades!$A$2:$C$19,3,FALSE),"")</f>
        <v/>
      </c>
      <c r="AR187" s="15" t="str">
        <f>_xlfn.XLOOKUP(AP187,EngineUpgrades!$D$1:$J$1,EngineUpgrades!$D$17:$J$17,"",0,1)</f>
        <v/>
      </c>
      <c r="AS187" s="17">
        <v>2</v>
      </c>
      <c r="AT187" s="16" t="str">
        <f>IF(P187="Engine",_xlfn.XLOOKUP(_xlfn.CONCAT(N187,O187+AS187),TechTree!$C$2:$C$501,TechTree!$D$2:$D$501,"Not Valid Combination",0,1),"")</f>
        <v/>
      </c>
    </row>
    <row r="188" spans="1:46" ht="160.5" customHeight="1" x14ac:dyDescent="0.35">
      <c r="A188" t="s">
        <v>594</v>
      </c>
      <c r="B188" t="s">
        <v>1360</v>
      </c>
      <c r="C188" t="s">
        <v>968</v>
      </c>
      <c r="D188" t="s">
        <v>969</v>
      </c>
      <c r="E188" t="s">
        <v>597</v>
      </c>
      <c r="F188" t="s">
        <v>6</v>
      </c>
      <c r="G188">
        <v>450</v>
      </c>
      <c r="H188">
        <v>450</v>
      </c>
      <c r="I188">
        <v>0.5</v>
      </c>
      <c r="J188" t="s">
        <v>88</v>
      </c>
      <c r="L188" s="12" t="str">
        <f>_xlfn.CONCAT(IF($Q188&lt;&gt;"",_xlfn.CONCAT(" #LOC_KTT_",A188,"_",C188,"_Title = ",$Q188,CHAR(10),"@PART[",C188,"]:NEEDS[!002_CommunityPartsTitles]:AFTER[",A188,"] // ",IF(Q188="",D188,_xlfn.CONCAT(Q188," (",D188,")")),CHAR(10),"{",CHAR(10),"    @",$Q$1," = #LOC_KTT_",A188,"_",C188,"_Title // ",$Q188,CHAR(10),"}",CHAR(10)),""),"@PART[",C188,"]:AFTER[",A188,"] // ",IF(Q188="",D188,_xlfn.CONCAT(Q188," (",D188,")")),CHAR(10),"{",CHAR(10),"    techBranch = ",VLOOKUP(N188,TechTree!$G$2:$H$43,2,FALSE),CHAR(10),"    techTier = ",O188,CHAR(10),"    @TechRequired = ",M188,IF($R188&lt;&gt;"",_xlfn.CONCAT(CHAR(10),"    @",$R$1," = ",$R188),""),IF($S188&lt;&gt;"",_xlfn.CONCAT(CHAR(10),"    @",$S$1," = ",$S188),""),IF($T188&lt;&gt;"",_xlfn.CONCAT(CHAR(10),"    @",$T$1," = ",$T188),""),IF(AND(Z188="NA/Balloon",P188&lt;&gt;"Fuel Tank")=TRUE,_xlfn.CONCAT(CHAR(10),"    KiwiFuelSwitchIgnore = true"),""),IF($U188&lt;&gt;"",_xlfn.CONCAT(CHAR(10),U188),""),IF($AO188&lt;&gt;"",IF(P188="RTG","",_xlfn.CONCAT(CHAR(10),$AO188)),""),IF(AM188&lt;&gt;"",_xlfn.CONCAT(CHAR(10),AM188),""),CHAR(10),"}",IF(AB188="Yes",_xlfn.CONCAT(CHAR(10),"@PART[",C188,"]:NEEDS[KiwiDeprecate]:AFTER[",A188,"]",CHAR(10),"{",CHAR(10),"    kiwiDeprecate = true",CHAR(10),"}"),""),IF(P188="RTG",AO188,""))</f>
        <v>@PART[nashira_crew_s1_1]:AFTER[Tantares] // Nashira Size 1 Crew Truss A
{
    techBranch = stationColony
    techTier = 5
    @TechRequired = hydroponics
    structuralUpgradeType = 5_6
}</v>
      </c>
      <c r="M188" s="9" t="str">
        <f>_xlfn.XLOOKUP(_xlfn.CONCAT(N188,O188),TechTree!$C$2:$C$501,TechTree!$D$2:$D$501,"Not Valid Combination",0,1)</f>
        <v>hydroponics</v>
      </c>
      <c r="N188" s="8" t="s">
        <v>226</v>
      </c>
      <c r="O188" s="8">
        <v>5</v>
      </c>
      <c r="P188" s="8" t="s">
        <v>6</v>
      </c>
      <c r="V188" s="10" t="s">
        <v>243</v>
      </c>
      <c r="W188" s="10" t="s">
        <v>254</v>
      </c>
      <c r="X188" s="10" t="s">
        <v>1509</v>
      </c>
      <c r="Y188" s="10" t="s">
        <v>1510</v>
      </c>
      <c r="Z188" s="10" t="s">
        <v>294</v>
      </c>
      <c r="AA188" s="10" t="s">
        <v>303</v>
      </c>
      <c r="AB188" s="10" t="s">
        <v>329</v>
      </c>
      <c r="AD188" s="12" t="str">
        <f t="shared" si="6"/>
        <v/>
      </c>
      <c r="AE188" s="14"/>
      <c r="AF188" s="18" t="s">
        <v>329</v>
      </c>
      <c r="AG188" s="18"/>
      <c r="AH188" s="18"/>
      <c r="AI188" s="18"/>
      <c r="AJ188" s="18"/>
      <c r="AK188" s="18"/>
      <c r="AL188" s="18"/>
      <c r="AM188" s="19" t="str">
        <f t="shared" si="7"/>
        <v/>
      </c>
      <c r="AN188" s="14"/>
      <c r="AO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",W188,CHAR(10),Parts!AR188,CHAR(10),"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Tank",IF(Z188="NA/Balloon","    KiwiFuelSwitchIgnore = true",IF(Z188="standardLiquidFuel",_xlfn.CONCAT("    fuelTankUpgradeType = ",Z188,CHAR(10),"    fuelTankSizeUpgrade = ",AA188),_xlfn.CONCAT("    fuelTankUpgradeType = ",Z188))),IF(P188="RCS","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8" s="16" t="str">
        <f>IF(P188="Engine",VLOOKUP(W188,EngineUpgrades!$A$2:$C$19,2,FALSE),"")</f>
        <v/>
      </c>
      <c r="AQ188" s="16" t="str">
        <f>IF(P188="Engine",VLOOKUP(W188,EngineUpgrades!$A$2:$C$19,3,FALSE),"")</f>
        <v/>
      </c>
      <c r="AR188" s="15" t="str">
        <f>_xlfn.XLOOKUP(AP188,EngineUpgrades!$D$1:$J$1,EngineUpgrades!$D$17:$J$17,"",0,1)</f>
        <v/>
      </c>
      <c r="AS188" s="17">
        <v>2</v>
      </c>
      <c r="AT188" s="16" t="str">
        <f>IF(P188="Engine",_xlfn.XLOOKUP(_xlfn.CONCAT(N188,O188+AS188),TechTree!$C$2:$C$501,TechTree!$D$2:$D$501,"Not Valid Combination",0,1),"")</f>
        <v/>
      </c>
    </row>
    <row r="189" spans="1:46" ht="220.5" customHeight="1" x14ac:dyDescent="0.35">
      <c r="A189" t="s">
        <v>594</v>
      </c>
      <c r="B189" t="s">
        <v>1361</v>
      </c>
      <c r="C189" t="s">
        <v>970</v>
      </c>
      <c r="D189" t="s">
        <v>971</v>
      </c>
      <c r="E189" t="s">
        <v>597</v>
      </c>
      <c r="F189" t="s">
        <v>6</v>
      </c>
      <c r="G189">
        <v>450</v>
      </c>
      <c r="H189">
        <v>450</v>
      </c>
      <c r="I189">
        <v>1</v>
      </c>
      <c r="J189" t="s">
        <v>88</v>
      </c>
      <c r="L189" s="12" t="str">
        <f>_xlfn.CONCAT(IF($Q189&lt;&gt;"",_xlfn.CONCAT(" #LOC_KTT_",A189,"_",C189,"_Title = ",$Q189,CHAR(10),"@PART[",C189,"]:NEEDS[!002_CommunityPartsTitles]:AFTER[",A189,"] // ",IF(Q189="",D189,_xlfn.CONCAT(Q189," (",D189,")")),CHAR(10),"{",CHAR(10),"    @",$Q$1," = #LOC_KTT_",A189,"_",C189,"_Title // ",$Q189,CHAR(10),"}",CHAR(10)),""),"@PART[",C189,"]:AFTER[",A189,"] // ",IF(Q189="",D189,_xlfn.CONCAT(Q189," (",D189,")")),CHAR(10),"{",CHAR(10),"    techBranch = ",VLOOKUP(N189,TechTree!$G$2:$H$43,2,FALSE),CHAR(10),"    techTier = ",O189,CHAR(10),"    @TechRequired = ",M189,IF($R189&lt;&gt;"",_xlfn.CONCAT(CHAR(10),"    @",$R$1," = ",$R189),""),IF($S189&lt;&gt;"",_xlfn.CONCAT(CHAR(10),"    @",$S$1," = ",$S189),""),IF($T189&lt;&gt;"",_xlfn.CONCAT(CHAR(10),"    @",$T$1," = ",$T189),""),IF(AND(Z189="NA/Balloon",P189&lt;&gt;"Fuel Tank")=TRUE,_xlfn.CONCAT(CHAR(10),"    KiwiFuelSwitchIgnore = true"),""),IF($U189&lt;&gt;"",_xlfn.CONCAT(CHAR(10),U189),""),IF($AO189&lt;&gt;"",IF(P189="RTG","",_xlfn.CONCAT(CHAR(10),$AO189)),""),IF(AM189&lt;&gt;"",_xlfn.CONCAT(CHAR(10),AM189),""),CHAR(10),"}",IF(AB189="Yes",_xlfn.CONCAT(CHAR(10),"@PART[",C189,"]:NEEDS[KiwiDeprecate]:AFTER[",A189,"]",CHAR(10),"{",CHAR(10),"    kiwiDeprecate = true",CHAR(10),"}"),""),IF(P189="RTG",AO189,""))</f>
        <v>@PART[nashira_crew_s1_2]:AFTER[Tantares] // Nashira Size 1 Crew Truss B
{
    techBranch = stationColony
    techTier = 5
    @TechRequired = hydroponics
    structuralUpgradeType = 5_6
}</v>
      </c>
      <c r="M189" s="9" t="str">
        <f>_xlfn.XLOOKUP(_xlfn.CONCAT(N189,O189),TechTree!$C$2:$C$501,TechTree!$D$2:$D$501,"Not Valid Combination",0,1)</f>
        <v>hydroponics</v>
      </c>
      <c r="N189" s="8" t="s">
        <v>226</v>
      </c>
      <c r="O189" s="8">
        <v>5</v>
      </c>
      <c r="P189" s="8" t="s">
        <v>6</v>
      </c>
      <c r="V189" s="10" t="s">
        <v>243</v>
      </c>
      <c r="W189" s="10" t="s">
        <v>259</v>
      </c>
      <c r="X189" s="10" t="s">
        <v>1509</v>
      </c>
      <c r="Y189" s="10" t="s">
        <v>1510</v>
      </c>
      <c r="Z189" s="10" t="s">
        <v>294</v>
      </c>
      <c r="AA189" s="10" t="s">
        <v>303</v>
      </c>
      <c r="AB189" s="10" t="s">
        <v>329</v>
      </c>
      <c r="AD189" s="12" t="str">
        <f t="shared" si="6"/>
        <v/>
      </c>
      <c r="AE189" s="14"/>
      <c r="AF189" s="18" t="s">
        <v>329</v>
      </c>
      <c r="AG189" s="18"/>
      <c r="AH189" s="18"/>
      <c r="AI189" s="18"/>
      <c r="AJ189" s="18"/>
      <c r="AK189" s="18"/>
      <c r="AL189" s="18"/>
      <c r="AM189" s="19" t="str">
        <f t="shared" si="7"/>
        <v/>
      </c>
      <c r="AN189" s="14"/>
      <c r="AO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",W189,CHAR(10),Parts!AR189,CHAR(10),"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Tank",IF(Z189="NA/Balloon","    KiwiFuelSwitchIgnore = true",IF(Z189="standardLiquidFuel",_xlfn.CONCAT("    fuelTankUpgradeType = ",Z189,CHAR(10),"    fuelTankSizeUpgrade = ",AA189),_xlfn.CONCAT("    fuelTankUpgradeType = ",Z189))),IF(P189="RCS","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9" s="16" t="str">
        <f>IF(P189="Engine",VLOOKUP(W189,EngineUpgrades!$A$2:$C$19,2,FALSE),"")</f>
        <v/>
      </c>
      <c r="AQ189" s="16" t="str">
        <f>IF(P189="Engine",VLOOKUP(W189,EngineUpgrades!$A$2:$C$19,3,FALSE),"")</f>
        <v/>
      </c>
      <c r="AR189" s="15" t="str">
        <f>_xlfn.XLOOKUP(AP189,EngineUpgrades!$D$1:$J$1,EngineUpgrades!$D$17:$J$17,"",0,1)</f>
        <v/>
      </c>
      <c r="AS189" s="17">
        <v>2</v>
      </c>
      <c r="AT189" s="16" t="str">
        <f>IF(P189="Engine",_xlfn.XLOOKUP(_xlfn.CONCAT(N189,O189+AS189),TechTree!$C$2:$C$501,TechTree!$D$2:$D$501,"Not Valid Combination",0,1),"")</f>
        <v/>
      </c>
    </row>
    <row r="190" spans="1:46" ht="173" customHeight="1" x14ac:dyDescent="0.35">
      <c r="A190" t="s">
        <v>594</v>
      </c>
      <c r="B190" t="s">
        <v>1362</v>
      </c>
      <c r="C190" t="s">
        <v>972</v>
      </c>
      <c r="D190" t="s">
        <v>973</v>
      </c>
      <c r="E190" t="s">
        <v>597</v>
      </c>
      <c r="F190" t="s">
        <v>6</v>
      </c>
      <c r="G190">
        <v>450</v>
      </c>
      <c r="H190">
        <v>450</v>
      </c>
      <c r="I190">
        <v>0.25</v>
      </c>
      <c r="J190" t="s">
        <v>88</v>
      </c>
      <c r="L190" s="12" t="str">
        <f>_xlfn.CONCAT(IF($Q190&lt;&gt;"",_xlfn.CONCAT(" #LOC_KTT_",A190,"_",C190,"_Title = ",$Q190,CHAR(10),"@PART[",C190,"]:NEEDS[!002_CommunityPartsTitles]:AFTER[",A190,"] // ",IF(Q190="",D190,_xlfn.CONCAT(Q190," (",D190,")")),CHAR(10),"{",CHAR(10),"    @",$Q$1," = #LOC_KTT_",A190,"_",C190,"_Title // ",$Q190,CHAR(10),"}",CHAR(10)),""),"@PART[",C190,"]:AFTER[",A190,"] // ",IF(Q190="",D190,_xlfn.CONCAT(Q190," (",D190,")")),CHAR(10),"{",CHAR(10),"    techBranch = ",VLOOKUP(N190,TechTree!$G$2:$H$43,2,FALSE),CHAR(10),"    techTier = ",O190,CHAR(10),"    @TechRequired = ",M190,IF($R190&lt;&gt;"",_xlfn.CONCAT(CHAR(10),"    @",$R$1," = ",$R190),""),IF($S190&lt;&gt;"",_xlfn.CONCAT(CHAR(10),"    @",$S$1," = ",$S190),""),IF($T190&lt;&gt;"",_xlfn.CONCAT(CHAR(10),"    @",$T$1," = ",$T190),""),IF(AND(Z190="NA/Balloon",P190&lt;&gt;"Fuel Tank")=TRUE,_xlfn.CONCAT(CHAR(10),"    KiwiFuelSwitchIgnore = true"),""),IF($U190&lt;&gt;"",_xlfn.CONCAT(CHAR(10),U190),""),IF($AO190&lt;&gt;"",IF(P190="RTG","",_xlfn.CONCAT(CHAR(10),$AO190)),""),IF(AM190&lt;&gt;"",_xlfn.CONCAT(CHAR(10),AM190),""),CHAR(10),"}",IF(AB190="Yes",_xlfn.CONCAT(CHAR(10),"@PART[",C190,"]:NEEDS[KiwiDeprecate]:AFTER[",A190,"]",CHAR(10),"{",CHAR(10),"    kiwiDeprecate = true",CHAR(10),"}"),""),IF(P190="RTG",AO190,""))</f>
        <v>@PART[nashira_truss_s1_1]:AFTER[Tantares] // Nashira Size 1 Truss A
{
    techBranch = stationParts
    techTier = 5
    @TechRequired = specializedConstruction
    structuralUpgradeType = 5_6
}</v>
      </c>
      <c r="M190" s="9" t="str">
        <f>_xlfn.XLOOKUP(_xlfn.CONCAT(N190,O190),TechTree!$C$2:$C$501,TechTree!$D$2:$D$501,"Not Valid Combination",0,1)</f>
        <v>specializedConstruction</v>
      </c>
      <c r="N190" s="8" t="s">
        <v>208</v>
      </c>
      <c r="O190" s="8">
        <v>5</v>
      </c>
      <c r="P190" s="8" t="s">
        <v>6</v>
      </c>
      <c r="V190" s="10" t="s">
        <v>243</v>
      </c>
      <c r="W190" s="10" t="s">
        <v>254</v>
      </c>
      <c r="X190" s="10" t="s">
        <v>1509</v>
      </c>
      <c r="Y190" s="10" t="s">
        <v>1510</v>
      </c>
      <c r="Z190" s="10" t="s">
        <v>294</v>
      </c>
      <c r="AA190" s="10" t="s">
        <v>303</v>
      </c>
      <c r="AB190" s="10" t="s">
        <v>329</v>
      </c>
      <c r="AD190" s="12" t="str">
        <f t="shared" si="6"/>
        <v/>
      </c>
      <c r="AE190" s="14"/>
      <c r="AF190" s="18" t="s">
        <v>329</v>
      </c>
      <c r="AG190" s="18"/>
      <c r="AH190" s="18"/>
      <c r="AI190" s="18"/>
      <c r="AJ190" s="18"/>
      <c r="AK190" s="18"/>
      <c r="AL190" s="18"/>
      <c r="AM190" s="19" t="str">
        <f t="shared" si="7"/>
        <v/>
      </c>
      <c r="AN190" s="14"/>
      <c r="AO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",W190,CHAR(10),Parts!AR190,CHAR(10),"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Tank",IF(Z190="NA/Balloon","    KiwiFuelSwitchIgnore = true",IF(Z190="standardLiquidFuel",_xlfn.CONCAT("    fuelTankUpgradeType = ",Z190,CHAR(10),"    fuelTankSizeUpgrade = ",AA190),_xlfn.CONCAT("    fuelTankUpgradeType = ",Z190))),IF(P190="RCS","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0" s="16" t="str">
        <f>IF(P190="Engine",VLOOKUP(W190,EngineUpgrades!$A$2:$C$19,2,FALSE),"")</f>
        <v/>
      </c>
      <c r="AQ190" s="16" t="str">
        <f>IF(P190="Engine",VLOOKUP(W190,EngineUpgrades!$A$2:$C$19,3,FALSE),"")</f>
        <v/>
      </c>
      <c r="AR190" s="15" t="str">
        <f>_xlfn.XLOOKUP(AP190,EngineUpgrades!$D$1:$J$1,EngineUpgrades!$D$17:$J$17,"",0,1)</f>
        <v/>
      </c>
      <c r="AS190" s="17">
        <v>2</v>
      </c>
      <c r="AT190" s="16" t="str">
        <f>IF(P190="Engine",_xlfn.XLOOKUP(_xlfn.CONCAT(N190,O190+AS190),TechTree!$C$2:$C$501,TechTree!$D$2:$D$501,"Not Valid Combination",0,1),"")</f>
        <v/>
      </c>
    </row>
    <row r="191" spans="1:46" ht="188.5" customHeight="1" x14ac:dyDescent="0.35">
      <c r="A191" t="s">
        <v>594</v>
      </c>
      <c r="B191" t="s">
        <v>1363</v>
      </c>
      <c r="C191" t="s">
        <v>974</v>
      </c>
      <c r="D191" t="s">
        <v>975</v>
      </c>
      <c r="E191" t="s">
        <v>597</v>
      </c>
      <c r="F191" t="s">
        <v>6</v>
      </c>
      <c r="G191">
        <v>900</v>
      </c>
      <c r="H191">
        <v>900</v>
      </c>
      <c r="I191">
        <v>0.5</v>
      </c>
      <c r="J191" t="s">
        <v>88</v>
      </c>
      <c r="L191" s="12" t="str">
        <f>_xlfn.CONCAT(IF($Q191&lt;&gt;"",_xlfn.CONCAT(" #LOC_KTT_",A191,"_",C191,"_Title = ",$Q191,CHAR(10),"@PART[",C191,"]:NEEDS[!002_CommunityPartsTitles]:AFTER[",A191,"] // ",IF(Q191="",D191,_xlfn.CONCAT(Q191," (",D191,")")),CHAR(10),"{",CHAR(10),"    @",$Q$1," = #LOC_KTT_",A191,"_",C191,"_Title // ",$Q191,CHAR(10),"}",CHAR(10)),""),"@PART[",C191,"]:AFTER[",A191,"] // ",IF(Q191="",D191,_xlfn.CONCAT(Q191," (",D191,")")),CHAR(10),"{",CHAR(10),"    techBranch = ",VLOOKUP(N191,TechTree!$G$2:$H$43,2,FALSE),CHAR(10),"    techTier = ",O191,CHAR(10),"    @TechRequired = ",M191,IF($R191&lt;&gt;"",_xlfn.CONCAT(CHAR(10),"    @",$R$1," = ",$R191),""),IF($S191&lt;&gt;"",_xlfn.CONCAT(CHAR(10),"    @",$S$1," = ",$S191),""),IF($T191&lt;&gt;"",_xlfn.CONCAT(CHAR(10),"    @",$T$1," = ",$T191),""),IF(AND(Z191="NA/Balloon",P191&lt;&gt;"Fuel Tank")=TRUE,_xlfn.CONCAT(CHAR(10),"    KiwiFuelSwitchIgnore = true"),""),IF($U191&lt;&gt;"",_xlfn.CONCAT(CHAR(10),U191),""),IF($AO191&lt;&gt;"",IF(P191="RTG","",_xlfn.CONCAT(CHAR(10),$AO191)),""),IF(AM191&lt;&gt;"",_xlfn.CONCAT(CHAR(10),AM191),""),CHAR(10),"}",IF(AB191="Yes",_xlfn.CONCAT(CHAR(10),"@PART[",C191,"]:NEEDS[KiwiDeprecate]:AFTER[",A191,"]",CHAR(10),"{",CHAR(10),"    kiwiDeprecate = true",CHAR(10),"}"),""),IF(P191="RTG",AO191,""))</f>
        <v>@PART[nashira_truss_s1_2]:AFTER[Tantares] // Nashira Size 1 Truss B
{
    techBranch = stationParts
    techTier = 5
    @TechRequired = specializedConstruction
    structuralUpgradeType = 5_6
}</v>
      </c>
      <c r="M191" s="9" t="str">
        <f>_xlfn.XLOOKUP(_xlfn.CONCAT(N191,O191),TechTree!$C$2:$C$501,TechTree!$D$2:$D$501,"Not Valid Combination",0,1)</f>
        <v>specializedConstruction</v>
      </c>
      <c r="N191" s="8" t="s">
        <v>208</v>
      </c>
      <c r="O191" s="8">
        <v>5</v>
      </c>
      <c r="P191" s="8" t="s">
        <v>6</v>
      </c>
      <c r="V191" s="10" t="s">
        <v>243</v>
      </c>
      <c r="W191" s="10" t="s">
        <v>259</v>
      </c>
      <c r="X191" s="10" t="s">
        <v>1509</v>
      </c>
      <c r="Y191" s="10" t="s">
        <v>1510</v>
      </c>
      <c r="Z191" s="10" t="s">
        <v>294</v>
      </c>
      <c r="AA191" s="10" t="s">
        <v>303</v>
      </c>
      <c r="AB191" s="10" t="s">
        <v>329</v>
      </c>
      <c r="AD191" s="12" t="str">
        <f t="shared" si="6"/>
        <v/>
      </c>
      <c r="AE191" s="14"/>
      <c r="AF191" s="18" t="s">
        <v>329</v>
      </c>
      <c r="AG191" s="18"/>
      <c r="AH191" s="18"/>
      <c r="AI191" s="18"/>
      <c r="AJ191" s="18"/>
      <c r="AK191" s="18"/>
      <c r="AL191" s="18"/>
      <c r="AM191" s="19" t="str">
        <f t="shared" si="7"/>
        <v/>
      </c>
      <c r="AN191" s="14"/>
      <c r="AO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",W191,CHAR(10),Parts!AR191,CHAR(10),"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Tank",IF(Z191="NA/Balloon","    KiwiFuelSwitchIgnore = true",IF(Z191="standardLiquidFuel",_xlfn.CONCAT("    fuelTankUpgradeType = ",Z191,CHAR(10),"    fuelTankSizeUpgrade = ",AA191),_xlfn.CONCAT("    fuelTankUpgradeType = ",Z191))),IF(P191="RCS","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1" s="16" t="str">
        <f>IF(P191="Engine",VLOOKUP(W191,EngineUpgrades!$A$2:$C$19,2,FALSE),"")</f>
        <v/>
      </c>
      <c r="AQ191" s="16" t="str">
        <f>IF(P191="Engine",VLOOKUP(W191,EngineUpgrades!$A$2:$C$19,3,FALSE),"")</f>
        <v/>
      </c>
      <c r="AR191" s="15" t="str">
        <f>_xlfn.XLOOKUP(AP191,EngineUpgrades!$D$1:$J$1,EngineUpgrades!$D$17:$J$17,"",0,1)</f>
        <v/>
      </c>
      <c r="AS191" s="17">
        <v>2</v>
      </c>
      <c r="AT191" s="16" t="str">
        <f>IF(P191="Engine",_xlfn.XLOOKUP(_xlfn.CONCAT(N191,O191+AS191),TechTree!$C$2:$C$501,TechTree!$D$2:$D$501,"Not Valid Combination",0,1),"")</f>
        <v/>
      </c>
    </row>
    <row r="192" spans="1:46" ht="84.5" x14ac:dyDescent="0.35">
      <c r="A192" t="s">
        <v>594</v>
      </c>
      <c r="B192" t="s">
        <v>1364</v>
      </c>
      <c r="C192" t="s">
        <v>976</v>
      </c>
      <c r="D192" t="s">
        <v>977</v>
      </c>
      <c r="E192" t="s">
        <v>597</v>
      </c>
      <c r="F192" t="s">
        <v>6</v>
      </c>
      <c r="G192">
        <v>450</v>
      </c>
      <c r="H192">
        <v>450</v>
      </c>
      <c r="I192">
        <v>0.05</v>
      </c>
      <c r="J192" t="s">
        <v>87</v>
      </c>
      <c r="L192" s="12" t="str">
        <f>_xlfn.CONCAT(IF($Q192&lt;&gt;"",_xlfn.CONCAT(" #LOC_KTT_",A192,"_",C192,"_Title = ",$Q192,CHAR(10),"@PART[",C192,"]:NEEDS[!002_CommunityPartsTitles]:AFTER[",A192,"] // ",IF(Q192="",D192,_xlfn.CONCAT(Q192," (",D192,")")),CHAR(10),"{",CHAR(10),"    @",$Q$1," = #LOC_KTT_",A192,"_",C192,"_Title // ",$Q192,CHAR(10),"}",CHAR(10)),""),"@PART[",C192,"]:AFTER[",A192,"] // ",IF(Q192="",D192,_xlfn.CONCAT(Q192," (",D192,")")),CHAR(10),"{",CHAR(10),"    techBranch = ",VLOOKUP(N192,TechTree!$G$2:$H$43,2,FALSE),CHAR(10),"    techTier = ",O192,CHAR(10),"    @TechRequired = ",M192,IF($R192&lt;&gt;"",_xlfn.CONCAT(CHAR(10),"    @",$R$1," = ",$R192),""),IF($S192&lt;&gt;"",_xlfn.CONCAT(CHAR(10),"    @",$S$1," = ",$S192),""),IF($T192&lt;&gt;"",_xlfn.CONCAT(CHAR(10),"    @",$T$1," = ",$T192),""),IF(AND(Z192="NA/Balloon",P192&lt;&gt;"Fuel Tank")=TRUE,_xlfn.CONCAT(CHAR(10),"    KiwiFuelSwitchIgnore = true"),""),IF($U192&lt;&gt;"",_xlfn.CONCAT(CHAR(10),U192),""),IF($AO192&lt;&gt;"",IF(P192="RTG","",_xlfn.CONCAT(CHAR(10),$AO192)),""),IF(AM192&lt;&gt;"",_xlfn.CONCAT(CHAR(10),AM192),""),CHAR(10),"}",IF(AB192="Yes",_xlfn.CONCAT(CHAR(10),"@PART[",C192,"]:NEEDS[KiwiDeprecate]:AFTER[",A192,"]",CHAR(10),"{",CHAR(10),"    kiwiDeprecate = true",CHAR(10),"}"),""),IF(P192="RTG",AO192,""))</f>
        <v>@PART[hadar_adapter_s1_s0p5_1]:AFTER[Tantares] // Hadar Size 1 to Size 0.5 Adapter A
{
    techBranch = adaptersEtAl
    techTier = 3
    @TechRequired = generalConstruction
    structuralUpgradeType = 3_4
}</v>
      </c>
      <c r="M192" s="9" t="str">
        <f>_xlfn.XLOOKUP(_xlfn.CONCAT(N192,O192),TechTree!$C$2:$C$501,TechTree!$D$2:$D$501,"Not Valid Combination",0,1)</f>
        <v>generalConstruction</v>
      </c>
      <c r="N192" s="8" t="s">
        <v>207</v>
      </c>
      <c r="O192" s="8">
        <v>3</v>
      </c>
      <c r="P192" s="8" t="s">
        <v>6</v>
      </c>
      <c r="V192" s="10" t="s">
        <v>243</v>
      </c>
      <c r="W192" s="10" t="s">
        <v>254</v>
      </c>
      <c r="Z192" s="10" t="s">
        <v>294</v>
      </c>
      <c r="AA192" s="10" t="s">
        <v>303</v>
      </c>
      <c r="AB192" s="10" t="s">
        <v>329</v>
      </c>
      <c r="AD192" s="12" t="str">
        <f t="shared" si="6"/>
        <v/>
      </c>
      <c r="AE192" s="14"/>
      <c r="AF192" s="18" t="s">
        <v>329</v>
      </c>
      <c r="AG192" s="18"/>
      <c r="AH192" s="18"/>
      <c r="AI192" s="18"/>
      <c r="AJ192" s="18"/>
      <c r="AK192" s="18"/>
      <c r="AL192" s="18"/>
      <c r="AM192" s="19" t="str">
        <f t="shared" si="7"/>
        <v/>
      </c>
      <c r="AN192" s="14"/>
      <c r="AO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",W192,CHAR(10),Parts!AR192,CHAR(10),"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Tank",IF(Z192="NA/Balloon","    KiwiFuelSwitchIgnore = true",IF(Z192="standardLiquidFuel",_xlfn.CONCAT("    fuelTankUpgradeType = ",Z192,CHAR(10),"    fuelTankSizeUpgrade = ",AA192),_xlfn.CONCAT("    fuelTankUpgradeType = ",Z192))),IF(P192="RCS","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2" s="16" t="str">
        <f>IF(P192="Engine",VLOOKUP(W192,EngineUpgrades!$A$2:$C$19,2,FALSE),"")</f>
        <v/>
      </c>
      <c r="AQ192" s="16" t="str">
        <f>IF(P192="Engine",VLOOKUP(W192,EngineUpgrades!$A$2:$C$19,3,FALSE),"")</f>
        <v/>
      </c>
      <c r="AR192" s="15" t="str">
        <f>_xlfn.XLOOKUP(AP192,EngineUpgrades!$D$1:$J$1,EngineUpgrades!$D$17:$J$17,"",0,1)</f>
        <v/>
      </c>
      <c r="AS192" s="17">
        <v>2</v>
      </c>
      <c r="AT192" s="16" t="str">
        <f>IF(P192="Engine",_xlfn.XLOOKUP(_xlfn.CONCAT(N192,O192+AS192),TechTree!$C$2:$C$501,TechTree!$D$2:$D$501,"Not Valid Combination",0,1),"")</f>
        <v/>
      </c>
    </row>
    <row r="193" spans="1:46" ht="84.5" x14ac:dyDescent="0.35">
      <c r="A193" t="s">
        <v>594</v>
      </c>
      <c r="B193" t="s">
        <v>1365</v>
      </c>
      <c r="C193" t="s">
        <v>978</v>
      </c>
      <c r="D193" t="s">
        <v>979</v>
      </c>
      <c r="E193" t="s">
        <v>597</v>
      </c>
      <c r="F193" t="s">
        <v>6</v>
      </c>
      <c r="G193">
        <v>450</v>
      </c>
      <c r="H193">
        <v>450</v>
      </c>
      <c r="I193">
        <v>0.1</v>
      </c>
      <c r="J193" t="s">
        <v>87</v>
      </c>
      <c r="L193" s="12" t="str">
        <f>_xlfn.CONCAT(IF($Q193&lt;&gt;"",_xlfn.CONCAT(" #LOC_KTT_",A193,"_",C193,"_Title = ",$Q193,CHAR(10),"@PART[",C193,"]:NEEDS[!002_CommunityPartsTitles]:AFTER[",A193,"] // ",IF(Q193="",D193,_xlfn.CONCAT(Q193," (",D193,")")),CHAR(10),"{",CHAR(10),"    @",$Q$1," = #LOC_KTT_",A193,"_",C193,"_Title // ",$Q193,CHAR(10),"}",CHAR(10)),""),"@PART[",C193,"]:AFTER[",A193,"] // ",IF(Q193="",D193,_xlfn.CONCAT(Q193," (",D193,")")),CHAR(10),"{",CHAR(10),"    techBranch = ",VLOOKUP(N193,TechTree!$G$2:$H$43,2,FALSE),CHAR(10),"    techTier = ",O193,CHAR(10),"    @TechRequired = ",M193,IF($R193&lt;&gt;"",_xlfn.CONCAT(CHAR(10),"    @",$R$1," = ",$R193),""),IF($S193&lt;&gt;"",_xlfn.CONCAT(CHAR(10),"    @",$S$1," = ",$S193),""),IF($T193&lt;&gt;"",_xlfn.CONCAT(CHAR(10),"    @",$T$1," = ",$T193),""),IF(AND(Z193="NA/Balloon",P193&lt;&gt;"Fuel Tank")=TRUE,_xlfn.CONCAT(CHAR(10),"    KiwiFuelSwitchIgnore = true"),""),IF($U193&lt;&gt;"",_xlfn.CONCAT(CHAR(10),U193),""),IF($AO193&lt;&gt;"",IF(P193="RTG","",_xlfn.CONCAT(CHAR(10),$AO193)),""),IF(AM193&lt;&gt;"",_xlfn.CONCAT(CHAR(10),AM193),""),CHAR(10),"}",IF(AB193="Yes",_xlfn.CONCAT(CHAR(10),"@PART[",C193,"]:NEEDS[KiwiDeprecate]:AFTER[",A193,"]",CHAR(10),"{",CHAR(10),"    kiwiDeprecate = true",CHAR(10),"}"),""),IF(P193="RTG",AO193,""))</f>
        <v>@PART[hadar_adapter_s1_s0p5_2]:AFTER[Tantares] // Hadar Size 1 to Size 0.5 Adapter B
{
    techBranch = adaptersEtAl
    techTier = 3
    @TechRequired = generalConstruction
    structuralUpgradeType = 3_4
}</v>
      </c>
      <c r="M193" s="9" t="str">
        <f>_xlfn.XLOOKUP(_xlfn.CONCAT(N193,O193),TechTree!$C$2:$C$501,TechTree!$D$2:$D$501,"Not Valid Combination",0,1)</f>
        <v>generalConstruction</v>
      </c>
      <c r="N193" s="8" t="s">
        <v>207</v>
      </c>
      <c r="O193" s="8">
        <v>3</v>
      </c>
      <c r="P193" s="8" t="s">
        <v>6</v>
      </c>
      <c r="V193" s="10" t="s">
        <v>243</v>
      </c>
      <c r="W193" s="10" t="s">
        <v>259</v>
      </c>
      <c r="Z193" s="10" t="s">
        <v>294</v>
      </c>
      <c r="AA193" s="10" t="s">
        <v>303</v>
      </c>
      <c r="AB193" s="10" t="s">
        <v>329</v>
      </c>
      <c r="AD193" s="12" t="str">
        <f t="shared" si="6"/>
        <v/>
      </c>
      <c r="AE193" s="14"/>
      <c r="AF193" s="18" t="s">
        <v>329</v>
      </c>
      <c r="AG193" s="18"/>
      <c r="AH193" s="18"/>
      <c r="AI193" s="18"/>
      <c r="AJ193" s="18"/>
      <c r="AK193" s="18"/>
      <c r="AL193" s="18"/>
      <c r="AM193" s="19" t="str">
        <f t="shared" si="7"/>
        <v/>
      </c>
      <c r="AN193" s="14"/>
      <c r="AO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",W193,CHAR(10),Parts!AR193,CHAR(10),"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Tank",IF(Z193="NA/Balloon","    KiwiFuelSwitchIgnore = true",IF(Z193="standardLiquidFuel",_xlfn.CONCAT("    fuelTankUpgradeType = ",Z193,CHAR(10),"    fuelTankSizeUpgrade = ",AA193),_xlfn.CONCAT("    fuelTankUpgradeType = ",Z193))),IF(P193="RCS","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3" s="16" t="str">
        <f>IF(P193="Engine",VLOOKUP(W193,EngineUpgrades!$A$2:$C$19,2,FALSE),"")</f>
        <v/>
      </c>
      <c r="AQ193" s="16" t="str">
        <f>IF(P193="Engine",VLOOKUP(W193,EngineUpgrades!$A$2:$C$19,3,FALSE),"")</f>
        <v/>
      </c>
      <c r="AR193" s="15" t="str">
        <f>_xlfn.XLOOKUP(AP193,EngineUpgrades!$D$1:$J$1,EngineUpgrades!$D$17:$J$17,"",0,1)</f>
        <v/>
      </c>
      <c r="AS193" s="17">
        <v>2</v>
      </c>
      <c r="AT193" s="16" t="str">
        <f>IF(P193="Engine",_xlfn.XLOOKUP(_xlfn.CONCAT(N193,O193+AS193),TechTree!$C$2:$C$501,TechTree!$D$2:$D$501,"Not Valid Combination",0,1),"")</f>
        <v/>
      </c>
    </row>
    <row r="194" spans="1:46" ht="84.5" x14ac:dyDescent="0.35">
      <c r="A194" t="s">
        <v>594</v>
      </c>
      <c r="B194" t="s">
        <v>1366</v>
      </c>
      <c r="C194" t="s">
        <v>980</v>
      </c>
      <c r="D194" t="s">
        <v>981</v>
      </c>
      <c r="E194" t="s">
        <v>597</v>
      </c>
      <c r="F194" t="s">
        <v>5</v>
      </c>
      <c r="G194">
        <v>3000</v>
      </c>
      <c r="H194">
        <v>830</v>
      </c>
      <c r="I194">
        <v>0.75</v>
      </c>
      <c r="J194" t="s">
        <v>87</v>
      </c>
      <c r="L194" s="12" t="str">
        <f>_xlfn.CONCAT(IF($Q194&lt;&gt;"",_xlfn.CONCAT(" #LOC_KTT_",A194,"_",C194,"_Title = ",$Q194,CHAR(10),"@PART[",C194,"]:NEEDS[!002_CommunityPartsTitles]:AFTER[",A194,"] // ",IF(Q194="",D194,_xlfn.CONCAT(Q194," (",D194,")")),CHAR(10),"{",CHAR(10),"    @",$Q$1," = #LOC_KTT_",A194,"_",C194,"_Title // ",$Q194,CHAR(10),"}",CHAR(10)),""),"@PART[",C194,"]:AFTER[",A194,"] // ",IF(Q194="",D194,_xlfn.CONCAT(Q194," (",D194,")")),CHAR(10),"{",CHAR(10),"    techBranch = ",VLOOKUP(N194,TechTree!$G$2:$H$43,2,FALSE),CHAR(10),"    techTier = ",O194,CHAR(10),"    @TechRequired = ",M194,IF($R194&lt;&gt;"",_xlfn.CONCAT(CHAR(10),"    @",$R$1," = ",$R194),""),IF($S194&lt;&gt;"",_xlfn.CONCAT(CHAR(10),"    @",$S$1," = ",$S194),""),IF($T194&lt;&gt;"",_xlfn.CONCAT(CHAR(10),"    @",$T$1," = ",$T194),""),IF(AND(Z194="NA/Balloon",P194&lt;&gt;"Fuel Tank")=TRUE,_xlfn.CONCAT(CHAR(10),"    KiwiFuelSwitchIgnore = true"),""),IF($U194&lt;&gt;"",_xlfn.CONCAT(CHAR(10),U194),""),IF($AO194&lt;&gt;"",IF(P194="RTG","",_xlfn.CONCAT(CHAR(10),$AO194)),""),IF(AM194&lt;&gt;"",_xlfn.CONCAT(CHAR(10),AM194),""),CHAR(10),"}",IF(AB194="Yes",_xlfn.CONCAT(CHAR(10),"@PART[",C194,"]:NEEDS[KiwiDeprecate]:AFTER[",A194,"]",CHAR(10),"{",CHAR(10),"    kiwiDeprecate = true",CHAR(10),"}"),""),IF(P194="RTG",AO194,""))</f>
        <v>@PART[hadar_crew_s1_1]:AFTER[Tantares] // Hadar Airlock Compartment A
{
    techBranch = stationColony
    techTier = 5
    @TechRequired = hydroponics
    KiwiFuelSwitchIgnore = true
    structuralUpgradeType = 5_6
}</v>
      </c>
      <c r="M194" s="9" t="str">
        <f>_xlfn.XLOOKUP(_xlfn.CONCAT(N194,O194),TechTree!$C$2:$C$501,TechTree!$D$2:$D$501,"Not Valid Combination",0,1)</f>
        <v>hydroponics</v>
      </c>
      <c r="N194" s="8" t="s">
        <v>226</v>
      </c>
      <c r="O194" s="8">
        <v>5</v>
      </c>
      <c r="P194" s="8" t="s">
        <v>6</v>
      </c>
      <c r="V194" s="10" t="s">
        <v>243</v>
      </c>
      <c r="W194" s="10" t="s">
        <v>254</v>
      </c>
      <c r="Z194" s="10" t="s">
        <v>310</v>
      </c>
      <c r="AA194" s="10" t="s">
        <v>303</v>
      </c>
      <c r="AB194" s="10" t="s">
        <v>329</v>
      </c>
      <c r="AD194" s="12" t="str">
        <f t="shared" si="6"/>
        <v/>
      </c>
      <c r="AE194" s="14"/>
      <c r="AF194" s="18" t="s">
        <v>329</v>
      </c>
      <c r="AG194" s="18"/>
      <c r="AH194" s="18"/>
      <c r="AI194" s="18"/>
      <c r="AJ194" s="18"/>
      <c r="AK194" s="18"/>
      <c r="AL194" s="18"/>
      <c r="AM194" s="19" t="str">
        <f t="shared" si="7"/>
        <v/>
      </c>
      <c r="AN194" s="14"/>
      <c r="AO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",W194,CHAR(10),Parts!AR194,CHAR(10),"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Tank",IF(Z194="NA/Balloon","    KiwiFuelSwitchIgnore = true",IF(Z194="standardLiquidFuel",_xlfn.CONCAT("    fuelTankUpgradeType = ",Z194,CHAR(10),"    fuelTankSizeUpgrade = ",AA194),_xlfn.CONCAT("    fuelTankUpgradeType = ",Z194))),IF(P194="RCS","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4" s="16" t="str">
        <f>IF(P194="Engine",VLOOKUP(W194,EngineUpgrades!$A$2:$C$19,2,FALSE),"")</f>
        <v/>
      </c>
      <c r="AQ194" s="16" t="str">
        <f>IF(P194="Engine",VLOOKUP(W194,EngineUpgrades!$A$2:$C$19,3,FALSE),"")</f>
        <v/>
      </c>
      <c r="AR194" s="15" t="str">
        <f>_xlfn.XLOOKUP(AP194,EngineUpgrades!$D$1:$J$1,EngineUpgrades!$D$17:$J$17,"",0,1)</f>
        <v/>
      </c>
      <c r="AS194" s="17">
        <v>2</v>
      </c>
      <c r="AT194" s="16" t="str">
        <f>IF(P194="Engine",_xlfn.XLOOKUP(_xlfn.CONCAT(N194,O194+AS194),TechTree!$C$2:$C$501,TechTree!$D$2:$D$501,"Not Valid Combination",0,1),"")</f>
        <v/>
      </c>
    </row>
    <row r="195" spans="1:46" ht="84.5" x14ac:dyDescent="0.35">
      <c r="A195" t="s">
        <v>594</v>
      </c>
      <c r="B195" t="s">
        <v>1367</v>
      </c>
      <c r="C195" t="s">
        <v>982</v>
      </c>
      <c r="D195" t="s">
        <v>983</v>
      </c>
      <c r="E195" t="s">
        <v>597</v>
      </c>
      <c r="F195" t="s">
        <v>5</v>
      </c>
      <c r="G195">
        <v>3000</v>
      </c>
      <c r="H195">
        <v>830</v>
      </c>
      <c r="I195">
        <v>0.75</v>
      </c>
      <c r="J195" t="s">
        <v>87</v>
      </c>
      <c r="L195" s="12" t="str">
        <f>_xlfn.CONCAT(IF($Q195&lt;&gt;"",_xlfn.CONCAT(" #LOC_KTT_",A195,"_",C195,"_Title = ",$Q195,CHAR(10),"@PART[",C195,"]:NEEDS[!002_CommunityPartsTitles]:AFTER[",A195,"] // ",IF(Q195="",D195,_xlfn.CONCAT(Q195," (",D195,")")),CHAR(10),"{",CHAR(10),"    @",$Q$1," = #LOC_KTT_",A195,"_",C195,"_Title // ",$Q195,CHAR(10),"}",CHAR(10)),""),"@PART[",C195,"]:AFTER[",A195,"] // ",IF(Q195="",D195,_xlfn.CONCAT(Q195," (",D195,")")),CHAR(10),"{",CHAR(10),"    techBranch = ",VLOOKUP(N195,TechTree!$G$2:$H$43,2,FALSE),CHAR(10),"    techTier = ",O195,CHAR(10),"    @TechRequired = ",M195,IF($R195&lt;&gt;"",_xlfn.CONCAT(CHAR(10),"    @",$R$1," = ",$R195),""),IF($S195&lt;&gt;"",_xlfn.CONCAT(CHAR(10),"    @",$S$1," = ",$S195),""),IF($T195&lt;&gt;"",_xlfn.CONCAT(CHAR(10),"    @",$T$1," = ",$T195),""),IF(AND(Z195="NA/Balloon",P195&lt;&gt;"Fuel Tank")=TRUE,_xlfn.CONCAT(CHAR(10),"    KiwiFuelSwitchIgnore = true"),""),IF($U195&lt;&gt;"",_xlfn.CONCAT(CHAR(10),U195),""),IF($AO195&lt;&gt;"",IF(P195="RTG","",_xlfn.CONCAT(CHAR(10),$AO195)),""),IF(AM195&lt;&gt;"",_xlfn.CONCAT(CHAR(10),AM195),""),CHAR(10),"}",IF(AB195="Yes",_xlfn.CONCAT(CHAR(10),"@PART[",C195,"]:NEEDS[KiwiDeprecate]:AFTER[",A195,"]",CHAR(10),"{",CHAR(10),"    kiwiDeprecate = true",CHAR(10),"}"),""),IF(P195="RTG",AO195,""))</f>
        <v>@PART[hadar_crew_s1_2]:AFTER[Tantares] // Hadar Airlock Compartment B
{
    techBranch = stationColony
    techTier = 5
    @TechRequired = hydroponics
    KiwiFuelSwitchIgnore = true
    structuralUpgradeType = 5_6
}</v>
      </c>
      <c r="M195" s="9" t="str">
        <f>_xlfn.XLOOKUP(_xlfn.CONCAT(N195,O195),TechTree!$C$2:$C$501,TechTree!$D$2:$D$501,"Not Valid Combination",0,1)</f>
        <v>hydroponics</v>
      </c>
      <c r="N195" s="8" t="s">
        <v>226</v>
      </c>
      <c r="O195" s="8">
        <v>5</v>
      </c>
      <c r="P195" s="8" t="s">
        <v>6</v>
      </c>
      <c r="V195" s="10" t="s">
        <v>243</v>
      </c>
      <c r="W195" s="10" t="s">
        <v>259</v>
      </c>
      <c r="Z195" s="10" t="s">
        <v>310</v>
      </c>
      <c r="AA195" s="10" t="s">
        <v>303</v>
      </c>
      <c r="AB195" s="10" t="s">
        <v>329</v>
      </c>
      <c r="AD195" s="12" t="str">
        <f t="shared" si="6"/>
        <v/>
      </c>
      <c r="AE195" s="14"/>
      <c r="AF195" s="18" t="s">
        <v>329</v>
      </c>
      <c r="AG195" s="18"/>
      <c r="AH195" s="18"/>
      <c r="AI195" s="18"/>
      <c r="AJ195" s="18"/>
      <c r="AK195" s="18"/>
      <c r="AL195" s="18"/>
      <c r="AM195" s="19" t="str">
        <f t="shared" si="7"/>
        <v/>
      </c>
      <c r="AN195" s="14"/>
      <c r="AO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",W195,CHAR(10),Parts!AR195,CHAR(10),"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Tank",IF(Z195="NA/Balloon","    KiwiFuelSwitchIgnore = true",IF(Z195="standardLiquidFuel",_xlfn.CONCAT("    fuelTankUpgradeType = ",Z195,CHAR(10),"    fuelTankSizeUpgrade = ",AA195),_xlfn.CONCAT("    fuelTankUpgradeType = ",Z195))),IF(P195="RCS","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5" s="16" t="str">
        <f>IF(P195="Engine",VLOOKUP(W195,EngineUpgrades!$A$2:$C$19,2,FALSE),"")</f>
        <v/>
      </c>
      <c r="AQ195" s="16" t="str">
        <f>IF(P195="Engine",VLOOKUP(W195,EngineUpgrades!$A$2:$C$19,3,FALSE),"")</f>
        <v/>
      </c>
      <c r="AR195" s="15" t="str">
        <f>_xlfn.XLOOKUP(AP195,EngineUpgrades!$D$1:$J$1,EngineUpgrades!$D$17:$J$17,"",0,1)</f>
        <v/>
      </c>
      <c r="AS195" s="17">
        <v>2</v>
      </c>
      <c r="AT195" s="16" t="str">
        <f>IF(P195="Engine",_xlfn.XLOOKUP(_xlfn.CONCAT(N195,O195+AS195),TechTree!$C$2:$C$501,TechTree!$D$2:$D$501,"Not Valid Combination",0,1),"")</f>
        <v/>
      </c>
    </row>
    <row r="196" spans="1:46" ht="84.5" x14ac:dyDescent="0.35">
      <c r="A196" t="s">
        <v>594</v>
      </c>
      <c r="B196" t="s">
        <v>1368</v>
      </c>
      <c r="C196" t="s">
        <v>984</v>
      </c>
      <c r="D196" t="s">
        <v>985</v>
      </c>
      <c r="E196" t="s">
        <v>597</v>
      </c>
      <c r="F196" t="s">
        <v>6</v>
      </c>
      <c r="G196">
        <v>450</v>
      </c>
      <c r="H196">
        <v>450</v>
      </c>
      <c r="I196">
        <v>0.05</v>
      </c>
      <c r="J196" t="s">
        <v>87</v>
      </c>
      <c r="L196" s="12" t="str">
        <f>_xlfn.CONCAT(IF($Q196&lt;&gt;"",_xlfn.CONCAT(" #LOC_KTT_",A196,"_",C196,"_Title = ",$Q196,CHAR(10),"@PART[",C196,"]:NEEDS[!002_CommunityPartsTitles]:AFTER[",A196,"] // ",IF(Q196="",D196,_xlfn.CONCAT(Q196," (",D196,")")),CHAR(10),"{",CHAR(10),"    @",$Q$1," = #LOC_KTT_",A196,"_",C196,"_Title // ",$Q196,CHAR(10),"}",CHAR(10)),""),"@PART[",C196,"]:AFTER[",A196,"] // ",IF(Q196="",D196,_xlfn.CONCAT(Q196," (",D196,")")),CHAR(10),"{",CHAR(10),"    techBranch = ",VLOOKUP(N196,TechTree!$G$2:$H$43,2,FALSE),CHAR(10),"    techTier = ",O196,CHAR(10),"    @TechRequired = ",M196,IF($R196&lt;&gt;"",_xlfn.CONCAT(CHAR(10),"    @",$R$1," = ",$R196),""),IF($S196&lt;&gt;"",_xlfn.CONCAT(CHAR(10),"    @",$S$1," = ",$S196),""),IF($T196&lt;&gt;"",_xlfn.CONCAT(CHAR(10),"    @",$T$1," = ",$T196),""),IF(AND(Z196="NA/Balloon",P196&lt;&gt;"Fuel Tank")=TRUE,_xlfn.CONCAT(CHAR(10),"    KiwiFuelSwitchIgnore = true"),""),IF($U196&lt;&gt;"",_xlfn.CONCAT(CHAR(10),U196),""),IF($AO196&lt;&gt;"",IF(P196="RTG","",_xlfn.CONCAT(CHAR(10),$AO196)),""),IF(AM196&lt;&gt;"",_xlfn.CONCAT(CHAR(10),AM196),""),CHAR(10),"}",IF(AB196="Yes",_xlfn.CONCAT(CHAR(10),"@PART[",C196,"]:NEEDS[KiwiDeprecate]:AFTER[",A196,"]",CHAR(10),"{",CHAR(10),"    kiwiDeprecate = true",CHAR(10),"}"),""),IF(P196="RTG",AO196,""))</f>
        <v>@PART[hadar_fuselage_s1_1]:AFTER[Tantares] // Hadar Size 1 Fuselage
{
    techBranch = stationParts
    techTier = 4
    @TechRequired = advConstruction
    structuralUpgradeType = 3_4
}</v>
      </c>
      <c r="M196" s="9" t="str">
        <f>_xlfn.XLOOKUP(_xlfn.CONCAT(N196,O196),TechTree!$C$2:$C$501,TechTree!$D$2:$D$501,"Not Valid Combination",0,1)</f>
        <v>advConstruction</v>
      </c>
      <c r="N196" s="8" t="s">
        <v>208</v>
      </c>
      <c r="O196" s="8">
        <v>4</v>
      </c>
      <c r="P196" s="8" t="s">
        <v>6</v>
      </c>
      <c r="V196" s="10" t="s">
        <v>243</v>
      </c>
      <c r="W196" s="10" t="s">
        <v>254</v>
      </c>
      <c r="Z196" s="10" t="s">
        <v>294</v>
      </c>
      <c r="AA196" s="10" t="s">
        <v>303</v>
      </c>
      <c r="AB196" s="10" t="s">
        <v>329</v>
      </c>
      <c r="AD196" s="12" t="str">
        <f t="shared" si="6"/>
        <v/>
      </c>
      <c r="AE196" s="14"/>
      <c r="AF196" s="18" t="s">
        <v>329</v>
      </c>
      <c r="AG196" s="18"/>
      <c r="AH196" s="18"/>
      <c r="AI196" s="18"/>
      <c r="AJ196" s="18"/>
      <c r="AK196" s="18"/>
      <c r="AL196" s="18"/>
      <c r="AM196" s="19" t="str">
        <f t="shared" si="7"/>
        <v/>
      </c>
      <c r="AN196" s="14"/>
      <c r="AO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",W196,CHAR(10),Parts!AR196,CHAR(10),"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Tank",IF(Z196="NA/Balloon","    KiwiFuelSwitchIgnore = true",IF(Z196="standardLiquidFuel",_xlfn.CONCAT("    fuelTankUpgradeType = ",Z196,CHAR(10),"    fuelTankSizeUpgrade = ",AA196),_xlfn.CONCAT("    fuelTankUpgradeType = ",Z196))),IF(P196="RCS","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6" s="16" t="str">
        <f>IF(P196="Engine",VLOOKUP(W196,EngineUpgrades!$A$2:$C$19,2,FALSE),"")</f>
        <v/>
      </c>
      <c r="AQ196" s="16" t="str">
        <f>IF(P196="Engine",VLOOKUP(W196,EngineUpgrades!$A$2:$C$19,3,FALSE),"")</f>
        <v/>
      </c>
      <c r="AR196" s="15" t="str">
        <f>_xlfn.XLOOKUP(AP196,EngineUpgrades!$D$1:$J$1,EngineUpgrades!$D$17:$J$17,"",0,1)</f>
        <v/>
      </c>
      <c r="AS196" s="17">
        <v>2</v>
      </c>
      <c r="AT196" s="16" t="str">
        <f>IF(P196="Engine",_xlfn.XLOOKUP(_xlfn.CONCAT(N196,O196+AS196),TechTree!$C$2:$C$501,TechTree!$D$2:$D$501,"Not Valid Combination",0,1),"")</f>
        <v/>
      </c>
    </row>
    <row r="197" spans="1:46" ht="84.5" x14ac:dyDescent="0.35">
      <c r="A197" t="s">
        <v>594</v>
      </c>
      <c r="B197" t="s">
        <v>1369</v>
      </c>
      <c r="C197" t="s">
        <v>986</v>
      </c>
      <c r="D197" t="s">
        <v>987</v>
      </c>
      <c r="E197" t="s">
        <v>597</v>
      </c>
      <c r="F197" t="s">
        <v>5</v>
      </c>
      <c r="G197">
        <v>3200</v>
      </c>
      <c r="H197">
        <v>3200</v>
      </c>
      <c r="I197">
        <v>1.25</v>
      </c>
      <c r="J197" t="s">
        <v>87</v>
      </c>
      <c r="L197" s="12" t="str">
        <f>_xlfn.CONCAT(IF($Q197&lt;&gt;"",_xlfn.CONCAT(" #LOC_KTT_",A197,"_",C197,"_Title = ",$Q197,CHAR(10),"@PART[",C197,"]:NEEDS[!002_CommunityPartsTitles]:AFTER[",A197,"] // ",IF(Q197="",D197,_xlfn.CONCAT(Q197," (",D197,")")),CHAR(10),"{",CHAR(10),"    @",$Q$1," = #LOC_KTT_",A197,"_",C197,"_Title // ",$Q197,CHAR(10),"}",CHAR(10)),""),"@PART[",C197,"]:AFTER[",A197,"] // ",IF(Q197="",D197,_xlfn.CONCAT(Q197," (",D197,")")),CHAR(10),"{",CHAR(10),"    techBranch = ",VLOOKUP(N197,TechTree!$G$2:$H$43,2,FALSE),CHAR(10),"    techTier = ",O197,CHAR(10),"    @TechRequired = ",M197,IF($R197&lt;&gt;"",_xlfn.CONCAT(CHAR(10),"    @",$R$1," = ",$R197),""),IF($S197&lt;&gt;"",_xlfn.CONCAT(CHAR(10),"    @",$S$1," = ",$S197),""),IF($T197&lt;&gt;"",_xlfn.CONCAT(CHAR(10),"    @",$T$1," = ",$T197),""),IF(AND(Z197="NA/Balloon",P197&lt;&gt;"Fuel Tank")=TRUE,_xlfn.CONCAT(CHAR(10),"    KiwiFuelSwitchIgnore = true"),""),IF($U197&lt;&gt;"",_xlfn.CONCAT(CHAR(10),U197),""),IF($AO197&lt;&gt;"",IF(P197="RTG","",_xlfn.CONCAT(CHAR(10),$AO197)),""),IF(AM197&lt;&gt;"",_xlfn.CONCAT(CHAR(10),AM197),""),CHAR(10),"}",IF(AB197="Yes",_xlfn.CONCAT(CHAR(10),"@PART[",C197,"]:NEEDS[KiwiDeprecate]:AFTER[",A197,"]",CHAR(10),"{",CHAR(10),"    kiwiDeprecate = true",CHAR(10),"}"),""),IF(P197="RTG",AO197,""))</f>
        <v>@PART[mira_crew_s1_1]:AFTER[Tantares] // Mira Docking Module
{
    techBranch = stationColony
    techTier = 5
    @TechRequired = hydroponics
    KiwiFuelSwitchIgnore = true
    structuralUpgradeType = 5_6
}</v>
      </c>
      <c r="M197" s="9" t="str">
        <f>_xlfn.XLOOKUP(_xlfn.CONCAT(N197,O197),TechTree!$C$2:$C$501,TechTree!$D$2:$D$501,"Not Valid Combination",0,1)</f>
        <v>hydroponics</v>
      </c>
      <c r="N197" s="8" t="s">
        <v>226</v>
      </c>
      <c r="O197" s="8">
        <v>5</v>
      </c>
      <c r="P197" s="8" t="s">
        <v>6</v>
      </c>
      <c r="V197" s="10" t="s">
        <v>243</v>
      </c>
      <c r="W197" s="10" t="s">
        <v>259</v>
      </c>
      <c r="Z197" s="10" t="s">
        <v>310</v>
      </c>
      <c r="AA197" s="10" t="s">
        <v>303</v>
      </c>
      <c r="AB197" s="10" t="s">
        <v>329</v>
      </c>
      <c r="AD197" s="12" t="str">
        <f t="shared" ref="AD197:AD260" si="12">IF(P197="Engine",_xlfn.CONCAT("PARTUPGRADE:NEEDS[",A197,"]",CHAR(10),"{",CHAR(10),"    name = ",X197,CHAR(10),"    type = engine",CHAR(10),"    partIcon = ",C197,CHAR(10),"    techRequired = ",AT197,CHAR(10),"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so'.",CHAR(10),"}",CHAR(10),"@PARTUPGRADE[",X197,"]:NEEDS[",A197,"]:FOR[zKiwiTechTree]",CHAR(10),"{",CHAR(10),"    @entryCost = #$@PART[",C197,"]/entryCost$",CHAR(10),"    @entryCost *= #$@KIWI_ENGINE_MULTIPLIERS/",AQ197,"/UPGRADE_ENTRYCOST_MULTIPLIER$",CHAR(10),"    @title ^= #:INSERTPARTTITLE:$@PART[",C197,"]/title$:",CHAR(10),"    @description ^= #:INSERTPART:$@PART[",C197,"]/engineName$:",CHAR(10),"}",CHAR(10),"@PART[",C197,"]:NEEDS[",A197,"]:HAS[~engineUpgrade[off]]:AFTER[zzKiwiTechTree]",CHAR(10),"{",CHAR(10),"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#:INSERTPARTUPGRADE:$@PARTUPGRADE[",X197,"]/techRequired$:",CHAR(10),"}"),IF(OR(P197="System",P197="System and Space Capability")=TRUE,_xlfn.CONCAT("// Choose the one with the part that you want to represent the system",CHAR(10),"#LOC_KTT_",A197,"_",X197,"_SYSTEM_UPGRADE_TITLE = ",Y197,CHAR(10),"PARTUPGRADE:NEEDS[",A197,"]",CHAR(10),"{",CHAR(10),"    name = ",X197,"Upgrade",CHAR(10),"    type = system",CHAR(10),"    systemUpgradeName = #LOC_KTT_",A197,"_",X197,"_SYSTEM_UPGRADE_TITLE // ",Y197,CHAR(10),"    partIcon = ",C197,CHAR(10),"    techRequired = INSERT HERE",AT197,CHAR(10),"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INSERTSYSTEM!",CHAR(10),"}",CHAR(10),"@PARTUPGRADE[",X197,"Upgrade]:FOR[KiwiTechTree]",CHAR(10),"{",CHAR(10),"    @title ^= #:INSERTPARTTITLE:$systemUpgradeName$:",CHAR(10),"    @description ^= #:INSERTSYSTEM:$systemUpgradeName$:",CHAR(10),"}",CHAR(10),"@PART[*]:HAS[#spacePlaneSystemUpgradeType[",X197,"],~systemUpgrade[off]]:FOR[zzzKiwiTechTree]",CHAR(10),"{",CHAR(10),"    %systemUpgradeName = #LOC_KTT_",A197,"_",X197,"_SYSTEM_UPGRADE_TITLE // ",Y197,CHAR(10),"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#:INSERTSYSTEMUPGRADENODE:$@PARTUPGRADE[",X197,"Upgrade]/techRequired$!",CHAR(10),"}"),""))</f>
        <v/>
      </c>
      <c r="AE197" s="14"/>
      <c r="AF197" s="18" t="s">
        <v>329</v>
      </c>
      <c r="AG197" s="18"/>
      <c r="AH197" s="18"/>
      <c r="AI197" s="18"/>
      <c r="AJ197" s="18"/>
      <c r="AK197" s="18"/>
      <c r="AL197" s="18"/>
      <c r="AM197" s="19" t="str">
        <f t="shared" si="7"/>
        <v/>
      </c>
      <c r="AN197" s="14"/>
      <c r="AO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",W197,CHAR(10),Parts!AR197,CHAR(10),"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Tank",IF(Z197="NA/Balloon","    KiwiFuelSwitchIgnore = true",IF(Z197="standardLiquidFuel",_xlfn.CONCAT("    fuelTankUpgradeType = ",Z197,CHAR(10),"    fuelTankSizeUpgrade = ",AA197),_xlfn.CONCAT("    fuelTankUpgradeType = ",Z197))),IF(P197="RCS","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7" s="16" t="str">
        <f>IF(P197="Engine",VLOOKUP(W197,EngineUpgrades!$A$2:$C$19,2,FALSE),"")</f>
        <v/>
      </c>
      <c r="AQ197" s="16" t="str">
        <f>IF(P197="Engine",VLOOKUP(W197,EngineUpgrades!$A$2:$C$19,3,FALSE),"")</f>
        <v/>
      </c>
      <c r="AR197" s="15" t="str">
        <f>_xlfn.XLOOKUP(AP197,EngineUpgrades!$D$1:$J$1,EngineUpgrades!$D$17:$J$17,"",0,1)</f>
        <v/>
      </c>
      <c r="AS197" s="17">
        <v>2</v>
      </c>
      <c r="AT197" s="16" t="str">
        <f>IF(P197="Engine",_xlfn.XLOOKUP(_xlfn.CONCAT(N197,O197+AS197),TechTree!$C$2:$C$501,TechTree!$D$2:$D$501,"Not Valid Combination",0,1),"")</f>
        <v/>
      </c>
    </row>
    <row r="198" spans="1:46" ht="348.5" x14ac:dyDescent="0.35">
      <c r="A198" t="s">
        <v>594</v>
      </c>
      <c r="B198" t="s">
        <v>1370</v>
      </c>
      <c r="C198" t="s">
        <v>988</v>
      </c>
      <c r="D198" t="s">
        <v>989</v>
      </c>
      <c r="E198" t="s">
        <v>597</v>
      </c>
      <c r="F198" t="s">
        <v>6</v>
      </c>
      <c r="G198">
        <v>7500</v>
      </c>
      <c r="H198">
        <v>750</v>
      </c>
      <c r="I198">
        <v>0.5</v>
      </c>
      <c r="J198" t="s">
        <v>143</v>
      </c>
      <c r="L198" s="12" t="str">
        <f>_xlfn.CONCAT(IF($Q198&lt;&gt;"",_xlfn.CONCAT(" #LOC_KTT_",A198,"_",C198,"_Title = ",$Q198,CHAR(10),"@PART[",C198,"]:NEEDS[!002_CommunityPartsTitles]:AFTER[",A198,"] // ",IF(Q198="",D198,_xlfn.CONCAT(Q198," (",D198,")")),CHAR(10),"{",CHAR(10),"    @",$Q$1," = #LOC_KTT_",A198,"_",C198,"_Title // ",$Q198,CHAR(10),"}",CHAR(10)),""),"@PART[",C198,"]:AFTER[",A198,"] // ",IF(Q198="",D198,_xlfn.CONCAT(Q198," (",D198,")")),CHAR(10),"{",CHAR(10),"    techBranch = ",VLOOKUP(N198,TechTree!$G$2:$H$43,2,FALSE),CHAR(10),"    techTier = ",O198,CHAR(10),"    @TechRequired = ",M198,IF($R198&lt;&gt;"",_xlfn.CONCAT(CHAR(10),"    @",$R$1," = ",$R198),""),IF($S198&lt;&gt;"",_xlfn.CONCAT(CHAR(10),"    @",$S$1," = ",$S198),""),IF($T198&lt;&gt;"",_xlfn.CONCAT(CHAR(10),"    @",$T$1," = ",$T198),""),IF(AND(Z198="NA/Balloon",P198&lt;&gt;"Fuel Tank")=TRUE,_xlfn.CONCAT(CHAR(10),"    KiwiFuelSwitchIgnore = true"),""),IF($U198&lt;&gt;"",_xlfn.CONCAT(CHAR(10),U198),""),IF($AO198&lt;&gt;"",IF(P198="RTG","",_xlfn.CONCAT(CHAR(10),$AO198)),""),IF(AM198&lt;&gt;"",_xlfn.CONCAT(CHAR(10),AM198),""),CHAR(10),"}",IF(AB198="Yes",_xlfn.CONCAT(CHAR(10),"@PART[",C198,"]:NEEDS[KiwiDeprecate]:AFTER[",A198,"]",CHAR(10),"{",CHAR(10),"    kiwiDeprecate = true",CHAR(10),"}"),""),IF(P198="RTG",AO198,""))</f>
        <v>@PART[rotanev_aeroshell_s2_s1p5_1]:AFTER[Tantares] // Rotanev Size 2 Aeroshell A
{
    techBranch = adaptersEtAl
    techTier = 5
    @TechRequired = specializedConstruction
    spacePlaneSystemUpgradeType = rotanev
}</v>
      </c>
      <c r="M198" s="9" t="str">
        <f>_xlfn.XLOOKUP(_xlfn.CONCAT(N198,O198),TechTree!$C$2:$C$501,TechTree!$D$2:$D$501,"Not Valid Combination",0,1)</f>
        <v>specializedConstruction</v>
      </c>
      <c r="N198" s="8" t="s">
        <v>207</v>
      </c>
      <c r="O198" s="8">
        <v>5</v>
      </c>
      <c r="P198" s="8" t="s">
        <v>289</v>
      </c>
      <c r="V198" s="10" t="s">
        <v>243</v>
      </c>
      <c r="W198" s="10" t="s">
        <v>254</v>
      </c>
      <c r="X198" s="10" t="s">
        <v>1511</v>
      </c>
      <c r="Y198" s="10" t="s">
        <v>1512</v>
      </c>
      <c r="Z198" s="10" t="s">
        <v>294</v>
      </c>
      <c r="AA198" s="10" t="s">
        <v>303</v>
      </c>
      <c r="AB198" s="10" t="s">
        <v>329</v>
      </c>
      <c r="AD19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8" s="14"/>
      <c r="AF198" s="18" t="s">
        <v>329</v>
      </c>
      <c r="AG198" s="18"/>
      <c r="AH198" s="18"/>
      <c r="AI198" s="18"/>
      <c r="AJ198" s="18"/>
      <c r="AK198" s="18"/>
      <c r="AL198" s="18"/>
      <c r="AM198" s="19" t="str">
        <f t="shared" si="7"/>
        <v/>
      </c>
      <c r="AN198" s="14"/>
      <c r="AO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",W198,CHAR(10),Parts!AR198,CHAR(10),"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Tank",IF(Z198="NA/Balloon","    KiwiFuelSwitchIgnore = true",IF(Z198="standardLiquidFuel",_xlfn.CONCAT("    fuelTankUpgradeType = ",Z198,CHAR(10),"    fuelTankSizeUpgrade = ",AA198),_xlfn.CONCAT("    fuelTankUpgradeType = ",Z198))),IF(P198="RCS","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8" s="16" t="str">
        <f>IF(P198="Engine",VLOOKUP(W198,EngineUpgrades!$A$2:$C$19,2,FALSE),"")</f>
        <v/>
      </c>
      <c r="AQ198" s="16" t="str">
        <f>IF(P198="Engine",VLOOKUP(W198,EngineUpgrades!$A$2:$C$19,3,FALSE),"")</f>
        <v/>
      </c>
      <c r="AR198" s="15" t="str">
        <f>_xlfn.XLOOKUP(AP198,EngineUpgrades!$D$1:$J$1,EngineUpgrades!$D$17:$J$17,"",0,1)</f>
        <v/>
      </c>
      <c r="AS198" s="17">
        <v>2</v>
      </c>
      <c r="AT198" s="16" t="str">
        <f>IF(P198="Engine",_xlfn.XLOOKUP(_xlfn.CONCAT(N198,O198+AS198),TechTree!$C$2:$C$501,TechTree!$D$2:$D$501,"Not Valid Combination",0,1),"")</f>
        <v/>
      </c>
    </row>
    <row r="199" spans="1:46" ht="348.5" x14ac:dyDescent="0.35">
      <c r="A199" t="s">
        <v>594</v>
      </c>
      <c r="B199" t="s">
        <v>1371</v>
      </c>
      <c r="C199" t="s">
        <v>990</v>
      </c>
      <c r="D199" t="s">
        <v>991</v>
      </c>
      <c r="E199" t="s">
        <v>597</v>
      </c>
      <c r="F199" t="s">
        <v>6</v>
      </c>
      <c r="G199">
        <v>15000</v>
      </c>
      <c r="H199">
        <v>1500</v>
      </c>
      <c r="I199">
        <v>1</v>
      </c>
      <c r="J199" t="s">
        <v>143</v>
      </c>
      <c r="L199" s="12" t="str">
        <f>_xlfn.CONCAT(IF($Q199&lt;&gt;"",_xlfn.CONCAT(" #LOC_KTT_",A199,"_",C199,"_Title = ",$Q199,CHAR(10),"@PART[",C199,"]:NEEDS[!002_CommunityPartsTitles]:AFTER[",A199,"] // ",IF(Q199="",D199,_xlfn.CONCAT(Q199," (",D199,")")),CHAR(10),"{",CHAR(10),"    @",$Q$1," = #LOC_KTT_",A199,"_",C199,"_Title // ",$Q199,CHAR(10),"}",CHAR(10)),""),"@PART[",C199,"]:AFTER[",A199,"] // ",IF(Q199="",D199,_xlfn.CONCAT(Q199," (",D199,")")),CHAR(10),"{",CHAR(10),"    techBranch = ",VLOOKUP(N199,TechTree!$G$2:$H$43,2,FALSE),CHAR(10),"    techTier = ",O199,CHAR(10),"    @TechRequired = ",M199,IF($R199&lt;&gt;"",_xlfn.CONCAT(CHAR(10),"    @",$R$1," = ",$R199),""),IF($S199&lt;&gt;"",_xlfn.CONCAT(CHAR(10),"    @",$S$1," = ",$S199),""),IF($T199&lt;&gt;"",_xlfn.CONCAT(CHAR(10),"    @",$T$1," = ",$T199),""),IF(AND(Z199="NA/Balloon",P199&lt;&gt;"Fuel Tank")=TRUE,_xlfn.CONCAT(CHAR(10),"    KiwiFuelSwitchIgnore = true"),""),IF($U199&lt;&gt;"",_xlfn.CONCAT(CHAR(10),U199),""),IF($AO199&lt;&gt;"",IF(P199="RTG","",_xlfn.CONCAT(CHAR(10),$AO199)),""),IF(AM199&lt;&gt;"",_xlfn.CONCAT(CHAR(10),AM199),""),CHAR(10),"}",IF(AB199="Yes",_xlfn.CONCAT(CHAR(10),"@PART[",C199,"]:NEEDS[KiwiDeprecate]:AFTER[",A199,"]",CHAR(10),"{",CHAR(10),"    kiwiDeprecate = true",CHAR(10),"}"),""),IF(P199="RTG",AO199,""))</f>
        <v>@PART[rotanev_aeroshell_s2_s1p5_2]:AFTER[Tantares] // Rotanev Size 2 Aeroshell B
{
    techBranch = adaptersEtAl
    techTier = 5
    @TechRequired = specializedConstruction
    spacePlaneSystemUpgradeType = rotanev
}</v>
      </c>
      <c r="M199" s="9" t="str">
        <f>_xlfn.XLOOKUP(_xlfn.CONCAT(N199,O199),TechTree!$C$2:$C$501,TechTree!$D$2:$D$501,"Not Valid Combination",0,1)</f>
        <v>specializedConstruction</v>
      </c>
      <c r="N199" s="8" t="s">
        <v>207</v>
      </c>
      <c r="O199" s="8">
        <v>5</v>
      </c>
      <c r="P199" s="8" t="s">
        <v>289</v>
      </c>
      <c r="V199" s="10" t="s">
        <v>243</v>
      </c>
      <c r="W199" s="10" t="s">
        <v>259</v>
      </c>
      <c r="X199" s="10" t="s">
        <v>1511</v>
      </c>
      <c r="Y199" s="10" t="s">
        <v>1512</v>
      </c>
      <c r="Z199" s="10" t="s">
        <v>294</v>
      </c>
      <c r="AA199" s="10" t="s">
        <v>303</v>
      </c>
      <c r="AB199" s="10" t="s">
        <v>329</v>
      </c>
      <c r="AD19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9" s="14"/>
      <c r="AF199" s="18" t="s">
        <v>329</v>
      </c>
      <c r="AG199" s="18"/>
      <c r="AH199" s="18"/>
      <c r="AI199" s="18"/>
      <c r="AJ199" s="18"/>
      <c r="AK199" s="18"/>
      <c r="AL199" s="18"/>
      <c r="AM199" s="19" t="str">
        <f t="shared" ref="AM199:AM201" si="13">IF(AF199="Yes",_xlfn.CONCAT("    @MODULE[ModuleEngines*]",CHAR(10),"    {",IF(AG199&lt;&gt;"",_xlfn.CONCAT(CHAR(10),"        @maxThrust = ",AG199),""),IF(AH199&lt;&gt;"",_xlfn.CONCAT(CHAR(10),"        !atmosphereCurve {}",CHAR(10),"        atmosphereCurve",CHAR(10),"        {",IF(AH199&lt;&gt;"",_xlfn.CONCAT(CHAR(10),"            key = ",AH199),""),IF(AI199&lt;&gt;"",_xlfn.CONCAT(CHAR(10),"            key = ",AI199),""),IF(AJ199&lt;&gt;"",_xlfn.CONCAT(CHAR(10),"            key = ",AJ199),""),IF(AK199&lt;&gt;"",_xlfn.CONCAT(CHAR(10),"            key = ",AK199),""),IF(AL199&lt;&gt;"",_xlfn.CONCAT(CHAR(10),"            key = ",AL199),""),CHAR(10),"        }"),""),CHAR(10),"    }"),"")</f>
        <v/>
      </c>
      <c r="AN199" s="14"/>
      <c r="AO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",W199,CHAR(10),Parts!AR199,CHAR(10),"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Tank",IF(Z199="NA/Balloon","    KiwiFuelSwitchIgnore = true",IF(Z199="standardLiquidFuel",_xlfn.CONCAT("    fuelTankUpgradeType = ",Z199,CHAR(10),"    fuelTankSizeUpgrade = ",AA199),_xlfn.CONCAT("    fuelTankUpgradeType = ",Z199))),IF(P199="RCS","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9" s="16" t="str">
        <f>IF(P199="Engine",VLOOKUP(W199,EngineUpgrades!$A$2:$C$19,2,FALSE),"")</f>
        <v/>
      </c>
      <c r="AQ199" s="16" t="str">
        <f>IF(P199="Engine",VLOOKUP(W199,EngineUpgrades!$A$2:$C$19,3,FALSE),"")</f>
        <v/>
      </c>
      <c r="AR199" s="15" t="str">
        <f>_xlfn.XLOOKUP(AP199,EngineUpgrades!$D$1:$J$1,EngineUpgrades!$D$17:$J$17,"",0,1)</f>
        <v/>
      </c>
      <c r="AS199" s="17">
        <v>2</v>
      </c>
      <c r="AT199" s="16" t="str">
        <f>IF(P199="Engine",_xlfn.XLOOKUP(_xlfn.CONCAT(N199,O199+AS199),TechTree!$C$2:$C$501,TechTree!$D$2:$D$501,"Not Valid Combination",0,1),"")</f>
        <v/>
      </c>
    </row>
    <row r="200" spans="1:46" ht="348.5" x14ac:dyDescent="0.35">
      <c r="A200" t="s">
        <v>594</v>
      </c>
      <c r="B200" t="s">
        <v>1372</v>
      </c>
      <c r="C200" t="s">
        <v>992</v>
      </c>
      <c r="D200" t="s">
        <v>993</v>
      </c>
      <c r="E200" t="s">
        <v>597</v>
      </c>
      <c r="F200" t="s">
        <v>9</v>
      </c>
      <c r="G200">
        <v>18750</v>
      </c>
      <c r="H200">
        <v>3750</v>
      </c>
      <c r="I200">
        <v>0.5</v>
      </c>
      <c r="J200" t="s">
        <v>143</v>
      </c>
      <c r="L200" s="12" t="str">
        <f>_xlfn.CONCAT(IF($Q200&lt;&gt;"",_xlfn.CONCAT(" #LOC_KTT_",A200,"_",C200,"_Title = ",$Q200,CHAR(10),"@PART[",C200,"]:NEEDS[!002_CommunityPartsTitles]:AFTER[",A200,"] // ",IF(Q200="",D200,_xlfn.CONCAT(Q200," (",D200,")")),CHAR(10),"{",CHAR(10),"    @",$Q$1," = #LOC_KTT_",A200,"_",C200,"_Title // ",$Q200,CHAR(10),"}",CHAR(10)),""),"@PART[",C200,"]:AFTER[",A200,"] // ",IF(Q200="",D200,_xlfn.CONCAT(Q200," (",D200,")")),CHAR(10),"{",CHAR(10),"    techBranch = ",VLOOKUP(N200,TechTree!$G$2:$H$43,2,FALSE),CHAR(10),"    techTier = ",O200,CHAR(10),"    @TechRequired = ",M200,IF($R200&lt;&gt;"",_xlfn.CONCAT(CHAR(10),"    @",$R$1," = ",$R200),""),IF($S200&lt;&gt;"",_xlfn.CONCAT(CHAR(10),"    @",$S$1," = ",$S200),""),IF($T200&lt;&gt;"",_xlfn.CONCAT(CHAR(10),"    @",$T$1," = ",$T200),""),IF(AND(Z200="NA/Balloon",P200&lt;&gt;"Fuel Tank")=TRUE,_xlfn.CONCAT(CHAR(10),"    KiwiFuelSwitchIgnore = true"),""),IF($U200&lt;&gt;"",_xlfn.CONCAT(CHAR(10),U200),""),IF($AO200&lt;&gt;"",IF(P200="RTG","",_xlfn.CONCAT(CHAR(10),$AO200)),""),IF(AM200&lt;&gt;"",_xlfn.CONCAT(CHAR(10),AM200),""),CHAR(10),"}",IF(AB200="Yes",_xlfn.CONCAT(CHAR(10),"@PART[",C200,"]:NEEDS[KiwiDeprecate]:AFTER[",A200,"]",CHAR(10),"{",CHAR(10),"    kiwiDeprecate = true",CHAR(10),"}"),""),IF(P200="RTG",AO200,""))</f>
        <v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v>
      </c>
      <c r="M200" s="9" t="str">
        <f>_xlfn.XLOOKUP(_xlfn.CONCAT(N200,O200),TechTree!$C$2:$C$501,TechTree!$D$2:$D$501,"Not Valid Combination",0,1)</f>
        <v>advElectrics</v>
      </c>
      <c r="N200" s="8" t="s">
        <v>210</v>
      </c>
      <c r="O200" s="8">
        <v>5</v>
      </c>
      <c r="P200" s="8" t="s">
        <v>289</v>
      </c>
      <c r="U200" s="17" t="str">
        <f>_xlfn.CONCAT("    @RESOURCE[ElectricCharge]",CHAR(10),"    {",CHAR(10),"        @amount = 2000",CHAR(10),"        @maxAmount = 2000",CHAR(10),"    }")</f>
        <v xml:space="preserve">    @RESOURCE[ElectricCharge]
    {
        @amount = 2000
        @maxAmount = 2000
    }</v>
      </c>
      <c r="V200" s="10" t="s">
        <v>243</v>
      </c>
      <c r="W200" s="10" t="s">
        <v>254</v>
      </c>
      <c r="X200" s="10" t="s">
        <v>1511</v>
      </c>
      <c r="Y200" s="10" t="s">
        <v>1512</v>
      </c>
      <c r="Z200" s="10" t="s">
        <v>294</v>
      </c>
      <c r="AA200" s="10" t="s">
        <v>303</v>
      </c>
      <c r="AB200" s="10" t="s">
        <v>329</v>
      </c>
      <c r="AD20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0" s="14"/>
      <c r="AF200" s="18" t="s">
        <v>329</v>
      </c>
      <c r="AG200" s="18"/>
      <c r="AH200" s="18"/>
      <c r="AI200" s="18"/>
      <c r="AJ200" s="18"/>
      <c r="AK200" s="18"/>
      <c r="AL200" s="18"/>
      <c r="AM200" s="19" t="str">
        <f t="shared" si="13"/>
        <v/>
      </c>
      <c r="AN200" s="14"/>
      <c r="AO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",W200,CHAR(10),Parts!AR200,CHAR(10),"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Tank",IF(Z200="NA/Balloon","    KiwiFuelSwitchIgnore = true",IF(Z200="standardLiquidFuel",_xlfn.CONCAT("    fuelTankUpgradeType = ",Z200,CHAR(10),"    fuelTankSizeUpgrade = ",AA200),_xlfn.CONCAT("    fuelTankUpgradeType = ",Z200))),IF(P200="RCS","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0" s="16" t="str">
        <f>IF(P200="Engine",VLOOKUP(W200,EngineUpgrades!$A$2:$C$19,2,FALSE),"")</f>
        <v/>
      </c>
      <c r="AQ200" s="16" t="str">
        <f>IF(P200="Engine",VLOOKUP(W200,EngineUpgrades!$A$2:$C$19,3,FALSE),"")</f>
        <v/>
      </c>
      <c r="AR200" s="15" t="str">
        <f>_xlfn.XLOOKUP(AP200,EngineUpgrades!$D$1:$J$1,EngineUpgrades!$D$17:$J$17,"",0,1)</f>
        <v/>
      </c>
      <c r="AS200" s="17">
        <v>2</v>
      </c>
      <c r="AT200" s="16" t="str">
        <f>IF(P200="Engine",_xlfn.XLOOKUP(_xlfn.CONCAT(N200,O200+AS200),TechTree!$C$2:$C$501,TechTree!$D$2:$D$501,"Not Valid Combination",0,1),"")</f>
        <v/>
      </c>
    </row>
    <row r="201" spans="1:46" ht="348.5" x14ac:dyDescent="0.35">
      <c r="A201" t="s">
        <v>594</v>
      </c>
      <c r="B201" t="s">
        <v>1373</v>
      </c>
      <c r="C201" t="s">
        <v>994</v>
      </c>
      <c r="D201" t="s">
        <v>995</v>
      </c>
      <c r="E201" t="s">
        <v>597</v>
      </c>
      <c r="F201" t="s">
        <v>9</v>
      </c>
      <c r="G201">
        <v>37500</v>
      </c>
      <c r="H201">
        <v>7500</v>
      </c>
      <c r="I201">
        <v>1</v>
      </c>
      <c r="J201" t="s">
        <v>143</v>
      </c>
      <c r="L201" s="12" t="str">
        <f>_xlfn.CONCAT(IF($Q201&lt;&gt;"",_xlfn.CONCAT(" #LOC_KTT_",A201,"_",C201,"_Title = ",$Q201,CHAR(10),"@PART[",C201,"]:NEEDS[!002_CommunityPartsTitles]:AFTER[",A201,"] // ",IF(Q201="",D201,_xlfn.CONCAT(Q201," (",D201,")")),CHAR(10),"{",CHAR(10),"    @",$Q$1," = #LOC_KTT_",A201,"_",C201,"_Title // ",$Q201,CHAR(10),"}",CHAR(10)),""),"@PART[",C201,"]:AFTER[",A201,"] // ",IF(Q201="",D201,_xlfn.CONCAT(Q201," (",D201,")")),CHAR(10),"{",CHAR(10),"    techBranch = ",VLOOKUP(N201,TechTree!$G$2:$H$43,2,FALSE),CHAR(10),"    techTier = ",O201,CHAR(10),"    @TechRequired = ",M201,IF($R201&lt;&gt;"",_xlfn.CONCAT(CHAR(10),"    @",$R$1," = ",$R201),""),IF($S201&lt;&gt;"",_xlfn.CONCAT(CHAR(10),"    @",$S$1," = ",$S201),""),IF($T201&lt;&gt;"",_xlfn.CONCAT(CHAR(10),"    @",$T$1," = ",$T201),""),IF(AND(Z201="NA/Balloon",P201&lt;&gt;"Fuel Tank")=TRUE,_xlfn.CONCAT(CHAR(10),"    KiwiFuelSwitchIgnore = true"),""),IF($U201&lt;&gt;"",_xlfn.CONCAT(CHAR(10),U201),""),IF($AO201&lt;&gt;"",IF(P201="RTG","",_xlfn.CONCAT(CHAR(10),$AO201)),""),IF(AM201&lt;&gt;"",_xlfn.CONCAT(CHAR(10),AM201),""),CHAR(10),"}",IF(AB201="Yes",_xlfn.CONCAT(CHAR(10),"@PART[",C201,"]:NEEDS[KiwiDeprecate]:AFTER[",A201,"]",CHAR(10),"{",CHAR(10),"    kiwiDeprecate = true",CHAR(10),"}"),""),IF(P201="RTG",AO201,""))</f>
        <v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v>
      </c>
      <c r="M201" s="9" t="str">
        <f>_xlfn.XLOOKUP(_xlfn.CONCAT(N201,O201),TechTree!$C$2:$C$501,TechTree!$D$2:$D$501,"Not Valid Combination",0,1)</f>
        <v>largeElectrics</v>
      </c>
      <c r="N201" s="8" t="s">
        <v>210</v>
      </c>
      <c r="O201" s="8">
        <v>6</v>
      </c>
      <c r="P201" s="8" t="s">
        <v>289</v>
      </c>
      <c r="U201" s="17" t="str">
        <f>_xlfn.CONCAT("    @RESOURCE[ElectricCharge]",CHAR(10),"    {",CHAR(10),"        @amount = 4000",CHAR(10),"        @maxAmount = 4000",CHAR(10),"    }")</f>
        <v xml:space="preserve">    @RESOURCE[ElectricCharge]
    {
        @amount = 4000
        @maxAmount = 4000
    }</v>
      </c>
      <c r="V201" s="10" t="s">
        <v>243</v>
      </c>
      <c r="W201" s="10" t="s">
        <v>259</v>
      </c>
      <c r="X201" s="10" t="s">
        <v>1511</v>
      </c>
      <c r="Y201" s="10" t="s">
        <v>1512</v>
      </c>
      <c r="Z201" s="10" t="s">
        <v>294</v>
      </c>
      <c r="AA201" s="10" t="s">
        <v>303</v>
      </c>
      <c r="AB201" s="10" t="s">
        <v>329</v>
      </c>
      <c r="AD20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1" s="14"/>
      <c r="AF201" s="18" t="s">
        <v>329</v>
      </c>
      <c r="AG201" s="18"/>
      <c r="AH201" s="18"/>
      <c r="AI201" s="18"/>
      <c r="AJ201" s="18"/>
      <c r="AK201" s="18"/>
      <c r="AL201" s="18"/>
      <c r="AM201" s="19" t="str">
        <f t="shared" si="13"/>
        <v/>
      </c>
      <c r="AN201" s="14"/>
      <c r="AO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",W201,CHAR(10),Parts!AR201,CHAR(10),"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Tank",IF(Z201="NA/Balloon","    KiwiFuelSwitchIgnore = true",IF(Z201="standardLiquidFuel",_xlfn.CONCAT("    fuelTankUpgradeType = ",Z201,CHAR(10),"    fuelTankSizeUpgrade = ",AA201),_xlfn.CONCAT("    fuelTankUpgradeType = ",Z201))),IF(P201="RCS","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1" s="16" t="str">
        <f>IF(P201="Engine",VLOOKUP(W201,EngineUpgrades!$A$2:$C$19,2,FALSE),"")</f>
        <v/>
      </c>
      <c r="AQ201" s="16" t="str">
        <f>IF(P201="Engine",VLOOKUP(W201,EngineUpgrades!$A$2:$C$19,3,FALSE),"")</f>
        <v/>
      </c>
      <c r="AR201" s="15" t="str">
        <f>_xlfn.XLOOKUP(AP201,EngineUpgrades!$D$1:$J$1,EngineUpgrades!$D$17:$J$17,"",0,1)</f>
        <v/>
      </c>
      <c r="AS201" s="17">
        <v>2</v>
      </c>
      <c r="AT201" s="16" t="str">
        <f>IF(P201="Engine",_xlfn.XLOOKUP(_xlfn.CONCAT(N201,O201+AS201),TechTree!$C$2:$C$501,TechTree!$D$2:$D$501,"Not Valid Combination",0,1),"")</f>
        <v/>
      </c>
    </row>
    <row r="202" spans="1:46" ht="348.5" x14ac:dyDescent="0.35">
      <c r="A202" t="s">
        <v>594</v>
      </c>
      <c r="B202" t="s">
        <v>1374</v>
      </c>
      <c r="C202" t="s">
        <v>996</v>
      </c>
      <c r="D202" t="s">
        <v>997</v>
      </c>
      <c r="E202" t="s">
        <v>597</v>
      </c>
      <c r="F202" t="s">
        <v>6</v>
      </c>
      <c r="G202">
        <v>750</v>
      </c>
      <c r="H202">
        <v>75</v>
      </c>
      <c r="I202">
        <v>7.4999999999999997E-2</v>
      </c>
      <c r="J202" t="s">
        <v>143</v>
      </c>
      <c r="L202" s="12" t="str">
        <f>_xlfn.CONCAT(IF($Q202&lt;&gt;"",_xlfn.CONCAT(" #LOC_KTT_",A202,"_",C202,"_Title = ",$Q202,CHAR(10),"@PART[",C202,"]:NEEDS[!002_CommunityPartsTitles]:AFTER[",A202,"] // ",IF(Q202="",D202,_xlfn.CONCAT(Q202," (",D202,")")),CHAR(10),"{",CHAR(10),"    @",$Q$1," = #LOC_KTT_",A202,"_",C202,"_Title // ",$Q202,CHAR(10),"}",CHAR(10)),""),"@PART[",C202,"]:AFTER[",A202,"] // ",IF(Q202="",D202,_xlfn.CONCAT(Q202," (",D202,")")),CHAR(10),"{",CHAR(10),"    techBranch = ",VLOOKUP(N202,TechTree!$G$2:$H$43,2,FALSE),CHAR(10),"    techTier = ",O202,CHAR(10),"    @TechRequired = ",M202,IF($R202&lt;&gt;"",_xlfn.CONCAT(CHAR(10),"    @",$R$1," = ",$R202),""),IF($S202&lt;&gt;"",_xlfn.CONCAT(CHAR(10),"    @",$S$1," = ",$S202),""),IF($T202&lt;&gt;"",_xlfn.CONCAT(CHAR(10),"    @",$T$1," = ",$T202),""),IF(AND(Z202="NA/Balloon",P202&lt;&gt;"Fuel Tank")=TRUE,_xlfn.CONCAT(CHAR(10),"    KiwiFuelSwitchIgnore = true"),""),IF($U202&lt;&gt;"",_xlfn.CONCAT(CHAR(10),U202),""),IF($AO202&lt;&gt;"",IF(P202="RTG","",_xlfn.CONCAT(CHAR(10),$AO202)),""),IF(AM202&lt;&gt;"",_xlfn.CONCAT(CHAR(10),AM202),""),CHAR(10),"}",IF(AB202="Yes",_xlfn.CONCAT(CHAR(10),"@PART[",C202,"]:NEEDS[KiwiDeprecate]:AFTER[",A202,"]",CHAR(10),"{",CHAR(10),"    kiwiDeprecate = true",CHAR(10),"}"),""),IF(P202="RTG",AO202,""))</f>
        <v>@PART[rotanev_cap_s0p5_1]:AFTER[Tantares] // Rotanev Size 0.5 Structural Cap
{
    techBranch = stationParts
    techTier = 2
    @TechRequired = basicConstruction
    spacePlaneSystemUpgradeType = rotanev
}</v>
      </c>
      <c r="M202" s="9" t="str">
        <f>_xlfn.XLOOKUP(_xlfn.CONCAT(N202,O202),TechTree!$C$2:$C$501,TechTree!$D$2:$D$501,"Not Valid Combination",0,1)</f>
        <v>basicConstruction</v>
      </c>
      <c r="N202" s="8" t="s">
        <v>208</v>
      </c>
      <c r="O202" s="8">
        <v>2</v>
      </c>
      <c r="P202" s="8" t="s">
        <v>289</v>
      </c>
      <c r="V202" s="10" t="s">
        <v>243</v>
      </c>
      <c r="W202" s="10" t="s">
        <v>254</v>
      </c>
      <c r="X202" s="10" t="s">
        <v>1511</v>
      </c>
      <c r="Y202" s="10" t="s">
        <v>1512</v>
      </c>
      <c r="Z202" s="10" t="s">
        <v>294</v>
      </c>
      <c r="AA202" s="10" t="s">
        <v>303</v>
      </c>
      <c r="AB202" s="10" t="s">
        <v>329</v>
      </c>
      <c r="AD20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2" s="14"/>
      <c r="AF202" s="18" t="s">
        <v>329</v>
      </c>
      <c r="AG202" s="18"/>
      <c r="AH202" s="18"/>
      <c r="AI202" s="18"/>
      <c r="AJ202" s="18"/>
      <c r="AK202" s="18"/>
      <c r="AL202" s="18"/>
      <c r="AM202" s="19" t="str">
        <f t="shared" ref="AM202:AM265" si="14">IF(AF202="Yes",_xlfn.CONCAT("    @MODULE[ModuleEngines*]",CHAR(10),"    {",IF(AG202&lt;&gt;"",_xlfn.CONCAT(CHAR(10),"        @maxThrust = ",AG202),""),IF(AH202&lt;&gt;"",_xlfn.CONCAT(CHAR(10),"        !atmosphereCurve {}",CHAR(10),"        atmosphereCurve",CHAR(10),"        {",IF(AH202&lt;&gt;"",_xlfn.CONCAT(CHAR(10),"            key = ",AH202),""),IF(AI202&lt;&gt;"",_xlfn.CONCAT(CHAR(10),"            key = ",AI202),""),IF(AJ202&lt;&gt;"",_xlfn.CONCAT(CHAR(10),"            key = ",AJ202),""),IF(AK202&lt;&gt;"",_xlfn.CONCAT(CHAR(10),"            key = ",AK202),""),IF(AL202&lt;&gt;"",_xlfn.CONCAT(CHAR(10),"            key = ",AL202),""),CHAR(10),"        }"),""),CHAR(10),"    }"),"")</f>
        <v/>
      </c>
      <c r="AN202" s="14"/>
      <c r="AO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",W202,CHAR(10),Parts!AR202,CHAR(10),"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Tank",IF(Z202="NA/Balloon","    KiwiFuelSwitchIgnore = true",IF(Z202="standardLiquidFuel",_xlfn.CONCAT("    fuelTankUpgradeType = ",Z202,CHAR(10),"    fuelTankSizeUpgrade = ",AA202),_xlfn.CONCAT("    fuelTankUpgradeType = ",Z202))),IF(P202="RCS","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2" s="16" t="str">
        <f>IF(P202="Engine",VLOOKUP(W202,EngineUpgrades!$A$2:$C$19,2,FALSE),"")</f>
        <v/>
      </c>
      <c r="AQ202" s="16" t="str">
        <f>IF(P202="Engine",VLOOKUP(W202,EngineUpgrades!$A$2:$C$19,3,FALSE),"")</f>
        <v/>
      </c>
      <c r="AR202" s="15" t="str">
        <f>_xlfn.XLOOKUP(AP202,EngineUpgrades!$D$1:$J$1,EngineUpgrades!$D$17:$J$17,"",0,1)</f>
        <v/>
      </c>
      <c r="AS202" s="17">
        <v>2</v>
      </c>
      <c r="AT202" s="16" t="str">
        <f>IF(P202="Engine",_xlfn.XLOOKUP(_xlfn.CONCAT(N202,O202+AS202),TechTree!$C$2:$C$501,TechTree!$D$2:$D$501,"Not Valid Combination",0,1),"")</f>
        <v/>
      </c>
    </row>
    <row r="203" spans="1:46" ht="169" customHeight="1" x14ac:dyDescent="0.35">
      <c r="A203" t="s">
        <v>594</v>
      </c>
      <c r="B203" t="s">
        <v>1375</v>
      </c>
      <c r="C203" t="s">
        <v>998</v>
      </c>
      <c r="D203" t="s">
        <v>999</v>
      </c>
      <c r="E203" t="s">
        <v>597</v>
      </c>
      <c r="F203" t="s">
        <v>6</v>
      </c>
      <c r="G203">
        <v>1000</v>
      </c>
      <c r="H203">
        <v>100</v>
      </c>
      <c r="I203">
        <v>0.1</v>
      </c>
      <c r="J203" t="s">
        <v>143</v>
      </c>
      <c r="L203" s="12" t="str">
        <f>_xlfn.CONCAT(IF($Q203&lt;&gt;"",_xlfn.CONCAT(" #LOC_KTT_",A203,"_",C203,"_Title = ",$Q203,CHAR(10),"@PART[",C203,"]:NEEDS[!002_CommunityPartsTitles]:AFTER[",A203,"] // ",IF(Q203="",D203,_xlfn.CONCAT(Q203," (",D203,")")),CHAR(10),"{",CHAR(10),"    @",$Q$1," = #LOC_KTT_",A203,"_",C203,"_Title // ",$Q203,CHAR(10),"}",CHAR(10)),""),"@PART[",C203,"]:AFTER[",A203,"] // ",IF(Q203="",D203,_xlfn.CONCAT(Q203," (",D203,")")),CHAR(10),"{",CHAR(10),"    techBranch = ",VLOOKUP(N203,TechTree!$G$2:$H$43,2,FALSE),CHAR(10),"    techTier = ",O203,CHAR(10),"    @TechRequired = ",M203,IF($R203&lt;&gt;"",_xlfn.CONCAT(CHAR(10),"    @",$R$1," = ",$R203),""),IF($S203&lt;&gt;"",_xlfn.CONCAT(CHAR(10),"    @",$S$1," = ",$S203),""),IF($T203&lt;&gt;"",_xlfn.CONCAT(CHAR(10),"    @",$T$1," = ",$T203),""),IF(AND(Z203="NA/Balloon",P203&lt;&gt;"Fuel Tank")=TRUE,_xlfn.CONCAT(CHAR(10),"    KiwiFuelSwitchIgnore = true"),""),IF($U203&lt;&gt;"",_xlfn.CONCAT(CHAR(10),U203),""),IF($AO203&lt;&gt;"",IF(P203="RTG","",_xlfn.CONCAT(CHAR(10),$AO203)),""),IF(AM203&lt;&gt;"",_xlfn.CONCAT(CHAR(10),AM203),""),CHAR(10),"}",IF(AB203="Yes",_xlfn.CONCAT(CHAR(10),"@PART[",C203,"]:NEEDS[KiwiDeprecate]:AFTER[",A203,"]",CHAR(10),"{",CHAR(10),"    kiwiDeprecate = true",CHAR(10),"}"),""),IF(P203="RTG",AO203,""))</f>
        <v>@PART[rotanev_cap_s1_1]:AFTER[Tantares] // Rotanev Size 1 Structural Cap
{
    techBranch = stationParts
    techTier = 2
    @TechRequired = basicConstruction
    spacePlaneSystemUpgradeType = rotanev
}</v>
      </c>
      <c r="M203" s="9" t="str">
        <f>_xlfn.XLOOKUP(_xlfn.CONCAT(N203,O203),TechTree!$C$2:$C$501,TechTree!$D$2:$D$501,"Not Valid Combination",0,1)</f>
        <v>basicConstruction</v>
      </c>
      <c r="N203" s="8" t="s">
        <v>208</v>
      </c>
      <c r="O203" s="8">
        <v>2</v>
      </c>
      <c r="P203" s="8" t="s">
        <v>289</v>
      </c>
      <c r="V203" s="10" t="s">
        <v>243</v>
      </c>
      <c r="W203" s="10" t="s">
        <v>259</v>
      </c>
      <c r="X203" s="10" t="s">
        <v>1511</v>
      </c>
      <c r="Y203" s="10" t="s">
        <v>1512</v>
      </c>
      <c r="Z203" s="10" t="s">
        <v>294</v>
      </c>
      <c r="AA203" s="10" t="s">
        <v>303</v>
      </c>
      <c r="AB203" s="10" t="s">
        <v>329</v>
      </c>
      <c r="AD20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3" s="14"/>
      <c r="AF203" s="18" t="s">
        <v>329</v>
      </c>
      <c r="AG203" s="18"/>
      <c r="AH203" s="18"/>
      <c r="AI203" s="18"/>
      <c r="AJ203" s="18"/>
      <c r="AK203" s="18"/>
      <c r="AL203" s="18"/>
      <c r="AM203" s="19" t="str">
        <f t="shared" si="14"/>
        <v/>
      </c>
      <c r="AN203" s="14"/>
      <c r="AO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",W203,CHAR(10),Parts!AR203,CHAR(10),"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Tank",IF(Z203="NA/Balloon","    KiwiFuelSwitchIgnore = true",IF(Z203="standardLiquidFuel",_xlfn.CONCAT("    fuelTankUpgradeType = ",Z203,CHAR(10),"    fuelTankSizeUpgrade = ",AA203),_xlfn.CONCAT("    fuelTankUpgradeType = ",Z203))),IF(P203="RCS","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3" s="16" t="str">
        <f>IF(P203="Engine",VLOOKUP(W203,EngineUpgrades!$A$2:$C$19,2,FALSE),"")</f>
        <v/>
      </c>
      <c r="AQ203" s="16" t="str">
        <f>IF(P203="Engine",VLOOKUP(W203,EngineUpgrades!$A$2:$C$19,3,FALSE),"")</f>
        <v/>
      </c>
      <c r="AR203" s="15" t="str">
        <f>_xlfn.XLOOKUP(AP203,EngineUpgrades!$D$1:$J$1,EngineUpgrades!$D$17:$J$17,"",0,1)</f>
        <v/>
      </c>
      <c r="AS203" s="17">
        <v>2</v>
      </c>
      <c r="AT203" s="16" t="str">
        <f>IF(P203="Engine",_xlfn.XLOOKUP(_xlfn.CONCAT(N203,O203+AS203),TechTree!$C$2:$C$501,TechTree!$D$2:$D$501,"Not Valid Combination",0,1),"")</f>
        <v/>
      </c>
    </row>
    <row r="204" spans="1:46" ht="177.5" customHeight="1" x14ac:dyDescent="0.35">
      <c r="A204" t="s">
        <v>594</v>
      </c>
      <c r="B204" t="s">
        <v>1376</v>
      </c>
      <c r="C204" t="s">
        <v>1000</v>
      </c>
      <c r="D204" t="s">
        <v>1001</v>
      </c>
      <c r="E204" t="s">
        <v>597</v>
      </c>
      <c r="F204" t="s">
        <v>6</v>
      </c>
      <c r="G204">
        <v>1500</v>
      </c>
      <c r="H204">
        <v>150</v>
      </c>
      <c r="I204">
        <v>0.15</v>
      </c>
      <c r="J204" t="s">
        <v>143</v>
      </c>
      <c r="L204" s="12" t="str">
        <f>_xlfn.CONCAT(IF($Q204&lt;&gt;"",_xlfn.CONCAT(" #LOC_KTT_",A204,"_",C204,"_Title = ",$Q204,CHAR(10),"@PART[",C204,"]:NEEDS[!002_CommunityPartsTitles]:AFTER[",A204,"] // ",IF(Q204="",D204,_xlfn.CONCAT(Q204," (",D204,")")),CHAR(10),"{",CHAR(10),"    @",$Q$1," = #LOC_KTT_",A204,"_",C204,"_Title // ",$Q204,CHAR(10),"}",CHAR(10)),""),"@PART[",C204,"]:AFTER[",A204,"] // ",IF(Q204="",D204,_xlfn.CONCAT(Q204," (",D204,")")),CHAR(10),"{",CHAR(10),"    techBranch = ",VLOOKUP(N204,TechTree!$G$2:$H$43,2,FALSE),CHAR(10),"    techTier = ",O204,CHAR(10),"    @TechRequired = ",M204,IF($R204&lt;&gt;"",_xlfn.CONCAT(CHAR(10),"    @",$R$1," = ",$R204),""),IF($S204&lt;&gt;"",_xlfn.CONCAT(CHAR(10),"    @",$S$1," = ",$S204),""),IF($T204&lt;&gt;"",_xlfn.CONCAT(CHAR(10),"    @",$T$1," = ",$T204),""),IF(AND(Z204="NA/Balloon",P204&lt;&gt;"Fuel Tank")=TRUE,_xlfn.CONCAT(CHAR(10),"    KiwiFuelSwitchIgnore = true"),""),IF($U204&lt;&gt;"",_xlfn.CONCAT(CHAR(10),U204),""),IF($AO204&lt;&gt;"",IF(P204="RTG","",_xlfn.CONCAT(CHAR(10),$AO204)),""),IF(AM204&lt;&gt;"",_xlfn.CONCAT(CHAR(10),AM204),""),CHAR(10),"}",IF(AB204="Yes",_xlfn.CONCAT(CHAR(10),"@PART[",C204,"]:NEEDS[KiwiDeprecate]:AFTER[",A204,"]",CHAR(10),"{",CHAR(10),"    kiwiDeprecate = true",CHAR(10),"}"),""),IF(P204="RTG",AO204,""))</f>
        <v>@PART[rotanev_cap_s1p5_1]:AFTER[Tantares] // Rotanev Size 1.5 Structural Cap
{
    techBranch = stationParts
    techTier = 3
    @TechRequired = generalConstruction
    spacePlaneSystemUpgradeType = rotanev
}</v>
      </c>
      <c r="M204" s="9" t="str">
        <f>_xlfn.XLOOKUP(_xlfn.CONCAT(N204,O204),TechTree!$C$2:$C$501,TechTree!$D$2:$D$501,"Not Valid Combination",0,1)</f>
        <v>generalConstruction</v>
      </c>
      <c r="N204" s="8" t="s">
        <v>208</v>
      </c>
      <c r="O204" s="8">
        <v>3</v>
      </c>
      <c r="P204" s="8" t="s">
        <v>289</v>
      </c>
      <c r="V204" s="10" t="s">
        <v>243</v>
      </c>
      <c r="W204" s="10" t="s">
        <v>254</v>
      </c>
      <c r="X204" s="10" t="s">
        <v>1511</v>
      </c>
      <c r="Y204" s="10" t="s">
        <v>1512</v>
      </c>
      <c r="Z204" s="10" t="s">
        <v>294</v>
      </c>
      <c r="AA204" s="10" t="s">
        <v>303</v>
      </c>
      <c r="AB204" s="10" t="s">
        <v>329</v>
      </c>
      <c r="AD204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4" s="14"/>
      <c r="AF204" s="18" t="s">
        <v>329</v>
      </c>
      <c r="AG204" s="18"/>
      <c r="AH204" s="18"/>
      <c r="AI204" s="18"/>
      <c r="AJ204" s="18"/>
      <c r="AK204" s="18"/>
      <c r="AL204" s="18"/>
      <c r="AM204" s="19" t="str">
        <f t="shared" si="14"/>
        <v/>
      </c>
      <c r="AN204" s="14"/>
      <c r="AO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",W204,CHAR(10),Parts!AR204,CHAR(10),"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Tank",IF(Z204="NA/Balloon","    KiwiFuelSwitchIgnore = true",IF(Z204="standardLiquidFuel",_xlfn.CONCAT("    fuelTankUpgradeType = ",Z204,CHAR(10),"    fuelTankSizeUpgrade = ",AA204),_xlfn.CONCAT("    fuelTankUpgradeType = ",Z204))),IF(P204="RCS","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4" s="16" t="str">
        <f>IF(P204="Engine",VLOOKUP(W204,EngineUpgrades!$A$2:$C$19,2,FALSE),"")</f>
        <v/>
      </c>
      <c r="AQ204" s="16" t="str">
        <f>IF(P204="Engine",VLOOKUP(W204,EngineUpgrades!$A$2:$C$19,3,FALSE),"")</f>
        <v/>
      </c>
      <c r="AR204" s="15" t="str">
        <f>_xlfn.XLOOKUP(AP204,EngineUpgrades!$D$1:$J$1,EngineUpgrades!$D$17:$J$17,"",0,1)</f>
        <v/>
      </c>
      <c r="AS204" s="17">
        <v>2</v>
      </c>
      <c r="AT204" s="16" t="str">
        <f>IF(P204="Engine",_xlfn.XLOOKUP(_xlfn.CONCAT(N204,O204+AS204),TechTree!$C$2:$C$501,TechTree!$D$2:$D$501,"Not Valid Combination",0,1),"")</f>
        <v/>
      </c>
    </row>
    <row r="205" spans="1:46" ht="163.5" customHeight="1" x14ac:dyDescent="0.35">
      <c r="A205" t="s">
        <v>594</v>
      </c>
      <c r="B205" t="s">
        <v>1377</v>
      </c>
      <c r="C205" t="s">
        <v>1002</v>
      </c>
      <c r="D205" t="s">
        <v>1003</v>
      </c>
      <c r="E205" t="s">
        <v>597</v>
      </c>
      <c r="F205" t="s">
        <v>5</v>
      </c>
      <c r="G205">
        <v>25000</v>
      </c>
      <c r="H205">
        <v>5000</v>
      </c>
      <c r="I205">
        <v>0.5</v>
      </c>
      <c r="J205" t="s">
        <v>143</v>
      </c>
      <c r="L205" s="12" t="str">
        <f>_xlfn.CONCAT(IF($Q205&lt;&gt;"",_xlfn.CONCAT(" #LOC_KTT_",A205,"_",C205,"_Title = ",$Q205,CHAR(10),"@PART[",C205,"]:NEEDS[!002_CommunityPartsTitles]:AFTER[",A205,"] // ",IF(Q205="",D205,_xlfn.CONCAT(Q205," (",D205,")")),CHAR(10),"{",CHAR(10),"    @",$Q$1," = #LOC_KTT_",A205,"_",C205,"_Title // ",$Q205,CHAR(10),"}",CHAR(10)),""),"@PART[",C205,"]:AFTER[",A205,"] // ",IF(Q205="",D205,_xlfn.CONCAT(Q205," (",D205,")")),CHAR(10),"{",CHAR(10),"    techBranch = ",VLOOKUP(N205,TechTree!$G$2:$H$43,2,FALSE),CHAR(10),"    techTier = ",O205,CHAR(10),"    @TechRequired = ",M205,IF($R205&lt;&gt;"",_xlfn.CONCAT(CHAR(10),"    @",$R$1," = ",$R205),""),IF($S205&lt;&gt;"",_xlfn.CONCAT(CHAR(10),"    @",$S$1," = ",$S205),""),IF($T205&lt;&gt;"",_xlfn.CONCAT(CHAR(10),"    @",$T$1," = ",$T205),""),IF(AND(Z205="NA/Balloon",P205&lt;&gt;"Fuel Tank")=TRUE,_xlfn.CONCAT(CHAR(10),"    KiwiFuelSwitchIgnore = true"),""),IF($U205&lt;&gt;"",_xlfn.CONCAT(CHAR(10),U205),""),IF($AO205&lt;&gt;"",IF(P205="RTG","",_xlfn.CONCAT(CHAR(10),$AO205)),""),IF(AM205&lt;&gt;"",_xlfn.CONCAT(CHAR(10),AM205),""),CHAR(10),"}",IF(AB205="Yes",_xlfn.CONCAT(CHAR(10),"@PART[",C205,"]:NEEDS[KiwiDeprecate]:AFTER[",A205,"]",CHAR(10),"{",CHAR(10),"    kiwiDeprecate = true",CHAR(10),"}"),""),IF(P205="RTG",AO205,""))</f>
        <v>@PART[rotanev_control_s2_1]:AFTER[Tantares] // Rotanev 25-A "Spordress" Control Block
{
    techBranch = probes
    techTier = 8
    @TechRequired = largeUnmanned
    spacePlaneSystemUpgradeType = rotanev
}</v>
      </c>
      <c r="M205" s="9" t="str">
        <f>_xlfn.XLOOKUP(_xlfn.CONCAT(N205,O205),TechTree!$C$2:$C$501,TechTree!$D$2:$D$501,"Not Valid Combination",0,1)</f>
        <v>largeUnmanned</v>
      </c>
      <c r="N205" s="8" t="s">
        <v>217</v>
      </c>
      <c r="O205" s="8">
        <v>8</v>
      </c>
      <c r="P205" s="8" t="s">
        <v>289</v>
      </c>
      <c r="V205" s="10" t="s">
        <v>243</v>
      </c>
      <c r="W205" s="10" t="s">
        <v>259</v>
      </c>
      <c r="X205" s="10" t="s">
        <v>1511</v>
      </c>
      <c r="Y205" s="10" t="s">
        <v>1512</v>
      </c>
      <c r="Z205" s="10" t="s">
        <v>294</v>
      </c>
      <c r="AA205" s="10" t="s">
        <v>303</v>
      </c>
      <c r="AB205" s="10" t="s">
        <v>329</v>
      </c>
      <c r="AD205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5" s="14"/>
      <c r="AF205" s="18" t="s">
        <v>329</v>
      </c>
      <c r="AG205" s="18"/>
      <c r="AH205" s="18"/>
      <c r="AI205" s="18"/>
      <c r="AJ205" s="18"/>
      <c r="AK205" s="18"/>
      <c r="AL205" s="18"/>
      <c r="AM205" s="19" t="str">
        <f t="shared" si="14"/>
        <v/>
      </c>
      <c r="AN205" s="14"/>
      <c r="AO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",W205,CHAR(10),Parts!AR205,CHAR(10),"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Tank",IF(Z205="NA/Balloon","    KiwiFuelSwitchIgnore = true",IF(Z205="standardLiquidFuel",_xlfn.CONCAT("    fuelTankUpgradeType = ",Z205,CHAR(10),"    fuelTankSizeUpgrade = ",AA205),_xlfn.CONCAT("    fuelTankUpgradeType = ",Z205))),IF(P205="RCS","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5" s="16" t="str">
        <f>IF(P205="Engine",VLOOKUP(W205,EngineUpgrades!$A$2:$C$19,2,FALSE),"")</f>
        <v/>
      </c>
      <c r="AQ205" s="16" t="str">
        <f>IF(P205="Engine",VLOOKUP(W205,EngineUpgrades!$A$2:$C$19,3,FALSE),"")</f>
        <v/>
      </c>
      <c r="AR205" s="15" t="str">
        <f>_xlfn.XLOOKUP(AP205,EngineUpgrades!$D$1:$J$1,EngineUpgrades!$D$17:$J$17,"",0,1)</f>
        <v/>
      </c>
      <c r="AS205" s="17">
        <v>2</v>
      </c>
      <c r="AT205" s="16" t="str">
        <f>IF(P205="Engine",_xlfn.XLOOKUP(_xlfn.CONCAT(N205,O205+AS205),TechTree!$C$2:$C$501,TechTree!$D$2:$D$501,"Not Valid Combination",0,1),"")</f>
        <v/>
      </c>
    </row>
    <row r="206" spans="1:46" ht="193" customHeight="1" x14ac:dyDescent="0.35">
      <c r="A206" t="s">
        <v>594</v>
      </c>
      <c r="B206" t="s">
        <v>1378</v>
      </c>
      <c r="C206" t="s">
        <v>1004</v>
      </c>
      <c r="D206" t="s">
        <v>1005</v>
      </c>
      <c r="E206" t="s">
        <v>597</v>
      </c>
      <c r="F206" t="s">
        <v>8</v>
      </c>
      <c r="G206">
        <v>20000</v>
      </c>
      <c r="H206">
        <v>4000</v>
      </c>
      <c r="I206">
        <v>3.75</v>
      </c>
      <c r="J206" t="s">
        <v>143</v>
      </c>
      <c r="L206" s="12" t="str">
        <f>_xlfn.CONCAT(IF($Q206&lt;&gt;"",_xlfn.CONCAT(" #LOC_KTT_",A206,"_",C206,"_Title = ",$Q206,CHAR(10),"@PART[",C206,"]:NEEDS[!002_CommunityPartsTitles]:AFTER[",A206,"] // ",IF(Q206="",D206,_xlfn.CONCAT(Q206," (",D206,")")),CHAR(10),"{",CHAR(10),"    @",$Q$1," = #LOC_KTT_",A206,"_",C206,"_Title // ",$Q206,CHAR(10),"}",CHAR(10)),""),"@PART[",C206,"]:AFTER[",A206,"] // ",IF(Q206="",D206,_xlfn.CONCAT(Q206," (",D206,")")),CHAR(10),"{",CHAR(10),"    techBranch = ",VLOOKUP(N206,TechTree!$G$2:$H$43,2,FALSE),CHAR(10),"    techTier = ",O206,CHAR(10),"    @TechRequired = ",M206,IF($R206&lt;&gt;"",_xlfn.CONCAT(CHAR(10),"    @",$R$1," = ",$R206),""),IF($S206&lt;&gt;"",_xlfn.CONCAT(CHAR(10),"    @",$S$1," = ",$S206),""),IF($T206&lt;&gt;"",_xlfn.CONCAT(CHAR(10),"    @",$T$1," = ",$T206),""),IF(AND(Z206="NA/Balloon",P206&lt;&gt;"Fuel Tank")=TRUE,_xlfn.CONCAT(CHAR(10),"    KiwiFuelSwitchIgnore = true"),""),IF($U206&lt;&gt;"",_xlfn.CONCAT(CHAR(10),U206),""),IF($AO206&lt;&gt;"",IF(P206="RTG","",_xlfn.CONCAT(CHAR(10),$AO206)),""),IF(AM206&lt;&gt;"",_xlfn.CONCAT(CHAR(10),AM206),""),CHAR(10),"}",IF(AB206="Yes",_xlfn.CONCAT(CHAR(10),"@PART[",C206,"]:NEEDS[KiwiDeprecate]:AFTER[",A206,"]",CHAR(10),"{",CHAR(10),"    kiwiDeprecate = true",CHAR(10),"}"),""),IF(P206="RTG",AO206,""))</f>
        <v>@PART[rotanev_crew_s2_1_1]:AFTER[Tantares] // Rotanev 25-A1 "IllevarslendetÃ¥rn" Crew Compartment A
{
    techBranch = stationColony
    techTier = 7
    @TechRequired = shortTermHabitation
    spacePlaneSystemUpgradeType = rotanev
}</v>
      </c>
      <c r="M206" s="9" t="str">
        <f>_xlfn.XLOOKUP(_xlfn.CONCAT(N206,O206),TechTree!$C$2:$C$501,TechTree!$D$2:$D$501,"Not Valid Combination",0,1)</f>
        <v>shortTermHabitation</v>
      </c>
      <c r="N206" s="8" t="s">
        <v>226</v>
      </c>
      <c r="O206" s="8">
        <v>7</v>
      </c>
      <c r="P206" s="8" t="s">
        <v>289</v>
      </c>
      <c r="V206" s="10" t="s">
        <v>243</v>
      </c>
      <c r="W206" s="10" t="s">
        <v>254</v>
      </c>
      <c r="X206" s="10" t="s">
        <v>1511</v>
      </c>
      <c r="Y206" s="10" t="s">
        <v>1512</v>
      </c>
      <c r="Z206" s="10" t="s">
        <v>294</v>
      </c>
      <c r="AA206" s="10" t="s">
        <v>303</v>
      </c>
      <c r="AB206" s="10" t="s">
        <v>329</v>
      </c>
      <c r="AD206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6" s="14"/>
      <c r="AF206" s="18" t="s">
        <v>329</v>
      </c>
      <c r="AG206" s="18"/>
      <c r="AH206" s="18"/>
      <c r="AI206" s="18"/>
      <c r="AJ206" s="18"/>
      <c r="AK206" s="18"/>
      <c r="AL206" s="18"/>
      <c r="AM206" s="19" t="str">
        <f t="shared" si="14"/>
        <v/>
      </c>
      <c r="AN206" s="14"/>
      <c r="AO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",W206,CHAR(10),Parts!AR206,CHAR(10),"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Tank",IF(Z206="NA/Balloon","    KiwiFuelSwitchIgnore = true",IF(Z206="standardLiquidFuel",_xlfn.CONCAT("    fuelTankUpgradeType = ",Z206,CHAR(10),"    fuelTankSizeUpgrade = ",AA206),_xlfn.CONCAT("    fuelTankUpgradeType = ",Z206))),IF(P206="RCS","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6" s="16" t="str">
        <f>IF(P206="Engine",VLOOKUP(W206,EngineUpgrades!$A$2:$C$19,2,FALSE),"")</f>
        <v/>
      </c>
      <c r="AQ206" s="16" t="str">
        <f>IF(P206="Engine",VLOOKUP(W206,EngineUpgrades!$A$2:$C$19,3,FALSE),"")</f>
        <v/>
      </c>
      <c r="AR206" s="15" t="str">
        <f>_xlfn.XLOOKUP(AP206,EngineUpgrades!$D$1:$J$1,EngineUpgrades!$D$17:$J$17,"",0,1)</f>
        <v/>
      </c>
      <c r="AS206" s="17">
        <v>2</v>
      </c>
      <c r="AT206" s="16" t="str">
        <f>IF(P206="Engine",_xlfn.XLOOKUP(_xlfn.CONCAT(N206,O206+AS206),TechTree!$C$2:$C$501,TechTree!$D$2:$D$501,"Not Valid Combination",0,1),"")</f>
        <v/>
      </c>
    </row>
    <row r="207" spans="1:46" ht="201.5" customHeight="1" x14ac:dyDescent="0.35">
      <c r="A207" t="s">
        <v>594</v>
      </c>
      <c r="B207" t="s">
        <v>1379</v>
      </c>
      <c r="C207" t="s">
        <v>1006</v>
      </c>
      <c r="D207" t="s">
        <v>1007</v>
      </c>
      <c r="E207" t="s">
        <v>597</v>
      </c>
      <c r="F207" t="s">
        <v>8</v>
      </c>
      <c r="G207">
        <v>20000</v>
      </c>
      <c r="H207">
        <v>4000</v>
      </c>
      <c r="I207">
        <v>3.75</v>
      </c>
      <c r="J207" t="s">
        <v>143</v>
      </c>
      <c r="L207" s="12" t="str">
        <f>_xlfn.CONCAT(IF($Q207&lt;&gt;"",_xlfn.CONCAT(" #LOC_KTT_",A207,"_",C207,"_Title = ",$Q207,CHAR(10),"@PART[",C207,"]:NEEDS[!002_CommunityPartsTitles]:AFTER[",A207,"] // ",IF(Q207="",D207,_xlfn.CONCAT(Q207," (",D207,")")),CHAR(10),"{",CHAR(10),"    @",$Q$1," = #LOC_KTT_",A207,"_",C207,"_Title // ",$Q207,CHAR(10),"}",CHAR(10)),""),"@PART[",C207,"]:AFTER[",A207,"] // ",IF(Q207="",D207,_xlfn.CONCAT(Q207," (",D207,")")),CHAR(10),"{",CHAR(10),"    techBranch = ",VLOOKUP(N207,TechTree!$G$2:$H$43,2,FALSE),CHAR(10),"    techTier = ",O207,CHAR(10),"    @TechRequired = ",M207,IF($R207&lt;&gt;"",_xlfn.CONCAT(CHAR(10),"    @",$R$1," = ",$R207),""),IF($S207&lt;&gt;"",_xlfn.CONCAT(CHAR(10),"    @",$S$1," = ",$S207),""),IF($T207&lt;&gt;"",_xlfn.CONCAT(CHAR(10),"    @",$T$1," = ",$T207),""),IF(AND(Z207="NA/Balloon",P207&lt;&gt;"Fuel Tank")=TRUE,_xlfn.CONCAT(CHAR(10),"    KiwiFuelSwitchIgnore = true"),""),IF($U207&lt;&gt;"",_xlfn.CONCAT(CHAR(10),U207),""),IF($AO207&lt;&gt;"",IF(P207="RTG","",_xlfn.CONCAT(CHAR(10),$AO207)),""),IF(AM207&lt;&gt;"",_xlfn.CONCAT(CHAR(10),AM207),""),CHAR(10),"}",IF(AB207="Yes",_xlfn.CONCAT(CHAR(10),"@PART[",C207,"]:NEEDS[KiwiDeprecate]:AFTER[",A207,"]",CHAR(10),"{",CHAR(10),"    kiwiDeprecate = true",CHAR(10),"}"),""),IF(P207="RTG",AO207,""))</f>
        <v>@PART[rotanev_crew_s2_1_2]:AFTER[Tantares] // Rotanev 25-A2 "IllevarslendetÃ¥rn" Crew Compartment B
{
    techBranch = stationColony
    techTier = 7
    @TechRequired = shortTermHabitation
    spacePlaneSystemUpgradeType = rotanev
}</v>
      </c>
      <c r="M207" s="9" t="str">
        <f>_xlfn.XLOOKUP(_xlfn.CONCAT(N207,O207),TechTree!$C$2:$C$501,TechTree!$D$2:$D$501,"Not Valid Combination",0,1)</f>
        <v>shortTermHabitation</v>
      </c>
      <c r="N207" s="8" t="s">
        <v>226</v>
      </c>
      <c r="O207" s="8">
        <v>7</v>
      </c>
      <c r="P207" s="8" t="s">
        <v>289</v>
      </c>
      <c r="V207" s="10" t="s">
        <v>243</v>
      </c>
      <c r="W207" s="10" t="s">
        <v>259</v>
      </c>
      <c r="X207" s="10" t="s">
        <v>1511</v>
      </c>
      <c r="Y207" s="10" t="s">
        <v>1512</v>
      </c>
      <c r="Z207" s="10" t="s">
        <v>294</v>
      </c>
      <c r="AA207" s="10" t="s">
        <v>303</v>
      </c>
      <c r="AB207" s="10" t="s">
        <v>329</v>
      </c>
      <c r="AD207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7" s="14"/>
      <c r="AF207" s="18" t="s">
        <v>329</v>
      </c>
      <c r="AG207" s="18"/>
      <c r="AH207" s="18"/>
      <c r="AI207" s="18"/>
      <c r="AJ207" s="18"/>
      <c r="AK207" s="18"/>
      <c r="AL207" s="18"/>
      <c r="AM207" s="19" t="str">
        <f t="shared" si="14"/>
        <v/>
      </c>
      <c r="AN207" s="14"/>
      <c r="AO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",W207,CHAR(10),Parts!AR207,CHAR(10),"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Tank",IF(Z207="NA/Balloon","    KiwiFuelSwitchIgnore = true",IF(Z207="standardLiquidFuel",_xlfn.CONCAT("    fuelTankUpgradeType = ",Z207,CHAR(10),"    fuelTankSizeUpgrade = ",AA207),_xlfn.CONCAT("    fuelTankUpgradeType = ",Z207))),IF(P207="RCS","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7" s="16" t="str">
        <f>IF(P207="Engine",VLOOKUP(W207,EngineUpgrades!$A$2:$C$19,2,FALSE),"")</f>
        <v/>
      </c>
      <c r="AQ207" s="16" t="str">
        <f>IF(P207="Engine",VLOOKUP(W207,EngineUpgrades!$A$2:$C$19,3,FALSE),"")</f>
        <v/>
      </c>
      <c r="AR207" s="15" t="str">
        <f>_xlfn.XLOOKUP(AP207,EngineUpgrades!$D$1:$J$1,EngineUpgrades!$D$17:$J$17,"",0,1)</f>
        <v/>
      </c>
      <c r="AS207" s="17">
        <v>2</v>
      </c>
      <c r="AT207" s="16" t="str">
        <f>IF(P207="Engine",_xlfn.XLOOKUP(_xlfn.CONCAT(N207,O207+AS207),TechTree!$C$2:$C$501,TechTree!$D$2:$D$501,"Not Valid Combination",0,1),"")</f>
        <v/>
      </c>
    </row>
    <row r="208" spans="1:46" ht="148.5" customHeight="1" x14ac:dyDescent="0.35">
      <c r="A208" t="s">
        <v>594</v>
      </c>
      <c r="B208" t="s">
        <v>1380</v>
      </c>
      <c r="C208" t="s">
        <v>1008</v>
      </c>
      <c r="D208" t="s">
        <v>1009</v>
      </c>
      <c r="E208" t="s">
        <v>597</v>
      </c>
      <c r="F208" t="s">
        <v>371</v>
      </c>
      <c r="G208">
        <v>1500</v>
      </c>
      <c r="H208">
        <v>300</v>
      </c>
      <c r="I208">
        <v>6.25E-2</v>
      </c>
      <c r="J208" t="s">
        <v>143</v>
      </c>
      <c r="L208" s="12" t="str">
        <f>_xlfn.CONCAT(IF($Q208&lt;&gt;"",_xlfn.CONCAT(" #LOC_KTT_",A208,"_",C208,"_Title = ",$Q208,CHAR(10),"@PART[",C208,"]:NEEDS[!002_CommunityPartsTitles]:AFTER[",A208,"] // ",IF(Q208="",D208,_xlfn.CONCAT(Q208," (",D208,")")),CHAR(10),"{",CHAR(10),"    @",$Q$1," = #LOC_KTT_",A208,"_",C208,"_Title // ",$Q208,CHAR(10),"}",CHAR(10)),""),"@PART[",C208,"]:AFTER[",A208,"] // ",IF(Q208="",D208,_xlfn.CONCAT(Q208," (",D208,")")),CHAR(10),"{",CHAR(10),"    techBranch = ",VLOOKUP(N208,TechTree!$G$2:$H$43,2,FALSE),CHAR(10),"    techTier = ",O208,CHAR(10),"    @TechRequired = ",M208,IF($R208&lt;&gt;"",_xlfn.CONCAT(CHAR(10),"    @",$R$1," = ",$R208),""),IF($S208&lt;&gt;"",_xlfn.CONCAT(CHAR(10),"    @",$S$1," = ",$S208),""),IF($T208&lt;&gt;"",_xlfn.CONCAT(CHAR(10),"    @",$T$1," = ",$T208),""),IF(AND(Z208="NA/Balloon",P208&lt;&gt;"Fuel Tank")=TRUE,_xlfn.CONCAT(CHAR(10),"    KiwiFuelSwitchIgnore = true"),""),IF($U208&lt;&gt;"",_xlfn.CONCAT(CHAR(10),U208),""),IF($AO208&lt;&gt;"",IF(P208="RTG","",_xlfn.CONCAT(CHAR(10),$AO208)),""),IF(AM208&lt;&gt;"",_xlfn.CONCAT(CHAR(10),AM208),""),CHAR(10),"}",IF(AB208="Yes",_xlfn.CONCAT(CHAR(10),"@PART[",C208,"]:NEEDS[KiwiDeprecate]:AFTER[",A208,"]",CHAR(10),"{",CHAR(10),"    kiwiDeprecate = true",CHAR(10),"}"),""),IF(P208="RTG",AO208,""))</f>
        <v>@PART[rotanev_fuel_tank_s0p5_1]:AFTER[Tantares] // Rotanev Size 0.5 Fuel Tank A
{
    techBranch = liquidFuelTanks
    techTier = 2
    @TechRequired = earlyFuelSystems
    fuelTankUpgradeType = standardLiquidFuel
    fuelTankSizeUpgrade = size1
}</v>
      </c>
      <c r="M208" s="9" t="str">
        <f>_xlfn.XLOOKUP(_xlfn.CONCAT(N208,O208),TechTree!$C$2:$C$501,TechTree!$D$2:$D$501,"Not Valid Combination",0,1)</f>
        <v>earlyFuelSystems</v>
      </c>
      <c r="N208" s="8" t="s">
        <v>336</v>
      </c>
      <c r="O208" s="8">
        <v>2</v>
      </c>
      <c r="P208" s="8" t="s">
        <v>241</v>
      </c>
      <c r="V208" s="10" t="s">
        <v>243</v>
      </c>
      <c r="W208" s="10" t="s">
        <v>254</v>
      </c>
      <c r="X208" s="10" t="s">
        <v>1511</v>
      </c>
      <c r="Y208" s="10" t="s">
        <v>1512</v>
      </c>
      <c r="Z208" s="10" t="s">
        <v>294</v>
      </c>
      <c r="AA208" s="10" t="s">
        <v>302</v>
      </c>
      <c r="AB208" s="10" t="s">
        <v>329</v>
      </c>
      <c r="AD208" s="12" t="str">
        <f t="shared" si="12"/>
        <v/>
      </c>
      <c r="AE208" s="14"/>
      <c r="AF208" s="18" t="s">
        <v>329</v>
      </c>
      <c r="AG208" s="18"/>
      <c r="AH208" s="18"/>
      <c r="AI208" s="18"/>
      <c r="AJ208" s="18"/>
      <c r="AK208" s="18"/>
      <c r="AL208" s="18"/>
      <c r="AM208" s="19" t="str">
        <f t="shared" si="14"/>
        <v/>
      </c>
      <c r="AN208" s="14"/>
      <c r="AO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",W208,CHAR(10),Parts!AR208,CHAR(10),"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Tank",IF(Z208="NA/Balloon","    KiwiFuelSwitchIgnore = true",IF(Z208="standardLiquidFuel",_xlfn.CONCAT("    fuelTankUpgradeType = ",Z208,CHAR(10),"    fuelTankSizeUpgrade = ",AA208),_xlfn.CONCAT("    fuelTankUpgradeType = ",Z208))),IF(P208="RCS","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8" s="16" t="str">
        <f>IF(P208="Engine",VLOOKUP(W208,EngineUpgrades!$A$2:$C$19,2,FALSE),"")</f>
        <v/>
      </c>
      <c r="AQ208" s="16" t="str">
        <f>IF(P208="Engine",VLOOKUP(W208,EngineUpgrades!$A$2:$C$19,3,FALSE),"")</f>
        <v/>
      </c>
      <c r="AR208" s="15" t="str">
        <f>_xlfn.XLOOKUP(AP208,EngineUpgrades!$D$1:$J$1,EngineUpgrades!$D$17:$J$17,"",0,1)</f>
        <v/>
      </c>
      <c r="AS208" s="17">
        <v>2</v>
      </c>
      <c r="AT208" s="16" t="str">
        <f>IF(P208="Engine",_xlfn.XLOOKUP(_xlfn.CONCAT(N208,O208+AS208),TechTree!$C$2:$C$501,TechTree!$D$2:$D$501,"Not Valid Combination",0,1),"")</f>
        <v/>
      </c>
    </row>
    <row r="209" spans="1:46" ht="160.5" customHeight="1" x14ac:dyDescent="0.35">
      <c r="A209" t="s">
        <v>594</v>
      </c>
      <c r="B209" t="s">
        <v>1381</v>
      </c>
      <c r="C209" t="s">
        <v>1010</v>
      </c>
      <c r="D209" t="s">
        <v>1011</v>
      </c>
      <c r="E209" t="s">
        <v>597</v>
      </c>
      <c r="F209" t="s">
        <v>371</v>
      </c>
      <c r="G209">
        <v>3000</v>
      </c>
      <c r="H209">
        <v>600</v>
      </c>
      <c r="I209">
        <v>0.125</v>
      </c>
      <c r="J209" t="s">
        <v>143</v>
      </c>
      <c r="L209" s="12" t="str">
        <f>_xlfn.CONCAT(IF($Q209&lt;&gt;"",_xlfn.CONCAT(" #LOC_KTT_",A209,"_",C209,"_Title = ",$Q209,CHAR(10),"@PART[",C209,"]:NEEDS[!002_CommunityPartsTitles]:AFTER[",A209,"] // ",IF(Q209="",D209,_xlfn.CONCAT(Q209," (",D209,")")),CHAR(10),"{",CHAR(10),"    @",$Q$1," = #LOC_KTT_",A209,"_",C209,"_Title // ",$Q209,CHAR(10),"}",CHAR(10)),""),"@PART[",C209,"]:AFTER[",A209,"] // ",IF(Q209="",D209,_xlfn.CONCAT(Q209," (",D209,")")),CHAR(10),"{",CHAR(10),"    techBranch = ",VLOOKUP(N209,TechTree!$G$2:$H$43,2,FALSE),CHAR(10),"    techTier = ",O209,CHAR(10),"    @TechRequired = ",M209,IF($R209&lt;&gt;"",_xlfn.CONCAT(CHAR(10),"    @",$R$1," = ",$R209),""),IF($S209&lt;&gt;"",_xlfn.CONCAT(CHAR(10),"    @",$S$1," = ",$S209),""),IF($T209&lt;&gt;"",_xlfn.CONCAT(CHAR(10),"    @",$T$1," = ",$T209),""),IF(AND(Z209="NA/Balloon",P209&lt;&gt;"Fuel Tank")=TRUE,_xlfn.CONCAT(CHAR(10),"    KiwiFuelSwitchIgnore = true"),""),IF($U209&lt;&gt;"",_xlfn.CONCAT(CHAR(10),U209),""),IF($AO209&lt;&gt;"",IF(P209="RTG","",_xlfn.CONCAT(CHAR(10),$AO209)),""),IF(AM209&lt;&gt;"",_xlfn.CONCAT(CHAR(10),AM209),""),CHAR(10),"}",IF(AB209="Yes",_xlfn.CONCAT(CHAR(10),"@PART[",C209,"]:NEEDS[KiwiDeprecate]:AFTER[",A209,"]",CHAR(10),"{",CHAR(10),"    kiwiDeprecate = true",CHAR(10),"}"),""),IF(P209="RTG",AO209,""))</f>
        <v>@PART[rotanev_fuel_tank_s0p5_2]:AFTER[Tantares] // Rotanev Size 0.5 Fuel Tank B
{
    techBranch = liquidFuelTanks
    techTier = 3
    @TechRequired = basicFuelSystems
    fuelTankUpgradeType = standardLiquidFuel
    fuelTankSizeUpgrade = size1
}</v>
      </c>
      <c r="M209" s="9" t="str">
        <f>_xlfn.XLOOKUP(_xlfn.CONCAT(N209,O209),TechTree!$C$2:$C$501,TechTree!$D$2:$D$501,"Not Valid Combination",0,1)</f>
        <v>basicFuelSystems</v>
      </c>
      <c r="N209" s="8" t="s">
        <v>336</v>
      </c>
      <c r="O209" s="8">
        <v>3</v>
      </c>
      <c r="P209" s="8" t="s">
        <v>241</v>
      </c>
      <c r="V209" s="10" t="s">
        <v>243</v>
      </c>
      <c r="W209" s="10" t="s">
        <v>259</v>
      </c>
      <c r="X209" s="10" t="s">
        <v>1511</v>
      </c>
      <c r="Y209" s="10" t="s">
        <v>1512</v>
      </c>
      <c r="Z209" s="10" t="s">
        <v>294</v>
      </c>
      <c r="AA209" s="10" t="s">
        <v>302</v>
      </c>
      <c r="AB209" s="10" t="s">
        <v>329</v>
      </c>
      <c r="AD209" s="12" t="str">
        <f t="shared" si="12"/>
        <v/>
      </c>
      <c r="AE209" s="14"/>
      <c r="AF209" s="18" t="s">
        <v>329</v>
      </c>
      <c r="AG209" s="18"/>
      <c r="AH209" s="18"/>
      <c r="AI209" s="18"/>
      <c r="AJ209" s="18"/>
      <c r="AK209" s="18"/>
      <c r="AL209" s="18"/>
      <c r="AM209" s="19" t="str">
        <f t="shared" si="14"/>
        <v/>
      </c>
      <c r="AN209" s="14"/>
      <c r="AO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",W209,CHAR(10),Parts!AR209,CHAR(10),"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Tank",IF(Z209="NA/Balloon","    KiwiFuelSwitchIgnore = true",IF(Z209="standardLiquidFuel",_xlfn.CONCAT("    fuelTankUpgradeType = ",Z209,CHAR(10),"    fuelTankSizeUpgrade = ",AA209),_xlfn.CONCAT("    fuelTankUpgradeType = ",Z209))),IF(P209="RCS","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9" s="16" t="str">
        <f>IF(P209="Engine",VLOOKUP(W209,EngineUpgrades!$A$2:$C$19,2,FALSE),"")</f>
        <v/>
      </c>
      <c r="AQ209" s="16" t="str">
        <f>IF(P209="Engine",VLOOKUP(W209,EngineUpgrades!$A$2:$C$19,3,FALSE),"")</f>
        <v/>
      </c>
      <c r="AR209" s="15" t="str">
        <f>_xlfn.XLOOKUP(AP209,EngineUpgrades!$D$1:$J$1,EngineUpgrades!$D$17:$J$17,"",0,1)</f>
        <v/>
      </c>
      <c r="AS209" s="17">
        <v>2</v>
      </c>
      <c r="AT209" s="16" t="str">
        <f>IF(P209="Engine",_xlfn.XLOOKUP(_xlfn.CONCAT(N209,O209+AS209),TechTree!$C$2:$C$501,TechTree!$D$2:$D$501,"Not Valid Combination",0,1),"")</f>
        <v/>
      </c>
    </row>
    <row r="210" spans="1:46" ht="163.5" customHeight="1" x14ac:dyDescent="0.35">
      <c r="A210" t="s">
        <v>594</v>
      </c>
      <c r="B210" t="s">
        <v>1382</v>
      </c>
      <c r="C210" t="s">
        <v>1012</v>
      </c>
      <c r="D210" t="s">
        <v>1013</v>
      </c>
      <c r="E210" t="s">
        <v>597</v>
      </c>
      <c r="F210" t="s">
        <v>6</v>
      </c>
      <c r="G210">
        <v>7500</v>
      </c>
      <c r="H210">
        <v>750</v>
      </c>
      <c r="I210">
        <v>1.5</v>
      </c>
      <c r="J210" t="s">
        <v>143</v>
      </c>
      <c r="L210" s="12" t="str">
        <f>_xlfn.CONCAT(IF($Q210&lt;&gt;"",_xlfn.CONCAT(" #LOC_KTT_",A210,"_",C210,"_Title = ",$Q210,CHAR(10),"@PART[",C210,"]:NEEDS[!002_CommunityPartsTitles]:AFTER[",A210,"] // ",IF(Q210="",D210,_xlfn.CONCAT(Q210," (",D210,")")),CHAR(10),"{",CHAR(10),"    @",$Q$1," = #LOC_KTT_",A210,"_",C210,"_Title // ",$Q210,CHAR(10),"}",CHAR(10)),""),"@PART[",C210,"]:AFTER[",A210,"] // ",IF(Q210="",D210,_xlfn.CONCAT(Q210," (",D210,")")),CHAR(10),"{",CHAR(10),"    techBranch = ",VLOOKUP(N210,TechTree!$G$2:$H$43,2,FALSE),CHAR(10),"    techTier = ",O210,CHAR(10),"    @TechRequired = ",M210,IF($R210&lt;&gt;"",_xlfn.CONCAT(CHAR(10),"    @",$R$1," = ",$R210),""),IF($S210&lt;&gt;"",_xlfn.CONCAT(CHAR(10),"    @",$S$1," = ",$S210),""),IF($T210&lt;&gt;"",_xlfn.CONCAT(CHAR(10),"    @",$T$1," = ",$T210),""),IF(AND(Z210="NA/Balloon",P210&lt;&gt;"Fuel Tank")=TRUE,_xlfn.CONCAT(CHAR(10),"    KiwiFuelSwitchIgnore = true"),""),IF($U210&lt;&gt;"",_xlfn.CONCAT(CHAR(10),U210),""),IF($AO210&lt;&gt;"",IF(P210="RTG","",_xlfn.CONCAT(CHAR(10),$AO210)),""),IF(AM210&lt;&gt;"",_xlfn.CONCAT(CHAR(10),AM210),""),CHAR(10),"}",IF(AB210="Yes",_xlfn.CONCAT(CHAR(10),"@PART[",C210,"]:NEEDS[KiwiDeprecate]:AFTER[",A210,"]",CHAR(10),"{",CHAR(10),"    kiwiDeprecate = true",CHAR(10),"}"),""),IF(P210="RTG",AO210,""))</f>
        <v>@PART[rotanev_fuselage_s2_1]:AFTER[Tantares] // Rotanev Size 2 Structural Fuselage A
{
    techBranch = stationParts
    techTier = 7
    @TechRequired = metaMaterials
    spacePlaneSystemUpgradeType = rotanev
}</v>
      </c>
      <c r="M210" s="9" t="str">
        <f>_xlfn.XLOOKUP(_xlfn.CONCAT(N210,O210),TechTree!$C$2:$C$501,TechTree!$D$2:$D$501,"Not Valid Combination",0,1)</f>
        <v>metaMaterials</v>
      </c>
      <c r="N210" s="8" t="s">
        <v>208</v>
      </c>
      <c r="O210" s="8">
        <v>7</v>
      </c>
      <c r="P210" s="8" t="s">
        <v>289</v>
      </c>
      <c r="V210" s="10" t="s">
        <v>243</v>
      </c>
      <c r="W210" s="10" t="s">
        <v>254</v>
      </c>
      <c r="X210" s="10" t="s">
        <v>1511</v>
      </c>
      <c r="Y210" s="10" t="s">
        <v>1512</v>
      </c>
      <c r="Z210" s="10" t="s">
        <v>294</v>
      </c>
      <c r="AA210" s="10" t="s">
        <v>303</v>
      </c>
      <c r="AB210" s="10" t="s">
        <v>329</v>
      </c>
      <c r="AD21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0" s="14"/>
      <c r="AF210" s="18" t="s">
        <v>329</v>
      </c>
      <c r="AG210" s="18"/>
      <c r="AH210" s="18"/>
      <c r="AI210" s="18"/>
      <c r="AJ210" s="18"/>
      <c r="AK210" s="18"/>
      <c r="AL210" s="18"/>
      <c r="AM210" s="19" t="str">
        <f t="shared" si="14"/>
        <v/>
      </c>
      <c r="AN210" s="14"/>
      <c r="AO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",W210,CHAR(10),Parts!AR210,CHAR(10),"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Tank",IF(Z210="NA/Balloon","    KiwiFuelSwitchIgnore = true",IF(Z210="standardLiquidFuel",_xlfn.CONCAT("    fuelTankUpgradeType = ",Z210,CHAR(10),"    fuelTankSizeUpgrade = ",AA210),_xlfn.CONCAT("    fuelTankUpgradeType = ",Z210))),IF(P210="RCS","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0" s="16" t="str">
        <f>IF(P210="Engine",VLOOKUP(W210,EngineUpgrades!$A$2:$C$19,2,FALSE),"")</f>
        <v/>
      </c>
      <c r="AQ210" s="16" t="str">
        <f>IF(P210="Engine",VLOOKUP(W210,EngineUpgrades!$A$2:$C$19,3,FALSE),"")</f>
        <v/>
      </c>
      <c r="AR210" s="15" t="str">
        <f>_xlfn.XLOOKUP(AP210,EngineUpgrades!$D$1:$J$1,EngineUpgrades!$D$17:$J$17,"",0,1)</f>
        <v/>
      </c>
      <c r="AS210" s="17">
        <v>2</v>
      </c>
      <c r="AT210" s="16" t="str">
        <f>IF(P210="Engine",_xlfn.XLOOKUP(_xlfn.CONCAT(N210,O210+AS210),TechTree!$C$2:$C$501,TechTree!$D$2:$D$501,"Not Valid Combination",0,1),"")</f>
        <v/>
      </c>
    </row>
    <row r="211" spans="1:46" ht="143" customHeight="1" x14ac:dyDescent="0.35">
      <c r="A211" t="s">
        <v>594</v>
      </c>
      <c r="B211" t="s">
        <v>1383</v>
      </c>
      <c r="C211" t="s">
        <v>1014</v>
      </c>
      <c r="D211" t="s">
        <v>1015</v>
      </c>
      <c r="E211" t="s">
        <v>597</v>
      </c>
      <c r="F211" t="s">
        <v>6</v>
      </c>
      <c r="G211">
        <v>7500</v>
      </c>
      <c r="H211">
        <v>1500</v>
      </c>
      <c r="I211">
        <v>3</v>
      </c>
      <c r="J211" t="s">
        <v>143</v>
      </c>
      <c r="L211" s="12" t="str">
        <f>_xlfn.CONCAT(IF($Q211&lt;&gt;"",_xlfn.CONCAT(" #LOC_KTT_",A211,"_",C211,"_Title = ",$Q211,CHAR(10),"@PART[",C211,"]:NEEDS[!002_CommunityPartsTitles]:AFTER[",A211,"] // ",IF(Q211="",D211,_xlfn.CONCAT(Q211," (",D211,")")),CHAR(10),"{",CHAR(10),"    @",$Q$1," = #LOC_KTT_",A211,"_",C211,"_Title // ",$Q211,CHAR(10),"}",CHAR(10)),""),"@PART[",C211,"]:AFTER[",A211,"] // ",IF(Q211="",D211,_xlfn.CONCAT(Q211," (",D211,")")),CHAR(10),"{",CHAR(10),"    techBranch = ",VLOOKUP(N211,TechTree!$G$2:$H$43,2,FALSE),CHAR(10),"    techTier = ",O211,CHAR(10),"    @TechRequired = ",M211,IF($R211&lt;&gt;"",_xlfn.CONCAT(CHAR(10),"    @",$R$1," = ",$R211),""),IF($S211&lt;&gt;"",_xlfn.CONCAT(CHAR(10),"    @",$S$1," = ",$S211),""),IF($T211&lt;&gt;"",_xlfn.CONCAT(CHAR(10),"    @",$T$1," = ",$T211),""),IF(AND(Z211="NA/Balloon",P211&lt;&gt;"Fuel Tank")=TRUE,_xlfn.CONCAT(CHAR(10),"    KiwiFuelSwitchIgnore = true"),""),IF($U211&lt;&gt;"",_xlfn.CONCAT(CHAR(10),U211),""),IF($AO211&lt;&gt;"",IF(P211="RTG","",_xlfn.CONCAT(CHAR(10),$AO211)),""),IF(AM211&lt;&gt;"",_xlfn.CONCAT(CHAR(10),AM211),""),CHAR(10),"}",IF(AB211="Yes",_xlfn.CONCAT(CHAR(10),"@PART[",C211,"]:NEEDS[KiwiDeprecate]:AFTER[",A211,"]",CHAR(10),"{",CHAR(10),"    kiwiDeprecate = true",CHAR(10),"}"),""),IF(P211="RTG",AO211,""))</f>
        <v>@PART[rotanev_fuselage_s2_2]:AFTER[Tantares] // Rotanev Size 2 Structural Fuselage B
{
    techBranch = stationParts
    techTier = 7
    @TechRequired = metaMaterials
    spacePlaneSystemUpgradeType = rotanev
}</v>
      </c>
      <c r="M211" s="9" t="str">
        <f>_xlfn.XLOOKUP(_xlfn.CONCAT(N211,O211),TechTree!$C$2:$C$501,TechTree!$D$2:$D$501,"Not Valid Combination",0,1)</f>
        <v>metaMaterials</v>
      </c>
      <c r="N211" s="8" t="s">
        <v>208</v>
      </c>
      <c r="O211" s="8">
        <v>7</v>
      </c>
      <c r="P211" s="8" t="s">
        <v>289</v>
      </c>
      <c r="V211" s="10" t="s">
        <v>243</v>
      </c>
      <c r="W211" s="10" t="s">
        <v>259</v>
      </c>
      <c r="X211" s="10" t="s">
        <v>1511</v>
      </c>
      <c r="Y211" s="10" t="s">
        <v>1512</v>
      </c>
      <c r="Z211" s="10" t="s">
        <v>294</v>
      </c>
      <c r="AA211" s="10" t="s">
        <v>303</v>
      </c>
      <c r="AB211" s="10" t="s">
        <v>329</v>
      </c>
      <c r="AD21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1" s="14"/>
      <c r="AF211" s="18" t="s">
        <v>329</v>
      </c>
      <c r="AG211" s="18"/>
      <c r="AH211" s="18"/>
      <c r="AI211" s="18"/>
      <c r="AJ211" s="18"/>
      <c r="AK211" s="18"/>
      <c r="AL211" s="18"/>
      <c r="AM211" s="19" t="str">
        <f t="shared" si="14"/>
        <v/>
      </c>
      <c r="AN211" s="14"/>
      <c r="AO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",W211,CHAR(10),Parts!AR211,CHAR(10),"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Tank",IF(Z211="NA/Balloon","    KiwiFuelSwitchIgnore = true",IF(Z211="standardLiquidFuel",_xlfn.CONCAT("    fuelTankUpgradeType = ",Z211,CHAR(10),"    fuelTankSizeUpgrade = ",AA211),_xlfn.CONCAT("    fuelTankUpgradeType = ",Z211))),IF(P211="RCS","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1" s="16" t="str">
        <f>IF(P211="Engine",VLOOKUP(W211,EngineUpgrades!$A$2:$C$19,2,FALSE),"")</f>
        <v/>
      </c>
      <c r="AQ211" s="16" t="str">
        <f>IF(P211="Engine",VLOOKUP(W211,EngineUpgrades!$A$2:$C$19,3,FALSE),"")</f>
        <v/>
      </c>
      <c r="AR211" s="15" t="str">
        <f>_xlfn.XLOOKUP(AP211,EngineUpgrades!$D$1:$J$1,EngineUpgrades!$D$17:$J$17,"",0,1)</f>
        <v/>
      </c>
      <c r="AS211" s="17">
        <v>2</v>
      </c>
      <c r="AT211" s="16" t="str">
        <f>IF(P211="Engine",_xlfn.XLOOKUP(_xlfn.CONCAT(N211,O211+AS211),TechTree!$C$2:$C$501,TechTree!$D$2:$D$501,"Not Valid Combination",0,1),"")</f>
        <v/>
      </c>
    </row>
    <row r="212" spans="1:46" ht="128.5" customHeight="1" x14ac:dyDescent="0.35">
      <c r="A212" t="s">
        <v>594</v>
      </c>
      <c r="B212" t="s">
        <v>1384</v>
      </c>
      <c r="C212" t="s">
        <v>1016</v>
      </c>
      <c r="D212" t="s">
        <v>1017</v>
      </c>
      <c r="E212" t="s">
        <v>597</v>
      </c>
      <c r="F212" t="s">
        <v>370</v>
      </c>
      <c r="G212">
        <v>1400</v>
      </c>
      <c r="H212">
        <v>280</v>
      </c>
      <c r="I212">
        <v>0.05</v>
      </c>
      <c r="J212" t="s">
        <v>143</v>
      </c>
      <c r="L212" s="12" t="str">
        <f>_xlfn.CONCAT(IF($Q212&lt;&gt;"",_xlfn.CONCAT(" #LOC_KTT_",A212,"_",C212,"_Title = ",$Q212,CHAR(10),"@PART[",C212,"]:NEEDS[!002_CommunityPartsTitles]:AFTER[",A212,"] // ",IF(Q212="",D212,_xlfn.CONCAT(Q212," (",D212,")")),CHAR(10),"{",CHAR(10),"    @",$Q$1," = #LOC_KTT_",A212,"_",C212,"_Title // ",$Q212,CHAR(10),"}",CHAR(10)),""),"@PART[",C212,"]:AFTER[",A212,"] // ",IF(Q212="",D212,_xlfn.CONCAT(Q212," (",D212,")")),CHAR(10),"{",CHAR(10),"    techBranch = ",VLOOKUP(N212,TechTree!$G$2:$H$43,2,FALSE),CHAR(10),"    techTier = ",O212,CHAR(10),"    @TechRequired = ",M212,IF($R212&lt;&gt;"",_xlfn.CONCAT(CHAR(10),"    @",$R$1," = ",$R212),""),IF($S212&lt;&gt;"",_xlfn.CONCAT(CHAR(10),"    @",$S$1," = ",$S212),""),IF($T212&lt;&gt;"",_xlfn.CONCAT(CHAR(10),"    @",$T$1," = ",$T212),""),IF(AND(Z212="NA/Balloon",P212&lt;&gt;"Fuel Tank")=TRUE,_xlfn.CONCAT(CHAR(10),"    KiwiFuelSwitchIgnore = true"),""),IF($U212&lt;&gt;"",_xlfn.CONCAT(CHAR(10),U212),""),IF($AO212&lt;&gt;"",IF(P212="RTG","",_xlfn.CONCAT(CHAR(10),$AO212)),""),IF(AM212&lt;&gt;"",_xlfn.CONCAT(CHAR(10),AM212),""),CHAR(10),"}",IF(AB212="Yes",_xlfn.CONCAT(CHAR(10),"@PART[",C212,"]:NEEDS[KiwiDeprecate]:AFTER[",A212,"]",CHAR(10),"{",CHAR(10),"    kiwiDeprecate = true",CHAR(10),"}"),""),IF(P212="RTG",AO212,""))</f>
        <v>@PART[rotanev_nose_cone_s0p5_1]:AFTER[Tantares] // Rotanev Size 0.5 Nose Cone A
{
    techBranch = adaptersEtAl
    techTier = 2
    @TechRequired = basicConstruction
    spacePlaneSystemUpgradeType = rotanev
}</v>
      </c>
      <c r="M212" s="9" t="str">
        <f>_xlfn.XLOOKUP(_xlfn.CONCAT(N212,O212),TechTree!$C$2:$C$501,TechTree!$D$2:$D$501,"Not Valid Combination",0,1)</f>
        <v>basicConstruction</v>
      </c>
      <c r="N212" s="8" t="s">
        <v>207</v>
      </c>
      <c r="O212" s="8">
        <v>2</v>
      </c>
      <c r="P212" s="8" t="s">
        <v>289</v>
      </c>
      <c r="V212" s="10" t="s">
        <v>243</v>
      </c>
      <c r="W212" s="10" t="s">
        <v>254</v>
      </c>
      <c r="X212" s="10" t="s">
        <v>1511</v>
      </c>
      <c r="Y212" s="10" t="s">
        <v>1512</v>
      </c>
      <c r="Z212" s="10" t="s">
        <v>294</v>
      </c>
      <c r="AA212" s="10" t="s">
        <v>303</v>
      </c>
      <c r="AB212" s="10" t="s">
        <v>329</v>
      </c>
      <c r="AD21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2" s="14"/>
      <c r="AF212" s="18" t="s">
        <v>329</v>
      </c>
      <c r="AG212" s="18"/>
      <c r="AH212" s="18"/>
      <c r="AI212" s="18"/>
      <c r="AJ212" s="18"/>
      <c r="AK212" s="18"/>
      <c r="AL212" s="18"/>
      <c r="AM212" s="19" t="str">
        <f t="shared" si="14"/>
        <v/>
      </c>
      <c r="AN212" s="14"/>
      <c r="AO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",W212,CHAR(10),Parts!AR212,CHAR(10),"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Tank",IF(Z212="NA/Balloon","    KiwiFuelSwitchIgnore = true",IF(Z212="standardLiquidFuel",_xlfn.CONCAT("    fuelTankUpgradeType = ",Z212,CHAR(10),"    fuelTankSizeUpgrade = ",AA212),_xlfn.CONCAT("    fuelTankUpgradeType = ",Z212))),IF(P212="RCS","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2" s="16" t="str">
        <f>IF(P212="Engine",VLOOKUP(W212,EngineUpgrades!$A$2:$C$19,2,FALSE),"")</f>
        <v/>
      </c>
      <c r="AQ212" s="16" t="str">
        <f>IF(P212="Engine",VLOOKUP(W212,EngineUpgrades!$A$2:$C$19,3,FALSE),"")</f>
        <v/>
      </c>
      <c r="AR212" s="15" t="str">
        <f>_xlfn.XLOOKUP(AP212,EngineUpgrades!$D$1:$J$1,EngineUpgrades!$D$17:$J$17,"",0,1)</f>
        <v/>
      </c>
      <c r="AS212" s="17">
        <v>2</v>
      </c>
      <c r="AT212" s="16" t="str">
        <f>IF(P212="Engine",_xlfn.XLOOKUP(_xlfn.CONCAT(N212,O212+AS212),TechTree!$C$2:$C$501,TechTree!$D$2:$D$501,"Not Valid Combination",0,1),"")</f>
        <v/>
      </c>
    </row>
    <row r="213" spans="1:46" ht="130.5" customHeight="1" x14ac:dyDescent="0.35">
      <c r="A213" t="s">
        <v>594</v>
      </c>
      <c r="B213" t="s">
        <v>1385</v>
      </c>
      <c r="C213" t="s">
        <v>1018</v>
      </c>
      <c r="D213" t="s">
        <v>1019</v>
      </c>
      <c r="E213" t="s">
        <v>597</v>
      </c>
      <c r="F213" t="s">
        <v>370</v>
      </c>
      <c r="G213">
        <v>1400</v>
      </c>
      <c r="H213">
        <v>280</v>
      </c>
      <c r="I213">
        <v>0.05</v>
      </c>
      <c r="J213" t="s">
        <v>143</v>
      </c>
      <c r="L213" s="12" t="str">
        <f>_xlfn.CONCAT(IF($Q213&lt;&gt;"",_xlfn.CONCAT(" #LOC_KTT_",A213,"_",C213,"_Title = ",$Q213,CHAR(10),"@PART[",C213,"]:NEEDS[!002_CommunityPartsTitles]:AFTER[",A213,"] // ",IF(Q213="",D213,_xlfn.CONCAT(Q213," (",D213,")")),CHAR(10),"{",CHAR(10),"    @",$Q$1," = #LOC_KTT_",A213,"_",C213,"_Title // ",$Q213,CHAR(10),"}",CHAR(10)),""),"@PART[",C213,"]:AFTER[",A213,"] // ",IF(Q213="",D213,_xlfn.CONCAT(Q213," (",D213,")")),CHAR(10),"{",CHAR(10),"    techBranch = ",VLOOKUP(N213,TechTree!$G$2:$H$43,2,FALSE),CHAR(10),"    techTier = ",O213,CHAR(10),"    @TechRequired = ",M213,IF($R213&lt;&gt;"",_xlfn.CONCAT(CHAR(10),"    @",$R$1," = ",$R213),""),IF($S213&lt;&gt;"",_xlfn.CONCAT(CHAR(10),"    @",$S$1," = ",$S213),""),IF($T213&lt;&gt;"",_xlfn.CONCAT(CHAR(10),"    @",$T$1," = ",$T213),""),IF(AND(Z213="NA/Balloon",P213&lt;&gt;"Fuel Tank")=TRUE,_xlfn.CONCAT(CHAR(10),"    KiwiFuelSwitchIgnore = true"),""),IF($U213&lt;&gt;"",_xlfn.CONCAT(CHAR(10),U213),""),IF($AO213&lt;&gt;"",IF(P213="RTG","",_xlfn.CONCAT(CHAR(10),$AO213)),""),IF(AM213&lt;&gt;"",_xlfn.CONCAT(CHAR(10),AM213),""),CHAR(10),"}",IF(AB213="Yes",_xlfn.CONCAT(CHAR(10),"@PART[",C213,"]:NEEDS[KiwiDeprecate]:AFTER[",A213,"]",CHAR(10),"{",CHAR(10),"    kiwiDeprecate = true",CHAR(10),"}"),""),IF(P213="RTG",AO213,""))</f>
        <v>@PART[rotanev_nose_cone_s0p5_2]:AFTER[Tantares] // Rotanev Size 0.5 Nose Cone B
{
    techBranch = adaptersEtAl
    techTier = 2
    @TechRequired = basicConstruction
    spacePlaneSystemUpgradeType = rotanev
}</v>
      </c>
      <c r="M213" s="9" t="str">
        <f>_xlfn.XLOOKUP(_xlfn.CONCAT(N213,O213),TechTree!$C$2:$C$501,TechTree!$D$2:$D$501,"Not Valid Combination",0,1)</f>
        <v>basicConstruction</v>
      </c>
      <c r="N213" s="8" t="s">
        <v>207</v>
      </c>
      <c r="O213" s="8">
        <v>2</v>
      </c>
      <c r="P213" s="8" t="s">
        <v>289</v>
      </c>
      <c r="V213" s="10" t="s">
        <v>243</v>
      </c>
      <c r="W213" s="10" t="s">
        <v>259</v>
      </c>
      <c r="X213" s="10" t="s">
        <v>1511</v>
      </c>
      <c r="Y213" s="10" t="s">
        <v>1512</v>
      </c>
      <c r="Z213" s="10" t="s">
        <v>294</v>
      </c>
      <c r="AA213" s="10" t="s">
        <v>303</v>
      </c>
      <c r="AB213" s="10" t="s">
        <v>329</v>
      </c>
      <c r="AD21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3" s="14"/>
      <c r="AF213" s="18" t="s">
        <v>329</v>
      </c>
      <c r="AG213" s="18"/>
      <c r="AH213" s="18"/>
      <c r="AI213" s="18"/>
      <c r="AJ213" s="18"/>
      <c r="AK213" s="18"/>
      <c r="AL213" s="18"/>
      <c r="AM213" s="19" t="str">
        <f t="shared" si="14"/>
        <v/>
      </c>
      <c r="AN213" s="14"/>
      <c r="AO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",W213,CHAR(10),Parts!AR213,CHAR(10),"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Tank",IF(Z213="NA/Balloon","    KiwiFuelSwitchIgnore = true",IF(Z213="standardLiquidFuel",_xlfn.CONCAT("    fuelTankUpgradeType = ",Z213,CHAR(10),"    fuelTankSizeUpgrade = ",AA213),_xlfn.CONCAT("    fuelTankUpgradeType = ",Z213))),IF(P213="RCS","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3" s="16" t="str">
        <f>IF(P213="Engine",VLOOKUP(W213,EngineUpgrades!$A$2:$C$19,2,FALSE),"")</f>
        <v/>
      </c>
      <c r="AQ213" s="16" t="str">
        <f>IF(P213="Engine",VLOOKUP(W213,EngineUpgrades!$A$2:$C$19,3,FALSE),"")</f>
        <v/>
      </c>
      <c r="AR213" s="15" t="str">
        <f>_xlfn.XLOOKUP(AP213,EngineUpgrades!$D$1:$J$1,EngineUpgrades!$D$17:$J$17,"",0,1)</f>
        <v/>
      </c>
      <c r="AS213" s="17">
        <v>2</v>
      </c>
      <c r="AT213" s="16" t="str">
        <f>IF(P213="Engine",_xlfn.XLOOKUP(_xlfn.CONCAT(N213,O213+AS213),TechTree!$C$2:$C$501,TechTree!$D$2:$D$501,"Not Valid Combination",0,1),"")</f>
        <v/>
      </c>
    </row>
    <row r="214" spans="1:46" ht="72.5" x14ac:dyDescent="0.35">
      <c r="A214" t="s">
        <v>594</v>
      </c>
      <c r="B214" t="s">
        <v>1386</v>
      </c>
      <c r="C214" t="s">
        <v>1020</v>
      </c>
      <c r="D214" t="s">
        <v>1021</v>
      </c>
      <c r="E214" t="s">
        <v>597</v>
      </c>
      <c r="F214" t="s">
        <v>7</v>
      </c>
      <c r="G214">
        <v>4500</v>
      </c>
      <c r="H214">
        <v>600</v>
      </c>
      <c r="I214">
        <v>0.75</v>
      </c>
      <c r="J214" t="s">
        <v>143</v>
      </c>
      <c r="L214" s="12" t="str">
        <f>_xlfn.CONCAT(IF($Q214&lt;&gt;"",_xlfn.CONCAT(" #LOC_KTT_",A214,"_",C214,"_Title = ",$Q214,CHAR(10),"@PART[",C214,"]:NEEDS[!002_CommunityPartsTitles]:AFTER[",A214,"] // ",IF(Q214="",D214,_xlfn.CONCAT(Q214," (",D214,")")),CHAR(10),"{",CHAR(10),"    @",$Q$1," = #LOC_KTT_",A214,"_",C214,"_Title // ",$Q214,CHAR(10),"}",CHAR(10)),""),"@PART[",C214,"]:AFTER[",A214,"] // ",IF(Q214="",D214,_xlfn.CONCAT(Q214," (",D214,")")),CHAR(10),"{",CHAR(10),"    techBranch = ",VLOOKUP(N214,TechTree!$G$2:$H$43,2,FALSE),CHAR(10),"    techTier = ",O214,CHAR(10),"    @TechRequired = ",M214,IF($R214&lt;&gt;"",_xlfn.CONCAT(CHAR(10),"    @",$R$1," = ",$R214),""),IF($S214&lt;&gt;"",_xlfn.CONCAT(CHAR(10),"    @",$S$1," = ",$S214),""),IF($T214&lt;&gt;"",_xlfn.CONCAT(CHAR(10),"    @",$T$1," = ",$T214),""),IF(AND(Z214="NA/Balloon",P214&lt;&gt;"Fuel Tank")=TRUE,_xlfn.CONCAT(CHAR(10),"    KiwiFuelSwitchIgnore = true"),""),IF($U214&lt;&gt;"",_xlfn.CONCAT(CHAR(10),U214),""),IF($AO214&lt;&gt;"",IF(P214="RTG","",_xlfn.CONCAT(CHAR(10),$AO214)),""),IF(AM214&lt;&gt;"",_xlfn.CONCAT(CHAR(10),AM214),""),CHAR(10),"}",IF(AB214="Yes",_xlfn.CONCAT(CHAR(10),"@PART[",C214,"]:NEEDS[KiwiDeprecate]:AFTER[",A214,"]",CHAR(10),"{",CHAR(10),"    kiwiDeprecate = true",CHAR(10),"}"),""),IF(P214="RTG",AO214,""))</f>
        <v>@PART[rotanev_rcs_block_srf_1]:AFTER[Tantares] // Rotanev RCS Block A
{
    techBranch = rcsEtAl
    techTier = 6
    @TechRequired = experimentalControl
}</v>
      </c>
      <c r="M214" s="9" t="str">
        <f>_xlfn.XLOOKUP(_xlfn.CONCAT(N214,O214),TechTree!$C$2:$C$501,TechTree!$D$2:$D$501,"Not Valid Combination",0,1)</f>
        <v>experimentalControl</v>
      </c>
      <c r="N214" s="8" t="s">
        <v>221</v>
      </c>
      <c r="O214" s="8">
        <v>6</v>
      </c>
      <c r="P214" s="8" t="s">
        <v>242</v>
      </c>
      <c r="V214" s="10" t="s">
        <v>243</v>
      </c>
      <c r="W214" s="10" t="s">
        <v>254</v>
      </c>
      <c r="X214" s="10" t="s">
        <v>1511</v>
      </c>
      <c r="Y214" s="10" t="s">
        <v>1512</v>
      </c>
      <c r="Z214" s="10" t="s">
        <v>294</v>
      </c>
      <c r="AA214" s="10" t="s">
        <v>303</v>
      </c>
      <c r="AB214" s="10" t="s">
        <v>329</v>
      </c>
      <c r="AD214" s="12" t="str">
        <f t="shared" si="12"/>
        <v/>
      </c>
      <c r="AE214" s="14"/>
      <c r="AF214" s="18" t="s">
        <v>329</v>
      </c>
      <c r="AG214" s="18"/>
      <c r="AH214" s="18"/>
      <c r="AI214" s="18"/>
      <c r="AJ214" s="18"/>
      <c r="AK214" s="18"/>
      <c r="AL214" s="18"/>
      <c r="AM214" s="19" t="str">
        <f t="shared" si="14"/>
        <v/>
      </c>
      <c r="AN214" s="14"/>
      <c r="AO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",W214,CHAR(10),Parts!AR214,CHAR(10),"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Tank",IF(Z214="NA/Balloon","    KiwiFuelSwitchIgnore = true",IF(Z214="standardLiquidFuel",_xlfn.CONCAT("    fuelTankUpgradeType = ",Z214,CHAR(10),"    fuelTankSizeUpgrade = ",AA214),_xlfn.CONCAT("    fuelTankUpgradeType = ",Z214))),IF(P214="RCS","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4" s="16" t="str">
        <f>IF(P214="Engine",VLOOKUP(W214,EngineUpgrades!$A$2:$C$19,2,FALSE),"")</f>
        <v/>
      </c>
      <c r="AQ214" s="16" t="str">
        <f>IF(P214="Engine",VLOOKUP(W214,EngineUpgrades!$A$2:$C$19,3,FALSE),"")</f>
        <v/>
      </c>
      <c r="AR214" s="15" t="str">
        <f>_xlfn.XLOOKUP(AP214,EngineUpgrades!$D$1:$J$1,EngineUpgrades!$D$17:$J$17,"",0,1)</f>
        <v/>
      </c>
      <c r="AS214" s="17">
        <v>2</v>
      </c>
      <c r="AT214" s="16" t="str">
        <f>IF(P214="Engine",_xlfn.XLOOKUP(_xlfn.CONCAT(N214,O214+AS214),TechTree!$C$2:$C$501,TechTree!$D$2:$D$501,"Not Valid Combination",0,1),"")</f>
        <v/>
      </c>
    </row>
    <row r="215" spans="1:46" ht="72.5" x14ac:dyDescent="0.35">
      <c r="A215" t="s">
        <v>594</v>
      </c>
      <c r="B215" t="s">
        <v>1387</v>
      </c>
      <c r="C215" t="s">
        <v>1022</v>
      </c>
      <c r="D215" t="s">
        <v>1023</v>
      </c>
      <c r="E215" t="s">
        <v>597</v>
      </c>
      <c r="F215" t="s">
        <v>7</v>
      </c>
      <c r="G215">
        <v>4500</v>
      </c>
      <c r="H215">
        <v>600</v>
      </c>
      <c r="I215">
        <v>0.75</v>
      </c>
      <c r="J215" t="s">
        <v>143</v>
      </c>
      <c r="L215" s="12" t="str">
        <f>_xlfn.CONCAT(IF($Q215&lt;&gt;"",_xlfn.CONCAT(" #LOC_KTT_",A215,"_",C215,"_Title = ",$Q215,CHAR(10),"@PART[",C215,"]:NEEDS[!002_CommunityPartsTitles]:AFTER[",A215,"] // ",IF(Q215="",D215,_xlfn.CONCAT(Q215," (",D215,")")),CHAR(10),"{",CHAR(10),"    @",$Q$1," = #LOC_KTT_",A215,"_",C215,"_Title // ",$Q215,CHAR(10),"}",CHAR(10)),""),"@PART[",C215,"]:AFTER[",A215,"] // ",IF(Q215="",D215,_xlfn.CONCAT(Q215," (",D215,")")),CHAR(10),"{",CHAR(10),"    techBranch = ",VLOOKUP(N215,TechTree!$G$2:$H$43,2,FALSE),CHAR(10),"    techTier = ",O215,CHAR(10),"    @TechRequired = ",M215,IF($R215&lt;&gt;"",_xlfn.CONCAT(CHAR(10),"    @",$R$1," = ",$R215),""),IF($S215&lt;&gt;"",_xlfn.CONCAT(CHAR(10),"    @",$S$1," = ",$S215),""),IF($T215&lt;&gt;"",_xlfn.CONCAT(CHAR(10),"    @",$T$1," = ",$T215),""),IF(AND(Z215="NA/Balloon",P215&lt;&gt;"Fuel Tank")=TRUE,_xlfn.CONCAT(CHAR(10),"    KiwiFuelSwitchIgnore = true"),""),IF($U215&lt;&gt;"",_xlfn.CONCAT(CHAR(10),U215),""),IF($AO215&lt;&gt;"",IF(P215="RTG","",_xlfn.CONCAT(CHAR(10),$AO215)),""),IF(AM215&lt;&gt;"",_xlfn.CONCAT(CHAR(10),AM215),""),CHAR(10),"}",IF(AB215="Yes",_xlfn.CONCAT(CHAR(10),"@PART[",C215,"]:NEEDS[KiwiDeprecate]:AFTER[",A215,"]",CHAR(10),"{",CHAR(10),"    kiwiDeprecate = true",CHAR(10),"}"),""),IF(P215="RTG",AO215,""))</f>
        <v>@PART[rotanev_rcs_block_srf_2]:AFTER[Tantares] // Rotanev RCS Block B
{
    techBranch = rcsEtAl
    techTier = 6
    @TechRequired = experimentalControl
}</v>
      </c>
      <c r="M215" s="9" t="str">
        <f>_xlfn.XLOOKUP(_xlfn.CONCAT(N215,O215),TechTree!$C$2:$C$501,TechTree!$D$2:$D$501,"Not Valid Combination",0,1)</f>
        <v>experimentalControl</v>
      </c>
      <c r="N215" s="8" t="s">
        <v>221</v>
      </c>
      <c r="O215" s="8">
        <v>6</v>
      </c>
      <c r="P215" s="8" t="s">
        <v>242</v>
      </c>
      <c r="V215" s="10" t="s">
        <v>243</v>
      </c>
      <c r="W215" s="10" t="s">
        <v>259</v>
      </c>
      <c r="X215" s="10" t="s">
        <v>1511</v>
      </c>
      <c r="Y215" s="10" t="s">
        <v>1512</v>
      </c>
      <c r="Z215" s="10" t="s">
        <v>294</v>
      </c>
      <c r="AA215" s="10" t="s">
        <v>303</v>
      </c>
      <c r="AB215" s="10" t="s">
        <v>329</v>
      </c>
      <c r="AD215" s="12" t="str">
        <f t="shared" si="12"/>
        <v/>
      </c>
      <c r="AE215" s="14"/>
      <c r="AF215" s="18" t="s">
        <v>329</v>
      </c>
      <c r="AG215" s="18"/>
      <c r="AH215" s="18"/>
      <c r="AI215" s="18"/>
      <c r="AJ215" s="18"/>
      <c r="AK215" s="18"/>
      <c r="AL215" s="18"/>
      <c r="AM215" s="19" t="str">
        <f t="shared" si="14"/>
        <v/>
      </c>
      <c r="AN215" s="14"/>
      <c r="AO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",W215,CHAR(10),Parts!AR215,CHAR(10),"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Tank",IF(Z215="NA/Balloon","    KiwiFuelSwitchIgnore = true",IF(Z215="standardLiquidFuel",_xlfn.CONCAT("    fuelTankUpgradeType = ",Z215,CHAR(10),"    fuelTankSizeUpgrade = ",AA215),_xlfn.CONCAT("    fuelTankUpgradeType = ",Z215))),IF(P215="RCS","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5" s="16" t="str">
        <f>IF(P215="Engine",VLOOKUP(W215,EngineUpgrades!$A$2:$C$19,2,FALSE),"")</f>
        <v/>
      </c>
      <c r="AQ215" s="16" t="str">
        <f>IF(P215="Engine",VLOOKUP(W215,EngineUpgrades!$A$2:$C$19,3,FALSE),"")</f>
        <v/>
      </c>
      <c r="AR215" s="15" t="str">
        <f>_xlfn.XLOOKUP(AP215,EngineUpgrades!$D$1:$J$1,EngineUpgrades!$D$17:$J$17,"",0,1)</f>
        <v/>
      </c>
      <c r="AS215" s="17">
        <v>2</v>
      </c>
      <c r="AT215" s="16" t="str">
        <f>IF(P215="Engine",_xlfn.XLOOKUP(_xlfn.CONCAT(N215,O215+AS215),TechTree!$C$2:$C$501,TechTree!$D$2:$D$501,"Not Valid Combination",0,1),"")</f>
        <v/>
      </c>
    </row>
    <row r="216" spans="1:46" ht="348.5" x14ac:dyDescent="0.35">
      <c r="A216" t="s">
        <v>594</v>
      </c>
      <c r="B216" t="s">
        <v>1388</v>
      </c>
      <c r="C216" t="s">
        <v>1024</v>
      </c>
      <c r="D216" t="s">
        <v>1025</v>
      </c>
      <c r="E216" t="s">
        <v>597</v>
      </c>
      <c r="F216" t="s">
        <v>7</v>
      </c>
      <c r="G216">
        <v>3000</v>
      </c>
      <c r="H216">
        <v>830</v>
      </c>
      <c r="I216">
        <v>0.05</v>
      </c>
      <c r="J216" t="s">
        <v>22</v>
      </c>
      <c r="L216" s="12" t="str">
        <f>_xlfn.CONCAT(IF($Q216&lt;&gt;"",_xlfn.CONCAT(" #LOC_KTT_",A216,"_",C216,"_Title = ",$Q216,CHAR(10),"@PART[",C216,"]:NEEDS[!002_CommunityPartsTitles]:AFTER[",A216,"] // ",IF(Q216="",D216,_xlfn.CONCAT(Q216," (",D216,")")),CHAR(10),"{",CHAR(10),"    @",$Q$1," = #LOC_KTT_",A216,"_",C216,"_Title // ",$Q216,CHAR(10),"}",CHAR(10)),""),"@PART[",C216,"]:AFTER[",A216,"] // ",IF(Q216="",D216,_xlfn.CONCAT(Q216," (",D216,")")),CHAR(10),"{",CHAR(10),"    techBranch = ",VLOOKUP(N216,TechTree!$G$2:$H$43,2,FALSE),CHAR(10),"    techTier = ",O216,CHAR(10),"    @TechRequired = ",M216,IF($R216&lt;&gt;"",_xlfn.CONCAT(CHAR(10),"    @",$R$1," = ",$R216),""),IF($S216&lt;&gt;"",_xlfn.CONCAT(CHAR(10),"    @",$S$1," = ",$S216),""),IF($T216&lt;&gt;"",_xlfn.CONCAT(CHAR(10),"    @",$T$1," = ",$T216),""),IF(AND(Z216="NA/Balloon",P216&lt;&gt;"Fuel Tank")=TRUE,_xlfn.CONCAT(CHAR(10),"    KiwiFuelSwitchIgnore = true"),""),IF($U216&lt;&gt;"",_xlfn.CONCAT(CHAR(10),U216),""),IF($AO216&lt;&gt;"",IF(P216="RTG","",_xlfn.CONCAT(CHAR(10),$AO216)),""),IF(AM216&lt;&gt;"",_xlfn.CONCAT(CHAR(10),AM216),""),CHAR(10),"}",IF(AB216="Yes",_xlfn.CONCAT(CHAR(10),"@PART[",C216,"]:NEEDS[KiwiDeprecate]:AFTER[",A216,"]",CHAR(10),"{",CHAR(10),"    kiwiDeprecate = true",CHAR(10),"}"),""),IF(P216="RTG",AO216,""))</f>
        <v>@PART[Hamal_Avionics_1]:AFTER[Tantares] // Hamal CA1 Avionics Hub
{
    techBranch = droneCore
    techTier = 6
    @TechRequired = electronics
    spacePlaneSystemUpgradeType = hamal
}</v>
      </c>
      <c r="M216" s="9" t="str">
        <f>_xlfn.XLOOKUP(_xlfn.CONCAT(N216,O216),TechTree!$C$2:$C$501,TechTree!$D$2:$D$501,"Not Valid Combination",0,1)</f>
        <v>electronics</v>
      </c>
      <c r="N216" s="8" t="s">
        <v>341</v>
      </c>
      <c r="O216" s="8">
        <v>6</v>
      </c>
      <c r="P216" s="8" t="s">
        <v>289</v>
      </c>
      <c r="V216" s="10" t="s">
        <v>243</v>
      </c>
      <c r="W216" s="10" t="s">
        <v>254</v>
      </c>
      <c r="X216" s="10" t="s">
        <v>1553</v>
      </c>
      <c r="Y216" s="10" t="s">
        <v>1554</v>
      </c>
      <c r="Z216" s="10" t="s">
        <v>294</v>
      </c>
      <c r="AA216" s="10" t="s">
        <v>303</v>
      </c>
      <c r="AB216" s="10" t="s">
        <v>329</v>
      </c>
      <c r="AD216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6" s="14"/>
      <c r="AF216" s="18" t="s">
        <v>329</v>
      </c>
      <c r="AG216" s="18"/>
      <c r="AH216" s="18"/>
      <c r="AI216" s="18"/>
      <c r="AJ216" s="18"/>
      <c r="AK216" s="18"/>
      <c r="AL216" s="18"/>
      <c r="AM216" s="19" t="str">
        <f t="shared" si="14"/>
        <v/>
      </c>
      <c r="AN216" s="14"/>
      <c r="AO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",W216,CHAR(10),Parts!AR216,CHAR(10),"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Tank",IF(Z216="NA/Balloon","    KiwiFuelSwitchIgnore = true",IF(Z216="standardLiquidFuel",_xlfn.CONCAT("    fuelTankUpgradeType = ",Z216,CHAR(10),"    fuelTankSizeUpgrade = ",AA216),_xlfn.CONCAT("    fuelTankUpgradeType = ",Z216))),IF(P216="RCS","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6" s="16" t="str">
        <f>IF(P216="Engine",VLOOKUP(W216,EngineUpgrades!$A$2:$C$19,2,FALSE),"")</f>
        <v/>
      </c>
      <c r="AQ216" s="16" t="str">
        <f>IF(P216="Engine",VLOOKUP(W216,EngineUpgrades!$A$2:$C$19,3,FALSE),"")</f>
        <v/>
      </c>
      <c r="AR216" s="15" t="str">
        <f>_xlfn.XLOOKUP(AP216,EngineUpgrades!$D$1:$J$1,EngineUpgrades!$D$17:$J$17,"",0,1)</f>
        <v/>
      </c>
      <c r="AS216" s="17">
        <v>2</v>
      </c>
      <c r="AT216" s="16" t="str">
        <f>IF(P216="Engine",_xlfn.XLOOKUP(_xlfn.CONCAT(N216,O216+AS216),TechTree!$C$2:$C$501,TechTree!$D$2:$D$501,"Not Valid Combination",0,1),"")</f>
        <v/>
      </c>
    </row>
    <row r="217" spans="1:46" ht="348.5" x14ac:dyDescent="0.35">
      <c r="A217" t="s">
        <v>594</v>
      </c>
      <c r="B217" t="s">
        <v>1389</v>
      </c>
      <c r="C217" t="s">
        <v>1026</v>
      </c>
      <c r="D217" t="s">
        <v>1027</v>
      </c>
      <c r="E217" t="s">
        <v>597</v>
      </c>
      <c r="F217" t="s">
        <v>9</v>
      </c>
      <c r="G217">
        <v>800</v>
      </c>
      <c r="H217">
        <v>80</v>
      </c>
      <c r="I217">
        <v>5.0000000000000001E-3</v>
      </c>
      <c r="J217" t="s">
        <v>38</v>
      </c>
      <c r="L217" s="12" t="str">
        <f>_xlfn.CONCAT(IF($Q217&lt;&gt;"",_xlfn.CONCAT(" #LOC_KTT_",A217,"_",C217,"_Title = ",$Q217,CHAR(10),"@PART[",C217,"]:NEEDS[!002_CommunityPartsTitles]:AFTER[",A217,"] // ",IF(Q217="",D217,_xlfn.CONCAT(Q217," (",D217,")")),CHAR(10),"{",CHAR(10),"    @",$Q$1," = #LOC_KTT_",A217,"_",C217,"_Title // ",$Q217,CHAR(10),"}",CHAR(10)),""),"@PART[",C217,"]:AFTER[",A217,"] // ",IF(Q217="",D217,_xlfn.CONCAT(Q217," (",D217,")")),CHAR(10),"{",CHAR(10),"    techBranch = ",VLOOKUP(N217,TechTree!$G$2:$H$43,2,FALSE),CHAR(10),"    techTier = ",O217,CHAR(10),"    @TechRequired = ",M217,IF($R217&lt;&gt;"",_xlfn.CONCAT(CHAR(10),"    @",$R$1," = ",$R217),""),IF($S217&lt;&gt;"",_xlfn.CONCAT(CHAR(10),"    @",$S$1," = ",$S217),""),IF($T217&lt;&gt;"",_xlfn.CONCAT(CHAR(10),"    @",$T$1," = ",$T217),""),IF(AND(Z217="NA/Balloon",P217&lt;&gt;"Fuel Tank")=TRUE,_xlfn.CONCAT(CHAR(10),"    KiwiFuelSwitchIgnore = true"),""),IF($U217&lt;&gt;"",_xlfn.CONCAT(CHAR(10),U217),""),IF($AO217&lt;&gt;"",IF(P217="RTG","",_xlfn.CONCAT(CHAR(10),$AO217)),""),IF(AM217&lt;&gt;"",_xlfn.CONCAT(CHAR(10),AM217),""),CHAR(10),"}",IF(AB217="Yes",_xlfn.CONCAT(CHAR(10),"@PART[",C217,"]:NEEDS[KiwiDeprecate]:AFTER[",A217,"]",CHAR(10),"{",CHAR(10),"    kiwiDeprecate = true",CHAR(10),"}"),""),IF(P217="RTG",AO217,""))</f>
        <v>@PART[Hamal_Battery_1]:AFTER[Tantares] // Hamal LI1 Single Block Battery
{
    techBranch = batteries
    techTier = 3
    @TechRequired = batteryTech
    spacePlaneSystemUpgradeType = hamal
}</v>
      </c>
      <c r="M217" s="9" t="str">
        <f>_xlfn.XLOOKUP(_xlfn.CONCAT(N217,O217),TechTree!$C$2:$C$501,TechTree!$D$2:$D$501,"Not Valid Combination",0,1)</f>
        <v>batteryTech</v>
      </c>
      <c r="N217" s="8" t="s">
        <v>210</v>
      </c>
      <c r="O217" s="8">
        <v>3</v>
      </c>
      <c r="P217" s="8" t="s">
        <v>289</v>
      </c>
      <c r="V217" s="10" t="s">
        <v>243</v>
      </c>
      <c r="W217" s="10" t="s">
        <v>259</v>
      </c>
      <c r="X217" s="10" t="s">
        <v>1553</v>
      </c>
      <c r="Y217" s="10" t="s">
        <v>1554</v>
      </c>
      <c r="Z217" s="10" t="s">
        <v>294</v>
      </c>
      <c r="AA217" s="10" t="s">
        <v>303</v>
      </c>
      <c r="AB217" s="10" t="s">
        <v>329</v>
      </c>
      <c r="AD217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7" s="14"/>
      <c r="AF217" s="18" t="s">
        <v>329</v>
      </c>
      <c r="AG217" s="18"/>
      <c r="AH217" s="18"/>
      <c r="AI217" s="18"/>
      <c r="AJ217" s="18"/>
      <c r="AK217" s="18"/>
      <c r="AL217" s="18"/>
      <c r="AM217" s="19" t="str">
        <f t="shared" si="14"/>
        <v/>
      </c>
      <c r="AN217" s="14"/>
      <c r="AO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",W217,CHAR(10),Parts!AR217,CHAR(10),"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Tank",IF(Z217="NA/Balloon","    KiwiFuelSwitchIgnore = true",IF(Z217="standardLiquidFuel",_xlfn.CONCAT("    fuelTankUpgradeType = ",Z217,CHAR(10),"    fuelTankSizeUpgrade = ",AA217),_xlfn.CONCAT("    fuelTankUpgradeType = ",Z217))),IF(P217="RCS","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7" s="16" t="str">
        <f>IF(P217="Engine",VLOOKUP(W217,EngineUpgrades!$A$2:$C$19,2,FALSE),"")</f>
        <v/>
      </c>
      <c r="AQ217" s="16" t="str">
        <f>IF(P217="Engine",VLOOKUP(W217,EngineUpgrades!$A$2:$C$19,3,FALSE),"")</f>
        <v/>
      </c>
      <c r="AR217" s="15" t="str">
        <f>_xlfn.XLOOKUP(AP217,EngineUpgrades!$D$1:$J$1,EngineUpgrades!$D$17:$J$17,"",0,1)</f>
        <v/>
      </c>
      <c r="AS217" s="17">
        <v>2</v>
      </c>
      <c r="AT217" s="16" t="str">
        <f>IF(P217="Engine",_xlfn.XLOOKUP(_xlfn.CONCAT(N217,O217+AS217),TechTree!$C$2:$C$501,TechTree!$D$2:$D$501,"Not Valid Combination",0,1),"")</f>
        <v/>
      </c>
    </row>
    <row r="218" spans="1:46" ht="300.5" x14ac:dyDescent="0.35">
      <c r="A218" t="s">
        <v>594</v>
      </c>
      <c r="B218" t="s">
        <v>1390</v>
      </c>
      <c r="C218" t="s">
        <v>1028</v>
      </c>
      <c r="D218" t="s">
        <v>1029</v>
      </c>
      <c r="E218" t="s">
        <v>597</v>
      </c>
      <c r="F218" t="s">
        <v>9</v>
      </c>
      <c r="G218">
        <v>1600</v>
      </c>
      <c r="H218">
        <v>160</v>
      </c>
      <c r="I218">
        <v>0.01</v>
      </c>
      <c r="J218" t="s">
        <v>38</v>
      </c>
      <c r="L218" s="12" t="str">
        <f>_xlfn.CONCAT(IF($Q218&lt;&gt;"",_xlfn.CONCAT(" #LOC_KTT_",A218,"_",C218,"_Title = ",$Q218,CHAR(10),"@PART[",C218,"]:NEEDS[!002_CommunityPartsTitles]:AFTER[",A218,"] // ",IF(Q218="",D218,_xlfn.CONCAT(Q218," (",D218,")")),CHAR(10),"{",CHAR(10),"    @",$Q$1," = #LOC_KTT_",A218,"_",C218,"_Title // ",$Q218,CHAR(10),"}",CHAR(10)),""),"@PART[",C218,"]:AFTER[",A218,"] // ",IF(Q218="",D218,_xlfn.CONCAT(Q218," (",D218,")")),CHAR(10),"{",CHAR(10),"    techBranch = ",VLOOKUP(N218,TechTree!$G$2:$H$43,2,FALSE),CHAR(10),"    techTier = ",O218,CHAR(10),"    @TechRequired = ",M218,IF($R218&lt;&gt;"",_xlfn.CONCAT(CHAR(10),"    @",$R$1," = ",$R218),""),IF($S218&lt;&gt;"",_xlfn.CONCAT(CHAR(10),"    @",$S$1," = ",$S218),""),IF($T218&lt;&gt;"",_xlfn.CONCAT(CHAR(10),"    @",$T$1," = ",$T218),""),IF(AND(Z218="NA/Balloon",P218&lt;&gt;"Fuel Tank")=TRUE,_xlfn.CONCAT(CHAR(10),"    KiwiFuelSwitchIgnore = true"),""),IF($U218&lt;&gt;"",_xlfn.CONCAT(CHAR(10),U218),""),IF($AO218&lt;&gt;"",IF(P218="RTG","",_xlfn.CONCAT(CHAR(10),$AO218)),""),IF(AM218&lt;&gt;"",_xlfn.CONCAT(CHAR(10),AM218),""),CHAR(10),"}",IF(AB218="Yes",_xlfn.CONCAT(CHAR(10),"@PART[",C218,"]:NEEDS[KiwiDeprecate]:AFTER[",A218,"]",CHAR(10),"{",CHAR(10),"    kiwiDeprecate = true",CHAR(10),"}"),""),IF(P218="RTG",AO218,""))</f>
        <v>@PART[Hamal_Battery_2]:AFTER[Tantares] // Hamal LI2 Double Block Battery
{
    techBranch = batteries
    techTier = 3
    @TechRequired = batteryTech
    spacePlaneSystemUpgradeType = hamal
}</v>
      </c>
      <c r="M218" s="9" t="str">
        <f>_xlfn.XLOOKUP(_xlfn.CONCAT(N218,O218),TechTree!$C$2:$C$501,TechTree!$D$2:$D$501,"Not Valid Combination",0,1)</f>
        <v>batteryTech</v>
      </c>
      <c r="N218" s="8" t="s">
        <v>210</v>
      </c>
      <c r="O218" s="8">
        <v>3</v>
      </c>
      <c r="P218" s="8" t="s">
        <v>289</v>
      </c>
      <c r="V218" s="10" t="s">
        <v>243</v>
      </c>
      <c r="W218" s="10" t="s">
        <v>254</v>
      </c>
      <c r="X218" s="10" t="s">
        <v>1553</v>
      </c>
      <c r="Y218" s="10" t="s">
        <v>1554</v>
      </c>
      <c r="Z218" s="10" t="s">
        <v>294</v>
      </c>
      <c r="AA218" s="10" t="s">
        <v>303</v>
      </c>
      <c r="AB218" s="10" t="s">
        <v>329</v>
      </c>
      <c r="AD218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8" s="14"/>
      <c r="AF218" s="18" t="s">
        <v>329</v>
      </c>
      <c r="AG218" s="18"/>
      <c r="AH218" s="18"/>
      <c r="AI218" s="18"/>
      <c r="AJ218" s="18"/>
      <c r="AK218" s="18"/>
      <c r="AL218" s="18"/>
      <c r="AM218" s="19" t="str">
        <f t="shared" si="14"/>
        <v/>
      </c>
      <c r="AN218" s="14"/>
      <c r="AO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",W218,CHAR(10),Parts!AR218,CHAR(10),"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Tank",IF(Z218="NA/Balloon","    KiwiFuelSwitchIgnore = true",IF(Z218="standardLiquidFuel",_xlfn.CONCAT("    fuelTankUpgradeType = ",Z218,CHAR(10),"    fuelTankSizeUpgrade = ",AA218),_xlfn.CONCAT("    fuelTankUpgradeType = ",Z218))),IF(P218="RCS","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8" s="16" t="str">
        <f>IF(P218="Engine",VLOOKUP(W218,EngineUpgrades!$A$2:$C$19,2,FALSE),"")</f>
        <v/>
      </c>
      <c r="AQ218" s="16" t="str">
        <f>IF(P218="Engine",VLOOKUP(W218,EngineUpgrades!$A$2:$C$19,3,FALSE),"")</f>
        <v/>
      </c>
      <c r="AR218" s="15" t="str">
        <f>_xlfn.XLOOKUP(AP218,EngineUpgrades!$D$1:$J$1,EngineUpgrades!$D$17:$J$17,"",0,1)</f>
        <v/>
      </c>
      <c r="AS218" s="17">
        <v>2</v>
      </c>
      <c r="AT218" s="16" t="str">
        <f>IF(P218="Engine",_xlfn.XLOOKUP(_xlfn.CONCAT(N218,O218+AS218),TechTree!$C$2:$C$501,TechTree!$D$2:$D$501,"Not Valid Combination",0,1),"")</f>
        <v/>
      </c>
    </row>
    <row r="219" spans="1:46" ht="348.5" x14ac:dyDescent="0.35">
      <c r="A219" t="s">
        <v>594</v>
      </c>
      <c r="B219" t="s">
        <v>1391</v>
      </c>
      <c r="C219" t="s">
        <v>1030</v>
      </c>
      <c r="D219" t="s">
        <v>1031</v>
      </c>
      <c r="E219" t="s">
        <v>597</v>
      </c>
      <c r="F219" t="s">
        <v>5</v>
      </c>
      <c r="G219">
        <v>3000</v>
      </c>
      <c r="H219">
        <v>830</v>
      </c>
      <c r="I219">
        <v>0.21249999999999999</v>
      </c>
      <c r="J219" t="s">
        <v>22</v>
      </c>
      <c r="L219" s="12" t="str">
        <f>_xlfn.CONCAT(IF($Q219&lt;&gt;"",_xlfn.CONCAT(" #LOC_KTT_",A219,"_",C219,"_Title = ",$Q219,CHAR(10),"@PART[",C219,"]:NEEDS[!002_CommunityPartsTitles]:AFTER[",A219,"] // ",IF(Q219="",D219,_xlfn.CONCAT(Q219," (",D219,")")),CHAR(10),"{",CHAR(10),"    @",$Q$1," = #LOC_KTT_",A219,"_",C219,"_Title // ",$Q219,CHAR(10),"}",CHAR(10)),""),"@PART[",C219,"]:AFTER[",A219,"] // ",IF(Q219="",D219,_xlfn.CONCAT(Q219," (",D219,")")),CHAR(10),"{",CHAR(10),"    techBranch = ",VLOOKUP(N219,TechTree!$G$2:$H$43,2,FALSE),CHAR(10),"    techTier = ",O219,CHAR(10),"    @TechRequired = ",M219,IF($R219&lt;&gt;"",_xlfn.CONCAT(CHAR(10),"    @",$R$1," = ",$R219),""),IF($S219&lt;&gt;"",_xlfn.CONCAT(CHAR(10),"    @",$S$1," = ",$S219),""),IF($T219&lt;&gt;"",_xlfn.CONCAT(CHAR(10),"    @",$T$1," = ",$T219),""),IF(AND(Z219="NA/Balloon",P219&lt;&gt;"Fuel Tank")=TRUE,_xlfn.CONCAT(CHAR(10),"    KiwiFuelSwitchIgnore = true"),""),IF($U219&lt;&gt;"",_xlfn.CONCAT(CHAR(10),U219),""),IF($AO219&lt;&gt;"",IF(P219="RTG","",_xlfn.CONCAT(CHAR(10),$AO219)),""),IF(AM219&lt;&gt;"",_xlfn.CONCAT(CHAR(10),AM219),""),CHAR(10),"}",IF(AB219="Yes",_xlfn.CONCAT(CHAR(10),"@PART[",C219,"]:NEEDS[KiwiDeprecate]:AFTER[",A219,"]",CHAR(10),"{",CHAR(10),"    kiwiDeprecate = true",CHAR(10),"}"),""),IF(P219="RTG",AO219,""))</f>
        <v>@PART[Hamal_Control_1]:AFTER[Tantares] // Hamal PC1 Propellant Control Block
{
    techBranch = droneCore
    techTier = 7
    @TechRequired = automation
    spacePlaneSystemUpgradeType = hamal
}</v>
      </c>
      <c r="M219" s="9" t="str">
        <f>_xlfn.XLOOKUP(_xlfn.CONCAT(N219,O219),TechTree!$C$2:$C$501,TechTree!$D$2:$D$501,"Not Valid Combination",0,1)</f>
        <v>automation</v>
      </c>
      <c r="N219" s="8" t="s">
        <v>341</v>
      </c>
      <c r="O219" s="8">
        <v>7</v>
      </c>
      <c r="P219" s="8" t="s">
        <v>289</v>
      </c>
      <c r="V219" s="10" t="s">
        <v>243</v>
      </c>
      <c r="W219" s="10" t="s">
        <v>259</v>
      </c>
      <c r="X219" s="10" t="s">
        <v>1553</v>
      </c>
      <c r="Y219" s="10" t="s">
        <v>1554</v>
      </c>
      <c r="Z219" s="10" t="s">
        <v>294</v>
      </c>
      <c r="AA219" s="10" t="s">
        <v>303</v>
      </c>
      <c r="AB219" s="10" t="s">
        <v>329</v>
      </c>
      <c r="AD219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19" s="14"/>
      <c r="AF219" s="18" t="s">
        <v>329</v>
      </c>
      <c r="AG219" s="18"/>
      <c r="AH219" s="18"/>
      <c r="AI219" s="18"/>
      <c r="AJ219" s="18"/>
      <c r="AK219" s="18"/>
      <c r="AL219" s="18"/>
      <c r="AM219" s="19" t="str">
        <f t="shared" si="14"/>
        <v/>
      </c>
      <c r="AN219" s="14"/>
      <c r="AO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",W219,CHAR(10),Parts!AR219,CHAR(10),"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Tank",IF(Z219="NA/Balloon","    KiwiFuelSwitchIgnore = true",IF(Z219="standardLiquidFuel",_xlfn.CONCAT("    fuelTankUpgradeType = ",Z219,CHAR(10),"    fuelTankSizeUpgrade = ",AA219),_xlfn.CONCAT("    fuelTankUpgradeType = ",Z219))),IF(P219="RCS","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19" s="16" t="str">
        <f>IF(P219="Engine",VLOOKUP(W219,EngineUpgrades!$A$2:$C$19,2,FALSE),"")</f>
        <v/>
      </c>
      <c r="AQ219" s="16" t="str">
        <f>IF(P219="Engine",VLOOKUP(W219,EngineUpgrades!$A$2:$C$19,3,FALSE),"")</f>
        <v/>
      </c>
      <c r="AR219" s="15" t="str">
        <f>_xlfn.XLOOKUP(AP219,EngineUpgrades!$D$1:$J$1,EngineUpgrades!$D$17:$J$17,"",0,1)</f>
        <v/>
      </c>
      <c r="AS219" s="17">
        <v>2</v>
      </c>
      <c r="AT219" s="16" t="str">
        <f>IF(P219="Engine",_xlfn.XLOOKUP(_xlfn.CONCAT(N219,O219+AS219),TechTree!$C$2:$C$501,TechTree!$D$2:$D$501,"Not Valid Combination",0,1),"")</f>
        <v/>
      </c>
    </row>
    <row r="220" spans="1:46" ht="300.5" x14ac:dyDescent="0.35">
      <c r="A220" t="s">
        <v>594</v>
      </c>
      <c r="B220" t="s">
        <v>1392</v>
      </c>
      <c r="C220" t="s">
        <v>1032</v>
      </c>
      <c r="D220" t="s">
        <v>1033</v>
      </c>
      <c r="E220" t="s">
        <v>597</v>
      </c>
      <c r="F220" t="s">
        <v>5</v>
      </c>
      <c r="G220">
        <v>3000</v>
      </c>
      <c r="H220">
        <v>830</v>
      </c>
      <c r="I220">
        <v>0.21249999999999999</v>
      </c>
      <c r="J220" t="s">
        <v>22</v>
      </c>
      <c r="L220" s="12" t="str">
        <f>_xlfn.CONCAT(IF($Q220&lt;&gt;"",_xlfn.CONCAT(" #LOC_KTT_",A220,"_",C220,"_Title = ",$Q220,CHAR(10),"@PART[",C220,"]:NEEDS[!002_CommunityPartsTitles]:AFTER[",A220,"] // ",IF(Q220="",D220,_xlfn.CONCAT(Q220," (",D220,")")),CHAR(10),"{",CHAR(10),"    @",$Q$1," = #LOC_KTT_",A220,"_",C220,"_Title // ",$Q220,CHAR(10),"}",CHAR(10)),""),"@PART[",C220,"]:AFTER[",A220,"] // ",IF(Q220="",D220,_xlfn.CONCAT(Q220," (",D220,")")),CHAR(10),"{",CHAR(10),"    techBranch = ",VLOOKUP(N220,TechTree!$G$2:$H$43,2,FALSE),CHAR(10),"    techTier = ",O220,CHAR(10),"    @TechRequired = ",M220,IF($R220&lt;&gt;"",_xlfn.CONCAT(CHAR(10),"    @",$R$1," = ",$R220),""),IF($S220&lt;&gt;"",_xlfn.CONCAT(CHAR(10),"    @",$S$1," = ",$S220),""),IF($T220&lt;&gt;"",_xlfn.CONCAT(CHAR(10),"    @",$T$1," = ",$T220),""),IF(AND(Z220="NA/Balloon",P220&lt;&gt;"Fuel Tank")=TRUE,_xlfn.CONCAT(CHAR(10),"    KiwiFuelSwitchIgnore = true"),""),IF($U220&lt;&gt;"",_xlfn.CONCAT(CHAR(10),U220),""),IF($AO220&lt;&gt;"",IF(P220="RTG","",_xlfn.CONCAT(CHAR(10),$AO220)),""),IF(AM220&lt;&gt;"",_xlfn.CONCAT(CHAR(10),AM220),""),CHAR(10),"}",IF(AB220="Yes",_xlfn.CONCAT(CHAR(10),"@PART[",C220,"]:NEEDS[KiwiDeprecate]:AFTER[",A220,"]",CHAR(10),"{",CHAR(10),"    kiwiDeprecate = true",CHAR(10),"}"),""),IF(P220="RTG",AO220,""))</f>
        <v>@PART[Hamal_Control_2]:AFTER[Tantares] // Hamal PC2 Propellant Control Block
{
    techBranch = keroloxEngines
    techTier = -144
    @TechRequired = Not Valid Combination
    engineUpgradeType = standardLFO
    engineNumber = 
    engineNumberUpgrade = 
    engineName = 
    engineNameUpgrade = 
    enginePartUpgradeName = hamal
}</v>
      </c>
      <c r="M220" s="9" t="str">
        <f>_xlfn.XLOOKUP(_xlfn.CONCAT(N220,O220),TechTree!$C$2:$C$501,TechTree!$D$2:$D$501,"Not Valid Combination",0,1)</f>
        <v>Not Valid Combination</v>
      </c>
      <c r="N220" s="8" t="s">
        <v>213</v>
      </c>
      <c r="O220" s="8">
        <v>-144</v>
      </c>
      <c r="P220" s="8" t="s">
        <v>10</v>
      </c>
      <c r="V220" s="10" t="s">
        <v>243</v>
      </c>
      <c r="W220" s="10" t="s">
        <v>254</v>
      </c>
      <c r="X220" s="10" t="s">
        <v>1553</v>
      </c>
      <c r="Y220" s="10" t="s">
        <v>1554</v>
      </c>
      <c r="Z220" s="10" t="s">
        <v>294</v>
      </c>
      <c r="AA220" s="10" t="s">
        <v>303</v>
      </c>
      <c r="AB220" s="10" t="s">
        <v>329</v>
      </c>
      <c r="AD220" s="12" t="str">
        <f t="shared" si="12"/>
        <v>PARTUPGRADE:NEEDS[Tantares]
{
    name = hamal
    type = engine
    partIcon = Hamal_Control_2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@PARTUPGRADE[hamal]:NEEDS[Tantares]:FOR[zKiwiTechTree]
{
    @entryCost = #$@PART[Hamal_Control_2]/entryCost$
    @entryCost *= #$@KIWI_ENGINE_MULTIPLIERS/KEROLOX/UPGRADE_ENTRYCOST_MULTIPLIER$
    @title ^= #:INSERTPARTTITLE:$@PART[Hamal_Control_2]/title$:
    @description ^= #:INSERTPART:$@PART[Hamal_Control_2]/engineName$:
}
@PART[Hamal_Control_2]:NEEDS[Tantares]:HAS[~engineUpgrade[off]]:AFTER[zzKiwiTechTree]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#:INSERTPARTUPGRADE:$@PARTUPGRADE[hamal]/techRequired$:
}</v>
      </c>
      <c r="AE220" s="14"/>
      <c r="AF220" s="18" t="s">
        <v>329</v>
      </c>
      <c r="AG220" s="18"/>
      <c r="AH220" s="18"/>
      <c r="AI220" s="18"/>
      <c r="AJ220" s="18"/>
      <c r="AK220" s="18"/>
      <c r="AL220" s="18"/>
      <c r="AM220" s="19" t="str">
        <f t="shared" si="14"/>
        <v/>
      </c>
      <c r="AN220" s="14"/>
      <c r="AO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",W220,CHAR(10),Parts!AR220,CHAR(10),"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Tank",IF(Z220="NA/Balloon","    KiwiFuelSwitchIgnore = true",IF(Z220="standardLiquidFuel",_xlfn.CONCAT("    fuelTankUpgradeType = ",Z220,CHAR(10),"    fuelTankSizeUpgrade = ",AA220),_xlfn.CONCAT("    fuelTankUpgradeType = ",Z220))),IF(P220="RCS","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hamal</v>
      </c>
      <c r="AP220" s="16" t="str">
        <f>IF(P220="Engine",VLOOKUP(W220,EngineUpgrades!$A$2:$C$19,2,FALSE),"")</f>
        <v>singleFuel</v>
      </c>
      <c r="AQ220" s="16" t="str">
        <f>IF(P220="Engine",VLOOKUP(W220,EngineUpgrades!$A$2:$C$19,3,FALSE),"")</f>
        <v>KEROLOX</v>
      </c>
      <c r="AR220" s="15" t="str">
        <f>_xlfn.XLOOKUP(AP220,EngineUpgrades!$D$1:$J$1,EngineUpgrades!$D$17:$J$17,"",0,1)</f>
        <v xml:space="preserve">    engineNumber = 
    engineNumberUpgrade = 
    engineName = 
    engineNameUpgrade = 
</v>
      </c>
      <c r="AS220" s="17">
        <v>2</v>
      </c>
      <c r="AT220" s="16" t="str">
        <f>IF(P220="Engine",_xlfn.XLOOKUP(_xlfn.CONCAT(N220,O220+AS220),TechTree!$C$2:$C$501,TechTree!$D$2:$D$501,"Not Valid Combination",0,1),"")</f>
        <v>Not Valid Combination</v>
      </c>
    </row>
    <row r="221" spans="1:46" ht="348.5" x14ac:dyDescent="0.35">
      <c r="A221" t="s">
        <v>594</v>
      </c>
      <c r="B221" t="s">
        <v>1393</v>
      </c>
      <c r="C221" t="s">
        <v>1034</v>
      </c>
      <c r="D221" t="s">
        <v>1035</v>
      </c>
      <c r="E221" t="s">
        <v>597</v>
      </c>
      <c r="F221" t="s">
        <v>604</v>
      </c>
      <c r="G221">
        <v>1000</v>
      </c>
      <c r="H221">
        <v>400</v>
      </c>
      <c r="I221">
        <v>0.3</v>
      </c>
      <c r="J221" t="s">
        <v>22</v>
      </c>
      <c r="L221" s="12" t="str">
        <f>_xlfn.CONCAT(IF($Q221&lt;&gt;"",_xlfn.CONCAT(" #LOC_KTT_",A221,"_",C221,"_Title = ",$Q221,CHAR(10),"@PART[",C221,"]:NEEDS[!002_CommunityPartsTitles]:AFTER[",A221,"] // ",IF(Q221="",D221,_xlfn.CONCAT(Q221," (",D221,")")),CHAR(10),"{",CHAR(10),"    @",$Q$1," = #LOC_KTT_",A221,"_",C221,"_Title // ",$Q221,CHAR(10),"}",CHAR(10)),""),"@PART[",C221,"]:AFTER[",A221,"] // ",IF(Q221="",D221,_xlfn.CONCAT(Q221," (",D221,")")),CHAR(10),"{",CHAR(10),"    techBranch = ",VLOOKUP(N221,TechTree!$G$2:$H$43,2,FALSE),CHAR(10),"    techTier = ",O221,CHAR(10),"    @TechRequired = ",M221,IF($R221&lt;&gt;"",_xlfn.CONCAT(CHAR(10),"    @",$R$1," = ",$R221),""),IF($S221&lt;&gt;"",_xlfn.CONCAT(CHAR(10),"    @",$S$1," = ",$S221),""),IF($T221&lt;&gt;"",_xlfn.CONCAT(CHAR(10),"    @",$T$1," = ",$T221),""),IF(AND(Z221="NA/Balloon",P221&lt;&gt;"Fuel Tank")=TRUE,_xlfn.CONCAT(CHAR(10),"    KiwiFuelSwitchIgnore = true"),""),IF($U221&lt;&gt;"",_xlfn.CONCAT(CHAR(10),U221),""),IF($AO221&lt;&gt;"",IF(P221="RTG","",_xlfn.CONCAT(CHAR(10),$AO221)),""),IF(AM221&lt;&gt;"",_xlfn.CONCAT(CHAR(10),AM221),""),CHAR(10),"}",IF(AB221="Yes",_xlfn.CONCAT(CHAR(10),"@PART[",C221,"]:NEEDS[KiwiDeprecate]:AFTER[",A221,"]",CHAR(10),"{",CHAR(10),"    kiwiDeprecate = true",CHAR(10),"}"),""),IF(P221="RTG",AO221,""))</f>
        <v>@PART[Hamal_Habitation_1]:AFTER[Tantares] // Hamal FS1 Forward Section
{
    techBranch = liquidFuelTanks
    techTier = -145
    @TechRequired = Not Valid Combination
    spacePlaneSystemUpgradeType = hamal
}</v>
      </c>
      <c r="M221" s="9" t="str">
        <f>_xlfn.XLOOKUP(_xlfn.CONCAT(N221,O221),TechTree!$C$2:$C$501,TechTree!$D$2:$D$501,"Not Valid Combination",0,1)</f>
        <v>Not Valid Combination</v>
      </c>
      <c r="N221" s="8" t="s">
        <v>336</v>
      </c>
      <c r="O221" s="8">
        <v>-145</v>
      </c>
      <c r="P221" s="8" t="s">
        <v>289</v>
      </c>
      <c r="V221" s="10" t="s">
        <v>243</v>
      </c>
      <c r="W221" s="10" t="s">
        <v>259</v>
      </c>
      <c r="X221" s="10" t="s">
        <v>1553</v>
      </c>
      <c r="Y221" s="10" t="s">
        <v>1554</v>
      </c>
      <c r="Z221" s="10" t="s">
        <v>294</v>
      </c>
      <c r="AA221" s="10" t="s">
        <v>303</v>
      </c>
      <c r="AB221" s="10" t="s">
        <v>329</v>
      </c>
      <c r="AD221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E221" s="14"/>
      <c r="AF221" s="18" t="s">
        <v>329</v>
      </c>
      <c r="AG221" s="18"/>
      <c r="AH221" s="18"/>
      <c r="AI221" s="18"/>
      <c r="AJ221" s="18"/>
      <c r="AK221" s="18"/>
      <c r="AL221" s="18"/>
      <c r="AM221" s="19" t="str">
        <f t="shared" si="14"/>
        <v/>
      </c>
      <c r="AN221" s="14"/>
      <c r="AO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",W221,CHAR(10),Parts!AR221,CHAR(10),"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Tank",IF(Z221="NA/Balloon","    KiwiFuelSwitchIgnore = true",IF(Z221="standardLiquidFuel",_xlfn.CONCAT("    fuelTankUpgradeType = ",Z221,CHAR(10),"    fuelTankSizeUpgrade = ",AA221),_xlfn.CONCAT("    fuelTankUpgradeType = ",Z221))),IF(P221="RCS","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P221" s="16" t="str">
        <f>IF(P221="Engine",VLOOKUP(W221,EngineUpgrades!$A$2:$C$19,2,FALSE),"")</f>
        <v/>
      </c>
      <c r="AQ221" s="16" t="str">
        <f>IF(P221="Engine",VLOOKUP(W221,EngineUpgrades!$A$2:$C$19,3,FALSE),"")</f>
        <v/>
      </c>
      <c r="AR221" s="15" t="str">
        <f>_xlfn.XLOOKUP(AP221,EngineUpgrades!$D$1:$J$1,EngineUpgrades!$D$17:$J$17,"",0,1)</f>
        <v/>
      </c>
      <c r="AS221" s="17">
        <v>2</v>
      </c>
      <c r="AT221" s="16" t="str">
        <f>IF(P221="Engine",_xlfn.XLOOKUP(_xlfn.CONCAT(N221,O221+AS221),TechTree!$C$2:$C$501,TechTree!$D$2:$D$501,"Not Valid Combination",0,1),"")</f>
        <v/>
      </c>
    </row>
    <row r="222" spans="1:46" ht="300.5" x14ac:dyDescent="0.35">
      <c r="A222" t="s">
        <v>594</v>
      </c>
      <c r="B222" t="s">
        <v>1394</v>
      </c>
      <c r="C222" t="s">
        <v>1036</v>
      </c>
      <c r="D222" t="s">
        <v>1037</v>
      </c>
      <c r="E222" t="s">
        <v>616</v>
      </c>
      <c r="F222" t="s">
        <v>6</v>
      </c>
      <c r="G222">
        <v>1250</v>
      </c>
      <c r="H222">
        <v>250</v>
      </c>
      <c r="I222">
        <v>0.05</v>
      </c>
      <c r="J222" t="s">
        <v>87</v>
      </c>
      <c r="L222" s="12" t="str">
        <f>_xlfn.CONCAT(IF($Q222&lt;&gt;"",_xlfn.CONCAT(" #LOC_KTT_",A222,"_",C222,"_Title = ",$Q222,CHAR(10),"@PART[",C222,"]:NEEDS[!002_CommunityPartsTitles]:AFTER[",A222,"] // ",IF(Q222="",D222,_xlfn.CONCAT(Q222," (",D222,")")),CHAR(10),"{",CHAR(10),"    @",$Q$1," = #LOC_KTT_",A222,"_",C222,"_Title // ",$Q222,CHAR(10),"}",CHAR(10)),""),"@PART[",C222,"]:AFTER[",A222,"] // ",IF(Q222="",D222,_xlfn.CONCAT(Q222," (",D222,")")),CHAR(10),"{",CHAR(10),"    techBranch = ",VLOOKUP(N222,TechTree!$G$2:$H$43,2,FALSE),CHAR(10),"    techTier = ",O222,CHAR(10),"    @TechRequired = ",M222,IF($R222&lt;&gt;"",_xlfn.CONCAT(CHAR(10),"    @",$R$1," = ",$R222),""),IF($S222&lt;&gt;"",_xlfn.CONCAT(CHAR(10),"    @",$S$1," = ",$S222),""),IF($T222&lt;&gt;"",_xlfn.CONCAT(CHAR(10),"    @",$T$1," = ",$T222),""),IF(AND(Z222="NA/Balloon",P222&lt;&gt;"Fuel Tank")=TRUE,_xlfn.CONCAT(CHAR(10),"    KiwiFuelSwitchIgnore = true"),""),IF($U222&lt;&gt;"",_xlfn.CONCAT(CHAR(10),U222),""),IF($AO222&lt;&gt;"",IF(P222="RTG","",_xlfn.CONCAT(CHAR(10),$AO222)),""),IF(AM222&lt;&gt;"",_xlfn.CONCAT(CHAR(10),AM222),""),CHAR(10),"}",IF(AB222="Yes",_xlfn.CONCAT(CHAR(10),"@PART[",C222,"]:NEEDS[KiwiDeprecate]:AFTER[",A222,"]",CHAR(10),"{",CHAR(10),"    kiwiDeprecate = true",CHAR(10),"}"),""),IF(P222="RTG",AO222,""))</f>
        <v>@PART[vega_adapter_s1_s0_1]:AFTER[Tantares] // Vega Size 1 to Size 0 Inline Adapter
{
    techBranch = keroloxEngines
    techTier = -146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_xlfn.XLOOKUP(_xlfn.CONCAT(N222,O222),TechTree!$C$2:$C$501,TechTree!$D$2:$D$501,"Not Valid Combination",0,1)</f>
        <v>Not Valid Combination</v>
      </c>
      <c r="N222" s="8" t="s">
        <v>213</v>
      </c>
      <c r="O222" s="8">
        <v>-146</v>
      </c>
      <c r="P222" s="8" t="s">
        <v>10</v>
      </c>
      <c r="V222" s="10" t="s">
        <v>243</v>
      </c>
      <c r="W222" s="10" t="s">
        <v>254</v>
      </c>
      <c r="Z222" s="10" t="s">
        <v>294</v>
      </c>
      <c r="AA222" s="10" t="s">
        <v>303</v>
      </c>
      <c r="AB222" s="10" t="s">
        <v>329</v>
      </c>
      <c r="AD222" s="12" t="str">
        <f t="shared" si="12"/>
        <v>PARTUPGRADE:NEEDS[Tantares]
{
    name = 
    type = engine
    partIcon = vega_adapter_s1_s0_1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#$@PART[vega_adapter_s1_s0_1]/entryCost$
    @entryCost *= #$@KIWI_ENGINE_MULTIPLIERS/KEROLOX/UPGRADE_ENTRYCOST_MULTIPLIER$
    @title ^= #:INSERTPARTTITLE:$@PART[vega_adapter_s1_s0_1]/title$:
    @description ^= #:INSERTPART:$@PART[vega_adapter_s1_s0_1]/engineName$:
}
@PART[vega_adapter_s1_s0_1]:NEEDS[Tantares]:HAS[~engineUpgrade[off]]:AFTER[zzKiwiTechTree]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2" s="14"/>
      <c r="AF222" s="18" t="s">
        <v>329</v>
      </c>
      <c r="AG222" s="18"/>
      <c r="AH222" s="18"/>
      <c r="AI222" s="18"/>
      <c r="AJ222" s="18"/>
      <c r="AK222" s="18"/>
      <c r="AL222" s="18"/>
      <c r="AM222" s="19" t="str">
        <f t="shared" si="14"/>
        <v/>
      </c>
      <c r="AN222" s="14"/>
      <c r="AO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",W222,CHAR(10),Parts!AR222,CHAR(10),"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Tank",IF(Z222="NA/Balloon","    KiwiFuelSwitchIgnore = true",IF(Z222="standardLiquidFuel",_xlfn.CONCAT("    fuelTankUpgradeType = ",Z222,CHAR(10),"    fuelTankSizeUpgrade = ",AA222),_xlfn.CONCAT("    fuelTankUpgradeType = ",Z222))),IF(P222="RCS","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2" s="16" t="str">
        <f>IF(P222="Engine",VLOOKUP(W222,EngineUpgrades!$A$2:$C$19,2,FALSE),"")</f>
        <v>singleFuel</v>
      </c>
      <c r="AQ222" s="16" t="str">
        <f>IF(P222="Engine",VLOOKUP(W222,EngineUpgrades!$A$2:$C$19,3,FALSE),"")</f>
        <v>KEROLOX</v>
      </c>
      <c r="AR222" s="15" t="str">
        <f>_xlfn.XLOOKUP(AP222,EngineUpgrades!$D$1:$J$1,EngineUpgrades!$D$17:$J$17,"",0,1)</f>
        <v xml:space="preserve">    engineNumber = 
    engineNumberUpgrade = 
    engineName = 
    engineNameUpgrade = 
</v>
      </c>
      <c r="AS222" s="17">
        <v>2</v>
      </c>
      <c r="AT222" s="16" t="str">
        <f>IF(P222="Engine",_xlfn.XLOOKUP(_xlfn.CONCAT(N222,O222+AS222),TechTree!$C$2:$C$501,TechTree!$D$2:$D$501,"Not Valid Combination",0,1),"")</f>
        <v>Not Valid Combination</v>
      </c>
    </row>
    <row r="223" spans="1:46" ht="348.5" x14ac:dyDescent="0.35">
      <c r="A223" t="s">
        <v>594</v>
      </c>
      <c r="B223" t="s">
        <v>1395</v>
      </c>
      <c r="C223" t="s">
        <v>1038</v>
      </c>
      <c r="D223" t="s">
        <v>1039</v>
      </c>
      <c r="E223" t="s">
        <v>616</v>
      </c>
      <c r="F223" t="s">
        <v>6</v>
      </c>
      <c r="G223">
        <v>1250</v>
      </c>
      <c r="H223">
        <v>250</v>
      </c>
      <c r="I223">
        <v>0.05</v>
      </c>
      <c r="J223" t="s">
        <v>87</v>
      </c>
      <c r="L223" s="12" t="str">
        <f>_xlfn.CONCAT(IF($Q223&lt;&gt;"",_xlfn.CONCAT(" #LOC_KTT_",A223,"_",C223,"_Title = ",$Q223,CHAR(10),"@PART[",C223,"]:NEEDS[!002_CommunityPartsTitles]:AFTER[",A223,"] // ",IF(Q223="",D223,_xlfn.CONCAT(Q223," (",D223,")")),CHAR(10),"{",CHAR(10),"    @",$Q$1," = #LOC_KTT_",A223,"_",C223,"_Title // ",$Q223,CHAR(10),"}",CHAR(10)),""),"@PART[",C223,"]:AFTER[",A223,"] // ",IF(Q223="",D223,_xlfn.CONCAT(Q223," (",D223,")")),CHAR(10),"{",CHAR(10),"    techBranch = ",VLOOKUP(N223,TechTree!$G$2:$H$43,2,FALSE),CHAR(10),"    techTier = ",O223,CHAR(10),"    @TechRequired = ",M223,IF($R223&lt;&gt;"",_xlfn.CONCAT(CHAR(10),"    @",$R$1," = ",$R223),""),IF($S223&lt;&gt;"",_xlfn.CONCAT(CHAR(10),"    @",$S$1," = ",$S223),""),IF($T223&lt;&gt;"",_xlfn.CONCAT(CHAR(10),"    @",$T$1," = ",$T223),""),IF(AND(Z223="NA/Balloon",P223&lt;&gt;"Fuel Tank")=TRUE,_xlfn.CONCAT(CHAR(10),"    KiwiFuelSwitchIgnore = true"),""),IF($U223&lt;&gt;"",_xlfn.CONCAT(CHAR(10),U223),""),IF($AO223&lt;&gt;"",IF(P223="RTG","",_xlfn.CONCAT(CHAR(10),$AO223)),""),IF(AM223&lt;&gt;"",_xlfn.CONCAT(CHAR(10),AM223),""),CHAR(10),"}",IF(AB223="Yes",_xlfn.CONCAT(CHAR(10),"@PART[",C223,"]:NEEDS[KiwiDeprecate]:AFTER[",A223,"]",CHAR(10),"{",CHAR(10),"    kiwiDeprecate = true",CHAR(10),"}"),""),IF(P223="RTG",AO223,""))</f>
        <v>@PART[vega_adapter_s1_s0p5_1]:AFTER[Tantares] // Vega Size 1 to Size 0.5 Inline Adapter
{
    techBranch = liquidFuelTanks
    techTier = -147
    @TechRequired = Not Valid Combination
    spacePlaneSystemUpgradeType = 
}</v>
      </c>
      <c r="M223" s="9" t="str">
        <f>_xlfn.XLOOKUP(_xlfn.CONCAT(N223,O223),TechTree!$C$2:$C$501,TechTree!$D$2:$D$501,"Not Valid Combination",0,1)</f>
        <v>Not Valid Combination</v>
      </c>
      <c r="N223" s="8" t="s">
        <v>336</v>
      </c>
      <c r="O223" s="8">
        <v>-147</v>
      </c>
      <c r="P223" s="8" t="s">
        <v>289</v>
      </c>
      <c r="V223" s="10" t="s">
        <v>243</v>
      </c>
      <c r="W223" s="10" t="s">
        <v>259</v>
      </c>
      <c r="Z223" s="10" t="s">
        <v>294</v>
      </c>
      <c r="AA223" s="10" t="s">
        <v>303</v>
      </c>
      <c r="AB223" s="10" t="s">
        <v>329</v>
      </c>
      <c r="AD22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3" s="14"/>
      <c r="AF223" s="18" t="s">
        <v>329</v>
      </c>
      <c r="AG223" s="18"/>
      <c r="AH223" s="18"/>
      <c r="AI223" s="18"/>
      <c r="AJ223" s="18"/>
      <c r="AK223" s="18"/>
      <c r="AL223" s="18"/>
      <c r="AM223" s="19" t="str">
        <f t="shared" si="14"/>
        <v/>
      </c>
      <c r="AN223" s="14"/>
      <c r="AO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",W223,CHAR(10),Parts!AR223,CHAR(10),"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Tank",IF(Z223="NA/Balloon","    KiwiFuelSwitchIgnore = true",IF(Z223="standardLiquidFuel",_xlfn.CONCAT("    fuelTankUpgradeType = ",Z223,CHAR(10),"    fuelTankSizeUpgrade = ",AA223),_xlfn.CONCAT("    fuelTankUpgradeType = ",Z223))),IF(P223="RCS","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3" s="16" t="str">
        <f>IF(P223="Engine",VLOOKUP(W223,EngineUpgrades!$A$2:$C$19,2,FALSE),"")</f>
        <v/>
      </c>
      <c r="AQ223" s="16" t="str">
        <f>IF(P223="Engine",VLOOKUP(W223,EngineUpgrades!$A$2:$C$19,3,FALSE),"")</f>
        <v/>
      </c>
      <c r="AR223" s="15" t="str">
        <f>_xlfn.XLOOKUP(AP223,EngineUpgrades!$D$1:$J$1,EngineUpgrades!$D$17:$J$17,"",0,1)</f>
        <v/>
      </c>
      <c r="AS223" s="17">
        <v>2</v>
      </c>
      <c r="AT223" s="16" t="str">
        <f>IF(P223="Engine",_xlfn.XLOOKUP(_xlfn.CONCAT(N223,O223+AS223),TechTree!$C$2:$C$501,TechTree!$D$2:$D$501,"Not Valid Combination",0,1),"")</f>
        <v/>
      </c>
    </row>
    <row r="224" spans="1:46" ht="300.5" x14ac:dyDescent="0.35">
      <c r="A224" t="s">
        <v>594</v>
      </c>
      <c r="B224" t="s">
        <v>1396</v>
      </c>
      <c r="C224" t="s">
        <v>1040</v>
      </c>
      <c r="D224" t="s">
        <v>1041</v>
      </c>
      <c r="E224" t="s">
        <v>616</v>
      </c>
      <c r="F224" t="s">
        <v>6</v>
      </c>
      <c r="G224">
        <v>1875</v>
      </c>
      <c r="H224">
        <v>375</v>
      </c>
      <c r="I224">
        <v>7.4999999999999997E-2</v>
      </c>
      <c r="J224" t="s">
        <v>87</v>
      </c>
      <c r="L224" s="12" t="str">
        <f>_xlfn.CONCAT(IF($Q224&lt;&gt;"",_xlfn.CONCAT(" #LOC_KTT_",A224,"_",C224,"_Title = ",$Q224,CHAR(10),"@PART[",C224,"]:NEEDS[!002_CommunityPartsTitles]:AFTER[",A224,"] // ",IF(Q224="",D224,_xlfn.CONCAT(Q224," (",D224,")")),CHAR(10),"{",CHAR(10),"    @",$Q$1," = #LOC_KTT_",A224,"_",C224,"_Title // ",$Q224,CHAR(10),"}",CHAR(10)),""),"@PART[",C224,"]:AFTER[",A224,"] // ",IF(Q224="",D224,_xlfn.CONCAT(Q224," (",D224,")")),CHAR(10),"{",CHAR(10),"    techBranch = ",VLOOKUP(N224,TechTree!$G$2:$H$43,2,FALSE),CHAR(10),"    techTier = ",O224,CHAR(10),"    @TechRequired = ",M224,IF($R224&lt;&gt;"",_xlfn.CONCAT(CHAR(10),"    @",$R$1," = ",$R224),""),IF($S224&lt;&gt;"",_xlfn.CONCAT(CHAR(10),"    @",$S$1," = ",$S224),""),IF($T224&lt;&gt;"",_xlfn.CONCAT(CHAR(10),"    @",$T$1," = ",$T224),""),IF(AND(Z224="NA/Balloon",P224&lt;&gt;"Fuel Tank")=TRUE,_xlfn.CONCAT(CHAR(10),"    KiwiFuelSwitchIgnore = true"),""),IF($U224&lt;&gt;"",_xlfn.CONCAT(CHAR(10),U224),""),IF($AO224&lt;&gt;"",IF(P224="RTG","",_xlfn.CONCAT(CHAR(10),$AO224)),""),IF(AM224&lt;&gt;"",_xlfn.CONCAT(CHAR(10),AM224),""),CHAR(10),"}",IF(AB224="Yes",_xlfn.CONCAT(CHAR(10),"@PART[",C224,"]:NEEDS[KiwiDeprecate]:AFTER[",A224,"]",CHAR(10),"{",CHAR(10),"    kiwiDeprecate = true",CHAR(10),"}"),""),IF(P224="RTG",AO224,""))</f>
        <v>@PART[vega_adapter_s1p5_s0_1]:AFTER[Tantares] // Vega Size 1.5 to Size 0 Inline Adapter
{
    techBranch = keroloxEngines
    techTier = -148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_xlfn.XLOOKUP(_xlfn.CONCAT(N224,O224),TechTree!$C$2:$C$501,TechTree!$D$2:$D$501,"Not Valid Combination",0,1)</f>
        <v>Not Valid Combination</v>
      </c>
      <c r="N224" s="8" t="s">
        <v>213</v>
      </c>
      <c r="O224" s="8">
        <v>-148</v>
      </c>
      <c r="P224" s="8" t="s">
        <v>10</v>
      </c>
      <c r="V224" s="10" t="s">
        <v>243</v>
      </c>
      <c r="W224" s="10" t="s">
        <v>254</v>
      </c>
      <c r="Z224" s="10" t="s">
        <v>294</v>
      </c>
      <c r="AA224" s="10" t="s">
        <v>303</v>
      </c>
      <c r="AB224" s="10" t="s">
        <v>329</v>
      </c>
      <c r="AD224" s="12" t="str">
        <f t="shared" si="12"/>
        <v>PARTUPGRADE:NEEDS[Tantares]
{
    name = 
    type = engine
    partIcon = vega_adapter_s1p5_s0_1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#$@PART[vega_adapter_s1p5_s0_1]/entryCost$
    @entryCost *= #$@KIWI_ENGINE_MULTIPLIERS/KEROLOX/UPGRADE_ENTRYCOST_MULTIPLIER$
    @title ^= #:INSERTPARTTITLE:$@PART[vega_adapter_s1p5_s0_1]/title$:
    @description ^= #:INSERTPART:$@PART[vega_adapter_s1p5_s0_1]/engineName$:
}
@PART[vega_adapter_s1p5_s0_1]:NEEDS[Tantares]:HAS[~engineUpgrade[off]]:AFTER[zzKiwiTechTree]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4" s="14"/>
      <c r="AF224" s="18" t="s">
        <v>329</v>
      </c>
      <c r="AG224" s="18"/>
      <c r="AH224" s="18"/>
      <c r="AI224" s="18"/>
      <c r="AJ224" s="18"/>
      <c r="AK224" s="18"/>
      <c r="AL224" s="18"/>
      <c r="AM224" s="19" t="str">
        <f t="shared" si="14"/>
        <v/>
      </c>
      <c r="AN224" s="14"/>
      <c r="AO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",W224,CHAR(10),Parts!AR224,CHAR(10),"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Tank",IF(Z224="NA/Balloon","    KiwiFuelSwitchIgnore = true",IF(Z224="standardLiquidFuel",_xlfn.CONCAT("    fuelTankUpgradeType = ",Z224,CHAR(10),"    fuelTankSizeUpgrade = ",AA224),_xlfn.CONCAT("    fuelTankUpgradeType = ",Z224))),IF(P224="RCS","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4" s="16" t="str">
        <f>IF(P224="Engine",VLOOKUP(W224,EngineUpgrades!$A$2:$C$19,2,FALSE),"")</f>
        <v>singleFuel</v>
      </c>
      <c r="AQ224" s="16" t="str">
        <f>IF(P224="Engine",VLOOKUP(W224,EngineUpgrades!$A$2:$C$19,3,FALSE),"")</f>
        <v>KEROLOX</v>
      </c>
      <c r="AR224" s="15" t="str">
        <f>_xlfn.XLOOKUP(AP224,EngineUpgrades!$D$1:$J$1,EngineUpgrades!$D$17:$J$17,"",0,1)</f>
        <v xml:space="preserve">    engineNumber = 
    engineNumberUpgrade = 
    engineName = 
    engineNameUpgrade = 
</v>
      </c>
      <c r="AS224" s="17">
        <v>2</v>
      </c>
      <c r="AT224" s="16" t="str">
        <f>IF(P224="Engine",_xlfn.XLOOKUP(_xlfn.CONCAT(N224,O224+AS224),TechTree!$C$2:$C$501,TechTree!$D$2:$D$501,"Not Valid Combination",0,1),"")</f>
        <v>Not Valid Combination</v>
      </c>
    </row>
    <row r="225" spans="1:46" ht="348.5" x14ac:dyDescent="0.35">
      <c r="A225" t="s">
        <v>594</v>
      </c>
      <c r="B225" t="s">
        <v>1397</v>
      </c>
      <c r="C225" t="s">
        <v>1042</v>
      </c>
      <c r="D225" t="s">
        <v>1043</v>
      </c>
      <c r="E225" t="s">
        <v>616</v>
      </c>
      <c r="F225" t="s">
        <v>6</v>
      </c>
      <c r="G225">
        <v>1875</v>
      </c>
      <c r="H225">
        <v>375</v>
      </c>
      <c r="I225">
        <v>7.4999999999999997E-2</v>
      </c>
      <c r="J225" t="s">
        <v>87</v>
      </c>
      <c r="L225" s="12" t="str">
        <f>_xlfn.CONCAT(IF($Q225&lt;&gt;"",_xlfn.CONCAT(" #LOC_KTT_",A225,"_",C225,"_Title = ",$Q225,CHAR(10),"@PART[",C225,"]:NEEDS[!002_CommunityPartsTitles]:AFTER[",A225,"] // ",IF(Q225="",D225,_xlfn.CONCAT(Q225," (",D225,")")),CHAR(10),"{",CHAR(10),"    @",$Q$1," = #LOC_KTT_",A225,"_",C225,"_Title // ",$Q225,CHAR(10),"}",CHAR(10)),""),"@PART[",C225,"]:AFTER[",A225,"] // ",IF(Q225="",D225,_xlfn.CONCAT(Q225," (",D225,")")),CHAR(10),"{",CHAR(10),"    techBranch = ",VLOOKUP(N225,TechTree!$G$2:$H$43,2,FALSE),CHAR(10),"    techTier = ",O225,CHAR(10),"    @TechRequired = ",M225,IF($R225&lt;&gt;"",_xlfn.CONCAT(CHAR(10),"    @",$R$1," = ",$R225),""),IF($S225&lt;&gt;"",_xlfn.CONCAT(CHAR(10),"    @",$S$1," = ",$S225),""),IF($T225&lt;&gt;"",_xlfn.CONCAT(CHAR(10),"    @",$T$1," = ",$T225),""),IF(AND(Z225="NA/Balloon",P225&lt;&gt;"Fuel Tank")=TRUE,_xlfn.CONCAT(CHAR(10),"    KiwiFuelSwitchIgnore = true"),""),IF($U225&lt;&gt;"",_xlfn.CONCAT(CHAR(10),U225),""),IF($AO225&lt;&gt;"",IF(P225="RTG","",_xlfn.CONCAT(CHAR(10),$AO225)),""),IF(AM225&lt;&gt;"",_xlfn.CONCAT(CHAR(10),AM225),""),CHAR(10),"}",IF(AB225="Yes",_xlfn.CONCAT(CHAR(10),"@PART[",C225,"]:NEEDS[KiwiDeprecate]:AFTER[",A225,"]",CHAR(10),"{",CHAR(10),"    kiwiDeprecate = true",CHAR(10),"}"),""),IF(P225="RTG",AO225,""))</f>
        <v>@PART[vega_adapter_s1p5_s0p5_1]:AFTER[Tantares] // Vega Size 1.5 to Size 0.5 Inline Adapter
{
    techBranch = liquidFuelTanks
    techTier = -149
    @TechRequired = Not Valid Combination
    spacePlaneSystemUpgradeType = 
}</v>
      </c>
      <c r="M225" s="9" t="str">
        <f>_xlfn.XLOOKUP(_xlfn.CONCAT(N225,O225),TechTree!$C$2:$C$501,TechTree!$D$2:$D$501,"Not Valid Combination",0,1)</f>
        <v>Not Valid Combination</v>
      </c>
      <c r="N225" s="8" t="s">
        <v>336</v>
      </c>
      <c r="O225" s="8">
        <v>-149</v>
      </c>
      <c r="P225" s="8" t="s">
        <v>289</v>
      </c>
      <c r="V225" s="10" t="s">
        <v>243</v>
      </c>
      <c r="W225" s="10" t="s">
        <v>259</v>
      </c>
      <c r="Z225" s="10" t="s">
        <v>294</v>
      </c>
      <c r="AA225" s="10" t="s">
        <v>303</v>
      </c>
      <c r="AB225" s="10" t="s">
        <v>329</v>
      </c>
      <c r="AD22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5" s="14"/>
      <c r="AF225" s="18" t="s">
        <v>329</v>
      </c>
      <c r="AG225" s="18"/>
      <c r="AH225" s="18"/>
      <c r="AI225" s="18"/>
      <c r="AJ225" s="18"/>
      <c r="AK225" s="18"/>
      <c r="AL225" s="18"/>
      <c r="AM225" s="19" t="str">
        <f t="shared" si="14"/>
        <v/>
      </c>
      <c r="AN225" s="14"/>
      <c r="AO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",W225,CHAR(10),Parts!AR225,CHAR(10),"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Tank",IF(Z225="NA/Balloon","    KiwiFuelSwitchIgnore = true",IF(Z225="standardLiquidFuel",_xlfn.CONCAT("    fuelTankUpgradeType = ",Z225,CHAR(10),"    fuelTankSizeUpgrade = ",AA225),_xlfn.CONCAT("    fuelTankUpgradeType = ",Z225))),IF(P225="RCS","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5" s="16" t="str">
        <f>IF(P225="Engine",VLOOKUP(W225,EngineUpgrades!$A$2:$C$19,2,FALSE),"")</f>
        <v/>
      </c>
      <c r="AQ225" s="16" t="str">
        <f>IF(P225="Engine",VLOOKUP(W225,EngineUpgrades!$A$2:$C$19,3,FALSE),"")</f>
        <v/>
      </c>
      <c r="AR225" s="15" t="str">
        <f>_xlfn.XLOOKUP(AP225,EngineUpgrades!$D$1:$J$1,EngineUpgrades!$D$17:$J$17,"",0,1)</f>
        <v/>
      </c>
      <c r="AS225" s="17">
        <v>2</v>
      </c>
      <c r="AT225" s="16" t="str">
        <f>IF(P225="Engine",_xlfn.XLOOKUP(_xlfn.CONCAT(N225,O225+AS225),TechTree!$C$2:$C$501,TechTree!$D$2:$D$501,"Not Valid Combination",0,1),"")</f>
        <v/>
      </c>
    </row>
    <row r="226" spans="1:46" ht="300.5" x14ac:dyDescent="0.35">
      <c r="A226" t="s">
        <v>594</v>
      </c>
      <c r="B226" t="s">
        <v>1398</v>
      </c>
      <c r="C226" t="s">
        <v>1044</v>
      </c>
      <c r="D226" t="s">
        <v>1045</v>
      </c>
      <c r="E226" t="s">
        <v>616</v>
      </c>
      <c r="F226" t="s">
        <v>6</v>
      </c>
      <c r="G226">
        <v>1875</v>
      </c>
      <c r="H226">
        <v>375</v>
      </c>
      <c r="I226">
        <v>7.4999999999999997E-2</v>
      </c>
      <c r="J226" t="s">
        <v>87</v>
      </c>
      <c r="L226" s="12" t="str">
        <f>_xlfn.CONCAT(IF($Q226&lt;&gt;"",_xlfn.CONCAT(" #LOC_KTT_",A226,"_",C226,"_Title = ",$Q226,CHAR(10),"@PART[",C226,"]:NEEDS[!002_CommunityPartsTitles]:AFTER[",A226,"] // ",IF(Q226="",D226,_xlfn.CONCAT(Q226," (",D226,")")),CHAR(10),"{",CHAR(10),"    @",$Q$1," = #LOC_KTT_",A226,"_",C226,"_Title // ",$Q226,CHAR(10),"}",CHAR(10)),""),"@PART[",C226,"]:AFTER[",A226,"] // ",IF(Q226="",D226,_xlfn.CONCAT(Q226," (",D226,")")),CHAR(10),"{",CHAR(10),"    techBranch = ",VLOOKUP(N226,TechTree!$G$2:$H$43,2,FALSE),CHAR(10),"    techTier = ",O226,CHAR(10),"    @TechRequired = ",M226,IF($R226&lt;&gt;"",_xlfn.CONCAT(CHAR(10),"    @",$R$1," = ",$R226),""),IF($S226&lt;&gt;"",_xlfn.CONCAT(CHAR(10),"    @",$S$1," = ",$S226),""),IF($T226&lt;&gt;"",_xlfn.CONCAT(CHAR(10),"    @",$T$1," = ",$T226),""),IF(AND(Z226="NA/Balloon",P226&lt;&gt;"Fuel Tank")=TRUE,_xlfn.CONCAT(CHAR(10),"    KiwiFuelSwitchIgnore = true"),""),IF($U226&lt;&gt;"",_xlfn.CONCAT(CHAR(10),U226),""),IF($AO226&lt;&gt;"",IF(P226="RTG","",_xlfn.CONCAT(CHAR(10),$AO226)),""),IF(AM226&lt;&gt;"",_xlfn.CONCAT(CHAR(10),AM226),""),CHAR(10),"}",IF(AB226="Yes",_xlfn.CONCAT(CHAR(10),"@PART[",C226,"]:NEEDS[KiwiDeprecate]:AFTER[",A226,"]",CHAR(10),"{",CHAR(10),"    kiwiDeprecate = true",CHAR(10),"}"),""),IF(P226="RTG",AO226,""))</f>
        <v>@PART[vega_adapter_s1p5_s1_1]:AFTER[Tantares] // Vega Size 1.5 to Size 1 Inline Adapter
{
    techBranch = keroloxEngines
    techTier = -150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_xlfn.XLOOKUP(_xlfn.CONCAT(N226,O226),TechTree!$C$2:$C$501,TechTree!$D$2:$D$501,"Not Valid Combination",0,1)</f>
        <v>Not Valid Combination</v>
      </c>
      <c r="N226" s="8" t="s">
        <v>213</v>
      </c>
      <c r="O226" s="8">
        <v>-150</v>
      </c>
      <c r="P226" s="8" t="s">
        <v>10</v>
      </c>
      <c r="V226" s="10" t="s">
        <v>243</v>
      </c>
      <c r="W226" s="10" t="s">
        <v>254</v>
      </c>
      <c r="Z226" s="10" t="s">
        <v>294</v>
      </c>
      <c r="AA226" s="10" t="s">
        <v>303</v>
      </c>
      <c r="AB226" s="10" t="s">
        <v>329</v>
      </c>
      <c r="AD226" s="12" t="str">
        <f t="shared" si="12"/>
        <v>PARTUPGRADE:NEEDS[Tantares]
{
    name = 
    type = engine
    partIcon = vega_adapter_s1p5_s1_1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#$@PART[vega_adapter_s1p5_s1_1]/entryCost$
    @entryCost *= #$@KIWI_ENGINE_MULTIPLIERS/KEROLOX/UPGRADE_ENTRYCOST_MULTIPLIER$
    @title ^= #:INSERTPARTTITLE:$@PART[vega_adapter_s1p5_s1_1]/title$:
    @description ^= #:INSERTPART:$@PART[vega_adapter_s1p5_s1_1]/engineName$:
}
@PART[vega_adapter_s1p5_s1_1]:NEEDS[Tantares]:HAS[~engineUpgrade[off]]:AFTER[zzKiwiTechTree]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6" s="14"/>
      <c r="AF226" s="18" t="s">
        <v>329</v>
      </c>
      <c r="AG226" s="18"/>
      <c r="AH226" s="18"/>
      <c r="AI226" s="18"/>
      <c r="AJ226" s="18"/>
      <c r="AK226" s="18"/>
      <c r="AL226" s="18"/>
      <c r="AM226" s="19" t="str">
        <f t="shared" si="14"/>
        <v/>
      </c>
      <c r="AN226" s="14"/>
      <c r="AO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",W226,CHAR(10),Parts!AR226,CHAR(10),"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Tank",IF(Z226="NA/Balloon","    KiwiFuelSwitchIgnore = true",IF(Z226="standardLiquidFuel",_xlfn.CONCAT("    fuelTankUpgradeType = ",Z226,CHAR(10),"    fuelTankSizeUpgrade = ",AA226),_xlfn.CONCAT("    fuelTankUpgradeType = ",Z226))),IF(P226="RCS","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6" s="16" t="str">
        <f>IF(P226="Engine",VLOOKUP(W226,EngineUpgrades!$A$2:$C$19,2,FALSE),"")</f>
        <v>singleFuel</v>
      </c>
      <c r="AQ226" s="16" t="str">
        <f>IF(P226="Engine",VLOOKUP(W226,EngineUpgrades!$A$2:$C$19,3,FALSE),"")</f>
        <v>KEROLOX</v>
      </c>
      <c r="AR226" s="15" t="str">
        <f>_xlfn.XLOOKUP(AP226,EngineUpgrades!$D$1:$J$1,EngineUpgrades!$D$17:$J$17,"",0,1)</f>
        <v xml:space="preserve">    engineNumber = 
    engineNumberUpgrade = 
    engineName = 
    engineNameUpgrade = 
</v>
      </c>
      <c r="AS226" s="17">
        <v>2</v>
      </c>
      <c r="AT226" s="16" t="str">
        <f>IF(P226="Engine",_xlfn.XLOOKUP(_xlfn.CONCAT(N226,O226+AS226),TechTree!$C$2:$C$501,TechTree!$D$2:$D$501,"Not Valid Combination",0,1),"")</f>
        <v>Not Valid Combination</v>
      </c>
    </row>
    <row r="227" spans="1:46" ht="348.5" x14ac:dyDescent="0.35">
      <c r="A227" t="s">
        <v>594</v>
      </c>
      <c r="B227" t="s">
        <v>1399</v>
      </c>
      <c r="C227" t="s">
        <v>1046</v>
      </c>
      <c r="D227" t="s">
        <v>1047</v>
      </c>
      <c r="E227" t="s">
        <v>616</v>
      </c>
      <c r="F227" t="s">
        <v>6</v>
      </c>
      <c r="G227">
        <v>2500</v>
      </c>
      <c r="H227">
        <v>500</v>
      </c>
      <c r="I227">
        <v>0.1</v>
      </c>
      <c r="J227" t="s">
        <v>87</v>
      </c>
      <c r="L227" s="12" t="str">
        <f>_xlfn.CONCAT(IF($Q227&lt;&gt;"",_xlfn.CONCAT(" #LOC_KTT_",A227,"_",C227,"_Title = ",$Q227,CHAR(10),"@PART[",C227,"]:NEEDS[!002_CommunityPartsTitles]:AFTER[",A227,"] // ",IF(Q227="",D227,_xlfn.CONCAT(Q227," (",D227,")")),CHAR(10),"{",CHAR(10),"    @",$Q$1," = #LOC_KTT_",A227,"_",C227,"_Title // ",$Q227,CHAR(10),"}",CHAR(10)),""),"@PART[",C227,"]:AFTER[",A227,"] // ",IF(Q227="",D227,_xlfn.CONCAT(Q227," (",D227,")")),CHAR(10),"{",CHAR(10),"    techBranch = ",VLOOKUP(N227,TechTree!$G$2:$H$43,2,FALSE),CHAR(10),"    techTier = ",O227,CHAR(10),"    @TechRequired = ",M227,IF($R227&lt;&gt;"",_xlfn.CONCAT(CHAR(10),"    @",$R$1," = ",$R227),""),IF($S227&lt;&gt;"",_xlfn.CONCAT(CHAR(10),"    @",$S$1," = ",$S227),""),IF($T227&lt;&gt;"",_xlfn.CONCAT(CHAR(10),"    @",$T$1," = ",$T227),""),IF(AND(Z227="NA/Balloon",P227&lt;&gt;"Fuel Tank")=TRUE,_xlfn.CONCAT(CHAR(10),"    KiwiFuelSwitchIgnore = true"),""),IF($U227&lt;&gt;"",_xlfn.CONCAT(CHAR(10),U227),""),IF($AO227&lt;&gt;"",IF(P227="RTG","",_xlfn.CONCAT(CHAR(10),$AO227)),""),IF(AM227&lt;&gt;"",_xlfn.CONCAT(CHAR(10),AM227),""),CHAR(10),"}",IF(AB227="Yes",_xlfn.CONCAT(CHAR(10),"@PART[",C227,"]:NEEDS[KiwiDeprecate]:AFTER[",A227,"]",CHAR(10),"{",CHAR(10),"    kiwiDeprecate = true",CHAR(10),"}"),""),IF(P227="RTG",AO227,""))</f>
        <v>@PART[vega_adapter_s2_s1_1]:AFTER[Tantares] // Vega Size 2 to Size 1 Inline Adapter
{
    techBranch = liquidFuelTanks
    techTier = -151
    @TechRequired = Not Valid Combination
    spacePlaneSystemUpgradeType = 
}</v>
      </c>
      <c r="M227" s="9" t="str">
        <f>_xlfn.XLOOKUP(_xlfn.CONCAT(N227,O227),TechTree!$C$2:$C$501,TechTree!$D$2:$D$501,"Not Valid Combination",0,1)</f>
        <v>Not Valid Combination</v>
      </c>
      <c r="N227" s="8" t="s">
        <v>336</v>
      </c>
      <c r="O227" s="8">
        <v>-151</v>
      </c>
      <c r="P227" s="8" t="s">
        <v>289</v>
      </c>
      <c r="V227" s="10" t="s">
        <v>243</v>
      </c>
      <c r="W227" s="10" t="s">
        <v>259</v>
      </c>
      <c r="Z227" s="10" t="s">
        <v>294</v>
      </c>
      <c r="AA227" s="10" t="s">
        <v>303</v>
      </c>
      <c r="AB227" s="10" t="s">
        <v>329</v>
      </c>
      <c r="AD22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7" s="14"/>
      <c r="AF227" s="18" t="s">
        <v>329</v>
      </c>
      <c r="AG227" s="18"/>
      <c r="AH227" s="18"/>
      <c r="AI227" s="18"/>
      <c r="AJ227" s="18"/>
      <c r="AK227" s="18"/>
      <c r="AL227" s="18"/>
      <c r="AM227" s="19" t="str">
        <f t="shared" si="14"/>
        <v/>
      </c>
      <c r="AN227" s="14"/>
      <c r="AO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",W227,CHAR(10),Parts!AR227,CHAR(10),"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Tank",IF(Z227="NA/Balloon","    KiwiFuelSwitchIgnore = true",IF(Z227="standardLiquidFuel",_xlfn.CONCAT("    fuelTankUpgradeType = ",Z227,CHAR(10),"    fuelTankSizeUpgrade = ",AA227),_xlfn.CONCAT("    fuelTankUpgradeType = ",Z227))),IF(P227="RCS","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7" s="16" t="str">
        <f>IF(P227="Engine",VLOOKUP(W227,EngineUpgrades!$A$2:$C$19,2,FALSE),"")</f>
        <v/>
      </c>
      <c r="AQ227" s="16" t="str">
        <f>IF(P227="Engine",VLOOKUP(W227,EngineUpgrades!$A$2:$C$19,3,FALSE),"")</f>
        <v/>
      </c>
      <c r="AR227" s="15" t="str">
        <f>_xlfn.XLOOKUP(AP227,EngineUpgrades!$D$1:$J$1,EngineUpgrades!$D$17:$J$17,"",0,1)</f>
        <v/>
      </c>
      <c r="AS227" s="17">
        <v>2</v>
      </c>
      <c r="AT227" s="16" t="str">
        <f>IF(P227="Engine",_xlfn.XLOOKUP(_xlfn.CONCAT(N227,O227+AS227),TechTree!$C$2:$C$501,TechTree!$D$2:$D$501,"Not Valid Combination",0,1),"")</f>
        <v/>
      </c>
    </row>
    <row r="228" spans="1:46" ht="300.5" x14ac:dyDescent="0.35">
      <c r="A228" t="s">
        <v>594</v>
      </c>
      <c r="B228" t="s">
        <v>1400</v>
      </c>
      <c r="C228" t="s">
        <v>1048</v>
      </c>
      <c r="D228" t="s">
        <v>1049</v>
      </c>
      <c r="E228" t="s">
        <v>616</v>
      </c>
      <c r="F228" t="s">
        <v>6</v>
      </c>
      <c r="G228">
        <v>2500</v>
      </c>
      <c r="H228">
        <v>500</v>
      </c>
      <c r="I228">
        <v>0.1</v>
      </c>
      <c r="J228" t="s">
        <v>87</v>
      </c>
      <c r="L228" s="12" t="str">
        <f>_xlfn.CONCAT(IF($Q228&lt;&gt;"",_xlfn.CONCAT(" #LOC_KTT_",A228,"_",C228,"_Title = ",$Q228,CHAR(10),"@PART[",C228,"]:NEEDS[!002_CommunityPartsTitles]:AFTER[",A228,"] // ",IF(Q228="",D228,_xlfn.CONCAT(Q228," (",D228,")")),CHAR(10),"{",CHAR(10),"    @",$Q$1," = #LOC_KTT_",A228,"_",C228,"_Title // ",$Q228,CHAR(10),"}",CHAR(10)),""),"@PART[",C228,"]:AFTER[",A228,"] // ",IF(Q228="",D228,_xlfn.CONCAT(Q228," (",D228,")")),CHAR(10),"{",CHAR(10),"    techBranch = ",VLOOKUP(N228,TechTree!$G$2:$H$43,2,FALSE),CHAR(10),"    techTier = ",O228,CHAR(10),"    @TechRequired = ",M228,IF($R228&lt;&gt;"",_xlfn.CONCAT(CHAR(10),"    @",$R$1," = ",$R228),""),IF($S228&lt;&gt;"",_xlfn.CONCAT(CHAR(10),"    @",$S$1," = ",$S228),""),IF($T228&lt;&gt;"",_xlfn.CONCAT(CHAR(10),"    @",$T$1," = ",$T228),""),IF(AND(Z228="NA/Balloon",P228&lt;&gt;"Fuel Tank")=TRUE,_xlfn.CONCAT(CHAR(10),"    KiwiFuelSwitchIgnore = true"),""),IF($U228&lt;&gt;"",_xlfn.CONCAT(CHAR(10),U228),""),IF($AO228&lt;&gt;"",IF(P228="RTG","",_xlfn.CONCAT(CHAR(10),$AO228)),""),IF(AM228&lt;&gt;"",_xlfn.CONCAT(CHAR(10),AM228),""),CHAR(10),"}",IF(AB228="Yes",_xlfn.CONCAT(CHAR(10),"@PART[",C228,"]:NEEDS[KiwiDeprecate]:AFTER[",A228,"]",CHAR(10),"{",CHAR(10),"    kiwiDeprecate = true",CHAR(10),"}"),""),IF(P228="RTG",AO228,""))</f>
        <v>@PART[vega_adapter_s2_s1p5_1]:AFTER[Tantares] // Vega Size 2 to Size 1.5 Inline Adapter
{
    techBranch = keroloxEngines
    techTier = -152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_xlfn.XLOOKUP(_xlfn.CONCAT(N228,O228),TechTree!$C$2:$C$501,TechTree!$D$2:$D$501,"Not Valid Combination",0,1)</f>
        <v>Not Valid Combination</v>
      </c>
      <c r="N228" s="8" t="s">
        <v>213</v>
      </c>
      <c r="O228" s="8">
        <v>-152</v>
      </c>
      <c r="P228" s="8" t="s">
        <v>10</v>
      </c>
      <c r="V228" s="10" t="s">
        <v>243</v>
      </c>
      <c r="W228" s="10" t="s">
        <v>254</v>
      </c>
      <c r="Z228" s="10" t="s">
        <v>294</v>
      </c>
      <c r="AA228" s="10" t="s">
        <v>303</v>
      </c>
      <c r="AB228" s="10" t="s">
        <v>329</v>
      </c>
      <c r="AD228" s="12" t="str">
        <f t="shared" si="12"/>
        <v>PARTUPGRADE:NEEDS[Tantares]
{
    name = 
    type = engine
    partIcon = vega_adapter_s2_s1p5_1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#$@PART[vega_adapter_s2_s1p5_1]/entryCost$
    @entryCost *= #$@KIWI_ENGINE_MULTIPLIERS/KEROLOX/UPGRADE_ENTRYCOST_MULTIPLIER$
    @title ^= #:INSERTPARTTITLE:$@PART[vega_adapter_s2_s1p5_1]/title$:
    @description ^= #:INSERTPART:$@PART[vega_adapter_s2_s1p5_1]/engineName$:
}
@PART[vega_adapter_s2_s1p5_1]:NEEDS[Tantares]:HAS[~engineUpgrade[off]]:AFTER[zzKiwiTechTree]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8" s="14"/>
      <c r="AF228" s="18" t="s">
        <v>329</v>
      </c>
      <c r="AG228" s="18"/>
      <c r="AH228" s="18"/>
      <c r="AI228" s="18"/>
      <c r="AJ228" s="18"/>
      <c r="AK228" s="18"/>
      <c r="AL228" s="18"/>
      <c r="AM228" s="19" t="str">
        <f t="shared" si="14"/>
        <v/>
      </c>
      <c r="AN228" s="14"/>
      <c r="AO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",W228,CHAR(10),Parts!AR228,CHAR(10),"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Tank",IF(Z228="NA/Balloon","    KiwiFuelSwitchIgnore = true",IF(Z228="standardLiquidFuel",_xlfn.CONCAT("    fuelTankUpgradeType = ",Z228,CHAR(10),"    fuelTankSizeUpgrade = ",AA228),_xlfn.CONCAT("    fuelTankUpgradeType = ",Z228))),IF(P228="RCS","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8" s="16" t="str">
        <f>IF(P228="Engine",VLOOKUP(W228,EngineUpgrades!$A$2:$C$19,2,FALSE),"")</f>
        <v>singleFuel</v>
      </c>
      <c r="AQ228" s="16" t="str">
        <f>IF(P228="Engine",VLOOKUP(W228,EngineUpgrades!$A$2:$C$19,3,FALSE),"")</f>
        <v>KEROLOX</v>
      </c>
      <c r="AR228" s="15" t="str">
        <f>_xlfn.XLOOKUP(AP228,EngineUpgrades!$D$1:$J$1,EngineUpgrades!$D$17:$J$17,"",0,1)</f>
        <v xml:space="preserve">    engineNumber = 
    engineNumberUpgrade = 
    engineName = 
    engineNameUpgrade = 
</v>
      </c>
      <c r="AS228" s="17">
        <v>2</v>
      </c>
      <c r="AT228" s="16" t="str">
        <f>IF(P228="Engine",_xlfn.XLOOKUP(_xlfn.CONCAT(N228,O228+AS228),TechTree!$C$2:$C$501,TechTree!$D$2:$D$501,"Not Valid Combination",0,1),"")</f>
        <v>Not Valid Combination</v>
      </c>
    </row>
    <row r="229" spans="1:46" ht="348.5" x14ac:dyDescent="0.35">
      <c r="A229" t="s">
        <v>594</v>
      </c>
      <c r="B229" t="s">
        <v>1401</v>
      </c>
      <c r="C229" t="s">
        <v>1050</v>
      </c>
      <c r="D229" t="s">
        <v>1051</v>
      </c>
      <c r="E229" t="s">
        <v>616</v>
      </c>
      <c r="F229" t="s">
        <v>604</v>
      </c>
      <c r="G229">
        <v>2750</v>
      </c>
      <c r="H229">
        <v>550</v>
      </c>
      <c r="I229">
        <v>1</v>
      </c>
      <c r="J229" t="s">
        <v>87</v>
      </c>
      <c r="L229" s="12" t="str">
        <f>_xlfn.CONCAT(IF($Q229&lt;&gt;"",_xlfn.CONCAT(" #LOC_KTT_",A229,"_",C229,"_Title = ",$Q229,CHAR(10),"@PART[",C229,"]:NEEDS[!002_CommunityPartsTitles]:AFTER[",A229,"] // ",IF(Q229="",D229,_xlfn.CONCAT(Q229," (",D229,")")),CHAR(10),"{",CHAR(10),"    @",$Q$1," = #LOC_KTT_",A229,"_",C229,"_Title // ",$Q229,CHAR(10),"}",CHAR(10)),""),"@PART[",C229,"]:AFTER[",A229,"] // ",IF(Q229="",D229,_xlfn.CONCAT(Q229," (",D229,")")),CHAR(10),"{",CHAR(10),"    techBranch = ",VLOOKUP(N229,TechTree!$G$2:$H$43,2,FALSE),CHAR(10),"    techTier = ",O229,CHAR(10),"    @TechRequired = ",M229,IF($R229&lt;&gt;"",_xlfn.CONCAT(CHAR(10),"    @",$R$1," = ",$R229),""),IF($S229&lt;&gt;"",_xlfn.CONCAT(CHAR(10),"    @",$S$1," = ",$S229),""),IF($T229&lt;&gt;"",_xlfn.CONCAT(CHAR(10),"    @",$T$1," = ",$T229),""),IF(AND(Z229="NA/Balloon",P229&lt;&gt;"Fuel Tank")=TRUE,_xlfn.CONCAT(CHAR(10),"    KiwiFuelSwitchIgnore = true"),""),IF($U229&lt;&gt;"",_xlfn.CONCAT(CHAR(10),U229),""),IF($AO229&lt;&gt;"",IF(P229="RTG","",_xlfn.CONCAT(CHAR(10),$AO229)),""),IF(AM229&lt;&gt;"",_xlfn.CONCAT(CHAR(10),AM229),""),CHAR(10),"}",IF(AB229="Yes",_xlfn.CONCAT(CHAR(10),"@PART[",C229,"]:NEEDS[KiwiDeprecate]:AFTER[",A229,"]",CHAR(10),"{",CHAR(10),"    kiwiDeprecate = true",CHAR(10),"}"),""),IF(P229="RTG",AO229,""))</f>
        <v>@PART[vega_crew_s1_1_1]:AFTER[Tantares] // Vega 12-A1 "LuftlÃ¥s" Airlock Compartment
{
    techBranch = liquidFuelTanks
    techTier = -153
    @TechRequired = Not Valid Combination
    spacePlaneSystemUpgradeType = 
}</v>
      </c>
      <c r="M229" s="9" t="str">
        <f>_xlfn.XLOOKUP(_xlfn.CONCAT(N229,O229),TechTree!$C$2:$C$501,TechTree!$D$2:$D$501,"Not Valid Combination",0,1)</f>
        <v>Not Valid Combination</v>
      </c>
      <c r="N229" s="8" t="s">
        <v>336</v>
      </c>
      <c r="O229" s="8">
        <v>-153</v>
      </c>
      <c r="P229" s="8" t="s">
        <v>289</v>
      </c>
      <c r="V229" s="10" t="s">
        <v>243</v>
      </c>
      <c r="W229" s="10" t="s">
        <v>259</v>
      </c>
      <c r="Z229" s="10" t="s">
        <v>294</v>
      </c>
      <c r="AA229" s="10" t="s">
        <v>303</v>
      </c>
      <c r="AB229" s="10" t="s">
        <v>329</v>
      </c>
      <c r="AD22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9" s="14"/>
      <c r="AF229" s="18" t="s">
        <v>329</v>
      </c>
      <c r="AG229" s="18"/>
      <c r="AH229" s="18"/>
      <c r="AI229" s="18"/>
      <c r="AJ229" s="18"/>
      <c r="AK229" s="18"/>
      <c r="AL229" s="18"/>
      <c r="AM229" s="19" t="str">
        <f t="shared" si="14"/>
        <v/>
      </c>
      <c r="AN229" s="14"/>
      <c r="AO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",W229,CHAR(10),Parts!AR229,CHAR(10),"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Tank",IF(Z229="NA/Balloon","    KiwiFuelSwitchIgnore = true",IF(Z229="standardLiquidFuel",_xlfn.CONCAT("    fuelTankUpgradeType = ",Z229,CHAR(10),"    fuelTankSizeUpgrade = ",AA229),_xlfn.CONCAT("    fuelTankUpgradeType = ",Z229))),IF(P229="RCS","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9" s="16" t="str">
        <f>IF(P229="Engine",VLOOKUP(W229,EngineUpgrades!$A$2:$C$19,2,FALSE),"")</f>
        <v/>
      </c>
      <c r="AQ229" s="16" t="str">
        <f>IF(P229="Engine",VLOOKUP(W229,EngineUpgrades!$A$2:$C$19,3,FALSE),"")</f>
        <v/>
      </c>
      <c r="AR229" s="15" t="str">
        <f>_xlfn.XLOOKUP(AP229,EngineUpgrades!$D$1:$J$1,EngineUpgrades!$D$17:$J$17,"",0,1)</f>
        <v/>
      </c>
      <c r="AS229" s="17">
        <v>2</v>
      </c>
      <c r="AT229" s="16" t="str">
        <f>IF(P229="Engine",_xlfn.XLOOKUP(_xlfn.CONCAT(N229,O229+AS229),TechTree!$C$2:$C$501,TechTree!$D$2:$D$501,"Not Valid Combination",0,1),"")</f>
        <v/>
      </c>
    </row>
    <row r="230" spans="1:46" ht="300.5" x14ac:dyDescent="0.35">
      <c r="A230" t="s">
        <v>594</v>
      </c>
      <c r="B230" t="s">
        <v>1402</v>
      </c>
      <c r="C230" t="s">
        <v>1052</v>
      </c>
      <c r="D230" t="s">
        <v>1053</v>
      </c>
      <c r="E230" t="s">
        <v>616</v>
      </c>
      <c r="F230" t="s">
        <v>604</v>
      </c>
      <c r="G230">
        <v>2750</v>
      </c>
      <c r="H230">
        <v>550</v>
      </c>
      <c r="I230">
        <v>1</v>
      </c>
      <c r="J230" t="s">
        <v>87</v>
      </c>
      <c r="L230" s="12" t="str">
        <f>_xlfn.CONCAT(IF($Q230&lt;&gt;"",_xlfn.CONCAT(" #LOC_KTT_",A230,"_",C230,"_Title = ",$Q230,CHAR(10),"@PART[",C230,"]:NEEDS[!002_CommunityPartsTitles]:AFTER[",A230,"] // ",IF(Q230="",D230,_xlfn.CONCAT(Q230," (",D230,")")),CHAR(10),"{",CHAR(10),"    @",$Q$1," = #LOC_KTT_",A230,"_",C230,"_Title // ",$Q230,CHAR(10),"}",CHAR(10)),""),"@PART[",C230,"]:AFTER[",A230,"] // ",IF(Q230="",D230,_xlfn.CONCAT(Q230," (",D230,")")),CHAR(10),"{",CHAR(10),"    techBranch = ",VLOOKUP(N230,TechTree!$G$2:$H$43,2,FALSE),CHAR(10),"    techTier = ",O230,CHAR(10),"    @TechRequired = ",M230,IF($R230&lt;&gt;"",_xlfn.CONCAT(CHAR(10),"    @",$R$1," = ",$R230),""),IF($S230&lt;&gt;"",_xlfn.CONCAT(CHAR(10),"    @",$S$1," = ",$S230),""),IF($T230&lt;&gt;"",_xlfn.CONCAT(CHAR(10),"    @",$T$1," = ",$T230),""),IF(AND(Z230="NA/Balloon",P230&lt;&gt;"Fuel Tank")=TRUE,_xlfn.CONCAT(CHAR(10),"    KiwiFuelSwitchIgnore = true"),""),IF($U230&lt;&gt;"",_xlfn.CONCAT(CHAR(10),U230),""),IF($AO230&lt;&gt;"",IF(P230="RTG","",_xlfn.CONCAT(CHAR(10),$AO230)),""),IF(AM230&lt;&gt;"",_xlfn.CONCAT(CHAR(10),AM230),""),CHAR(10),"}",IF(AB230="Yes",_xlfn.CONCAT(CHAR(10),"@PART[",C230,"]:NEEDS[KiwiDeprecate]:AFTER[",A230,"]",CHAR(10),"{",CHAR(10),"    kiwiDeprecate = true",CHAR(10),"}"),""),IF(P230="RTG",AO230,""))</f>
        <v>@PART[vega_crew_s1_1_2]:AFTER[Tantares] // Vega 12-A2 "LuftlÃ¥s" Airlock Compartment
{
    techBranch = keroloxEngines
    techTier = -154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_xlfn.XLOOKUP(_xlfn.CONCAT(N230,O230),TechTree!$C$2:$C$501,TechTree!$D$2:$D$501,"Not Valid Combination",0,1)</f>
        <v>Not Valid Combination</v>
      </c>
      <c r="N230" s="8" t="s">
        <v>213</v>
      </c>
      <c r="O230" s="8">
        <v>-154</v>
      </c>
      <c r="P230" s="8" t="s">
        <v>10</v>
      </c>
      <c r="V230" s="10" t="s">
        <v>243</v>
      </c>
      <c r="W230" s="10" t="s">
        <v>254</v>
      </c>
      <c r="Z230" s="10" t="s">
        <v>294</v>
      </c>
      <c r="AA230" s="10" t="s">
        <v>303</v>
      </c>
      <c r="AB230" s="10" t="s">
        <v>329</v>
      </c>
      <c r="AD230" s="12" t="str">
        <f t="shared" si="12"/>
        <v>PARTUPGRADE:NEEDS[Tantares]
{
    name = 
    type = engine
    partIcon = vega_crew_s1_1_2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#$@PART[vega_crew_s1_1_2]/entryCost$
    @entryCost *= #$@KIWI_ENGINE_MULTIPLIERS/KEROLOX/UPGRADE_ENTRYCOST_MULTIPLIER$
    @title ^= #:INSERTPARTTITLE:$@PART[vega_crew_s1_1_2]/title$:
    @description ^= #:INSERTPART:$@PART[vega_crew_s1_1_2]/engineName$:
}
@PART[vega_crew_s1_1_2]:NEEDS[Tantares]:HAS[~engineUpgrade[off]]:AFTER[zzKiwiTechTree]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0" s="14"/>
      <c r="AF230" s="18" t="s">
        <v>329</v>
      </c>
      <c r="AG230" s="18"/>
      <c r="AH230" s="18"/>
      <c r="AI230" s="18"/>
      <c r="AJ230" s="18"/>
      <c r="AK230" s="18"/>
      <c r="AL230" s="18"/>
      <c r="AM230" s="19" t="str">
        <f t="shared" si="14"/>
        <v/>
      </c>
      <c r="AN230" s="14"/>
      <c r="AO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",W230,CHAR(10),Parts!AR230,CHAR(10),"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Tank",IF(Z230="NA/Balloon","    KiwiFuelSwitchIgnore = true",IF(Z230="standardLiquidFuel",_xlfn.CONCAT("    fuelTankUpgradeType = ",Z230,CHAR(10),"    fuelTankSizeUpgrade = ",AA230),_xlfn.CONCAT("    fuelTankUpgradeType = ",Z230))),IF(P230="RCS","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0" s="16" t="str">
        <f>IF(P230="Engine",VLOOKUP(W230,EngineUpgrades!$A$2:$C$19,2,FALSE),"")</f>
        <v>singleFuel</v>
      </c>
      <c r="AQ230" s="16" t="str">
        <f>IF(P230="Engine",VLOOKUP(W230,EngineUpgrades!$A$2:$C$19,3,FALSE),"")</f>
        <v>KEROLOX</v>
      </c>
      <c r="AR230" s="15" t="str">
        <f>_xlfn.XLOOKUP(AP230,EngineUpgrades!$D$1:$J$1,EngineUpgrades!$D$17:$J$17,"",0,1)</f>
        <v xml:space="preserve">    engineNumber = 
    engineNumberUpgrade = 
    engineName = 
    engineNameUpgrade = 
</v>
      </c>
      <c r="AS230" s="17">
        <v>2</v>
      </c>
      <c r="AT230" s="16" t="str">
        <f>IF(P230="Engine",_xlfn.XLOOKUP(_xlfn.CONCAT(N230,O230+AS230),TechTree!$C$2:$C$501,TechTree!$D$2:$D$501,"Not Valid Combination",0,1),"")</f>
        <v>Not Valid Combination</v>
      </c>
    </row>
    <row r="231" spans="1:46" ht="348.5" x14ac:dyDescent="0.35">
      <c r="A231" t="s">
        <v>594</v>
      </c>
      <c r="B231" t="s">
        <v>1403</v>
      </c>
      <c r="C231" t="s">
        <v>1054</v>
      </c>
      <c r="D231" t="s">
        <v>1055</v>
      </c>
      <c r="E231" t="s">
        <v>616</v>
      </c>
      <c r="F231" t="s">
        <v>604</v>
      </c>
      <c r="G231">
        <v>2750</v>
      </c>
      <c r="H231">
        <v>550</v>
      </c>
      <c r="I231">
        <v>1</v>
      </c>
      <c r="J231" t="s">
        <v>87</v>
      </c>
      <c r="L231" s="12" t="str">
        <f>_xlfn.CONCAT(IF($Q231&lt;&gt;"",_xlfn.CONCAT(" #LOC_KTT_",A231,"_",C231,"_Title = ",$Q231,CHAR(10),"@PART[",C231,"]:NEEDS[!002_CommunityPartsTitles]:AFTER[",A231,"] // ",IF(Q231="",D231,_xlfn.CONCAT(Q231," (",D231,")")),CHAR(10),"{",CHAR(10),"    @",$Q$1," = #LOC_KTT_",A231,"_",C231,"_Title // ",$Q231,CHAR(10),"}",CHAR(10)),""),"@PART[",C231,"]:AFTER[",A231,"] // ",IF(Q231="",D231,_xlfn.CONCAT(Q231," (",D231,")")),CHAR(10),"{",CHAR(10),"    techBranch = ",VLOOKUP(N231,TechTree!$G$2:$H$43,2,FALSE),CHAR(10),"    techTier = ",O231,CHAR(10),"    @TechRequired = ",M231,IF($R231&lt;&gt;"",_xlfn.CONCAT(CHAR(10),"    @",$R$1," = ",$R231),""),IF($S231&lt;&gt;"",_xlfn.CONCAT(CHAR(10),"    @",$S$1," = ",$S231),""),IF($T231&lt;&gt;"",_xlfn.CONCAT(CHAR(10),"    @",$T$1," = ",$T231),""),IF(AND(Z231="NA/Balloon",P231&lt;&gt;"Fuel Tank")=TRUE,_xlfn.CONCAT(CHAR(10),"    KiwiFuelSwitchIgnore = true"),""),IF($U231&lt;&gt;"",_xlfn.CONCAT(CHAR(10),U231),""),IF($AO231&lt;&gt;"",IF(P231="RTG","",_xlfn.CONCAT(CHAR(10),$AO231)),""),IF(AM231&lt;&gt;"",_xlfn.CONCAT(CHAR(10),AM231),""),CHAR(10),"}",IF(AB231="Yes",_xlfn.CONCAT(CHAR(10),"@PART[",C231,"]:NEEDS[KiwiDeprecate]:AFTER[",A231,"]",CHAR(10),"{",CHAR(10),"    kiwiDeprecate = true",CHAR(10),"}"),""),IF(P231="RTG",AO231,""))</f>
        <v>@PART[vega_crew_s1_2_1]:AFTER[Tantares] // Vega 12-B1 "Utgang" Airlock Compartment
{
    techBranch = liquidFuelTanks
    techTier = -155
    @TechRequired = Not Valid Combination
    spacePlaneSystemUpgradeType = 
}</v>
      </c>
      <c r="M231" s="9" t="str">
        <f>_xlfn.XLOOKUP(_xlfn.CONCAT(N231,O231),TechTree!$C$2:$C$501,TechTree!$D$2:$D$501,"Not Valid Combination",0,1)</f>
        <v>Not Valid Combination</v>
      </c>
      <c r="N231" s="8" t="s">
        <v>336</v>
      </c>
      <c r="O231" s="8">
        <v>-155</v>
      </c>
      <c r="P231" s="8" t="s">
        <v>289</v>
      </c>
      <c r="V231" s="10" t="s">
        <v>243</v>
      </c>
      <c r="W231" s="10" t="s">
        <v>259</v>
      </c>
      <c r="Z231" s="10" t="s">
        <v>294</v>
      </c>
      <c r="AA231" s="10" t="s">
        <v>303</v>
      </c>
      <c r="AB231" s="10" t="s">
        <v>329</v>
      </c>
      <c r="AD23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1" s="14"/>
      <c r="AF231" s="18" t="s">
        <v>329</v>
      </c>
      <c r="AG231" s="18"/>
      <c r="AH231" s="18"/>
      <c r="AI231" s="18"/>
      <c r="AJ231" s="18"/>
      <c r="AK231" s="18"/>
      <c r="AL231" s="18"/>
      <c r="AM231" s="19" t="str">
        <f t="shared" si="14"/>
        <v/>
      </c>
      <c r="AN231" s="14"/>
      <c r="AO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",W231,CHAR(10),Parts!AR231,CHAR(10),"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Tank",IF(Z231="NA/Balloon","    KiwiFuelSwitchIgnore = true",IF(Z231="standardLiquidFuel",_xlfn.CONCAT("    fuelTankUpgradeType = ",Z231,CHAR(10),"    fuelTankSizeUpgrade = ",AA231),_xlfn.CONCAT("    fuelTankUpgradeType = ",Z231))),IF(P231="RCS","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1" s="16" t="str">
        <f>IF(P231="Engine",VLOOKUP(W231,EngineUpgrades!$A$2:$C$19,2,FALSE),"")</f>
        <v/>
      </c>
      <c r="AQ231" s="16" t="str">
        <f>IF(P231="Engine",VLOOKUP(W231,EngineUpgrades!$A$2:$C$19,3,FALSE),"")</f>
        <v/>
      </c>
      <c r="AR231" s="15" t="str">
        <f>_xlfn.XLOOKUP(AP231,EngineUpgrades!$D$1:$J$1,EngineUpgrades!$D$17:$J$17,"",0,1)</f>
        <v/>
      </c>
      <c r="AS231" s="17">
        <v>2</v>
      </c>
      <c r="AT231" s="16" t="str">
        <f>IF(P231="Engine",_xlfn.XLOOKUP(_xlfn.CONCAT(N231,O231+AS231),TechTree!$C$2:$C$501,TechTree!$D$2:$D$501,"Not Valid Combination",0,1),"")</f>
        <v/>
      </c>
    </row>
    <row r="232" spans="1:46" ht="300.5" x14ac:dyDescent="0.35">
      <c r="A232" t="s">
        <v>594</v>
      </c>
      <c r="B232" t="s">
        <v>1404</v>
      </c>
      <c r="C232" t="s">
        <v>1056</v>
      </c>
      <c r="D232" t="s">
        <v>1057</v>
      </c>
      <c r="E232" t="s">
        <v>616</v>
      </c>
      <c r="F232" t="s">
        <v>5</v>
      </c>
      <c r="G232">
        <v>11375</v>
      </c>
      <c r="H232">
        <v>2275</v>
      </c>
      <c r="I232">
        <v>1.75</v>
      </c>
      <c r="J232" t="s">
        <v>87</v>
      </c>
      <c r="L232" s="12" t="str">
        <f>_xlfn.CONCAT(IF($Q232&lt;&gt;"",_xlfn.CONCAT(" #LOC_KTT_",A232,"_",C232,"_Title = ",$Q232,CHAR(10),"@PART[",C232,"]:NEEDS[!002_CommunityPartsTitles]:AFTER[",A232,"] // ",IF(Q232="",D232,_xlfn.CONCAT(Q232," (",D232,")")),CHAR(10),"{",CHAR(10),"    @",$Q$1," = #LOC_KTT_",A232,"_",C232,"_Title // ",$Q232,CHAR(10),"}",CHAR(10)),""),"@PART[",C232,"]:AFTER[",A232,"] // ",IF(Q232="",D232,_xlfn.CONCAT(Q232," (",D232,")")),CHAR(10),"{",CHAR(10),"    techBranch = ",VLOOKUP(N232,TechTree!$G$2:$H$43,2,FALSE),CHAR(10),"    techTier = ",O232,CHAR(10),"    @TechRequired = ",M232,IF($R232&lt;&gt;"",_xlfn.CONCAT(CHAR(10),"    @",$R$1," = ",$R232),""),IF($S232&lt;&gt;"",_xlfn.CONCAT(CHAR(10),"    @",$S$1," = ",$S232),""),IF($T232&lt;&gt;"",_xlfn.CONCAT(CHAR(10),"    @",$T$1," = ",$T232),""),IF(AND(Z232="NA/Balloon",P232&lt;&gt;"Fuel Tank")=TRUE,_xlfn.CONCAT(CHAR(10),"    KiwiFuelSwitchIgnore = true"),""),IF($U232&lt;&gt;"",_xlfn.CONCAT(CHAR(10),U232),""),IF($AO232&lt;&gt;"",IF(P232="RTG","",_xlfn.CONCAT(CHAR(10),$AO232)),""),IF(AM232&lt;&gt;"",_xlfn.CONCAT(CHAR(10),AM232),""),CHAR(10),"}",IF(AB232="Yes",_xlfn.CONCAT(CHAR(10),"@PART[",C232,"]:NEEDS[KiwiDeprecate]:AFTER[",A232,"]",CHAR(10),"{",CHAR(10),"    kiwiDeprecate = true",CHAR(10),"}"),""),IF(P232="RTG",AO232,""))</f>
        <v>@PART[vega_crew_s1p5_1_1]:AFTER[Tantares] // Vega 18-A1 "Nervesystemet" Command Module
{
    techBranch = keroloxEngines
    techTier = -156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_xlfn.XLOOKUP(_xlfn.CONCAT(N232,O232),TechTree!$C$2:$C$501,TechTree!$D$2:$D$501,"Not Valid Combination",0,1)</f>
        <v>Not Valid Combination</v>
      </c>
      <c r="N232" s="8" t="s">
        <v>213</v>
      </c>
      <c r="O232" s="8">
        <v>-156</v>
      </c>
      <c r="P232" s="8" t="s">
        <v>10</v>
      </c>
      <c r="V232" s="10" t="s">
        <v>243</v>
      </c>
      <c r="W232" s="10" t="s">
        <v>254</v>
      </c>
      <c r="Z232" s="10" t="s">
        <v>294</v>
      </c>
      <c r="AA232" s="10" t="s">
        <v>303</v>
      </c>
      <c r="AB232" s="10" t="s">
        <v>329</v>
      </c>
      <c r="AD232" s="12" t="str">
        <f t="shared" si="12"/>
        <v>PARTUPGRADE:NEEDS[Tantares]
{
    name = 
    type = engine
    partIcon = vega_crew_s1p5_1_1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#$@PART[vega_crew_s1p5_1_1]/entryCost$
    @entryCost *= #$@KIWI_ENGINE_MULTIPLIERS/KEROLOX/UPGRADE_ENTRYCOST_MULTIPLIER$
    @title ^= #:INSERTPARTTITLE:$@PART[vega_crew_s1p5_1_1]/title$:
    @description ^= #:INSERTPART:$@PART[vega_crew_s1p5_1_1]/engineName$:
}
@PART[vega_crew_s1p5_1_1]:NEEDS[Tantares]:HAS[~engineUpgrade[off]]:AFTER[zzKiwiTechTree]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2" s="14"/>
      <c r="AF232" s="18" t="s">
        <v>329</v>
      </c>
      <c r="AG232" s="18"/>
      <c r="AH232" s="18"/>
      <c r="AI232" s="18"/>
      <c r="AJ232" s="18"/>
      <c r="AK232" s="18"/>
      <c r="AL232" s="18"/>
      <c r="AM232" s="19" t="str">
        <f t="shared" si="14"/>
        <v/>
      </c>
      <c r="AN232" s="14"/>
      <c r="AO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",W232,CHAR(10),Parts!AR232,CHAR(10),"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Tank",IF(Z232="NA/Balloon","    KiwiFuelSwitchIgnore = true",IF(Z232="standardLiquidFuel",_xlfn.CONCAT("    fuelTankUpgradeType = ",Z232,CHAR(10),"    fuelTankSizeUpgrade = ",AA232),_xlfn.CONCAT("    fuelTankUpgradeType = ",Z232))),IF(P232="RCS","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2" s="16" t="str">
        <f>IF(P232="Engine",VLOOKUP(W232,EngineUpgrades!$A$2:$C$19,2,FALSE),"")</f>
        <v>singleFuel</v>
      </c>
      <c r="AQ232" s="16" t="str">
        <f>IF(P232="Engine",VLOOKUP(W232,EngineUpgrades!$A$2:$C$19,3,FALSE),"")</f>
        <v>KEROLOX</v>
      </c>
      <c r="AR232" s="15" t="str">
        <f>_xlfn.XLOOKUP(AP232,EngineUpgrades!$D$1:$J$1,EngineUpgrades!$D$17:$J$17,"",0,1)</f>
        <v xml:space="preserve">    engineNumber = 
    engineNumberUpgrade = 
    engineName = 
    engineNameUpgrade = 
</v>
      </c>
      <c r="AS232" s="17">
        <v>2</v>
      </c>
      <c r="AT232" s="16" t="str">
        <f>IF(P232="Engine",_xlfn.XLOOKUP(_xlfn.CONCAT(N232,O232+AS232),TechTree!$C$2:$C$501,TechTree!$D$2:$D$501,"Not Valid Combination",0,1),"")</f>
        <v>Not Valid Combination</v>
      </c>
    </row>
    <row r="233" spans="1:46" ht="348.5" x14ac:dyDescent="0.35">
      <c r="A233" t="s">
        <v>594</v>
      </c>
      <c r="B233" t="s">
        <v>1405</v>
      </c>
      <c r="C233" t="s">
        <v>1058</v>
      </c>
      <c r="D233" t="s">
        <v>1059</v>
      </c>
      <c r="E233" t="s">
        <v>616</v>
      </c>
      <c r="F233" t="s">
        <v>604</v>
      </c>
      <c r="G233">
        <v>20000</v>
      </c>
      <c r="H233">
        <v>4000</v>
      </c>
      <c r="I233">
        <v>2.75</v>
      </c>
      <c r="J233" t="s">
        <v>87</v>
      </c>
      <c r="L233" s="12" t="str">
        <f>_xlfn.CONCAT(IF($Q233&lt;&gt;"",_xlfn.CONCAT(" #LOC_KTT_",A233,"_",C233,"_Title = ",$Q233,CHAR(10),"@PART[",C233,"]:NEEDS[!002_CommunityPartsTitles]:AFTER[",A233,"] // ",IF(Q233="",D233,_xlfn.CONCAT(Q233," (",D233,")")),CHAR(10),"{",CHAR(10),"    @",$Q$1," = #LOC_KTT_",A233,"_",C233,"_Title // ",$Q233,CHAR(10),"}",CHAR(10)),""),"@PART[",C233,"]:AFTER[",A233,"] // ",IF(Q233="",D233,_xlfn.CONCAT(Q233," (",D233,")")),CHAR(10),"{",CHAR(10),"    techBranch = ",VLOOKUP(N233,TechTree!$G$2:$H$43,2,FALSE),CHAR(10),"    techTier = ",O233,CHAR(10),"    @TechRequired = ",M233,IF($R233&lt;&gt;"",_xlfn.CONCAT(CHAR(10),"    @",$R$1," = ",$R233),""),IF($S233&lt;&gt;"",_xlfn.CONCAT(CHAR(10),"    @",$S$1," = ",$S233),""),IF($T233&lt;&gt;"",_xlfn.CONCAT(CHAR(10),"    @",$T$1," = ",$T233),""),IF(AND(Z233="NA/Balloon",P233&lt;&gt;"Fuel Tank")=TRUE,_xlfn.CONCAT(CHAR(10),"    KiwiFuelSwitchIgnore = true"),""),IF($U233&lt;&gt;"",_xlfn.CONCAT(CHAR(10),U233),""),IF($AO233&lt;&gt;"",IF(P233="RTG","",_xlfn.CONCAT(CHAR(10),$AO233)),""),IF(AM233&lt;&gt;"",_xlfn.CONCAT(CHAR(10),AM233),""),CHAR(10),"}",IF(AB233="Yes",_xlfn.CONCAT(CHAR(10),"@PART[",C233,"]:NEEDS[KiwiDeprecate]:AFTER[",A233,"]",CHAR(10),"{",CHAR(10),"    kiwiDeprecate = true",CHAR(10),"}"),""),IF(P233="RTG",AO233,""))</f>
        <v>@PART[vega_crew_s2_1_1]:AFTER[Tantares] // Vega 25-A1 "Halehvelv" Tail Compartment
{
    techBranch = liquidFuelTanks
    techTier = -157
    @TechRequired = Not Valid Combination
    spacePlaneSystemUpgradeType = 
}</v>
      </c>
      <c r="M233" s="9" t="str">
        <f>_xlfn.XLOOKUP(_xlfn.CONCAT(N233,O233),TechTree!$C$2:$C$501,TechTree!$D$2:$D$501,"Not Valid Combination",0,1)</f>
        <v>Not Valid Combination</v>
      </c>
      <c r="N233" s="8" t="s">
        <v>336</v>
      </c>
      <c r="O233" s="8">
        <v>-157</v>
      </c>
      <c r="P233" s="8" t="s">
        <v>289</v>
      </c>
      <c r="V233" s="10" t="s">
        <v>243</v>
      </c>
      <c r="W233" s="10" t="s">
        <v>259</v>
      </c>
      <c r="Z233" s="10" t="s">
        <v>294</v>
      </c>
      <c r="AA233" s="10" t="s">
        <v>303</v>
      </c>
      <c r="AB233" s="10" t="s">
        <v>329</v>
      </c>
      <c r="AD23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3" s="14"/>
      <c r="AF233" s="18" t="s">
        <v>329</v>
      </c>
      <c r="AG233" s="18"/>
      <c r="AH233" s="18"/>
      <c r="AI233" s="18"/>
      <c r="AJ233" s="18"/>
      <c r="AK233" s="18"/>
      <c r="AL233" s="18"/>
      <c r="AM233" s="19" t="str">
        <f t="shared" si="14"/>
        <v/>
      </c>
      <c r="AN233" s="14"/>
      <c r="AO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",W233,CHAR(10),Parts!AR233,CHAR(10),"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Tank",IF(Z233="NA/Balloon","    KiwiFuelSwitchIgnore = true",IF(Z233="standardLiquidFuel",_xlfn.CONCAT("    fuelTankUpgradeType = ",Z233,CHAR(10),"    fuelTankSizeUpgrade = ",AA233),_xlfn.CONCAT("    fuelTankUpgradeType = ",Z233))),IF(P233="RCS","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3" s="16" t="str">
        <f>IF(P233="Engine",VLOOKUP(W233,EngineUpgrades!$A$2:$C$19,2,FALSE),"")</f>
        <v/>
      </c>
      <c r="AQ233" s="16" t="str">
        <f>IF(P233="Engine",VLOOKUP(W233,EngineUpgrades!$A$2:$C$19,3,FALSE),"")</f>
        <v/>
      </c>
      <c r="AR233" s="15" t="str">
        <f>_xlfn.XLOOKUP(AP233,EngineUpgrades!$D$1:$J$1,EngineUpgrades!$D$17:$J$17,"",0,1)</f>
        <v/>
      </c>
      <c r="AS233" s="17">
        <v>2</v>
      </c>
      <c r="AT233" s="16" t="str">
        <f>IF(P233="Engine",_xlfn.XLOOKUP(_xlfn.CONCAT(N233,O233+AS233),TechTree!$C$2:$C$501,TechTree!$D$2:$D$501,"Not Valid Combination",0,1),"")</f>
        <v/>
      </c>
    </row>
    <row r="234" spans="1:46" ht="300.5" x14ac:dyDescent="0.35">
      <c r="A234" t="s">
        <v>594</v>
      </c>
      <c r="B234" t="s">
        <v>1406</v>
      </c>
      <c r="C234" t="s">
        <v>1060</v>
      </c>
      <c r="D234" t="s">
        <v>1061</v>
      </c>
      <c r="E234" t="s">
        <v>616</v>
      </c>
      <c r="F234" t="s">
        <v>10</v>
      </c>
      <c r="G234">
        <v>250</v>
      </c>
      <c r="H234">
        <v>250</v>
      </c>
      <c r="I234">
        <v>5.5E-2</v>
      </c>
      <c r="J234" t="s">
        <v>87</v>
      </c>
      <c r="L234" s="12" t="str">
        <f>_xlfn.CONCAT(IF($Q234&lt;&gt;"",_xlfn.CONCAT(" #LOC_KTT_",A234,"_",C234,"_Title = ",$Q234,CHAR(10),"@PART[",C234,"]:NEEDS[!002_CommunityPartsTitles]:AFTER[",A234,"] // ",IF(Q234="",D234,_xlfn.CONCAT(Q234," (",D234,")")),CHAR(10),"{",CHAR(10),"    @",$Q$1," = #LOC_KTT_",A234,"_",C234,"_Title // ",$Q234,CHAR(10),"}",CHAR(10)),""),"@PART[",C234,"]:AFTER[",A234,"] // ",IF(Q234="",D234,_xlfn.CONCAT(Q234," (",D234,")")),CHAR(10),"{",CHAR(10),"    techBranch = ",VLOOKUP(N234,TechTree!$G$2:$H$43,2,FALSE),CHAR(10),"    techTier = ",O234,CHAR(10),"    @TechRequired = ",M234,IF($R234&lt;&gt;"",_xlfn.CONCAT(CHAR(10),"    @",$R$1," = ",$R234),""),IF($S234&lt;&gt;"",_xlfn.CONCAT(CHAR(10),"    @",$S$1," = ",$S234),""),IF($T234&lt;&gt;"",_xlfn.CONCAT(CHAR(10),"    @",$T$1," = ",$T234),""),IF(AND(Z234="NA/Balloon",P234&lt;&gt;"Fuel Tank")=TRUE,_xlfn.CONCAT(CHAR(10),"    KiwiFuelSwitchIgnore = true"),""),IF($U234&lt;&gt;"",_xlfn.CONCAT(CHAR(10),U234),""),IF($AO234&lt;&gt;"",IF(P234="RTG","",_xlfn.CONCAT(CHAR(10),$AO234)),""),IF(AM234&lt;&gt;"",_xlfn.CONCAT(CHAR(10),AM234),""),CHAR(10),"}",IF(AB234="Yes",_xlfn.CONCAT(CHAR(10),"@PART[",C234,"]:NEEDS[KiwiDeprecate]:AFTER[",A234,"]",CHAR(10),"{",CHAR(10),"    kiwiDeprecate = true",CHAR(10),"}"),""),IF(P234="RTG",AO234,""))</f>
        <v>@PART[vega_engine_srf_1_1]:AFTER[Tantares] // Vega OE1 "Spion" Rocket Engine
{
    techBranch = keroloxEngines
    techTier = -158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_xlfn.XLOOKUP(_xlfn.CONCAT(N234,O234),TechTree!$C$2:$C$501,TechTree!$D$2:$D$501,"Not Valid Combination",0,1)</f>
        <v>Not Valid Combination</v>
      </c>
      <c r="N234" s="8" t="s">
        <v>213</v>
      </c>
      <c r="O234" s="8">
        <v>-158</v>
      </c>
      <c r="P234" s="8" t="s">
        <v>10</v>
      </c>
      <c r="V234" s="10" t="s">
        <v>243</v>
      </c>
      <c r="W234" s="10" t="s">
        <v>254</v>
      </c>
      <c r="Z234" s="10" t="s">
        <v>294</v>
      </c>
      <c r="AA234" s="10" t="s">
        <v>303</v>
      </c>
      <c r="AB234" s="10" t="s">
        <v>329</v>
      </c>
      <c r="AD234" s="12" t="str">
        <f t="shared" si="12"/>
        <v>PARTUPGRADE:NEEDS[Tantares]
{
    name = 
    type = engine
    partIcon = vega_engine_srf_1_1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4" s="14"/>
      <c r="AF234" s="18" t="s">
        <v>329</v>
      </c>
      <c r="AG234" s="18"/>
      <c r="AH234" s="18"/>
      <c r="AI234" s="18"/>
      <c r="AJ234" s="18"/>
      <c r="AK234" s="18"/>
      <c r="AL234" s="18"/>
      <c r="AM234" s="19" t="str">
        <f t="shared" si="14"/>
        <v/>
      </c>
      <c r="AN234" s="14"/>
      <c r="AO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",W234,CHAR(10),Parts!AR234,CHAR(10),"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Tank",IF(Z234="NA/Balloon","    KiwiFuelSwitchIgnore = true",IF(Z234="standardLiquidFuel",_xlfn.CONCAT("    fuelTankUpgradeType = ",Z234,CHAR(10),"    fuelTankSizeUpgrade = ",AA234),_xlfn.CONCAT("    fuelTankUpgradeType = ",Z234))),IF(P234="RCS","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4" s="16" t="str">
        <f>IF(P234="Engine",VLOOKUP(W234,EngineUpgrades!$A$2:$C$19,2,FALSE),"")</f>
        <v>singleFuel</v>
      </c>
      <c r="AQ234" s="16" t="str">
        <f>IF(P234="Engine",VLOOKUP(W234,EngineUpgrades!$A$2:$C$19,3,FALSE),"")</f>
        <v>KEROLOX</v>
      </c>
      <c r="AR234" s="15" t="str">
        <f>_xlfn.XLOOKUP(AP234,EngineUpgrades!$D$1:$J$1,EngineUpgrades!$D$17:$J$17,"",0,1)</f>
        <v xml:space="preserve">    engineNumber = 
    engineNumberUpgrade = 
    engineName = 
    engineNameUpgrade = 
</v>
      </c>
      <c r="AS234" s="17">
        <v>2</v>
      </c>
      <c r="AT234" s="16" t="str">
        <f>IF(P234="Engine",_xlfn.XLOOKUP(_xlfn.CONCAT(N234,O234+AS234),TechTree!$C$2:$C$501,TechTree!$D$2:$D$501,"Not Valid Combination",0,1),"")</f>
        <v>Not Valid Combination</v>
      </c>
    </row>
    <row r="235" spans="1:46" ht="348.5" x14ac:dyDescent="0.35">
      <c r="A235" t="s">
        <v>594</v>
      </c>
      <c r="B235" t="s">
        <v>1407</v>
      </c>
      <c r="C235" t="s">
        <v>1062</v>
      </c>
      <c r="D235" t="s">
        <v>1063</v>
      </c>
      <c r="E235" t="s">
        <v>616</v>
      </c>
      <c r="F235" t="s">
        <v>10</v>
      </c>
      <c r="G235">
        <v>250</v>
      </c>
      <c r="H235">
        <v>250</v>
      </c>
      <c r="I235">
        <v>5.5E-2</v>
      </c>
      <c r="J235" t="s">
        <v>87</v>
      </c>
      <c r="L235" s="12" t="str">
        <f>_xlfn.CONCAT(IF($Q235&lt;&gt;"",_xlfn.CONCAT(" #LOC_KTT_",A235,"_",C235,"_Title = ",$Q235,CHAR(10),"@PART[",C235,"]:NEEDS[!002_CommunityPartsTitles]:AFTER[",A235,"] // ",IF(Q235="",D235,_xlfn.CONCAT(Q235," (",D235,")")),CHAR(10),"{",CHAR(10),"    @",$Q$1," = #LOC_KTT_",A235,"_",C235,"_Title // ",$Q235,CHAR(10),"}",CHAR(10)),""),"@PART[",C235,"]:AFTER[",A235,"] // ",IF(Q235="",D235,_xlfn.CONCAT(Q235," (",D235,")")),CHAR(10),"{",CHAR(10),"    techBranch = ",VLOOKUP(N235,TechTree!$G$2:$H$43,2,FALSE),CHAR(10),"    techTier = ",O235,CHAR(10),"    @TechRequired = ",M235,IF($R235&lt;&gt;"",_xlfn.CONCAT(CHAR(10),"    @",$R$1," = ",$R235),""),IF($S235&lt;&gt;"",_xlfn.CONCAT(CHAR(10),"    @",$S$1," = ",$S235),""),IF($T235&lt;&gt;"",_xlfn.CONCAT(CHAR(10),"    @",$T$1," = ",$T235),""),IF(AND(Z235="NA/Balloon",P235&lt;&gt;"Fuel Tank")=TRUE,_xlfn.CONCAT(CHAR(10),"    KiwiFuelSwitchIgnore = true"),""),IF($U235&lt;&gt;"",_xlfn.CONCAT(CHAR(10),U235),""),IF($AO235&lt;&gt;"",IF(P235="RTG","",_xlfn.CONCAT(CHAR(10),$AO235)),""),IF(AM235&lt;&gt;"",_xlfn.CONCAT(CHAR(10),AM235),""),CHAR(10),"}",IF(AB235="Yes",_xlfn.CONCAT(CHAR(10),"@PART[",C235,"]:NEEDS[KiwiDeprecate]:AFTER[",A235,"]",CHAR(10),"{",CHAR(10),"    kiwiDeprecate = true",CHAR(10),"}"),""),IF(P235="RTG",AO235,""))</f>
        <v>@PART[vega_engine_srf_1_2]:AFTER[Tantares] // Vega OE2 "Spion" Rocket Engine
{
    techBranch = liquidFuelTanks
    techTier = -159
    @TechRequired = Not Valid Combination
    spacePlaneSystemUpgradeType = 
}</v>
      </c>
      <c r="M235" s="9" t="str">
        <f>_xlfn.XLOOKUP(_xlfn.CONCAT(N235,O235),TechTree!$C$2:$C$501,TechTree!$D$2:$D$501,"Not Valid Combination",0,1)</f>
        <v>Not Valid Combination</v>
      </c>
      <c r="N235" s="8" t="s">
        <v>336</v>
      </c>
      <c r="O235" s="8">
        <v>-159</v>
      </c>
      <c r="P235" s="8" t="s">
        <v>289</v>
      </c>
      <c r="V235" s="10" t="s">
        <v>243</v>
      </c>
      <c r="W235" s="10" t="s">
        <v>259</v>
      </c>
      <c r="Z235" s="10" t="s">
        <v>294</v>
      </c>
      <c r="AA235" s="10" t="s">
        <v>303</v>
      </c>
      <c r="AB235" s="10" t="s">
        <v>329</v>
      </c>
      <c r="AD23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vega_engine_srf_1_2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5" s="14"/>
      <c r="AF235" s="18" t="s">
        <v>329</v>
      </c>
      <c r="AG235" s="18"/>
      <c r="AH235" s="18"/>
      <c r="AI235" s="18"/>
      <c r="AJ235" s="18"/>
      <c r="AK235" s="18"/>
      <c r="AL235" s="18"/>
      <c r="AM235" s="19" t="str">
        <f t="shared" si="14"/>
        <v/>
      </c>
      <c r="AN235" s="14"/>
      <c r="AO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",W235,CHAR(10),Parts!AR235,CHAR(10),"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Tank",IF(Z235="NA/Balloon","    KiwiFuelSwitchIgnore = true",IF(Z235="standardLiquidFuel",_xlfn.CONCAT("    fuelTankUpgradeType = ",Z235,CHAR(10),"    fuelTankSizeUpgrade = ",AA235),_xlfn.CONCAT("    fuelTankUpgradeType = ",Z235))),IF(P235="RCS","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5" s="16" t="str">
        <f>IF(P235="Engine",VLOOKUP(W235,EngineUpgrades!$A$2:$C$19,2,FALSE),"")</f>
        <v/>
      </c>
      <c r="AQ235" s="16" t="str">
        <f>IF(P235="Engine",VLOOKUP(W235,EngineUpgrades!$A$2:$C$19,3,FALSE),"")</f>
        <v/>
      </c>
      <c r="AR235" s="15" t="str">
        <f>_xlfn.XLOOKUP(AP235,EngineUpgrades!$D$1:$J$1,EngineUpgrades!$D$17:$J$17,"",0,1)</f>
        <v/>
      </c>
      <c r="AS235" s="17">
        <v>2</v>
      </c>
      <c r="AT235" s="16" t="str">
        <f>IF(P235="Engine",_xlfn.XLOOKUP(_xlfn.CONCAT(N235,O235+AS235),TechTree!$C$2:$C$501,TechTree!$D$2:$D$501,"Not Valid Combination",0,1),"")</f>
        <v/>
      </c>
    </row>
    <row r="236" spans="1:46" ht="300.5" x14ac:dyDescent="0.35">
      <c r="A236" t="s">
        <v>594</v>
      </c>
      <c r="B236" t="s">
        <v>1408</v>
      </c>
      <c r="C236" t="s">
        <v>1064</v>
      </c>
      <c r="D236" t="s">
        <v>1065</v>
      </c>
      <c r="E236" t="s">
        <v>616</v>
      </c>
      <c r="F236" t="s">
        <v>372</v>
      </c>
      <c r="G236">
        <v>0</v>
      </c>
      <c r="H236">
        <v>200</v>
      </c>
      <c r="I236">
        <v>1.2500000000000001E-2</v>
      </c>
      <c r="J236" t="s">
        <v>77</v>
      </c>
      <c r="L236" s="12" t="str">
        <f>_xlfn.CONCAT(IF($Q236&lt;&gt;"",_xlfn.CONCAT(" #LOC_KTT_",A236,"_",C236,"_Title = ",$Q236,CHAR(10),"@PART[",C236,"]:NEEDS[!002_CommunityPartsTitles]:AFTER[",A236,"] // ",IF(Q236="",D236,_xlfn.CONCAT(Q236," (",D236,")")),CHAR(10),"{",CHAR(10),"    @",$Q$1," = #LOC_KTT_",A236,"_",C236,"_Title // ",$Q236,CHAR(10),"}",CHAR(10)),""),"@PART[",C236,"]:AFTER[",A236,"] // ",IF(Q236="",D236,_xlfn.CONCAT(Q236," (",D236,")")),CHAR(10),"{",CHAR(10),"    techBranch = ",VLOOKUP(N236,TechTree!$G$2:$H$43,2,FALSE),CHAR(10),"    techTier = ",O236,CHAR(10),"    @TechRequired = ",M236,IF($R236&lt;&gt;"",_xlfn.CONCAT(CHAR(10),"    @",$R$1," = ",$R236),""),IF($S236&lt;&gt;"",_xlfn.CONCAT(CHAR(10),"    @",$S$1," = ",$S236),""),IF($T236&lt;&gt;"",_xlfn.CONCAT(CHAR(10),"    @",$T$1," = ",$T236),""),IF(AND(Z236="NA/Balloon",P236&lt;&gt;"Fuel Tank")=TRUE,_xlfn.CONCAT(CHAR(10),"    KiwiFuelSwitchIgnore = true"),""),IF($U236&lt;&gt;"",_xlfn.CONCAT(CHAR(10),U236),""),IF($AO236&lt;&gt;"",IF(P236="RTG","",_xlfn.CONCAT(CHAR(10),$AO236)),""),IF(AM236&lt;&gt;"",_xlfn.CONCAT(CHAR(10),AM236),""),CHAR(10),"}",IF(AB236="Yes",_xlfn.CONCAT(CHAR(10),"@PART[",C236,"]:NEEDS[KiwiDeprecate]:AFTER[",A236,"]",CHAR(10),"{",CHAR(10),"    kiwiDeprecate = true",CHAR(10),"}"),""),IF(P236="RTG",AO236,""))</f>
        <v>@PART[vega_fuelsphere_srf_1]:AFTER[Tantares] // Vega LX25 Small Fuel Tank
{
    techBranch = keroloxEngines
    techTier = -160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_xlfn.XLOOKUP(_xlfn.CONCAT(N236,O236),TechTree!$C$2:$C$501,TechTree!$D$2:$D$501,"Not Valid Combination",0,1)</f>
        <v>Not Valid Combination</v>
      </c>
      <c r="N236" s="8" t="s">
        <v>213</v>
      </c>
      <c r="O236" s="8">
        <v>-160</v>
      </c>
      <c r="P236" s="8" t="s">
        <v>10</v>
      </c>
      <c r="V236" s="10" t="s">
        <v>243</v>
      </c>
      <c r="W236" s="10" t="s">
        <v>254</v>
      </c>
      <c r="Z236" s="10" t="s">
        <v>294</v>
      </c>
      <c r="AA236" s="10" t="s">
        <v>303</v>
      </c>
      <c r="AB236" s="10" t="s">
        <v>329</v>
      </c>
      <c r="AD236" s="12" t="str">
        <f t="shared" si="12"/>
        <v>PARTUPGRADE:NEEDS[Tantares]
{
    name = 
    type = engine
    partIcon = vega_fuelsphere_srf_1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#$@PART[vega_fuelsphere_srf_1]/entryCost$
    @entryCost *= #$@KIWI_ENGINE_MULTIPLIERS/KEROLOX/UPGRADE_ENTRYCOST_MULTIPLIER$
    @title ^= #:INSERTPARTTITLE:$@PART[vega_fuelsphere_srf_1]/title$:
    @description ^= #:INSERTPART:$@PART[vega_fuelsphere_srf_1]/engineName$:
}
@PART[vega_fuelsphere_srf_1]:NEEDS[Tantares]:HAS[~engineUpgrade[off]]:AFTER[zzKiwiTechTree]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6" s="14"/>
      <c r="AF236" s="18" t="s">
        <v>329</v>
      </c>
      <c r="AG236" s="18"/>
      <c r="AH236" s="18"/>
      <c r="AI236" s="18"/>
      <c r="AJ236" s="18"/>
      <c r="AK236" s="18"/>
      <c r="AL236" s="18"/>
      <c r="AM236" s="19" t="str">
        <f t="shared" si="14"/>
        <v/>
      </c>
      <c r="AN236" s="14"/>
      <c r="AO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",W236,CHAR(10),Parts!AR236,CHAR(10),"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Tank",IF(Z236="NA/Balloon","    KiwiFuelSwitchIgnore = true",IF(Z236="standardLiquidFuel",_xlfn.CONCAT("    fuelTankUpgradeType = ",Z236,CHAR(10),"    fuelTankSizeUpgrade = ",AA236),_xlfn.CONCAT("    fuelTankUpgradeType = ",Z236))),IF(P236="RCS","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6" s="16" t="str">
        <f>IF(P236="Engine",VLOOKUP(W236,EngineUpgrades!$A$2:$C$19,2,FALSE),"")</f>
        <v>singleFuel</v>
      </c>
      <c r="AQ236" s="16" t="str">
        <f>IF(P236="Engine",VLOOKUP(W236,EngineUpgrades!$A$2:$C$19,3,FALSE),"")</f>
        <v>KEROLOX</v>
      </c>
      <c r="AR236" s="15" t="str">
        <f>_xlfn.XLOOKUP(AP236,EngineUpgrades!$D$1:$J$1,EngineUpgrades!$D$17:$J$17,"",0,1)</f>
        <v xml:space="preserve">    engineNumber = 
    engineNumberUpgrade = 
    engineName = 
    engineNameUpgrade = 
</v>
      </c>
      <c r="AS236" s="17">
        <v>2</v>
      </c>
      <c r="AT236" s="16" t="str">
        <f>IF(P236="Engine",_xlfn.XLOOKUP(_xlfn.CONCAT(N236,O236+AS236),TechTree!$C$2:$C$501,TechTree!$D$2:$D$501,"Not Valid Combination",0,1),"")</f>
        <v>Not Valid Combination</v>
      </c>
    </row>
    <row r="237" spans="1:46" ht="348.5" x14ac:dyDescent="0.35">
      <c r="A237" t="s">
        <v>594</v>
      </c>
      <c r="B237" t="s">
        <v>1409</v>
      </c>
      <c r="C237" t="s">
        <v>1066</v>
      </c>
      <c r="D237" t="s">
        <v>1067</v>
      </c>
      <c r="E237" t="s">
        <v>616</v>
      </c>
      <c r="F237" t="s">
        <v>372</v>
      </c>
      <c r="G237">
        <v>0</v>
      </c>
      <c r="H237">
        <v>400</v>
      </c>
      <c r="I237">
        <v>2.5000000000000001E-2</v>
      </c>
      <c r="J237" t="s">
        <v>77</v>
      </c>
      <c r="L237" s="12" t="str">
        <f>_xlfn.CONCAT(IF($Q237&lt;&gt;"",_xlfn.CONCAT(" #LOC_KTT_",A237,"_",C237,"_Title = ",$Q237,CHAR(10),"@PART[",C237,"]:NEEDS[!002_CommunityPartsTitles]:AFTER[",A237,"] // ",IF(Q237="",D237,_xlfn.CONCAT(Q237," (",D237,")")),CHAR(10),"{",CHAR(10),"    @",$Q$1," = #LOC_KTT_",A237,"_",C237,"_Title // ",$Q237,CHAR(10),"}",CHAR(10)),""),"@PART[",C237,"]:AFTER[",A237,"] // ",IF(Q237="",D237,_xlfn.CONCAT(Q237," (",D237,")")),CHAR(10),"{",CHAR(10),"    techBranch = ",VLOOKUP(N237,TechTree!$G$2:$H$43,2,FALSE),CHAR(10),"    techTier = ",O237,CHAR(10),"    @TechRequired = ",M237,IF($R237&lt;&gt;"",_xlfn.CONCAT(CHAR(10),"    @",$R$1," = ",$R237),""),IF($S237&lt;&gt;"",_xlfn.CONCAT(CHAR(10),"    @",$S$1," = ",$S237),""),IF($T237&lt;&gt;"",_xlfn.CONCAT(CHAR(10),"    @",$T$1," = ",$T237),""),IF(AND(Z237="NA/Balloon",P237&lt;&gt;"Fuel Tank")=TRUE,_xlfn.CONCAT(CHAR(10),"    KiwiFuelSwitchIgnore = true"),""),IF($U237&lt;&gt;"",_xlfn.CONCAT(CHAR(10),U237),""),IF($AO237&lt;&gt;"",IF(P237="RTG","",_xlfn.CONCAT(CHAR(10),$AO237)),""),IF(AM237&lt;&gt;"",_xlfn.CONCAT(CHAR(10),AM237),""),CHAR(10),"}",IF(AB237="Yes",_xlfn.CONCAT(CHAR(10),"@PART[",C237,"]:NEEDS[KiwiDeprecate]:AFTER[",A237,"]",CHAR(10),"{",CHAR(10),"    kiwiDeprecate = true",CHAR(10),"}"),""),IF(P237="RTG",AO237,""))</f>
        <v>@PART[vega_fuelsphere_srf_2]:AFTER[Tantares] // Vega LX50 Small Fuel Tank
{
    techBranch = liquidFuelTanks
    techTier = -161
    @TechRequired = Not Valid Combination
    spacePlaneSystemUpgradeType = 
}</v>
      </c>
      <c r="M237" s="9" t="str">
        <f>_xlfn.XLOOKUP(_xlfn.CONCAT(N237,O237),TechTree!$C$2:$C$501,TechTree!$D$2:$D$501,"Not Valid Combination",0,1)</f>
        <v>Not Valid Combination</v>
      </c>
      <c r="N237" s="8" t="s">
        <v>336</v>
      </c>
      <c r="O237" s="8">
        <v>-161</v>
      </c>
      <c r="P237" s="8" t="s">
        <v>289</v>
      </c>
      <c r="V237" s="10" t="s">
        <v>243</v>
      </c>
      <c r="W237" s="10" t="s">
        <v>259</v>
      </c>
      <c r="Z237" s="10" t="s">
        <v>294</v>
      </c>
      <c r="AA237" s="10" t="s">
        <v>303</v>
      </c>
      <c r="AB237" s="10" t="s">
        <v>329</v>
      </c>
      <c r="AD23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7" s="14"/>
      <c r="AF237" s="18" t="s">
        <v>329</v>
      </c>
      <c r="AG237" s="18"/>
      <c r="AH237" s="18"/>
      <c r="AI237" s="18"/>
      <c r="AJ237" s="18"/>
      <c r="AK237" s="18"/>
      <c r="AL237" s="18"/>
      <c r="AM237" s="19" t="str">
        <f t="shared" si="14"/>
        <v/>
      </c>
      <c r="AN237" s="14"/>
      <c r="AO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",W237,CHAR(10),Parts!AR237,CHAR(10),"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Tank",IF(Z237="NA/Balloon","    KiwiFuelSwitchIgnore = true",IF(Z237="standardLiquidFuel",_xlfn.CONCAT("    fuelTankUpgradeType = ",Z237,CHAR(10),"    fuelTankSizeUpgrade = ",AA237),_xlfn.CONCAT("    fuelTankUpgradeType = ",Z237))),IF(P237="RCS","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7" s="16" t="str">
        <f>IF(P237="Engine",VLOOKUP(W237,EngineUpgrades!$A$2:$C$19,2,FALSE),"")</f>
        <v/>
      </c>
      <c r="AQ237" s="16" t="str">
        <f>IF(P237="Engine",VLOOKUP(W237,EngineUpgrades!$A$2:$C$19,3,FALSE),"")</f>
        <v/>
      </c>
      <c r="AR237" s="15" t="str">
        <f>_xlfn.XLOOKUP(AP237,EngineUpgrades!$D$1:$J$1,EngineUpgrades!$D$17:$J$17,"",0,1)</f>
        <v/>
      </c>
      <c r="AS237" s="17">
        <v>2</v>
      </c>
      <c r="AT237" s="16" t="str">
        <f>IF(P237="Engine",_xlfn.XLOOKUP(_xlfn.CONCAT(N237,O237+AS237),TechTree!$C$2:$C$501,TechTree!$D$2:$D$501,"Not Valid Combination",0,1),"")</f>
        <v/>
      </c>
    </row>
    <row r="238" spans="1:46" ht="300.5" x14ac:dyDescent="0.35">
      <c r="A238" t="s">
        <v>594</v>
      </c>
      <c r="B238" t="s">
        <v>1410</v>
      </c>
      <c r="C238" t="s">
        <v>1068</v>
      </c>
      <c r="D238" t="s">
        <v>1069</v>
      </c>
      <c r="E238" t="s">
        <v>616</v>
      </c>
      <c r="F238" t="s">
        <v>6</v>
      </c>
      <c r="G238">
        <v>2500</v>
      </c>
      <c r="H238">
        <v>500</v>
      </c>
      <c r="I238">
        <v>0.2</v>
      </c>
      <c r="J238" t="s">
        <v>87</v>
      </c>
      <c r="L238" s="12" t="str">
        <f>_xlfn.CONCAT(IF($Q238&lt;&gt;"",_xlfn.CONCAT(" #LOC_KTT_",A238,"_",C238,"_Title = ",$Q238,CHAR(10),"@PART[",C238,"]:NEEDS[!002_CommunityPartsTitles]:AFTER[",A238,"] // ",IF(Q238="",D238,_xlfn.CONCAT(Q238," (",D238,")")),CHAR(10),"{",CHAR(10),"    @",$Q$1," = #LOC_KTT_",A238,"_",C238,"_Title // ",$Q238,CHAR(10),"}",CHAR(10)),""),"@PART[",C238,"]:AFTER[",A238,"] // ",IF(Q238="",D238,_xlfn.CONCAT(Q238," (",D238,")")),CHAR(10),"{",CHAR(10),"    techBranch = ",VLOOKUP(N238,TechTree!$G$2:$H$43,2,FALSE),CHAR(10),"    techTier = ",O238,CHAR(10),"    @TechRequired = ",M238,IF($R238&lt;&gt;"",_xlfn.CONCAT(CHAR(10),"    @",$R$1," = ",$R238),""),IF($S238&lt;&gt;"",_xlfn.CONCAT(CHAR(10),"    @",$S$1," = ",$S238),""),IF($T238&lt;&gt;"",_xlfn.CONCAT(CHAR(10),"    @",$T$1," = ",$T238),""),IF(AND(Z238="NA/Balloon",P238&lt;&gt;"Fuel Tank")=TRUE,_xlfn.CONCAT(CHAR(10),"    KiwiFuelSwitchIgnore = true"),""),IF($U238&lt;&gt;"",_xlfn.CONCAT(CHAR(10),U238),""),IF($AO238&lt;&gt;"",IF(P238="RTG","",_xlfn.CONCAT(CHAR(10),$AO238)),""),IF(AM238&lt;&gt;"",_xlfn.CONCAT(CHAR(10),AM238),""),CHAR(10),"}",IF(AB238="Yes",_xlfn.CONCAT(CHAR(10),"@PART[",C238,"]:NEEDS[KiwiDeprecate]:AFTER[",A238,"]",CHAR(10),"{",CHAR(10),"    kiwiDeprecate = true",CHAR(10),"}"),""),IF(P238="RTG",AO238,""))</f>
        <v>@PART[vega_fuselage_s1p5_1]:AFTER[Tantares] // Vega Size 1.5 Inline Fuselage A
{
    techBranch = keroloxEngines
    techTier = -162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_xlfn.XLOOKUP(_xlfn.CONCAT(N238,O238),TechTree!$C$2:$C$501,TechTree!$D$2:$D$501,"Not Valid Combination",0,1)</f>
        <v>Not Valid Combination</v>
      </c>
      <c r="N238" s="8" t="s">
        <v>213</v>
      </c>
      <c r="O238" s="8">
        <v>-162</v>
      </c>
      <c r="P238" s="8" t="s">
        <v>10</v>
      </c>
      <c r="V238" s="10" t="s">
        <v>243</v>
      </c>
      <c r="W238" s="10" t="s">
        <v>254</v>
      </c>
      <c r="Z238" s="10" t="s">
        <v>294</v>
      </c>
      <c r="AA238" s="10" t="s">
        <v>303</v>
      </c>
      <c r="AB238" s="10" t="s">
        <v>329</v>
      </c>
      <c r="AD238" s="12" t="str">
        <f t="shared" si="12"/>
        <v>PARTUPGRADE:NEEDS[Tantares]
{
    name = 
    type = engine
    partIcon = vega_fuselage_s1p5_1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#$@PART[vega_fuselage_s1p5_1]/entryCost$
    @entryCost *= #$@KIWI_ENGINE_MULTIPLIERS/KEROLOX/UPGRADE_ENTRYCOST_MULTIPLIER$
    @title ^= #:INSERTPARTTITLE:$@PART[vega_fuselage_s1p5_1]/title$:
    @description ^= #:INSERTPART:$@PART[vega_fuselage_s1p5_1]/engineName$:
}
@PART[vega_fuselage_s1p5_1]:NEEDS[Tantares]:HAS[~engineUpgrade[off]]:AFTER[zzKiwiTechTree]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8" s="14"/>
      <c r="AF238" s="18" t="s">
        <v>329</v>
      </c>
      <c r="AG238" s="18"/>
      <c r="AH238" s="18"/>
      <c r="AI238" s="18"/>
      <c r="AJ238" s="18"/>
      <c r="AK238" s="18"/>
      <c r="AL238" s="18"/>
      <c r="AM238" s="19" t="str">
        <f t="shared" si="14"/>
        <v/>
      </c>
      <c r="AN238" s="14"/>
      <c r="AO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",W238,CHAR(10),Parts!AR238,CHAR(10),"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Tank",IF(Z238="NA/Balloon","    KiwiFuelSwitchIgnore = true",IF(Z238="standardLiquidFuel",_xlfn.CONCAT("    fuelTankUpgradeType = ",Z238,CHAR(10),"    fuelTankSizeUpgrade = ",AA238),_xlfn.CONCAT("    fuelTankUpgradeType = ",Z238))),IF(P238="RCS","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8" s="16" t="str">
        <f>IF(P238="Engine",VLOOKUP(W238,EngineUpgrades!$A$2:$C$19,2,FALSE),"")</f>
        <v>singleFuel</v>
      </c>
      <c r="AQ238" s="16" t="str">
        <f>IF(P238="Engine",VLOOKUP(W238,EngineUpgrades!$A$2:$C$19,3,FALSE),"")</f>
        <v>KEROLOX</v>
      </c>
      <c r="AR238" s="15" t="str">
        <f>_xlfn.XLOOKUP(AP238,EngineUpgrades!$D$1:$J$1,EngineUpgrades!$D$17:$J$17,"",0,1)</f>
        <v xml:space="preserve">    engineNumber = 
    engineNumberUpgrade = 
    engineName = 
    engineNameUpgrade = 
</v>
      </c>
      <c r="AS238" s="17">
        <v>2</v>
      </c>
      <c r="AT238" s="16" t="str">
        <f>IF(P238="Engine",_xlfn.XLOOKUP(_xlfn.CONCAT(N238,O238+AS238),TechTree!$C$2:$C$501,TechTree!$D$2:$D$501,"Not Valid Combination",0,1),"")</f>
        <v>Not Valid Combination</v>
      </c>
    </row>
    <row r="239" spans="1:46" ht="348.5" x14ac:dyDescent="0.35">
      <c r="A239" t="s">
        <v>594</v>
      </c>
      <c r="B239" t="s">
        <v>1411</v>
      </c>
      <c r="C239" t="s">
        <v>1070</v>
      </c>
      <c r="D239" t="s">
        <v>1071</v>
      </c>
      <c r="E239" t="s">
        <v>616</v>
      </c>
      <c r="F239" t="s">
        <v>6</v>
      </c>
      <c r="G239">
        <v>5000</v>
      </c>
      <c r="H239">
        <v>1000</v>
      </c>
      <c r="I239">
        <v>0.4</v>
      </c>
      <c r="J239" t="s">
        <v>87</v>
      </c>
      <c r="L239" s="12" t="str">
        <f>_xlfn.CONCAT(IF($Q239&lt;&gt;"",_xlfn.CONCAT(" #LOC_KTT_",A239,"_",C239,"_Title = ",$Q239,CHAR(10),"@PART[",C239,"]:NEEDS[!002_CommunityPartsTitles]:AFTER[",A239,"] // ",IF(Q239="",D239,_xlfn.CONCAT(Q239," (",D239,")")),CHAR(10),"{",CHAR(10),"    @",$Q$1," = #LOC_KTT_",A239,"_",C239,"_Title // ",$Q239,CHAR(10),"}",CHAR(10)),""),"@PART[",C239,"]:AFTER[",A239,"] // ",IF(Q239="",D239,_xlfn.CONCAT(Q239," (",D239,")")),CHAR(10),"{",CHAR(10),"    techBranch = ",VLOOKUP(N239,TechTree!$G$2:$H$43,2,FALSE),CHAR(10),"    techTier = ",O239,CHAR(10),"    @TechRequired = ",M239,IF($R239&lt;&gt;"",_xlfn.CONCAT(CHAR(10),"    @",$R$1," = ",$R239),""),IF($S239&lt;&gt;"",_xlfn.CONCAT(CHAR(10),"    @",$S$1," = ",$S239),""),IF($T239&lt;&gt;"",_xlfn.CONCAT(CHAR(10),"    @",$T$1," = ",$T239),""),IF(AND(Z239="NA/Balloon",P239&lt;&gt;"Fuel Tank")=TRUE,_xlfn.CONCAT(CHAR(10),"    KiwiFuelSwitchIgnore = true"),""),IF($U239&lt;&gt;"",_xlfn.CONCAT(CHAR(10),U239),""),IF($AO239&lt;&gt;"",IF(P239="RTG","",_xlfn.CONCAT(CHAR(10),$AO239)),""),IF(AM239&lt;&gt;"",_xlfn.CONCAT(CHAR(10),AM239),""),CHAR(10),"}",IF(AB239="Yes",_xlfn.CONCAT(CHAR(10),"@PART[",C239,"]:NEEDS[KiwiDeprecate]:AFTER[",A239,"]",CHAR(10),"{",CHAR(10),"    kiwiDeprecate = true",CHAR(10),"}"),""),IF(P239="RTG",AO239,""))</f>
        <v>@PART[vega_fuselage_s1p5_2]:AFTER[Tantares] // Vega Size 1.5 Inline Fuselage B
{
    techBranch = liquidFuelTanks
    techTier = -163
    @TechRequired = Not Valid Combination
    spacePlaneSystemUpgradeType = 
}</v>
      </c>
      <c r="M239" s="9" t="str">
        <f>_xlfn.XLOOKUP(_xlfn.CONCAT(N239,O239),TechTree!$C$2:$C$501,TechTree!$D$2:$D$501,"Not Valid Combination",0,1)</f>
        <v>Not Valid Combination</v>
      </c>
      <c r="N239" s="8" t="s">
        <v>336</v>
      </c>
      <c r="O239" s="8">
        <v>-163</v>
      </c>
      <c r="P239" s="8" t="s">
        <v>289</v>
      </c>
      <c r="V239" s="10" t="s">
        <v>243</v>
      </c>
      <c r="W239" s="10" t="s">
        <v>259</v>
      </c>
      <c r="Z239" s="10" t="s">
        <v>294</v>
      </c>
      <c r="AA239" s="10" t="s">
        <v>303</v>
      </c>
      <c r="AB239" s="10" t="s">
        <v>329</v>
      </c>
      <c r="AD23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9" s="14"/>
      <c r="AF239" s="18" t="s">
        <v>329</v>
      </c>
      <c r="AG239" s="18"/>
      <c r="AH239" s="18"/>
      <c r="AI239" s="18"/>
      <c r="AJ239" s="18"/>
      <c r="AK239" s="18"/>
      <c r="AL239" s="18"/>
      <c r="AM239" s="19" t="str">
        <f t="shared" si="14"/>
        <v/>
      </c>
      <c r="AN239" s="14"/>
      <c r="AO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",W239,CHAR(10),Parts!AR239,CHAR(10),"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Tank",IF(Z239="NA/Balloon","    KiwiFuelSwitchIgnore = true",IF(Z239="standardLiquidFuel",_xlfn.CONCAT("    fuelTankUpgradeType = ",Z239,CHAR(10),"    fuelTankSizeUpgrade = ",AA239),_xlfn.CONCAT("    fuelTankUpgradeType = ",Z239))),IF(P239="RCS","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9" s="16" t="str">
        <f>IF(P239="Engine",VLOOKUP(W239,EngineUpgrades!$A$2:$C$19,2,FALSE),"")</f>
        <v/>
      </c>
      <c r="AQ239" s="16" t="str">
        <f>IF(P239="Engine",VLOOKUP(W239,EngineUpgrades!$A$2:$C$19,3,FALSE),"")</f>
        <v/>
      </c>
      <c r="AR239" s="15" t="str">
        <f>_xlfn.XLOOKUP(AP239,EngineUpgrades!$D$1:$J$1,EngineUpgrades!$D$17:$J$17,"",0,1)</f>
        <v/>
      </c>
      <c r="AS239" s="17">
        <v>2</v>
      </c>
      <c r="AT239" s="16" t="str">
        <f>IF(P239="Engine",_xlfn.XLOOKUP(_xlfn.CONCAT(N239,O239+AS239),TechTree!$C$2:$C$501,TechTree!$D$2:$D$501,"Not Valid Combination",0,1),"")</f>
        <v/>
      </c>
    </row>
    <row r="240" spans="1:46" ht="300.5" x14ac:dyDescent="0.35">
      <c r="A240" t="s">
        <v>594</v>
      </c>
      <c r="B240" t="s">
        <v>1412</v>
      </c>
      <c r="C240" t="s">
        <v>1072</v>
      </c>
      <c r="D240" t="s">
        <v>1073</v>
      </c>
      <c r="E240" t="s">
        <v>616</v>
      </c>
      <c r="F240" t="s">
        <v>9</v>
      </c>
      <c r="G240">
        <v>3000</v>
      </c>
      <c r="H240">
        <v>3000</v>
      </c>
      <c r="I240">
        <v>0.3</v>
      </c>
      <c r="J240" t="s">
        <v>47</v>
      </c>
      <c r="L240" s="12" t="str">
        <f>_xlfn.CONCAT(IF($Q240&lt;&gt;"",_xlfn.CONCAT(" #LOC_KTT_",A240,"_",C240,"_Title = ",$Q240,CHAR(10),"@PART[",C240,"]:NEEDS[!002_CommunityPartsTitles]:AFTER[",A240,"] // ",IF(Q240="",D240,_xlfn.CONCAT(Q240," (",D240,")")),CHAR(10),"{",CHAR(10),"    @",$Q$1," = #LOC_KTT_",A240,"_",C240,"_Title // ",$Q240,CHAR(10),"}",CHAR(10)),""),"@PART[",C240,"]:AFTER[",A240,"] // ",IF(Q240="",D240,_xlfn.CONCAT(Q240," (",D240,")")),CHAR(10),"{",CHAR(10),"    techBranch = ",VLOOKUP(N240,TechTree!$G$2:$H$43,2,FALSE),CHAR(10),"    techTier = ",O240,CHAR(10),"    @TechRequired = ",M240,IF($R240&lt;&gt;"",_xlfn.CONCAT(CHAR(10),"    @",$R$1," = ",$R240),""),IF($S240&lt;&gt;"",_xlfn.CONCAT(CHAR(10),"    @",$S$1," = ",$S240),""),IF($T240&lt;&gt;"",_xlfn.CONCAT(CHAR(10),"    @",$T$1," = ",$T240),""),IF(AND(Z240="NA/Balloon",P240&lt;&gt;"Fuel Tank")=TRUE,_xlfn.CONCAT(CHAR(10),"    KiwiFuelSwitchIgnore = true"),""),IF($U240&lt;&gt;"",_xlfn.CONCAT(CHAR(10),U240),""),IF($AO240&lt;&gt;"",IF(P240="RTG","",_xlfn.CONCAT(CHAR(10),$AO240)),""),IF(AM240&lt;&gt;"",_xlfn.CONCAT(CHAR(10),AM240),""),CHAR(10),"}",IF(AB240="Yes",_xlfn.CONCAT(CHAR(10),"@PART[",C240,"]:NEEDS[KiwiDeprecate]:AFTER[",A240,"]",CHAR(10),"{",CHAR(10),"    kiwiDeprecate = true",CHAR(10),"}"),""),IF(P240="RTG",AO240,""))</f>
        <v>@PART[vega_solar_srf_1_1]:AFTER[Tantares] // Vega PVA1 Solar Array
{
    techBranch = keroloxEngines
    techTier = -164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_xlfn.XLOOKUP(_xlfn.CONCAT(N240,O240),TechTree!$C$2:$C$501,TechTree!$D$2:$D$501,"Not Valid Combination",0,1)</f>
        <v>Not Valid Combination</v>
      </c>
      <c r="N240" s="8" t="s">
        <v>213</v>
      </c>
      <c r="O240" s="8">
        <v>-164</v>
      </c>
      <c r="P240" s="8" t="s">
        <v>10</v>
      </c>
      <c r="V240" s="10" t="s">
        <v>243</v>
      </c>
      <c r="W240" s="10" t="s">
        <v>254</v>
      </c>
      <c r="Z240" s="10" t="s">
        <v>294</v>
      </c>
      <c r="AA240" s="10" t="s">
        <v>303</v>
      </c>
      <c r="AB240" s="10" t="s">
        <v>329</v>
      </c>
      <c r="AD240" s="12" t="str">
        <f t="shared" si="12"/>
        <v>PARTUPGRADE:NEEDS[Tantares]
{
    name = 
    type = engine
    partIcon = vega_solar_srf_1_1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#$@PART[vega_solar_srf_1_1]/entryCost$
    @entryCost *= #$@KIWI_ENGINE_MULTIPLIERS/KEROLOX/UPGRADE_ENTRYCOST_MULTIPLIER$
    @title ^= #:INSERTPARTTITLE:$@PART[vega_solar_srf_1_1]/title$:
    @description ^= #:INSERTPART:$@PART[vega_solar_srf_1_1]/engineName$:
}
@PART[vega_solar_srf_1_1]:NEEDS[Tantares]:HAS[~engineUpgrade[off]]:AFTER[zzKiwiTechTree]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0" s="14"/>
      <c r="AF240" s="18" t="s">
        <v>329</v>
      </c>
      <c r="AG240" s="18"/>
      <c r="AH240" s="18"/>
      <c r="AI240" s="18"/>
      <c r="AJ240" s="18"/>
      <c r="AK240" s="18"/>
      <c r="AL240" s="18"/>
      <c r="AM240" s="19" t="str">
        <f t="shared" si="14"/>
        <v/>
      </c>
      <c r="AN240" s="14"/>
      <c r="AO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",W240,CHAR(10),Parts!AR240,CHAR(10),"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Tank",IF(Z240="NA/Balloon","    KiwiFuelSwitchIgnore = true",IF(Z240="standardLiquidFuel",_xlfn.CONCAT("    fuelTankUpgradeType = ",Z240,CHAR(10),"    fuelTankSizeUpgrade = ",AA240),_xlfn.CONCAT("    fuelTankUpgradeType = ",Z240))),IF(P240="RCS","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0" s="16" t="str">
        <f>IF(P240="Engine",VLOOKUP(W240,EngineUpgrades!$A$2:$C$19,2,FALSE),"")</f>
        <v>singleFuel</v>
      </c>
      <c r="AQ240" s="16" t="str">
        <f>IF(P240="Engine",VLOOKUP(W240,EngineUpgrades!$A$2:$C$19,3,FALSE),"")</f>
        <v>KEROLOX</v>
      </c>
      <c r="AR240" s="15" t="str">
        <f>_xlfn.XLOOKUP(AP240,EngineUpgrades!$D$1:$J$1,EngineUpgrades!$D$17:$J$17,"",0,1)</f>
        <v xml:space="preserve">    engineNumber = 
    engineNumberUpgrade = 
    engineName = 
    engineNameUpgrade = 
</v>
      </c>
      <c r="AS240" s="17">
        <v>2</v>
      </c>
      <c r="AT240" s="16" t="str">
        <f>IF(P240="Engine",_xlfn.XLOOKUP(_xlfn.CONCAT(N240,O240+AS240),TechTree!$C$2:$C$501,TechTree!$D$2:$D$501,"Not Valid Combination",0,1),"")</f>
        <v>Not Valid Combination</v>
      </c>
    </row>
    <row r="241" spans="1:46" ht="348.5" x14ac:dyDescent="0.35">
      <c r="A241" t="s">
        <v>594</v>
      </c>
      <c r="B241" t="s">
        <v>1413</v>
      </c>
      <c r="C241" t="s">
        <v>1074</v>
      </c>
      <c r="D241" t="s">
        <v>1075</v>
      </c>
      <c r="E241" t="s">
        <v>616</v>
      </c>
      <c r="F241" t="s">
        <v>6</v>
      </c>
      <c r="G241">
        <v>750</v>
      </c>
      <c r="H241">
        <v>150</v>
      </c>
      <c r="I241">
        <v>0.05</v>
      </c>
      <c r="J241" t="s">
        <v>35</v>
      </c>
      <c r="L241" s="12" t="str">
        <f>_xlfn.CONCAT(IF($Q241&lt;&gt;"",_xlfn.CONCAT(" #LOC_KTT_",A241,"_",C241,"_Title = ",$Q241,CHAR(10),"@PART[",C241,"]:NEEDS[!002_CommunityPartsTitles]:AFTER[",A241,"] // ",IF(Q241="",D241,_xlfn.CONCAT(Q241," (",D241,")")),CHAR(10),"{",CHAR(10),"    @",$Q$1," = #LOC_KTT_",A241,"_",C241,"_Title // ",$Q241,CHAR(10),"}",CHAR(10)),""),"@PART[",C241,"]:AFTER[",A241,"] // ",IF(Q241="",D241,_xlfn.CONCAT(Q241," (",D241,")")),CHAR(10),"{",CHAR(10),"    techBranch = ",VLOOKUP(N241,TechTree!$G$2:$H$43,2,FALSE),CHAR(10),"    techTier = ",O241,CHAR(10),"    @TechRequired = ",M241,IF($R241&lt;&gt;"",_xlfn.CONCAT(CHAR(10),"    @",$R$1," = ",$R241),""),IF($S241&lt;&gt;"",_xlfn.CONCAT(CHAR(10),"    @",$S$1," = ",$S241),""),IF($T241&lt;&gt;"",_xlfn.CONCAT(CHAR(10),"    @",$T$1," = ",$T241),""),IF(AND(Z241="NA/Balloon",P241&lt;&gt;"Fuel Tank")=TRUE,_xlfn.CONCAT(CHAR(10),"    KiwiFuelSwitchIgnore = true"),""),IF($U241&lt;&gt;"",_xlfn.CONCAT(CHAR(10),U241),""),IF($AO241&lt;&gt;"",IF(P241="RTG","",_xlfn.CONCAT(CHAR(10),$AO241)),""),IF(AM241&lt;&gt;"",_xlfn.CONCAT(CHAR(10),AM241),""),CHAR(10),"}",IF(AB241="Yes",_xlfn.CONCAT(CHAR(10),"@PART[",C241,"]:NEEDS[KiwiDeprecate]:AFTER[",A241,"]",CHAR(10),"{",CHAR(10),"    kiwiDeprecate = true",CHAR(10),"}"),""),IF(P241="RTG",AO241,""))</f>
        <v>@PART[tucana_adapter_s1_s0p5_1]:AFTER[Tantares] // Tucana Size 1 to Size 0.5 Forward Adapter
{
    techBranch = liquidFuelTanks
    techTier = -165
    @TechRequired = Not Valid Combination
    spacePlaneSystemUpgradeType = 
}</v>
      </c>
      <c r="M241" s="9" t="str">
        <f>_xlfn.XLOOKUP(_xlfn.CONCAT(N241,O241),TechTree!$C$2:$C$501,TechTree!$D$2:$D$501,"Not Valid Combination",0,1)</f>
        <v>Not Valid Combination</v>
      </c>
      <c r="N241" s="8" t="s">
        <v>336</v>
      </c>
      <c r="O241" s="8">
        <v>-165</v>
      </c>
      <c r="P241" s="8" t="s">
        <v>289</v>
      </c>
      <c r="V241" s="10" t="s">
        <v>243</v>
      </c>
      <c r="W241" s="10" t="s">
        <v>259</v>
      </c>
      <c r="Z241" s="10" t="s">
        <v>294</v>
      </c>
      <c r="AA241" s="10" t="s">
        <v>303</v>
      </c>
      <c r="AB241" s="10" t="s">
        <v>329</v>
      </c>
      <c r="AD24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1" s="14"/>
      <c r="AF241" s="18" t="s">
        <v>329</v>
      </c>
      <c r="AG241" s="18"/>
      <c r="AH241" s="18"/>
      <c r="AI241" s="18"/>
      <c r="AJ241" s="18"/>
      <c r="AK241" s="18"/>
      <c r="AL241" s="18"/>
      <c r="AM241" s="19" t="str">
        <f t="shared" si="14"/>
        <v/>
      </c>
      <c r="AN241" s="14"/>
      <c r="AO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",W241,CHAR(10),Parts!AR241,CHAR(10),"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Tank",IF(Z241="NA/Balloon","    KiwiFuelSwitchIgnore = true",IF(Z241="standardLiquidFuel",_xlfn.CONCAT("    fuelTankUpgradeType = ",Z241,CHAR(10),"    fuelTankSizeUpgrade = ",AA241),_xlfn.CONCAT("    fuelTankUpgradeType = ",Z241))),IF(P241="RCS","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1" s="16" t="str">
        <f>IF(P241="Engine",VLOOKUP(W241,EngineUpgrades!$A$2:$C$19,2,FALSE),"")</f>
        <v/>
      </c>
      <c r="AQ241" s="16" t="str">
        <f>IF(P241="Engine",VLOOKUP(W241,EngineUpgrades!$A$2:$C$19,3,FALSE),"")</f>
        <v/>
      </c>
      <c r="AR241" s="15" t="str">
        <f>_xlfn.XLOOKUP(AP241,EngineUpgrades!$D$1:$J$1,EngineUpgrades!$D$17:$J$17,"",0,1)</f>
        <v/>
      </c>
      <c r="AS241" s="17">
        <v>2</v>
      </c>
      <c r="AT241" s="16" t="str">
        <f>IF(P241="Engine",_xlfn.XLOOKUP(_xlfn.CONCAT(N241,O241+AS241),TechTree!$C$2:$C$501,TechTree!$D$2:$D$501,"Not Valid Combination",0,1),"")</f>
        <v/>
      </c>
    </row>
    <row r="242" spans="1:46" ht="300.5" x14ac:dyDescent="0.35">
      <c r="A242" t="s">
        <v>594</v>
      </c>
      <c r="B242" t="s">
        <v>1414</v>
      </c>
      <c r="C242" t="s">
        <v>1076</v>
      </c>
      <c r="D242" t="s">
        <v>1077</v>
      </c>
      <c r="E242" t="s">
        <v>616</v>
      </c>
      <c r="F242" t="s">
        <v>6</v>
      </c>
      <c r="G242">
        <v>750</v>
      </c>
      <c r="H242">
        <v>150</v>
      </c>
      <c r="I242">
        <v>0.05</v>
      </c>
      <c r="J242" t="s">
        <v>35</v>
      </c>
      <c r="L242" s="12" t="str">
        <f>_xlfn.CONCAT(IF($Q242&lt;&gt;"",_xlfn.CONCAT(" #LOC_KTT_",A242,"_",C242,"_Title = ",$Q242,CHAR(10),"@PART[",C242,"]:NEEDS[!002_CommunityPartsTitles]:AFTER[",A242,"] // ",IF(Q242="",D242,_xlfn.CONCAT(Q242," (",D242,")")),CHAR(10),"{",CHAR(10),"    @",$Q$1," = #LOC_KTT_",A242,"_",C242,"_Title // ",$Q242,CHAR(10),"}",CHAR(10)),""),"@PART[",C242,"]:AFTER[",A242,"] // ",IF(Q242="",D242,_xlfn.CONCAT(Q242," (",D242,")")),CHAR(10),"{",CHAR(10),"    techBranch = ",VLOOKUP(N242,TechTree!$G$2:$H$43,2,FALSE),CHAR(10),"    techTier = ",O242,CHAR(10),"    @TechRequired = ",M242,IF($R242&lt;&gt;"",_xlfn.CONCAT(CHAR(10),"    @",$R$1," = ",$R242),""),IF($S242&lt;&gt;"",_xlfn.CONCAT(CHAR(10),"    @",$S$1," = ",$S242),""),IF($T242&lt;&gt;"",_xlfn.CONCAT(CHAR(10),"    @",$T$1," = ",$T242),""),IF(AND(Z242="NA/Balloon",P242&lt;&gt;"Fuel Tank")=TRUE,_xlfn.CONCAT(CHAR(10),"    KiwiFuelSwitchIgnore = true"),""),IF($U242&lt;&gt;"",_xlfn.CONCAT(CHAR(10),U242),""),IF($AO242&lt;&gt;"",IF(P242="RTG","",_xlfn.CONCAT(CHAR(10),$AO242)),""),IF(AM242&lt;&gt;"",_xlfn.CONCAT(CHAR(10),AM242),""),CHAR(10),"}",IF(AB242="Yes",_xlfn.CONCAT(CHAR(10),"@PART[",C242,"]:NEEDS[KiwiDeprecate]:AFTER[",A242,"]",CHAR(10),"{",CHAR(10),"    kiwiDeprecate = true",CHAR(10),"}"),""),IF(P242="RTG",AO242,""))</f>
        <v>@PART[tucana_adapter_s1_s0_1]:AFTER[Tantares] // Tucana Size 1 to Size 0 Forward Adapter
{
    techBranch = keroloxEngines
    techTier = -166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_xlfn.XLOOKUP(_xlfn.CONCAT(N242,O242),TechTree!$C$2:$C$501,TechTree!$D$2:$D$501,"Not Valid Combination",0,1)</f>
        <v>Not Valid Combination</v>
      </c>
      <c r="N242" s="8" t="s">
        <v>213</v>
      </c>
      <c r="O242" s="8">
        <v>-166</v>
      </c>
      <c r="P242" s="8" t="s">
        <v>10</v>
      </c>
      <c r="V242" s="10" t="s">
        <v>243</v>
      </c>
      <c r="W242" s="10" t="s">
        <v>254</v>
      </c>
      <c r="Z242" s="10" t="s">
        <v>294</v>
      </c>
      <c r="AA242" s="10" t="s">
        <v>303</v>
      </c>
      <c r="AB242" s="10" t="s">
        <v>329</v>
      </c>
      <c r="AD242" s="12" t="str">
        <f t="shared" si="12"/>
        <v>PARTUPGRADE:NEEDS[Tantares]
{
    name = 
    type = engine
    partIcon = tucana_adapter_s1_s0_1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#$@PART[tucana_adapter_s1_s0_1]/entryCost$
    @entryCost *= #$@KIWI_ENGINE_MULTIPLIERS/KEROLOX/UPGRADE_ENTRYCOST_MULTIPLIER$
    @title ^= #:INSERTPARTTITLE:$@PART[tucana_adapter_s1_s0_1]/title$:
    @description ^= #:INSERTPART:$@PART[tucana_adapter_s1_s0_1]/engineName$:
}
@PART[tucana_adapter_s1_s0_1]:NEEDS[Tantares]:HAS[~engineUpgrade[off]]:AFTER[zzKiwiTechTree]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2" s="14"/>
      <c r="AF242" s="18" t="s">
        <v>329</v>
      </c>
      <c r="AG242" s="18"/>
      <c r="AH242" s="18"/>
      <c r="AI242" s="18"/>
      <c r="AJ242" s="18"/>
      <c r="AK242" s="18"/>
      <c r="AL242" s="18"/>
      <c r="AM242" s="19" t="str">
        <f t="shared" si="14"/>
        <v/>
      </c>
      <c r="AN242" s="14"/>
      <c r="AO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",W242,CHAR(10),Parts!AR242,CHAR(10),"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Tank",IF(Z242="NA/Balloon","    KiwiFuelSwitchIgnore = true",IF(Z242="standardLiquidFuel",_xlfn.CONCAT("    fuelTankUpgradeType = ",Z242,CHAR(10),"    fuelTankSizeUpgrade = ",AA242),_xlfn.CONCAT("    fuelTankUpgradeType = ",Z242))),IF(P242="RCS","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2" s="16" t="str">
        <f>IF(P242="Engine",VLOOKUP(W242,EngineUpgrades!$A$2:$C$19,2,FALSE),"")</f>
        <v>singleFuel</v>
      </c>
      <c r="AQ242" s="16" t="str">
        <f>IF(P242="Engine",VLOOKUP(W242,EngineUpgrades!$A$2:$C$19,3,FALSE),"")</f>
        <v>KEROLOX</v>
      </c>
      <c r="AR242" s="15" t="str">
        <f>_xlfn.XLOOKUP(AP242,EngineUpgrades!$D$1:$J$1,EngineUpgrades!$D$17:$J$17,"",0,1)</f>
        <v xml:space="preserve">    engineNumber = 
    engineNumberUpgrade = 
    engineName = 
    engineNameUpgrade = 
</v>
      </c>
      <c r="AS242" s="17">
        <v>2</v>
      </c>
      <c r="AT242" s="16" t="str">
        <f>IF(P242="Engine",_xlfn.XLOOKUP(_xlfn.CONCAT(N242,O242+AS242),TechTree!$C$2:$C$501,TechTree!$D$2:$D$501,"Not Valid Combination",0,1),"")</f>
        <v>Not Valid Combination</v>
      </c>
    </row>
    <row r="243" spans="1:46" ht="348.5" x14ac:dyDescent="0.35">
      <c r="A243" t="s">
        <v>594</v>
      </c>
      <c r="B243" t="s">
        <v>1415</v>
      </c>
      <c r="C243" t="s">
        <v>1078</v>
      </c>
      <c r="D243" t="s">
        <v>1079</v>
      </c>
      <c r="E243" t="s">
        <v>616</v>
      </c>
      <c r="F243" t="s">
        <v>6</v>
      </c>
      <c r="G243">
        <v>2000</v>
      </c>
      <c r="H243">
        <v>400</v>
      </c>
      <c r="I243">
        <v>7.4999999999999997E-2</v>
      </c>
      <c r="J243" t="s">
        <v>35</v>
      </c>
      <c r="L243" s="12" t="str">
        <f>_xlfn.CONCAT(IF($Q243&lt;&gt;"",_xlfn.CONCAT(" #LOC_KTT_",A243,"_",C243,"_Title = ",$Q243,CHAR(10),"@PART[",C243,"]:NEEDS[!002_CommunityPartsTitles]:AFTER[",A243,"] // ",IF(Q243="",D243,_xlfn.CONCAT(Q243," (",D243,")")),CHAR(10),"{",CHAR(10),"    @",$Q$1," = #LOC_KTT_",A243,"_",C243,"_Title // ",$Q243,CHAR(10),"}",CHAR(10)),""),"@PART[",C243,"]:AFTER[",A243,"] // ",IF(Q243="",D243,_xlfn.CONCAT(Q243," (",D243,")")),CHAR(10),"{",CHAR(10),"    techBranch = ",VLOOKUP(N243,TechTree!$G$2:$H$43,2,FALSE),CHAR(10),"    techTier = ",O243,CHAR(10),"    @TechRequired = ",M243,IF($R243&lt;&gt;"",_xlfn.CONCAT(CHAR(10),"    @",$R$1," = ",$R243),""),IF($S243&lt;&gt;"",_xlfn.CONCAT(CHAR(10),"    @",$S$1," = ",$S243),""),IF($T243&lt;&gt;"",_xlfn.CONCAT(CHAR(10),"    @",$T$1," = ",$T243),""),IF(AND(Z243="NA/Balloon",P243&lt;&gt;"Fuel Tank")=TRUE,_xlfn.CONCAT(CHAR(10),"    KiwiFuelSwitchIgnore = true"),""),IF($U243&lt;&gt;"",_xlfn.CONCAT(CHAR(10),U243),""),IF($AO243&lt;&gt;"",IF(P243="RTG","",_xlfn.CONCAT(CHAR(10),$AO243)),""),IF(AM243&lt;&gt;"",_xlfn.CONCAT(CHAR(10),AM243),""),CHAR(10),"}",IF(AB243="Yes",_xlfn.CONCAT(CHAR(10),"@PART[",C243,"]:NEEDS[KiwiDeprecate]:AFTER[",A243,"]",CHAR(10),"{",CHAR(10),"    kiwiDeprecate = true",CHAR(10),"}"),""),IF(P243="RTG",AO243,""))</f>
        <v>@PART[tucana_adapter_s1p5_s0_1]:AFTER[Tantares] // Tucana Size 1.5 to Size 0 Flat Adapter
{
    techBranch = liquidFuelTanks
    techTier = -167
    @TechRequired = Not Valid Combination
    spacePlaneSystemUpgradeType = 
}</v>
      </c>
      <c r="M243" s="9" t="str">
        <f>_xlfn.XLOOKUP(_xlfn.CONCAT(N243,O243),TechTree!$C$2:$C$501,TechTree!$D$2:$D$501,"Not Valid Combination",0,1)</f>
        <v>Not Valid Combination</v>
      </c>
      <c r="N243" s="8" t="s">
        <v>336</v>
      </c>
      <c r="O243" s="8">
        <v>-167</v>
      </c>
      <c r="P243" s="8" t="s">
        <v>289</v>
      </c>
      <c r="V243" s="10" t="s">
        <v>243</v>
      </c>
      <c r="W243" s="10" t="s">
        <v>259</v>
      </c>
      <c r="Z243" s="10" t="s">
        <v>294</v>
      </c>
      <c r="AA243" s="10" t="s">
        <v>303</v>
      </c>
      <c r="AB243" s="10" t="s">
        <v>329</v>
      </c>
      <c r="AD24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3" s="14"/>
      <c r="AF243" s="18" t="s">
        <v>329</v>
      </c>
      <c r="AG243" s="18"/>
      <c r="AH243" s="18"/>
      <c r="AI243" s="18"/>
      <c r="AJ243" s="18"/>
      <c r="AK243" s="18"/>
      <c r="AL243" s="18"/>
      <c r="AM243" s="19" t="str">
        <f t="shared" si="14"/>
        <v/>
      </c>
      <c r="AN243" s="14"/>
      <c r="AO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",W243,CHAR(10),Parts!AR243,CHAR(10),"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Tank",IF(Z243="NA/Balloon","    KiwiFuelSwitchIgnore = true",IF(Z243="standardLiquidFuel",_xlfn.CONCAT("    fuelTankUpgradeType = ",Z243,CHAR(10),"    fuelTankSizeUpgrade = ",AA243),_xlfn.CONCAT("    fuelTankUpgradeType = ",Z243))),IF(P243="RCS","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3" s="16" t="str">
        <f>IF(P243="Engine",VLOOKUP(W243,EngineUpgrades!$A$2:$C$19,2,FALSE),"")</f>
        <v/>
      </c>
      <c r="AQ243" s="16" t="str">
        <f>IF(P243="Engine",VLOOKUP(W243,EngineUpgrades!$A$2:$C$19,3,FALSE),"")</f>
        <v/>
      </c>
      <c r="AR243" s="15" t="str">
        <f>_xlfn.XLOOKUP(AP243,EngineUpgrades!$D$1:$J$1,EngineUpgrades!$D$17:$J$17,"",0,1)</f>
        <v/>
      </c>
      <c r="AS243" s="17">
        <v>2</v>
      </c>
      <c r="AT243" s="16" t="str">
        <f>IF(P243="Engine",_xlfn.XLOOKUP(_xlfn.CONCAT(N243,O243+AS243),TechTree!$C$2:$C$501,TechTree!$D$2:$D$501,"Not Valid Combination",0,1),"")</f>
        <v/>
      </c>
    </row>
    <row r="244" spans="1:46" ht="300.5" x14ac:dyDescent="0.35">
      <c r="A244" t="s">
        <v>594</v>
      </c>
      <c r="B244" t="s">
        <v>1416</v>
      </c>
      <c r="C244" t="s">
        <v>1080</v>
      </c>
      <c r="D244" t="s">
        <v>1081</v>
      </c>
      <c r="E244" t="s">
        <v>616</v>
      </c>
      <c r="F244" t="s">
        <v>6</v>
      </c>
      <c r="G244">
        <v>2000</v>
      </c>
      <c r="H244">
        <v>400</v>
      </c>
      <c r="I244">
        <v>7.4999999999999997E-2</v>
      </c>
      <c r="J244" t="s">
        <v>35</v>
      </c>
      <c r="L244" s="12" t="str">
        <f>_xlfn.CONCAT(IF($Q244&lt;&gt;"",_xlfn.CONCAT(" #LOC_KTT_",A244,"_",C244,"_Title = ",$Q244,CHAR(10),"@PART[",C244,"]:NEEDS[!002_CommunityPartsTitles]:AFTER[",A244,"] // ",IF(Q244="",D244,_xlfn.CONCAT(Q244," (",D244,")")),CHAR(10),"{",CHAR(10),"    @",$Q$1," = #LOC_KTT_",A244,"_",C244,"_Title // ",$Q244,CHAR(10),"}",CHAR(10)),""),"@PART[",C244,"]:AFTER[",A244,"] // ",IF(Q244="",D244,_xlfn.CONCAT(Q244," (",D244,")")),CHAR(10),"{",CHAR(10),"    techBranch = ",VLOOKUP(N244,TechTree!$G$2:$H$43,2,FALSE),CHAR(10),"    techTier = ",O244,CHAR(10),"    @TechRequired = ",M244,IF($R244&lt;&gt;"",_xlfn.CONCAT(CHAR(10),"    @",$R$1," = ",$R244),""),IF($S244&lt;&gt;"",_xlfn.CONCAT(CHAR(10),"    @",$S$1," = ",$S244),""),IF($T244&lt;&gt;"",_xlfn.CONCAT(CHAR(10),"    @",$T$1," = ",$T244),""),IF(AND(Z244="NA/Balloon",P244&lt;&gt;"Fuel Tank")=TRUE,_xlfn.CONCAT(CHAR(10),"    KiwiFuelSwitchIgnore = true"),""),IF($U244&lt;&gt;"",_xlfn.CONCAT(CHAR(10),U244),""),IF($AO244&lt;&gt;"",IF(P244="RTG","",_xlfn.CONCAT(CHAR(10),$AO244)),""),IF(AM244&lt;&gt;"",_xlfn.CONCAT(CHAR(10),AM244),""),CHAR(10),"}",IF(AB244="Yes",_xlfn.CONCAT(CHAR(10),"@PART[",C244,"]:NEEDS[KiwiDeprecate]:AFTER[",A244,"]",CHAR(10),"{",CHAR(10),"    kiwiDeprecate = true",CHAR(10),"}"),""),IF(P244="RTG",AO244,""))</f>
        <v>@PART[tucana_adapter_s1p5_s0p5_1]:AFTER[Tantares] // Tucana Size 1.5 to Size 0.5 Flat Adapter
{
    techBranch = keroloxEngines
    techTier = -168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_xlfn.XLOOKUP(_xlfn.CONCAT(N244,O244),TechTree!$C$2:$C$501,TechTree!$D$2:$D$501,"Not Valid Combination",0,1)</f>
        <v>Not Valid Combination</v>
      </c>
      <c r="N244" s="8" t="s">
        <v>213</v>
      </c>
      <c r="O244" s="8">
        <v>-168</v>
      </c>
      <c r="P244" s="8" t="s">
        <v>10</v>
      </c>
      <c r="V244" s="10" t="s">
        <v>243</v>
      </c>
      <c r="W244" s="10" t="s">
        <v>254</v>
      </c>
      <c r="Z244" s="10" t="s">
        <v>294</v>
      </c>
      <c r="AA244" s="10" t="s">
        <v>303</v>
      </c>
      <c r="AB244" s="10" t="s">
        <v>329</v>
      </c>
      <c r="AD244" s="12" t="str">
        <f t="shared" si="12"/>
        <v>PARTUPGRADE:NEEDS[Tantares]
{
    name = 
    type = engine
    partIcon = tucana_adapter_s1p5_s0p5_1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#$@PART[tucana_adapter_s1p5_s0p5_1]/entryCost$
    @entryCost *= #$@KIWI_ENGINE_MULTIPLIERS/KEROLOX/UPGRADE_ENTRYCOST_MULTIPLIER$
    @title ^= #:INSERTPARTTITLE:$@PART[tucana_adapter_s1p5_s0p5_1]/title$:
    @description ^= #:INSERTPART:$@PART[tucana_adapter_s1p5_s0p5_1]/engineName$:
}
@PART[tucana_adapter_s1p5_s0p5_1]:NEEDS[Tantares]:HAS[~engineUpgrade[off]]:AFTER[zzKiwiTechTree]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4" s="14"/>
      <c r="AF244" s="18" t="s">
        <v>329</v>
      </c>
      <c r="AG244" s="18"/>
      <c r="AH244" s="18"/>
      <c r="AI244" s="18"/>
      <c r="AJ244" s="18"/>
      <c r="AK244" s="18"/>
      <c r="AL244" s="18"/>
      <c r="AM244" s="19" t="str">
        <f t="shared" si="14"/>
        <v/>
      </c>
      <c r="AN244" s="14"/>
      <c r="AO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",W244,CHAR(10),Parts!AR244,CHAR(10),"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Tank",IF(Z244="NA/Balloon","    KiwiFuelSwitchIgnore = true",IF(Z244="standardLiquidFuel",_xlfn.CONCAT("    fuelTankUpgradeType = ",Z244,CHAR(10),"    fuelTankSizeUpgrade = ",AA244),_xlfn.CONCAT("    fuelTankUpgradeType = ",Z244))),IF(P244="RCS","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4" s="16" t="str">
        <f>IF(P244="Engine",VLOOKUP(W244,EngineUpgrades!$A$2:$C$19,2,FALSE),"")</f>
        <v>singleFuel</v>
      </c>
      <c r="AQ244" s="16" t="str">
        <f>IF(P244="Engine",VLOOKUP(W244,EngineUpgrades!$A$2:$C$19,3,FALSE),"")</f>
        <v>KEROLOX</v>
      </c>
      <c r="AR244" s="15" t="str">
        <f>_xlfn.XLOOKUP(AP244,EngineUpgrades!$D$1:$J$1,EngineUpgrades!$D$17:$J$17,"",0,1)</f>
        <v xml:space="preserve">    engineNumber = 
    engineNumberUpgrade = 
    engineName = 
    engineNameUpgrade = 
</v>
      </c>
      <c r="AS244" s="17">
        <v>2</v>
      </c>
      <c r="AT244" s="16" t="str">
        <f>IF(P244="Engine",_xlfn.XLOOKUP(_xlfn.CONCAT(N244,O244+AS244),TechTree!$C$2:$C$501,TechTree!$D$2:$D$501,"Not Valid Combination",0,1),"")</f>
        <v>Not Valid Combination</v>
      </c>
    </row>
    <row r="245" spans="1:46" ht="348.5" x14ac:dyDescent="0.35">
      <c r="A245" t="s">
        <v>594</v>
      </c>
      <c r="B245" t="s">
        <v>1417</v>
      </c>
      <c r="C245" t="s">
        <v>1082</v>
      </c>
      <c r="D245" t="s">
        <v>1083</v>
      </c>
      <c r="E245" t="s">
        <v>616</v>
      </c>
      <c r="F245" t="s">
        <v>6</v>
      </c>
      <c r="G245">
        <v>2000</v>
      </c>
      <c r="H245">
        <v>400</v>
      </c>
      <c r="I245">
        <v>7.4999999999999997E-2</v>
      </c>
      <c r="J245" t="s">
        <v>35</v>
      </c>
      <c r="L245" s="12" t="str">
        <f>_xlfn.CONCAT(IF($Q245&lt;&gt;"",_xlfn.CONCAT(" #LOC_KTT_",A245,"_",C245,"_Title = ",$Q245,CHAR(10),"@PART[",C245,"]:NEEDS[!002_CommunityPartsTitles]:AFTER[",A245,"] // ",IF(Q245="",D245,_xlfn.CONCAT(Q245," (",D245,")")),CHAR(10),"{",CHAR(10),"    @",$Q$1," = #LOC_KTT_",A245,"_",C245,"_Title // ",$Q245,CHAR(10),"}",CHAR(10)),""),"@PART[",C245,"]:AFTER[",A245,"] // ",IF(Q245="",D245,_xlfn.CONCAT(Q245," (",D245,")")),CHAR(10),"{",CHAR(10),"    techBranch = ",VLOOKUP(N245,TechTree!$G$2:$H$43,2,FALSE),CHAR(10),"    techTier = ",O245,CHAR(10),"    @TechRequired = ",M245,IF($R245&lt;&gt;"",_xlfn.CONCAT(CHAR(10),"    @",$R$1," = ",$R245),""),IF($S245&lt;&gt;"",_xlfn.CONCAT(CHAR(10),"    @",$S$1," = ",$S245),""),IF($T245&lt;&gt;"",_xlfn.CONCAT(CHAR(10),"    @",$T$1," = ",$T245),""),IF(AND(Z245="NA/Balloon",P245&lt;&gt;"Fuel Tank")=TRUE,_xlfn.CONCAT(CHAR(10),"    KiwiFuelSwitchIgnore = true"),""),IF($U245&lt;&gt;"",_xlfn.CONCAT(CHAR(10),U245),""),IF($AO245&lt;&gt;"",IF(P245="RTG","",_xlfn.CONCAT(CHAR(10),$AO245)),""),IF(AM245&lt;&gt;"",_xlfn.CONCAT(CHAR(10),AM245),""),CHAR(10),"}",IF(AB245="Yes",_xlfn.CONCAT(CHAR(10),"@PART[",C245,"]:NEEDS[KiwiDeprecate]:AFTER[",A245,"]",CHAR(10),"{",CHAR(10),"    kiwiDeprecate = true",CHAR(10),"}"),""),IF(P245="RTG",AO245,""))</f>
        <v>@PART[tucana_adapter_s1p5_s1_1]:AFTER[Tantares] // Tucana Size 1.5 to Size 1 Flat Adapter
{
    techBranch = liquidFuelTanks
    techTier = -169
    @TechRequired = Not Valid Combination
    spacePlaneSystemUpgradeType = 
}</v>
      </c>
      <c r="M245" s="9" t="str">
        <f>_xlfn.XLOOKUP(_xlfn.CONCAT(N245,O245),TechTree!$C$2:$C$501,TechTree!$D$2:$D$501,"Not Valid Combination",0,1)</f>
        <v>Not Valid Combination</v>
      </c>
      <c r="N245" s="8" t="s">
        <v>336</v>
      </c>
      <c r="O245" s="8">
        <v>-169</v>
      </c>
      <c r="P245" s="8" t="s">
        <v>289</v>
      </c>
      <c r="V245" s="10" t="s">
        <v>243</v>
      </c>
      <c r="W245" s="10" t="s">
        <v>259</v>
      </c>
      <c r="Z245" s="10" t="s">
        <v>294</v>
      </c>
      <c r="AA245" s="10" t="s">
        <v>303</v>
      </c>
      <c r="AB245" s="10" t="s">
        <v>329</v>
      </c>
      <c r="AD24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5" s="14"/>
      <c r="AF245" s="18" t="s">
        <v>329</v>
      </c>
      <c r="AG245" s="18"/>
      <c r="AH245" s="18"/>
      <c r="AI245" s="18"/>
      <c r="AJ245" s="18"/>
      <c r="AK245" s="18"/>
      <c r="AL245" s="18"/>
      <c r="AM245" s="19" t="str">
        <f t="shared" si="14"/>
        <v/>
      </c>
      <c r="AN245" s="14"/>
      <c r="AO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",W245,CHAR(10),Parts!AR245,CHAR(10),"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Tank",IF(Z245="NA/Balloon","    KiwiFuelSwitchIgnore = true",IF(Z245="standardLiquidFuel",_xlfn.CONCAT("    fuelTankUpgradeType = ",Z245,CHAR(10),"    fuelTankSizeUpgrade = ",AA245),_xlfn.CONCAT("    fuelTankUpgradeType = ",Z245))),IF(P245="RCS","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5" s="16" t="str">
        <f>IF(P245="Engine",VLOOKUP(W245,EngineUpgrades!$A$2:$C$19,2,FALSE),"")</f>
        <v/>
      </c>
      <c r="AQ245" s="16" t="str">
        <f>IF(P245="Engine",VLOOKUP(W245,EngineUpgrades!$A$2:$C$19,3,FALSE),"")</f>
        <v/>
      </c>
      <c r="AR245" s="15" t="str">
        <f>_xlfn.XLOOKUP(AP245,EngineUpgrades!$D$1:$J$1,EngineUpgrades!$D$17:$J$17,"",0,1)</f>
        <v/>
      </c>
      <c r="AS245" s="17">
        <v>2</v>
      </c>
      <c r="AT245" s="16" t="str">
        <f>IF(P245="Engine",_xlfn.XLOOKUP(_xlfn.CONCAT(N245,O245+AS245),TechTree!$C$2:$C$501,TechTree!$D$2:$D$501,"Not Valid Combination",0,1),"")</f>
        <v/>
      </c>
    </row>
    <row r="246" spans="1:46" ht="300.5" x14ac:dyDescent="0.35">
      <c r="A246" t="s">
        <v>594</v>
      </c>
      <c r="B246" t="s">
        <v>1418</v>
      </c>
      <c r="C246" t="s">
        <v>1084</v>
      </c>
      <c r="D246" t="s">
        <v>1085</v>
      </c>
      <c r="E246" t="s">
        <v>616</v>
      </c>
      <c r="F246" t="s">
        <v>6</v>
      </c>
      <c r="G246">
        <v>1875</v>
      </c>
      <c r="H246">
        <v>375</v>
      </c>
      <c r="I246">
        <v>7.4999999999999997E-2</v>
      </c>
      <c r="J246" t="s">
        <v>35</v>
      </c>
      <c r="L246" s="12" t="str">
        <f>_xlfn.CONCAT(IF($Q246&lt;&gt;"",_xlfn.CONCAT(" #LOC_KTT_",A246,"_",C246,"_Title = ",$Q246,CHAR(10),"@PART[",C246,"]:NEEDS[!002_CommunityPartsTitles]:AFTER[",A246,"] // ",IF(Q246="",D246,_xlfn.CONCAT(Q246," (",D246,")")),CHAR(10),"{",CHAR(10),"    @",$Q$1," = #LOC_KTT_",A246,"_",C246,"_Title // ",$Q246,CHAR(10),"}",CHAR(10)),""),"@PART[",C246,"]:AFTER[",A246,"] // ",IF(Q246="",D246,_xlfn.CONCAT(Q246," (",D246,")")),CHAR(10),"{",CHAR(10),"    techBranch = ",VLOOKUP(N246,TechTree!$G$2:$H$43,2,FALSE),CHAR(10),"    techTier = ",O246,CHAR(10),"    @TechRequired = ",M246,IF($R246&lt;&gt;"",_xlfn.CONCAT(CHAR(10),"    @",$R$1," = ",$R246),""),IF($S246&lt;&gt;"",_xlfn.CONCAT(CHAR(10),"    @",$S$1," = ",$S246),""),IF($T246&lt;&gt;"",_xlfn.CONCAT(CHAR(10),"    @",$T$1," = ",$T246),""),IF(AND(Z246="NA/Balloon",P246&lt;&gt;"Fuel Tank")=TRUE,_xlfn.CONCAT(CHAR(10),"    KiwiFuelSwitchIgnore = true"),""),IF($U246&lt;&gt;"",_xlfn.CONCAT(CHAR(10),U246),""),IF($AO246&lt;&gt;"",IF(P246="RTG","",_xlfn.CONCAT(CHAR(10),$AO246)),""),IF(AM246&lt;&gt;"",_xlfn.CONCAT(CHAR(10),AM246),""),CHAR(10),"}",IF(AB246="Yes",_xlfn.CONCAT(CHAR(10),"@PART[",C246,"]:NEEDS[KiwiDeprecate]:AFTER[",A246,"]",CHAR(10),"{",CHAR(10),"    kiwiDeprecate = true",CHAR(10),"}"),""),IF(P246="RTG",AO246,""))</f>
        <v>@PART[tucana_adapter_s2_s0p5_2]:AFTER[Tantares] // Tucana Size 2 to Size 0.5 Flat Adapter
{
    techBranch = keroloxEngines
    techTier = -170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_xlfn.XLOOKUP(_xlfn.CONCAT(N246,O246),TechTree!$C$2:$C$501,TechTree!$D$2:$D$501,"Not Valid Combination",0,1)</f>
        <v>Not Valid Combination</v>
      </c>
      <c r="N246" s="8" t="s">
        <v>213</v>
      </c>
      <c r="O246" s="8">
        <v>-170</v>
      </c>
      <c r="P246" s="8" t="s">
        <v>10</v>
      </c>
      <c r="V246" s="10" t="s">
        <v>243</v>
      </c>
      <c r="W246" s="10" t="s">
        <v>254</v>
      </c>
      <c r="Z246" s="10" t="s">
        <v>294</v>
      </c>
      <c r="AA246" s="10" t="s">
        <v>303</v>
      </c>
      <c r="AB246" s="10" t="s">
        <v>329</v>
      </c>
      <c r="AD246" s="12" t="str">
        <f t="shared" si="12"/>
        <v>PARTUPGRADE:NEEDS[Tantares]
{
    name = 
    type = engine
    partIcon = tucana_adapter_s2_s0p5_2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#$@PART[tucana_adapter_s2_s0p5_2]/entryCost$
    @entryCost *= #$@KIWI_ENGINE_MULTIPLIERS/KEROLOX/UPGRADE_ENTRYCOST_MULTIPLIER$
    @title ^= #:INSERTPARTTITLE:$@PART[tucana_adapter_s2_s0p5_2]/title$:
    @description ^= #:INSERTPART:$@PART[tucana_adapter_s2_s0p5_2]/engineName$:
}
@PART[tucana_adapter_s2_s0p5_2]:NEEDS[Tantares]:HAS[~engineUpgrade[off]]:AFTER[zzKiwiTechTree]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6" s="14"/>
      <c r="AF246" s="18" t="s">
        <v>329</v>
      </c>
      <c r="AG246" s="18"/>
      <c r="AH246" s="18"/>
      <c r="AI246" s="18"/>
      <c r="AJ246" s="18"/>
      <c r="AK246" s="18"/>
      <c r="AL246" s="18"/>
      <c r="AM246" s="19" t="str">
        <f t="shared" si="14"/>
        <v/>
      </c>
      <c r="AN246" s="14"/>
      <c r="AO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",W246,CHAR(10),Parts!AR246,CHAR(10),"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Tank",IF(Z246="NA/Balloon","    KiwiFuelSwitchIgnore = true",IF(Z246="standardLiquidFuel",_xlfn.CONCAT("    fuelTankUpgradeType = ",Z246,CHAR(10),"    fuelTankSizeUpgrade = ",AA246),_xlfn.CONCAT("    fuelTankUpgradeType = ",Z246))),IF(P246="RCS","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6" s="16" t="str">
        <f>IF(P246="Engine",VLOOKUP(W246,EngineUpgrades!$A$2:$C$19,2,FALSE),"")</f>
        <v>singleFuel</v>
      </c>
      <c r="AQ246" s="16" t="str">
        <f>IF(P246="Engine",VLOOKUP(W246,EngineUpgrades!$A$2:$C$19,3,FALSE),"")</f>
        <v>KEROLOX</v>
      </c>
      <c r="AR246" s="15" t="str">
        <f>_xlfn.XLOOKUP(AP246,EngineUpgrades!$D$1:$J$1,EngineUpgrades!$D$17:$J$17,"",0,1)</f>
        <v xml:space="preserve">    engineNumber = 
    engineNumberUpgrade = 
    engineName = 
    engineNameUpgrade = 
</v>
      </c>
      <c r="AS246" s="17">
        <v>2</v>
      </c>
      <c r="AT246" s="16" t="str">
        <f>IF(P246="Engine",_xlfn.XLOOKUP(_xlfn.CONCAT(N246,O246+AS246),TechTree!$C$2:$C$501,TechTree!$D$2:$D$501,"Not Valid Combination",0,1),"")</f>
        <v>Not Valid Combination</v>
      </c>
    </row>
    <row r="247" spans="1:46" ht="348.5" x14ac:dyDescent="0.35">
      <c r="A247" t="s">
        <v>594</v>
      </c>
      <c r="B247" t="s">
        <v>1419</v>
      </c>
      <c r="C247" t="s">
        <v>1086</v>
      </c>
      <c r="D247" t="s">
        <v>1087</v>
      </c>
      <c r="E247" t="s">
        <v>616</v>
      </c>
      <c r="F247" t="s">
        <v>6</v>
      </c>
      <c r="G247">
        <v>1875</v>
      </c>
      <c r="H247">
        <v>375</v>
      </c>
      <c r="I247">
        <v>7.4999999999999997E-2</v>
      </c>
      <c r="J247" t="s">
        <v>77</v>
      </c>
      <c r="L247" s="12" t="str">
        <f>_xlfn.CONCAT(IF($Q247&lt;&gt;"",_xlfn.CONCAT(" #LOC_KTT_",A247,"_",C247,"_Title = ",$Q247,CHAR(10),"@PART[",C247,"]:NEEDS[!002_CommunityPartsTitles]:AFTER[",A247,"] // ",IF(Q247="",D247,_xlfn.CONCAT(Q247," (",D247,")")),CHAR(10),"{",CHAR(10),"    @",$Q$1," = #LOC_KTT_",A247,"_",C247,"_Title // ",$Q247,CHAR(10),"}",CHAR(10)),""),"@PART[",C247,"]:AFTER[",A247,"] // ",IF(Q247="",D247,_xlfn.CONCAT(Q247," (",D247,")")),CHAR(10),"{",CHAR(10),"    techBranch = ",VLOOKUP(N247,TechTree!$G$2:$H$43,2,FALSE),CHAR(10),"    techTier = ",O247,CHAR(10),"    @TechRequired = ",M247,IF($R247&lt;&gt;"",_xlfn.CONCAT(CHAR(10),"    @",$R$1," = ",$R247),""),IF($S247&lt;&gt;"",_xlfn.CONCAT(CHAR(10),"    @",$S$1," = ",$S247),""),IF($T247&lt;&gt;"",_xlfn.CONCAT(CHAR(10),"    @",$T$1," = ",$T247),""),IF(AND(Z247="NA/Balloon",P247&lt;&gt;"Fuel Tank")=TRUE,_xlfn.CONCAT(CHAR(10),"    KiwiFuelSwitchIgnore = true"),""),IF($U247&lt;&gt;"",_xlfn.CONCAT(CHAR(10),U247),""),IF($AO247&lt;&gt;"",IF(P247="RTG","",_xlfn.CONCAT(CHAR(10),$AO247)),""),IF(AM247&lt;&gt;"",_xlfn.CONCAT(CHAR(10),AM247),""),CHAR(10),"}",IF(AB247="Yes",_xlfn.CONCAT(CHAR(10),"@PART[",C247,"]:NEEDS[KiwiDeprecate]:AFTER[",A247,"]",CHAR(10),"{",CHAR(10),"    kiwiDeprecate = true",CHAR(10),"}"),""),IF(P247="RTG",AO247,""))</f>
        <v>@PART[tucana_adapter_s2_s1_2]:AFTER[Tantares] // Tucana Size 2 to Size 1 Flat Adapter
{
    techBranch = liquidFuelTanks
    techTier = -171
    @TechRequired = Not Valid Combination
    spacePlaneSystemUpgradeType = 
}</v>
      </c>
      <c r="M247" s="9" t="str">
        <f>_xlfn.XLOOKUP(_xlfn.CONCAT(N247,O247),TechTree!$C$2:$C$501,TechTree!$D$2:$D$501,"Not Valid Combination",0,1)</f>
        <v>Not Valid Combination</v>
      </c>
      <c r="N247" s="8" t="s">
        <v>336</v>
      </c>
      <c r="O247" s="8">
        <v>-171</v>
      </c>
      <c r="P247" s="8" t="s">
        <v>289</v>
      </c>
      <c r="V247" s="10" t="s">
        <v>243</v>
      </c>
      <c r="W247" s="10" t="s">
        <v>259</v>
      </c>
      <c r="Z247" s="10" t="s">
        <v>294</v>
      </c>
      <c r="AA247" s="10" t="s">
        <v>303</v>
      </c>
      <c r="AB247" s="10" t="s">
        <v>329</v>
      </c>
      <c r="AD24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7" s="14"/>
      <c r="AF247" s="18" t="s">
        <v>329</v>
      </c>
      <c r="AG247" s="18"/>
      <c r="AH247" s="18"/>
      <c r="AI247" s="18"/>
      <c r="AJ247" s="18"/>
      <c r="AK247" s="18"/>
      <c r="AL247" s="18"/>
      <c r="AM247" s="19" t="str">
        <f t="shared" si="14"/>
        <v/>
      </c>
      <c r="AN247" s="14"/>
      <c r="AO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",W247,CHAR(10),Parts!AR247,CHAR(10),"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Tank",IF(Z247="NA/Balloon","    KiwiFuelSwitchIgnore = true",IF(Z247="standardLiquidFuel",_xlfn.CONCAT("    fuelTankUpgradeType = ",Z247,CHAR(10),"    fuelTankSizeUpgrade = ",AA247),_xlfn.CONCAT("    fuelTankUpgradeType = ",Z247))),IF(P247="RCS","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7" s="16" t="str">
        <f>IF(P247="Engine",VLOOKUP(W247,EngineUpgrades!$A$2:$C$19,2,FALSE),"")</f>
        <v/>
      </c>
      <c r="AQ247" s="16" t="str">
        <f>IF(P247="Engine",VLOOKUP(W247,EngineUpgrades!$A$2:$C$19,3,FALSE),"")</f>
        <v/>
      </c>
      <c r="AR247" s="15" t="str">
        <f>_xlfn.XLOOKUP(AP247,EngineUpgrades!$D$1:$J$1,EngineUpgrades!$D$17:$J$17,"",0,1)</f>
        <v/>
      </c>
      <c r="AS247" s="17">
        <v>2</v>
      </c>
      <c r="AT247" s="16" t="str">
        <f>IF(P247="Engine",_xlfn.XLOOKUP(_xlfn.CONCAT(N247,O247+AS247),TechTree!$C$2:$C$501,TechTree!$D$2:$D$501,"Not Valid Combination",0,1),"")</f>
        <v/>
      </c>
    </row>
    <row r="248" spans="1:46" ht="300.5" x14ac:dyDescent="0.35">
      <c r="A248" t="s">
        <v>594</v>
      </c>
      <c r="B248" t="s">
        <v>1420</v>
      </c>
      <c r="C248" t="s">
        <v>1088</v>
      </c>
      <c r="D248" t="s">
        <v>1089</v>
      </c>
      <c r="E248" t="s">
        <v>616</v>
      </c>
      <c r="F248" t="s">
        <v>6</v>
      </c>
      <c r="G248">
        <v>2500</v>
      </c>
      <c r="H248">
        <v>500</v>
      </c>
      <c r="I248">
        <v>0.1</v>
      </c>
      <c r="J248" t="s">
        <v>35</v>
      </c>
      <c r="L248" s="12" t="str">
        <f>_xlfn.CONCAT(IF($Q248&lt;&gt;"",_xlfn.CONCAT(" #LOC_KTT_",A248,"_",C248,"_Title = ",$Q248,CHAR(10),"@PART[",C248,"]:NEEDS[!002_CommunityPartsTitles]:AFTER[",A248,"] // ",IF(Q248="",D248,_xlfn.CONCAT(Q248," (",D248,")")),CHAR(10),"{",CHAR(10),"    @",$Q$1," = #LOC_KTT_",A248,"_",C248,"_Title // ",$Q248,CHAR(10),"}",CHAR(10)),""),"@PART[",C248,"]:AFTER[",A248,"] // ",IF(Q248="",D248,_xlfn.CONCAT(Q248," (",D248,")")),CHAR(10),"{",CHAR(10),"    techBranch = ",VLOOKUP(N248,TechTree!$G$2:$H$43,2,FALSE),CHAR(10),"    techTier = ",O248,CHAR(10),"    @TechRequired = ",M248,IF($R248&lt;&gt;"",_xlfn.CONCAT(CHAR(10),"    @",$R$1," = ",$R248),""),IF($S248&lt;&gt;"",_xlfn.CONCAT(CHAR(10),"    @",$S$1," = ",$S248),""),IF($T248&lt;&gt;"",_xlfn.CONCAT(CHAR(10),"    @",$T$1," = ",$T248),""),IF(AND(Z248="NA/Balloon",P248&lt;&gt;"Fuel Tank")=TRUE,_xlfn.CONCAT(CHAR(10),"    KiwiFuelSwitchIgnore = true"),""),IF($U248&lt;&gt;"",_xlfn.CONCAT(CHAR(10),U248),""),IF($AO248&lt;&gt;"",IF(P248="RTG","",_xlfn.CONCAT(CHAR(10),$AO248)),""),IF(AM248&lt;&gt;"",_xlfn.CONCAT(CHAR(10),AM248),""),CHAR(10),"}",IF(AB248="Yes",_xlfn.CONCAT(CHAR(10),"@PART[",C248,"]:NEEDS[KiwiDeprecate]:AFTER[",A248,"]",CHAR(10),"{",CHAR(10),"    kiwiDeprecate = true",CHAR(10),"}"),""),IF(P248="RTG",AO248,""))</f>
        <v>@PART[tucana_adapter_s2_s1p5_1]:AFTER[Tantares] // Tucana Size 2 to Size 1.5 Inline Adapter
{
    techBranch = keroloxEngines
    techTier = -172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_xlfn.XLOOKUP(_xlfn.CONCAT(N248,O248),TechTree!$C$2:$C$501,TechTree!$D$2:$D$501,"Not Valid Combination",0,1)</f>
        <v>Not Valid Combination</v>
      </c>
      <c r="N248" s="8" t="s">
        <v>213</v>
      </c>
      <c r="O248" s="8">
        <v>-172</v>
      </c>
      <c r="P248" s="8" t="s">
        <v>10</v>
      </c>
      <c r="V248" s="10" t="s">
        <v>243</v>
      </c>
      <c r="W248" s="10" t="s">
        <v>254</v>
      </c>
      <c r="Z248" s="10" t="s">
        <v>294</v>
      </c>
      <c r="AA248" s="10" t="s">
        <v>303</v>
      </c>
      <c r="AB248" s="10" t="s">
        <v>329</v>
      </c>
      <c r="AD248" s="12" t="str">
        <f t="shared" si="12"/>
        <v>PARTUPGRADE:NEEDS[Tantares]
{
    name = 
    type = engine
    partIcon = tucana_adapter_s2_s1p5_1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#$@PART[tucana_adapter_s2_s1p5_1]/entryCost$
    @entryCost *= #$@KIWI_ENGINE_MULTIPLIERS/KEROLOX/UPGRADE_ENTRYCOST_MULTIPLIER$
    @title ^= #:INSERTPARTTITLE:$@PART[tucana_adapter_s2_s1p5_1]/title$:
    @description ^= #:INSERTPART:$@PART[tucana_adapter_s2_s1p5_1]/engineName$:
}
@PART[tucana_adapter_s2_s1p5_1]:NEEDS[Tantares]:HAS[~engineUpgrade[off]]:AFTER[zzKiwiTechTree]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8" s="14"/>
      <c r="AF248" s="18" t="s">
        <v>329</v>
      </c>
      <c r="AG248" s="18"/>
      <c r="AH248" s="18"/>
      <c r="AI248" s="18"/>
      <c r="AJ248" s="18"/>
      <c r="AK248" s="18"/>
      <c r="AL248" s="18"/>
      <c r="AM248" s="19" t="str">
        <f t="shared" si="14"/>
        <v/>
      </c>
      <c r="AN248" s="14"/>
      <c r="AO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",W248,CHAR(10),Parts!AR248,CHAR(10),"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Tank",IF(Z248="NA/Balloon","    KiwiFuelSwitchIgnore = true",IF(Z248="standardLiquidFuel",_xlfn.CONCAT("    fuelTankUpgradeType = ",Z248,CHAR(10),"    fuelTankSizeUpgrade = ",AA248),_xlfn.CONCAT("    fuelTankUpgradeType = ",Z248))),IF(P248="RCS","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8" s="16" t="str">
        <f>IF(P248="Engine",VLOOKUP(W248,EngineUpgrades!$A$2:$C$19,2,FALSE),"")</f>
        <v>singleFuel</v>
      </c>
      <c r="AQ248" s="16" t="str">
        <f>IF(P248="Engine",VLOOKUP(W248,EngineUpgrades!$A$2:$C$19,3,FALSE),"")</f>
        <v>KEROLOX</v>
      </c>
      <c r="AR248" s="15" t="str">
        <f>_xlfn.XLOOKUP(AP248,EngineUpgrades!$D$1:$J$1,EngineUpgrades!$D$17:$J$17,"",0,1)</f>
        <v xml:space="preserve">    engineNumber = 
    engineNumberUpgrade = 
    engineName = 
    engineNameUpgrade = 
</v>
      </c>
      <c r="AS248" s="17">
        <v>2</v>
      </c>
      <c r="AT248" s="16" t="str">
        <f>IF(P248="Engine",_xlfn.XLOOKUP(_xlfn.CONCAT(N248,O248+AS248),TechTree!$C$2:$C$501,TechTree!$D$2:$D$501,"Not Valid Combination",0,1),"")</f>
        <v>Not Valid Combination</v>
      </c>
    </row>
    <row r="249" spans="1:46" ht="348.5" x14ac:dyDescent="0.35">
      <c r="A249" t="s">
        <v>594</v>
      </c>
      <c r="B249" t="s">
        <v>1421</v>
      </c>
      <c r="C249" t="s">
        <v>1090</v>
      </c>
      <c r="D249" t="s">
        <v>1091</v>
      </c>
      <c r="E249" t="s">
        <v>616</v>
      </c>
      <c r="F249" t="s">
        <v>6</v>
      </c>
      <c r="G249">
        <v>1875</v>
      </c>
      <c r="H249">
        <v>375</v>
      </c>
      <c r="I249">
        <v>7.4999999999999997E-2</v>
      </c>
      <c r="J249" t="s">
        <v>35</v>
      </c>
      <c r="L249" s="12" t="str">
        <f>_xlfn.CONCAT(IF($Q249&lt;&gt;"",_xlfn.CONCAT(" #LOC_KTT_",A249,"_",C249,"_Title = ",$Q249,CHAR(10),"@PART[",C249,"]:NEEDS[!002_CommunityPartsTitles]:AFTER[",A249,"] // ",IF(Q249="",D249,_xlfn.CONCAT(Q249," (",D249,")")),CHAR(10),"{",CHAR(10),"    @",$Q$1," = #LOC_KTT_",A249,"_",C249,"_Title // ",$Q249,CHAR(10),"}",CHAR(10)),""),"@PART[",C249,"]:AFTER[",A249,"] // ",IF(Q249="",D249,_xlfn.CONCAT(Q249," (",D249,")")),CHAR(10),"{",CHAR(10),"    techBranch = ",VLOOKUP(N249,TechTree!$G$2:$H$43,2,FALSE),CHAR(10),"    techTier = ",O249,CHAR(10),"    @TechRequired = ",M249,IF($R249&lt;&gt;"",_xlfn.CONCAT(CHAR(10),"    @",$R$1," = ",$R249),""),IF($S249&lt;&gt;"",_xlfn.CONCAT(CHAR(10),"    @",$S$1," = ",$S249),""),IF($T249&lt;&gt;"",_xlfn.CONCAT(CHAR(10),"    @",$T$1," = ",$T249),""),IF(AND(Z249="NA/Balloon",P249&lt;&gt;"Fuel Tank")=TRUE,_xlfn.CONCAT(CHAR(10),"    KiwiFuelSwitchIgnore = true"),""),IF($U249&lt;&gt;"",_xlfn.CONCAT(CHAR(10),U249),""),IF($AO249&lt;&gt;"",IF(P249="RTG","",_xlfn.CONCAT(CHAR(10),$AO249)),""),IF(AM249&lt;&gt;"",_xlfn.CONCAT(CHAR(10),AM249),""),CHAR(10),"}",IF(AB249="Yes",_xlfn.CONCAT(CHAR(10),"@PART[",C249,"]:NEEDS[KiwiDeprecate]:AFTER[",A249,"]",CHAR(10),"{",CHAR(10),"    kiwiDeprecate = true",CHAR(10),"}"),""),IF(P249="RTG",AO249,""))</f>
        <v>@PART[tucana_adapter_s2_s1p5_2]:AFTER[Tantares] // Tucana Size 2 to Size 1.5 Flat Adapter
{
    techBranch = liquidFuelTanks
    techTier = -173
    @TechRequired = Not Valid Combination
    spacePlaneSystemUpgradeType = 
}</v>
      </c>
      <c r="M249" s="9" t="str">
        <f>_xlfn.XLOOKUP(_xlfn.CONCAT(N249,O249),TechTree!$C$2:$C$501,TechTree!$D$2:$D$501,"Not Valid Combination",0,1)</f>
        <v>Not Valid Combination</v>
      </c>
      <c r="N249" s="8" t="s">
        <v>336</v>
      </c>
      <c r="O249" s="8">
        <v>-173</v>
      </c>
      <c r="P249" s="8" t="s">
        <v>289</v>
      </c>
      <c r="V249" s="10" t="s">
        <v>243</v>
      </c>
      <c r="W249" s="10" t="s">
        <v>259</v>
      </c>
      <c r="Z249" s="10" t="s">
        <v>294</v>
      </c>
      <c r="AA249" s="10" t="s">
        <v>303</v>
      </c>
      <c r="AB249" s="10" t="s">
        <v>329</v>
      </c>
      <c r="AD24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9" s="14"/>
      <c r="AF249" s="18" t="s">
        <v>329</v>
      </c>
      <c r="AG249" s="18"/>
      <c r="AH249" s="18"/>
      <c r="AI249" s="18"/>
      <c r="AJ249" s="18"/>
      <c r="AK249" s="18"/>
      <c r="AL249" s="18"/>
      <c r="AM249" s="19" t="str">
        <f t="shared" si="14"/>
        <v/>
      </c>
      <c r="AN249" s="14"/>
      <c r="AO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",W249,CHAR(10),Parts!AR249,CHAR(10),"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Tank",IF(Z249="NA/Balloon","    KiwiFuelSwitchIgnore = true",IF(Z249="standardLiquidFuel",_xlfn.CONCAT("    fuelTankUpgradeType = ",Z249,CHAR(10),"    fuelTankSizeUpgrade = ",AA249),_xlfn.CONCAT("    fuelTankUpgradeType = ",Z249))),IF(P249="RCS","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9" s="16" t="str">
        <f>IF(P249="Engine",VLOOKUP(W249,EngineUpgrades!$A$2:$C$19,2,FALSE),"")</f>
        <v/>
      </c>
      <c r="AQ249" s="16" t="str">
        <f>IF(P249="Engine",VLOOKUP(W249,EngineUpgrades!$A$2:$C$19,3,FALSE),"")</f>
        <v/>
      </c>
      <c r="AR249" s="15" t="str">
        <f>_xlfn.XLOOKUP(AP249,EngineUpgrades!$D$1:$J$1,EngineUpgrades!$D$17:$J$17,"",0,1)</f>
        <v/>
      </c>
      <c r="AS249" s="17">
        <v>2</v>
      </c>
      <c r="AT249" s="16" t="str">
        <f>IF(P249="Engine",_xlfn.XLOOKUP(_xlfn.CONCAT(N249,O249+AS249),TechTree!$C$2:$C$501,TechTree!$D$2:$D$501,"Not Valid Combination",0,1),"")</f>
        <v/>
      </c>
    </row>
    <row r="250" spans="1:46" ht="300.5" x14ac:dyDescent="0.35">
      <c r="A250" t="s">
        <v>594</v>
      </c>
      <c r="B250" t="s">
        <v>1422</v>
      </c>
      <c r="C250" t="s">
        <v>1092</v>
      </c>
      <c r="D250" t="s">
        <v>1093</v>
      </c>
      <c r="E250" t="s">
        <v>616</v>
      </c>
      <c r="F250" t="s">
        <v>604</v>
      </c>
      <c r="G250">
        <v>5000</v>
      </c>
      <c r="H250">
        <v>1000</v>
      </c>
      <c r="I250">
        <v>0.5</v>
      </c>
      <c r="J250" t="s">
        <v>35</v>
      </c>
      <c r="L250" s="12" t="str">
        <f>_xlfn.CONCAT(IF($Q250&lt;&gt;"",_xlfn.CONCAT(" #LOC_KTT_",A250,"_",C250,"_Title = ",$Q250,CHAR(10),"@PART[",C250,"]:NEEDS[!002_CommunityPartsTitles]:AFTER[",A250,"] // ",IF(Q250="",D250,_xlfn.CONCAT(Q250," (",D250,")")),CHAR(10),"{",CHAR(10),"    @",$Q$1," = #LOC_KTT_",A250,"_",C250,"_Title // ",$Q250,CHAR(10),"}",CHAR(10)),""),"@PART[",C250,"]:AFTER[",A250,"] // ",IF(Q250="",D250,_xlfn.CONCAT(Q250," (",D250,")")),CHAR(10),"{",CHAR(10),"    techBranch = ",VLOOKUP(N250,TechTree!$G$2:$H$43,2,FALSE),CHAR(10),"    techTier = ",O250,CHAR(10),"    @TechRequired = ",M250,IF($R250&lt;&gt;"",_xlfn.CONCAT(CHAR(10),"    @",$R$1," = ",$R250),""),IF($S250&lt;&gt;"",_xlfn.CONCAT(CHAR(10),"    @",$S$1," = ",$S250),""),IF($T250&lt;&gt;"",_xlfn.CONCAT(CHAR(10),"    @",$T$1," = ",$T250),""),IF(AND(Z250="NA/Balloon",P250&lt;&gt;"Fuel Tank")=TRUE,_xlfn.CONCAT(CHAR(10),"    KiwiFuelSwitchIgnore = true"),""),IF($U250&lt;&gt;"",_xlfn.CONCAT(CHAR(10),U250),""),IF($AO250&lt;&gt;"",IF(P250="RTG","",_xlfn.CONCAT(CHAR(10),$AO250)),""),IF(AM250&lt;&gt;"",_xlfn.CONCAT(CHAR(10),AM250),""),CHAR(10),"}",IF(AB250="Yes",_xlfn.CONCAT(CHAR(10),"@PART[",C250,"]:NEEDS[KiwiDeprecate]:AFTER[",A250,"]",CHAR(10),"{",CHAR(10),"    kiwiDeprecate = true",CHAR(10),"}"),""),IF(P250="RTG",AO250,""))</f>
        <v>@PART[tucana_crew_s1_1]:AFTER[Tantares] // Tucana 12-A1 "Svartboks" Airlock Section
{
    techBranch = keroloxEngines
    techTier = -174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_xlfn.XLOOKUP(_xlfn.CONCAT(N250,O250),TechTree!$C$2:$C$501,TechTree!$D$2:$D$501,"Not Valid Combination",0,1)</f>
        <v>Not Valid Combination</v>
      </c>
      <c r="N250" s="8" t="s">
        <v>213</v>
      </c>
      <c r="O250" s="8">
        <v>-174</v>
      </c>
      <c r="P250" s="8" t="s">
        <v>10</v>
      </c>
      <c r="V250" s="10" t="s">
        <v>243</v>
      </c>
      <c r="W250" s="10" t="s">
        <v>254</v>
      </c>
      <c r="Z250" s="10" t="s">
        <v>294</v>
      </c>
      <c r="AA250" s="10" t="s">
        <v>303</v>
      </c>
      <c r="AB250" s="10" t="s">
        <v>329</v>
      </c>
      <c r="AD250" s="12" t="str">
        <f t="shared" si="12"/>
        <v>PARTUPGRADE:NEEDS[Tantares]
{
    name = 
    type = engine
    partIcon = tucana_crew_s1_1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#$@PART[tucana_crew_s1_1]/entryCost$
    @entryCost *= #$@KIWI_ENGINE_MULTIPLIERS/KEROLOX/UPGRADE_ENTRYCOST_MULTIPLIER$
    @title ^= #:INSERTPARTTITLE:$@PART[tucana_crew_s1_1]/title$:
    @description ^= #:INSERTPART:$@PART[tucana_crew_s1_1]/engineName$:
}
@PART[tucana_crew_s1_1]:NEEDS[Tantares]:HAS[~engineUpgrade[off]]:AFTER[zzKiwiTechTree]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0" s="14"/>
      <c r="AF250" s="18" t="s">
        <v>329</v>
      </c>
      <c r="AG250" s="18"/>
      <c r="AH250" s="18"/>
      <c r="AI250" s="18"/>
      <c r="AJ250" s="18"/>
      <c r="AK250" s="18"/>
      <c r="AL250" s="18"/>
      <c r="AM250" s="19" t="str">
        <f t="shared" si="14"/>
        <v/>
      </c>
      <c r="AN250" s="14"/>
      <c r="AO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",W250,CHAR(10),Parts!AR250,CHAR(10),"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Tank",IF(Z250="NA/Balloon","    KiwiFuelSwitchIgnore = true",IF(Z250="standardLiquidFuel",_xlfn.CONCAT("    fuelTankUpgradeType = ",Z250,CHAR(10),"    fuelTankSizeUpgrade = ",AA250),_xlfn.CONCAT("    fuelTankUpgradeType = ",Z250))),IF(P250="RCS","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0" s="16" t="str">
        <f>IF(P250="Engine",VLOOKUP(W250,EngineUpgrades!$A$2:$C$19,2,FALSE),"")</f>
        <v>singleFuel</v>
      </c>
      <c r="AQ250" s="16" t="str">
        <f>IF(P250="Engine",VLOOKUP(W250,EngineUpgrades!$A$2:$C$19,3,FALSE),"")</f>
        <v>KEROLOX</v>
      </c>
      <c r="AR250" s="15" t="str">
        <f>_xlfn.XLOOKUP(AP250,EngineUpgrades!$D$1:$J$1,EngineUpgrades!$D$17:$J$17,"",0,1)</f>
        <v xml:space="preserve">    engineNumber = 
    engineNumberUpgrade = 
    engineName = 
    engineNameUpgrade = 
</v>
      </c>
      <c r="AS250" s="17">
        <v>2</v>
      </c>
      <c r="AT250" s="16" t="str">
        <f>IF(P250="Engine",_xlfn.XLOOKUP(_xlfn.CONCAT(N250,O250+AS250),TechTree!$C$2:$C$501,TechTree!$D$2:$D$501,"Not Valid Combination",0,1),"")</f>
        <v>Not Valid Combination</v>
      </c>
    </row>
    <row r="251" spans="1:46" ht="348.5" x14ac:dyDescent="0.35">
      <c r="A251" t="s">
        <v>594</v>
      </c>
      <c r="B251" t="s">
        <v>1423</v>
      </c>
      <c r="C251" t="s">
        <v>1094</v>
      </c>
      <c r="D251" t="s">
        <v>1095</v>
      </c>
      <c r="E251" t="s">
        <v>616</v>
      </c>
      <c r="F251" t="s">
        <v>5</v>
      </c>
      <c r="G251">
        <v>10000</v>
      </c>
      <c r="H251">
        <v>2000</v>
      </c>
      <c r="I251">
        <v>1.75</v>
      </c>
      <c r="J251" t="s">
        <v>35</v>
      </c>
      <c r="L251" s="12" t="str">
        <f>_xlfn.CONCAT(IF($Q251&lt;&gt;"",_xlfn.CONCAT(" #LOC_KTT_",A251,"_",C251,"_Title = ",$Q251,CHAR(10),"@PART[",C251,"]:NEEDS[!002_CommunityPartsTitles]:AFTER[",A251,"] // ",IF(Q251="",D251,_xlfn.CONCAT(Q251," (",D251,")")),CHAR(10),"{",CHAR(10),"    @",$Q$1," = #LOC_KTT_",A251,"_",C251,"_Title // ",$Q251,CHAR(10),"}",CHAR(10)),""),"@PART[",C251,"]:AFTER[",A251,"] // ",IF(Q251="",D251,_xlfn.CONCAT(Q251," (",D251,")")),CHAR(10),"{",CHAR(10),"    techBranch = ",VLOOKUP(N251,TechTree!$G$2:$H$43,2,FALSE),CHAR(10),"    techTier = ",O251,CHAR(10),"    @TechRequired = ",M251,IF($R251&lt;&gt;"",_xlfn.CONCAT(CHAR(10),"    @",$R$1," = ",$R251),""),IF($S251&lt;&gt;"",_xlfn.CONCAT(CHAR(10),"    @",$S$1," = ",$S251),""),IF($T251&lt;&gt;"",_xlfn.CONCAT(CHAR(10),"    @",$T$1," = ",$T251),""),IF(AND(Z251="NA/Balloon",P251&lt;&gt;"Fuel Tank")=TRUE,_xlfn.CONCAT(CHAR(10),"    KiwiFuelSwitchIgnore = true"),""),IF($U251&lt;&gt;"",_xlfn.CONCAT(CHAR(10),U251),""),IF($AO251&lt;&gt;"",IF(P251="RTG","",_xlfn.CONCAT(CHAR(10),$AO251)),""),IF(AM251&lt;&gt;"",_xlfn.CONCAT(CHAR(10),AM251),""),CHAR(10),"}",IF(AB251="Yes",_xlfn.CONCAT(CHAR(10),"@PART[",C251,"]:NEEDS[KiwiDeprecate]:AFTER[",A251,"]",CHAR(10),"{",CHAR(10),"    kiwiDeprecate = true",CHAR(10),"}"),""),IF(P251="RTG",AO251,""))</f>
        <v>@PART[tucana_crew_s1p5_1]:AFTER[Tantares] // Tucana 18-A1 "Optikerhytte" Command Module
{
    techBranch = liquidFuelTanks
    techTier = -175
    @TechRequired = Not Valid Combination
    spacePlaneSystemUpgradeType = 
}</v>
      </c>
      <c r="M251" s="9" t="str">
        <f>_xlfn.XLOOKUP(_xlfn.CONCAT(N251,O251),TechTree!$C$2:$C$501,TechTree!$D$2:$D$501,"Not Valid Combination",0,1)</f>
        <v>Not Valid Combination</v>
      </c>
      <c r="N251" s="8" t="s">
        <v>336</v>
      </c>
      <c r="O251" s="8">
        <v>-175</v>
      </c>
      <c r="P251" s="8" t="s">
        <v>289</v>
      </c>
      <c r="V251" s="10" t="s">
        <v>243</v>
      </c>
      <c r="W251" s="10" t="s">
        <v>259</v>
      </c>
      <c r="Z251" s="10" t="s">
        <v>294</v>
      </c>
      <c r="AA251" s="10" t="s">
        <v>303</v>
      </c>
      <c r="AB251" s="10" t="s">
        <v>329</v>
      </c>
      <c r="AD25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1" s="14"/>
      <c r="AF251" s="18" t="s">
        <v>329</v>
      </c>
      <c r="AG251" s="18"/>
      <c r="AH251" s="18"/>
      <c r="AI251" s="18"/>
      <c r="AJ251" s="18"/>
      <c r="AK251" s="18"/>
      <c r="AL251" s="18"/>
      <c r="AM251" s="19" t="str">
        <f t="shared" si="14"/>
        <v/>
      </c>
      <c r="AN251" s="14"/>
      <c r="AO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",W251,CHAR(10),Parts!AR251,CHAR(10),"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Tank",IF(Z251="NA/Balloon","    KiwiFuelSwitchIgnore = true",IF(Z251="standardLiquidFuel",_xlfn.CONCAT("    fuelTankUpgradeType = ",Z251,CHAR(10),"    fuelTankSizeUpgrade = ",AA251),_xlfn.CONCAT("    fuelTankUpgradeType = ",Z251))),IF(P251="RCS","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1" s="16" t="str">
        <f>IF(P251="Engine",VLOOKUP(W251,EngineUpgrades!$A$2:$C$19,2,FALSE),"")</f>
        <v/>
      </c>
      <c r="AQ251" s="16" t="str">
        <f>IF(P251="Engine",VLOOKUP(W251,EngineUpgrades!$A$2:$C$19,3,FALSE),"")</f>
        <v/>
      </c>
      <c r="AR251" s="15" t="str">
        <f>_xlfn.XLOOKUP(AP251,EngineUpgrades!$D$1:$J$1,EngineUpgrades!$D$17:$J$17,"",0,1)</f>
        <v/>
      </c>
      <c r="AS251" s="17">
        <v>2</v>
      </c>
      <c r="AT251" s="16" t="str">
        <f>IF(P251="Engine",_xlfn.XLOOKUP(_xlfn.CONCAT(N251,O251+AS251),TechTree!$C$2:$C$501,TechTree!$D$2:$D$501,"Not Valid Combination",0,1),"")</f>
        <v/>
      </c>
    </row>
    <row r="252" spans="1:46" ht="300.5" x14ac:dyDescent="0.35">
      <c r="A252" t="s">
        <v>594</v>
      </c>
      <c r="B252" t="s">
        <v>1424</v>
      </c>
      <c r="C252" t="s">
        <v>1096</v>
      </c>
      <c r="D252" t="s">
        <v>1097</v>
      </c>
      <c r="E252" t="s">
        <v>616</v>
      </c>
      <c r="F252" t="s">
        <v>5</v>
      </c>
      <c r="G252">
        <v>10000</v>
      </c>
      <c r="H252">
        <v>2000</v>
      </c>
      <c r="I252">
        <v>1.75</v>
      </c>
      <c r="J252" t="s">
        <v>35</v>
      </c>
      <c r="L252" s="12" t="str">
        <f>_xlfn.CONCAT(IF($Q252&lt;&gt;"",_xlfn.CONCAT(" #LOC_KTT_",A252,"_",C252,"_Title = ",$Q252,CHAR(10),"@PART[",C252,"]:NEEDS[!002_CommunityPartsTitles]:AFTER[",A252,"] // ",IF(Q252="",D252,_xlfn.CONCAT(Q252," (",D252,")")),CHAR(10),"{",CHAR(10),"    @",$Q$1," = #LOC_KTT_",A252,"_",C252,"_Title // ",$Q252,CHAR(10),"}",CHAR(10)),""),"@PART[",C252,"]:AFTER[",A252,"] // ",IF(Q252="",D252,_xlfn.CONCAT(Q252," (",D252,")")),CHAR(10),"{",CHAR(10),"    techBranch = ",VLOOKUP(N252,TechTree!$G$2:$H$43,2,FALSE),CHAR(10),"    techTier = ",O252,CHAR(10),"    @TechRequired = ",M252,IF($R252&lt;&gt;"",_xlfn.CONCAT(CHAR(10),"    @",$R$1," = ",$R252),""),IF($S252&lt;&gt;"",_xlfn.CONCAT(CHAR(10),"    @",$S$1," = ",$S252),""),IF($T252&lt;&gt;"",_xlfn.CONCAT(CHAR(10),"    @",$T$1," = ",$T252),""),IF(AND(Z252="NA/Balloon",P252&lt;&gt;"Fuel Tank")=TRUE,_xlfn.CONCAT(CHAR(10),"    KiwiFuelSwitchIgnore = true"),""),IF($U252&lt;&gt;"",_xlfn.CONCAT(CHAR(10),U252),""),IF($AO252&lt;&gt;"",IF(P252="RTG","",_xlfn.CONCAT(CHAR(10),$AO252)),""),IF(AM252&lt;&gt;"",_xlfn.CONCAT(CHAR(10),AM252),""),CHAR(10),"}",IF(AB252="Yes",_xlfn.CONCAT(CHAR(10),"@PART[",C252,"]:NEEDS[KiwiDeprecate]:AFTER[",A252,"]",CHAR(10),"{",CHAR(10),"    kiwiDeprecate = true",CHAR(10),"}"),""),IF(P252="RTG",AO252,""))</f>
        <v>@PART[tucana_crew_s1p5_2]:AFTER[Tantares] // Tucana 18-A2 "VanntÃ¥rn" Command Module
{
    techBranch = keroloxEngines
    techTier = -176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_xlfn.XLOOKUP(_xlfn.CONCAT(N252,O252),TechTree!$C$2:$C$501,TechTree!$D$2:$D$501,"Not Valid Combination",0,1)</f>
        <v>Not Valid Combination</v>
      </c>
      <c r="N252" s="8" t="s">
        <v>213</v>
      </c>
      <c r="O252" s="8">
        <v>-176</v>
      </c>
      <c r="P252" s="8" t="s">
        <v>10</v>
      </c>
      <c r="V252" s="10" t="s">
        <v>243</v>
      </c>
      <c r="W252" s="10" t="s">
        <v>254</v>
      </c>
      <c r="Z252" s="10" t="s">
        <v>294</v>
      </c>
      <c r="AA252" s="10" t="s">
        <v>303</v>
      </c>
      <c r="AB252" s="10" t="s">
        <v>329</v>
      </c>
      <c r="AD252" s="12" t="str">
        <f t="shared" si="12"/>
        <v>PARTUPGRADE:NEEDS[Tantares]
{
    name = 
    type = engine
    partIcon = tucana_crew_s1p5_2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#$@PART[tucana_crew_s1p5_2]/entryCost$
    @entryCost *= #$@KIWI_ENGINE_MULTIPLIERS/KEROLOX/UPGRADE_ENTRYCOST_MULTIPLIER$
    @title ^= #:INSERTPARTTITLE:$@PART[tucana_crew_s1p5_2]/title$:
    @description ^= #:INSERTPART:$@PART[tucana_crew_s1p5_2]/engineName$:
}
@PART[tucana_crew_s1p5_2]:NEEDS[Tantares]:HAS[~engineUpgrade[off]]:AFTER[zzKiwiTechTree]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2" s="14"/>
      <c r="AF252" s="18" t="s">
        <v>329</v>
      </c>
      <c r="AG252" s="18"/>
      <c r="AH252" s="18"/>
      <c r="AI252" s="18"/>
      <c r="AJ252" s="18"/>
      <c r="AK252" s="18"/>
      <c r="AL252" s="18"/>
      <c r="AM252" s="19" t="str">
        <f t="shared" si="14"/>
        <v/>
      </c>
      <c r="AN252" s="14"/>
      <c r="AO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",W252,CHAR(10),Parts!AR252,CHAR(10),"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Tank",IF(Z252="NA/Balloon","    KiwiFuelSwitchIgnore = true",IF(Z252="standardLiquidFuel",_xlfn.CONCAT("    fuelTankUpgradeType = ",Z252,CHAR(10),"    fuelTankSizeUpgrade = ",AA252),_xlfn.CONCAT("    fuelTankUpgradeType = ",Z252))),IF(P252="RCS","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2" s="16" t="str">
        <f>IF(P252="Engine",VLOOKUP(W252,EngineUpgrades!$A$2:$C$19,2,FALSE),"")</f>
        <v>singleFuel</v>
      </c>
      <c r="AQ252" s="16" t="str">
        <f>IF(P252="Engine",VLOOKUP(W252,EngineUpgrades!$A$2:$C$19,3,FALSE),"")</f>
        <v>KEROLOX</v>
      </c>
      <c r="AR252" s="15" t="str">
        <f>_xlfn.XLOOKUP(AP252,EngineUpgrades!$D$1:$J$1,EngineUpgrades!$D$17:$J$17,"",0,1)</f>
        <v xml:space="preserve">    engineNumber = 
    engineNumberUpgrade = 
    engineName = 
    engineNameUpgrade = 
</v>
      </c>
      <c r="AS252" s="17">
        <v>2</v>
      </c>
      <c r="AT252" s="16" t="str">
        <f>IF(P252="Engine",_xlfn.XLOOKUP(_xlfn.CONCAT(N252,O252+AS252),TechTree!$C$2:$C$501,TechTree!$D$2:$D$501,"Not Valid Combination",0,1),"")</f>
        <v>Not Valid Combination</v>
      </c>
    </row>
    <row r="253" spans="1:46" ht="348.5" x14ac:dyDescent="0.35">
      <c r="A253" t="s">
        <v>594</v>
      </c>
      <c r="B253" t="s">
        <v>1425</v>
      </c>
      <c r="C253" t="s">
        <v>1098</v>
      </c>
      <c r="D253" t="s">
        <v>1099</v>
      </c>
      <c r="E253" t="s">
        <v>616</v>
      </c>
      <c r="F253" t="s">
        <v>604</v>
      </c>
      <c r="G253">
        <v>20000</v>
      </c>
      <c r="H253">
        <v>4000</v>
      </c>
      <c r="I253">
        <v>3.75</v>
      </c>
      <c r="J253" t="s">
        <v>35</v>
      </c>
      <c r="L253" s="12" t="str">
        <f>_xlfn.CONCAT(IF($Q253&lt;&gt;"",_xlfn.CONCAT(" #LOC_KTT_",A253,"_",C253,"_Title = ",$Q253,CHAR(10),"@PART[",C253,"]:NEEDS[!002_CommunityPartsTitles]:AFTER[",A253,"] // ",IF(Q253="",D253,_xlfn.CONCAT(Q253," (",D253,")")),CHAR(10),"{",CHAR(10),"    @",$Q$1," = #LOC_KTT_",A253,"_",C253,"_Title // ",$Q253,CHAR(10),"}",CHAR(10)),""),"@PART[",C253,"]:AFTER[",A253,"] // ",IF(Q253="",D253,_xlfn.CONCAT(Q253," (",D253,")")),CHAR(10),"{",CHAR(10),"    techBranch = ",VLOOKUP(N253,TechTree!$G$2:$H$43,2,FALSE),CHAR(10),"    techTier = ",O253,CHAR(10),"    @TechRequired = ",M253,IF($R253&lt;&gt;"",_xlfn.CONCAT(CHAR(10),"    @",$R$1," = ",$R253),""),IF($S253&lt;&gt;"",_xlfn.CONCAT(CHAR(10),"    @",$S$1," = ",$S253),""),IF($T253&lt;&gt;"",_xlfn.CONCAT(CHAR(10),"    @",$T$1," = ",$T253),""),IF(AND(Z253="NA/Balloon",P253&lt;&gt;"Fuel Tank")=TRUE,_xlfn.CONCAT(CHAR(10),"    KiwiFuelSwitchIgnore = true"),""),IF($U253&lt;&gt;"",_xlfn.CONCAT(CHAR(10),U253),""),IF($AO253&lt;&gt;"",IF(P253="RTG","",_xlfn.CONCAT(CHAR(10),$AO253)),""),IF(AM253&lt;&gt;"",_xlfn.CONCAT(CHAR(10),AM253),""),CHAR(10),"}",IF(AB253="Yes",_xlfn.CONCAT(CHAR(10),"@PART[",C253,"]:NEEDS[KiwiDeprecate]:AFTER[",A253,"]",CHAR(10),"{",CHAR(10),"    kiwiDeprecate = true",CHAR(10),"}"),""),IF(P253="RTG",AO253,""))</f>
        <v>@PART[tucana_crew_s2_1]:AFTER[Tantares] // Tucana 25-A1 "Genserboks" Tail Section
{
    techBranch = liquidFuelTanks
    techTier = -177
    @TechRequired = Not Valid Combination
    spacePlaneSystemUpgradeType = 
}</v>
      </c>
      <c r="M253" s="9" t="str">
        <f>_xlfn.XLOOKUP(_xlfn.CONCAT(N253,O253),TechTree!$C$2:$C$501,TechTree!$D$2:$D$501,"Not Valid Combination",0,1)</f>
        <v>Not Valid Combination</v>
      </c>
      <c r="N253" s="8" t="s">
        <v>336</v>
      </c>
      <c r="O253" s="8">
        <v>-177</v>
      </c>
      <c r="P253" s="8" t="s">
        <v>289</v>
      </c>
      <c r="V253" s="10" t="s">
        <v>243</v>
      </c>
      <c r="W253" s="10" t="s">
        <v>259</v>
      </c>
      <c r="Z253" s="10" t="s">
        <v>294</v>
      </c>
      <c r="AA253" s="10" t="s">
        <v>303</v>
      </c>
      <c r="AB253" s="10" t="s">
        <v>329</v>
      </c>
      <c r="AD25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3" s="14"/>
      <c r="AF253" s="18" t="s">
        <v>329</v>
      </c>
      <c r="AG253" s="18"/>
      <c r="AH253" s="18"/>
      <c r="AI253" s="18"/>
      <c r="AJ253" s="18"/>
      <c r="AK253" s="18"/>
      <c r="AL253" s="18"/>
      <c r="AM253" s="19" t="str">
        <f t="shared" si="14"/>
        <v/>
      </c>
      <c r="AN253" s="14"/>
      <c r="AO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",W253,CHAR(10),Parts!AR253,CHAR(10),"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Tank",IF(Z253="NA/Balloon","    KiwiFuelSwitchIgnore = true",IF(Z253="standardLiquidFuel",_xlfn.CONCAT("    fuelTankUpgradeType = ",Z253,CHAR(10),"    fuelTankSizeUpgrade = ",AA253),_xlfn.CONCAT("    fuelTankUpgradeType = ",Z253))),IF(P253="RCS","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3" s="16" t="str">
        <f>IF(P253="Engine",VLOOKUP(W253,EngineUpgrades!$A$2:$C$19,2,FALSE),"")</f>
        <v/>
      </c>
      <c r="AQ253" s="16" t="str">
        <f>IF(P253="Engine",VLOOKUP(W253,EngineUpgrades!$A$2:$C$19,3,FALSE),"")</f>
        <v/>
      </c>
      <c r="AR253" s="15" t="str">
        <f>_xlfn.XLOOKUP(AP253,EngineUpgrades!$D$1:$J$1,EngineUpgrades!$D$17:$J$17,"",0,1)</f>
        <v/>
      </c>
      <c r="AS253" s="17">
        <v>2</v>
      </c>
      <c r="AT253" s="16" t="str">
        <f>IF(P253="Engine",_xlfn.XLOOKUP(_xlfn.CONCAT(N253,O253+AS253),TechTree!$C$2:$C$501,TechTree!$D$2:$D$501,"Not Valid Combination",0,1),"")</f>
        <v/>
      </c>
    </row>
    <row r="254" spans="1:46" ht="300.5" x14ac:dyDescent="0.35">
      <c r="A254" t="s">
        <v>594</v>
      </c>
      <c r="B254" t="s">
        <v>1426</v>
      </c>
      <c r="C254" t="s">
        <v>1100</v>
      </c>
      <c r="D254" t="s">
        <v>1101</v>
      </c>
      <c r="E254" t="s">
        <v>616</v>
      </c>
      <c r="F254" t="s">
        <v>604</v>
      </c>
      <c r="G254">
        <v>20000</v>
      </c>
      <c r="H254">
        <v>4000</v>
      </c>
      <c r="I254">
        <v>3.75</v>
      </c>
      <c r="J254" t="s">
        <v>35</v>
      </c>
      <c r="L254" s="12" t="str">
        <f>_xlfn.CONCAT(IF($Q254&lt;&gt;"",_xlfn.CONCAT(" #LOC_KTT_",A254,"_",C254,"_Title = ",$Q254,CHAR(10),"@PART[",C254,"]:NEEDS[!002_CommunityPartsTitles]:AFTER[",A254,"] // ",IF(Q254="",D254,_xlfn.CONCAT(Q254," (",D254,")")),CHAR(10),"{",CHAR(10),"    @",$Q$1," = #LOC_KTT_",A254,"_",C254,"_Title // ",$Q254,CHAR(10),"}",CHAR(10)),""),"@PART[",C254,"]:AFTER[",A254,"] // ",IF(Q254="",D254,_xlfn.CONCAT(Q254," (",D254,")")),CHAR(10),"{",CHAR(10),"    techBranch = ",VLOOKUP(N254,TechTree!$G$2:$H$43,2,FALSE),CHAR(10),"    techTier = ",O254,CHAR(10),"    @TechRequired = ",M254,IF($R254&lt;&gt;"",_xlfn.CONCAT(CHAR(10),"    @",$R$1," = ",$R254),""),IF($S254&lt;&gt;"",_xlfn.CONCAT(CHAR(10),"    @",$S$1," = ",$S254),""),IF($T254&lt;&gt;"",_xlfn.CONCAT(CHAR(10),"    @",$T$1," = ",$T254),""),IF(AND(Z254="NA/Balloon",P254&lt;&gt;"Fuel Tank")=TRUE,_xlfn.CONCAT(CHAR(10),"    KiwiFuelSwitchIgnore = true"),""),IF($U254&lt;&gt;"",_xlfn.CONCAT(CHAR(10),U254),""),IF($AO254&lt;&gt;"",IF(P254="RTG","",_xlfn.CONCAT(CHAR(10),$AO254)),""),IF(AM254&lt;&gt;"",_xlfn.CONCAT(CHAR(10),AM254),""),CHAR(10),"}",IF(AB254="Yes",_xlfn.CONCAT(CHAR(10),"@PART[",C254,"]:NEEDS[KiwiDeprecate]:AFTER[",A254,"]",CHAR(10),"{",CHAR(10),"    kiwiDeprecate = true",CHAR(10),"}"),""),IF(P254="RTG",AO254,""))</f>
        <v>@PART[tucana_crew_s2_2]:AFTER[Tantares] // Tucana 25-A2 "RÃ¸dsokk" Tail Section
{
    techBranch = keroloxEngines
    techTier = -178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_xlfn.XLOOKUP(_xlfn.CONCAT(N254,O254),TechTree!$C$2:$C$501,TechTree!$D$2:$D$501,"Not Valid Combination",0,1)</f>
        <v>Not Valid Combination</v>
      </c>
      <c r="N254" s="8" t="s">
        <v>213</v>
      </c>
      <c r="O254" s="8">
        <v>-178</v>
      </c>
      <c r="P254" s="8" t="s">
        <v>10</v>
      </c>
      <c r="V254" s="10" t="s">
        <v>243</v>
      </c>
      <c r="W254" s="10" t="s">
        <v>254</v>
      </c>
      <c r="Z254" s="10" t="s">
        <v>294</v>
      </c>
      <c r="AA254" s="10" t="s">
        <v>303</v>
      </c>
      <c r="AB254" s="10" t="s">
        <v>329</v>
      </c>
      <c r="AD254" s="12" t="str">
        <f t="shared" si="12"/>
        <v>PARTUPGRADE:NEEDS[Tantares]
{
    name = 
    type = engine
    partIcon = tucana_crew_s2_2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#$@PART[tucana_crew_s2_2]/entryCost$
    @entryCost *= #$@KIWI_ENGINE_MULTIPLIERS/KEROLOX/UPGRADE_ENTRYCOST_MULTIPLIER$
    @title ^= #:INSERTPARTTITLE:$@PART[tucana_crew_s2_2]/title$:
    @description ^= #:INSERTPART:$@PART[tucana_crew_s2_2]/engineName$:
}
@PART[tucana_crew_s2_2]:NEEDS[Tantares]:HAS[~engineUpgrade[off]]:AFTER[zzKiwiTechTree]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4" s="14"/>
      <c r="AF254" s="18" t="s">
        <v>329</v>
      </c>
      <c r="AG254" s="18"/>
      <c r="AH254" s="18"/>
      <c r="AI254" s="18"/>
      <c r="AJ254" s="18"/>
      <c r="AK254" s="18"/>
      <c r="AL254" s="18"/>
      <c r="AM254" s="19" t="str">
        <f t="shared" si="14"/>
        <v/>
      </c>
      <c r="AN254" s="14"/>
      <c r="AO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",W254,CHAR(10),Parts!AR254,CHAR(10),"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Tank",IF(Z254="NA/Balloon","    KiwiFuelSwitchIgnore = true",IF(Z254="standardLiquidFuel",_xlfn.CONCAT("    fuelTankUpgradeType = ",Z254,CHAR(10),"    fuelTankSizeUpgrade = ",AA254),_xlfn.CONCAT("    fuelTankUpgradeType = ",Z254))),IF(P254="RCS","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4" s="16" t="str">
        <f>IF(P254="Engine",VLOOKUP(W254,EngineUpgrades!$A$2:$C$19,2,FALSE),"")</f>
        <v>singleFuel</v>
      </c>
      <c r="AQ254" s="16" t="str">
        <f>IF(P254="Engine",VLOOKUP(W254,EngineUpgrades!$A$2:$C$19,3,FALSE),"")</f>
        <v>KEROLOX</v>
      </c>
      <c r="AR254" s="15" t="str">
        <f>_xlfn.XLOOKUP(AP254,EngineUpgrades!$D$1:$J$1,EngineUpgrades!$D$17:$J$17,"",0,1)</f>
        <v xml:space="preserve">    engineNumber = 
    engineNumberUpgrade = 
    engineName = 
    engineNameUpgrade = 
</v>
      </c>
      <c r="AS254" s="17">
        <v>2</v>
      </c>
      <c r="AT254" s="16" t="str">
        <f>IF(P254="Engine",_xlfn.XLOOKUP(_xlfn.CONCAT(N254,O254+AS254),TechTree!$C$2:$C$501,TechTree!$D$2:$D$501,"Not Valid Combination",0,1),"")</f>
        <v>Not Valid Combination</v>
      </c>
    </row>
    <row r="255" spans="1:46" ht="348.5" x14ac:dyDescent="0.35">
      <c r="A255" t="s">
        <v>594</v>
      </c>
      <c r="B255" t="s">
        <v>1427</v>
      </c>
      <c r="C255" t="s">
        <v>1102</v>
      </c>
      <c r="D255" t="s">
        <v>1103</v>
      </c>
      <c r="E255" t="s">
        <v>616</v>
      </c>
      <c r="F255" t="s">
        <v>5</v>
      </c>
      <c r="G255">
        <v>2000</v>
      </c>
      <c r="H255">
        <v>400</v>
      </c>
      <c r="I255">
        <v>0.1</v>
      </c>
      <c r="J255" t="s">
        <v>59</v>
      </c>
      <c r="L255" s="12" t="str">
        <f>_xlfn.CONCAT(IF($Q255&lt;&gt;"",_xlfn.CONCAT(" #LOC_KTT_",A255,"_",C255,"_Title = ",$Q255,CHAR(10),"@PART[",C255,"]:NEEDS[!002_CommunityPartsTitles]:AFTER[",A255,"] // ",IF(Q255="",D255,_xlfn.CONCAT(Q255," (",D255,")")),CHAR(10),"{",CHAR(10),"    @",$Q$1," = #LOC_KTT_",A255,"_",C255,"_Title // ",$Q255,CHAR(10),"}",CHAR(10)),""),"@PART[",C255,"]:AFTER[",A255,"] // ",IF(Q255="",D255,_xlfn.CONCAT(Q255," (",D255,")")),CHAR(10),"{",CHAR(10),"    techBranch = ",VLOOKUP(N255,TechTree!$G$2:$H$43,2,FALSE),CHAR(10),"    techTier = ",O255,CHAR(10),"    @TechRequired = ",M255,IF($R255&lt;&gt;"",_xlfn.CONCAT(CHAR(10),"    @",$R$1," = ",$R255),""),IF($S255&lt;&gt;"",_xlfn.CONCAT(CHAR(10),"    @",$S$1," = ",$S255),""),IF($T255&lt;&gt;"",_xlfn.CONCAT(CHAR(10),"    @",$T$1," = ",$T255),""),IF(AND(Z255="NA/Balloon",P255&lt;&gt;"Fuel Tank")=TRUE,_xlfn.CONCAT(CHAR(10),"    KiwiFuelSwitchIgnore = true"),""),IF($U255&lt;&gt;"",_xlfn.CONCAT(CHAR(10),U255),""),IF($AO255&lt;&gt;"",IF(P255="RTG","",_xlfn.CONCAT(CHAR(10),$AO255)),""),IF(AM255&lt;&gt;"",_xlfn.CONCAT(CHAR(10),AM255),""),CHAR(10),"}",IF(AB255="Yes",_xlfn.CONCAT(CHAR(10),"@PART[",C255,"]:NEEDS[KiwiDeprecate]:AFTER[",A255,"]",CHAR(10),"{",CHAR(10),"    kiwiDeprecate = true",CHAR(10),"}"),""),IF(P255="RTG",AO255,""))</f>
        <v>@PART[rana_control_srf_1]:AFTER[Tantares] // Rana SRF-A "Datakasse" Control Block
{
    techBranch = liquidFuelTanks
    techTier = -179
    @TechRequired = Not Valid Combination
    spacePlaneSystemUpgradeType = 
}</v>
      </c>
      <c r="M255" s="9" t="str">
        <f>_xlfn.XLOOKUP(_xlfn.CONCAT(N255,O255),TechTree!$C$2:$C$501,TechTree!$D$2:$D$501,"Not Valid Combination",0,1)</f>
        <v>Not Valid Combination</v>
      </c>
      <c r="N255" s="8" t="s">
        <v>336</v>
      </c>
      <c r="O255" s="8">
        <v>-179</v>
      </c>
      <c r="P255" s="8" t="s">
        <v>289</v>
      </c>
      <c r="V255" s="10" t="s">
        <v>243</v>
      </c>
      <c r="W255" s="10" t="s">
        <v>259</v>
      </c>
      <c r="Z255" s="10" t="s">
        <v>294</v>
      </c>
      <c r="AA255" s="10" t="s">
        <v>303</v>
      </c>
      <c r="AB255" s="10" t="s">
        <v>329</v>
      </c>
      <c r="AD25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rana_control_srf_1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5" s="14"/>
      <c r="AF255" s="18" t="s">
        <v>329</v>
      </c>
      <c r="AG255" s="18"/>
      <c r="AH255" s="18"/>
      <c r="AI255" s="18"/>
      <c r="AJ255" s="18"/>
      <c r="AK255" s="18"/>
      <c r="AL255" s="18"/>
      <c r="AM255" s="19" t="str">
        <f t="shared" si="14"/>
        <v/>
      </c>
      <c r="AN255" s="14"/>
      <c r="AO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",W255,CHAR(10),Parts!AR255,CHAR(10),"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Tank",IF(Z255="NA/Balloon","    KiwiFuelSwitchIgnore = true",IF(Z255="standardLiquidFuel",_xlfn.CONCAT("    fuelTankUpgradeType = ",Z255,CHAR(10),"    fuelTankSizeUpgrade = ",AA255),_xlfn.CONCAT("    fuelTankUpgradeType = ",Z255))),IF(P255="RCS","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5" s="16" t="str">
        <f>IF(P255="Engine",VLOOKUP(W255,EngineUpgrades!$A$2:$C$19,2,FALSE),"")</f>
        <v/>
      </c>
      <c r="AQ255" s="16" t="str">
        <f>IF(P255="Engine",VLOOKUP(W255,EngineUpgrades!$A$2:$C$19,3,FALSE),"")</f>
        <v/>
      </c>
      <c r="AR255" s="15" t="str">
        <f>_xlfn.XLOOKUP(AP255,EngineUpgrades!$D$1:$J$1,EngineUpgrades!$D$17:$J$17,"",0,1)</f>
        <v/>
      </c>
      <c r="AS255" s="17">
        <v>2</v>
      </c>
      <c r="AT255" s="16" t="str">
        <f>IF(P255="Engine",_xlfn.XLOOKUP(_xlfn.CONCAT(N255,O255+AS255),TechTree!$C$2:$C$501,TechTree!$D$2:$D$501,"Not Valid Combination",0,1),"")</f>
        <v/>
      </c>
    </row>
    <row r="256" spans="1:46" ht="300.5" x14ac:dyDescent="0.35">
      <c r="A256" t="s">
        <v>594</v>
      </c>
      <c r="B256" t="s">
        <v>1428</v>
      </c>
      <c r="C256" t="s">
        <v>1104</v>
      </c>
      <c r="D256" t="s">
        <v>1105</v>
      </c>
      <c r="E256" t="s">
        <v>616</v>
      </c>
      <c r="F256" t="s">
        <v>6</v>
      </c>
      <c r="G256">
        <v>50</v>
      </c>
      <c r="H256">
        <v>10</v>
      </c>
      <c r="I256">
        <v>2.5000000000000001E-2</v>
      </c>
      <c r="J256" t="s">
        <v>59</v>
      </c>
      <c r="L256" s="12" t="str">
        <f>_xlfn.CONCAT(IF($Q256&lt;&gt;"",_xlfn.CONCAT(" #LOC_KTT_",A256,"_",C256,"_Title = ",$Q256,CHAR(10),"@PART[",C256,"]:NEEDS[!002_CommunityPartsTitles]:AFTER[",A256,"] // ",IF(Q256="",D256,_xlfn.CONCAT(Q256," (",D256,")")),CHAR(10),"{",CHAR(10),"    @",$Q$1," = #LOC_KTT_",A256,"_",C256,"_Title // ",$Q256,CHAR(10),"}",CHAR(10)),""),"@PART[",C256,"]:AFTER[",A256,"] // ",IF(Q256="",D256,_xlfn.CONCAT(Q256," (",D256,")")),CHAR(10),"{",CHAR(10),"    techBranch = ",VLOOKUP(N256,TechTree!$G$2:$H$43,2,FALSE),CHAR(10),"    techTier = ",O256,CHAR(10),"    @TechRequired = ",M256,IF($R256&lt;&gt;"",_xlfn.CONCAT(CHAR(10),"    @",$R$1," = ",$R256),""),IF($S256&lt;&gt;"",_xlfn.CONCAT(CHAR(10),"    @",$S$1," = ",$S256),""),IF($T256&lt;&gt;"",_xlfn.CONCAT(CHAR(10),"    @",$T$1," = ",$T256),""),IF(AND(Z256="NA/Balloon",P256&lt;&gt;"Fuel Tank")=TRUE,_xlfn.CONCAT(CHAR(10),"    KiwiFuelSwitchIgnore = true"),""),IF($U256&lt;&gt;"",_xlfn.CONCAT(CHAR(10),U256),""),IF($AO256&lt;&gt;"",IF(P256="RTG","",_xlfn.CONCAT(CHAR(10),$AO256)),""),IF(AM256&lt;&gt;"",_xlfn.CONCAT(CHAR(10),AM256),""),CHAR(10),"}",IF(AB256="Yes",_xlfn.CONCAT(CHAR(10),"@PART[",C256,"]:NEEDS[KiwiDeprecate]:AFTER[",A256,"]",CHAR(10),"{",CHAR(10),"    kiwiDeprecate = true",CHAR(10),"}"),""),IF(P256="RTG",AO256,""))</f>
        <v>@PART[rana_mount_srf_1]:AFTER[Tantares] // Rana Structural Mount
{
    techBranch = keroloxEngines
    techTier = -180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_xlfn.XLOOKUP(_xlfn.CONCAT(N256,O256),TechTree!$C$2:$C$501,TechTree!$D$2:$D$501,"Not Valid Combination",0,1)</f>
        <v>Not Valid Combination</v>
      </c>
      <c r="N256" s="8" t="s">
        <v>213</v>
      </c>
      <c r="O256" s="8">
        <v>-180</v>
      </c>
      <c r="P256" s="8" t="s">
        <v>10</v>
      </c>
      <c r="V256" s="10" t="s">
        <v>243</v>
      </c>
      <c r="W256" s="10" t="s">
        <v>254</v>
      </c>
      <c r="Z256" s="10" t="s">
        <v>294</v>
      </c>
      <c r="AA256" s="10" t="s">
        <v>303</v>
      </c>
      <c r="AB256" s="10" t="s">
        <v>329</v>
      </c>
      <c r="AD256" s="12" t="str">
        <f t="shared" si="12"/>
        <v>PARTUPGRADE:NEEDS[Tantares]
{
    name = 
    type = engine
    partIcon = rana_mount_srf_1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#$@PART[rana_mount_srf_1]/entryCost$
    @entryCost *= #$@KIWI_ENGINE_MULTIPLIERS/KEROLOX/UPGRADE_ENTRYCOST_MULTIPLIER$
    @title ^= #:INSERTPARTTITLE:$@PART[rana_mount_srf_1]/title$:
    @description ^= #:INSERTPART:$@PART[rana_mount_srf_1]/engineName$:
}
@PART[rana_mount_srf_1]:NEEDS[Tantares]:HAS[~engineUpgrade[off]]:AFTER[zzKiwiTechTree]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6" s="14"/>
      <c r="AF256" s="18" t="s">
        <v>329</v>
      </c>
      <c r="AG256" s="18"/>
      <c r="AH256" s="18"/>
      <c r="AI256" s="18"/>
      <c r="AJ256" s="18"/>
      <c r="AK256" s="18"/>
      <c r="AL256" s="18"/>
      <c r="AM256" s="19" t="str">
        <f t="shared" si="14"/>
        <v/>
      </c>
      <c r="AN256" s="14"/>
      <c r="AO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",W256,CHAR(10),Parts!AR256,CHAR(10),"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Tank",IF(Z256="NA/Balloon","    KiwiFuelSwitchIgnore = true",IF(Z256="standardLiquidFuel",_xlfn.CONCAT("    fuelTankUpgradeType = ",Z256,CHAR(10),"    fuelTankSizeUpgrade = ",AA256),_xlfn.CONCAT("    fuelTankUpgradeType = ",Z256))),IF(P256="RCS","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6" s="16" t="str">
        <f>IF(P256="Engine",VLOOKUP(W256,EngineUpgrades!$A$2:$C$19,2,FALSE),"")</f>
        <v>singleFuel</v>
      </c>
      <c r="AQ256" s="16" t="str">
        <f>IF(P256="Engine",VLOOKUP(W256,EngineUpgrades!$A$2:$C$19,3,FALSE),"")</f>
        <v>KEROLOX</v>
      </c>
      <c r="AR256" s="15" t="str">
        <f>_xlfn.XLOOKUP(AP256,EngineUpgrades!$D$1:$J$1,EngineUpgrades!$D$17:$J$17,"",0,1)</f>
        <v xml:space="preserve">    engineNumber = 
    engineNumberUpgrade = 
    engineName = 
    engineNameUpgrade = 
</v>
      </c>
      <c r="AS256" s="17">
        <v>2</v>
      </c>
      <c r="AT256" s="16" t="str">
        <f>IF(P256="Engine",_xlfn.XLOOKUP(_xlfn.CONCAT(N256,O256+AS256),TechTree!$C$2:$C$501,TechTree!$D$2:$D$501,"Not Valid Combination",0,1),"")</f>
        <v>Not Valid Combination</v>
      </c>
    </row>
    <row r="257" spans="1:46" ht="348.5" x14ac:dyDescent="0.35">
      <c r="A257" t="s">
        <v>594</v>
      </c>
      <c r="B257" t="s">
        <v>1429</v>
      </c>
      <c r="C257" t="s">
        <v>1106</v>
      </c>
      <c r="D257" t="s">
        <v>1107</v>
      </c>
      <c r="E257" t="s">
        <v>616</v>
      </c>
      <c r="F257" t="s">
        <v>6</v>
      </c>
      <c r="G257">
        <v>50</v>
      </c>
      <c r="H257">
        <v>10</v>
      </c>
      <c r="I257">
        <v>2.5000000000000001E-2</v>
      </c>
      <c r="J257" t="s">
        <v>59</v>
      </c>
      <c r="L257" s="12" t="str">
        <f>_xlfn.CONCAT(IF($Q257&lt;&gt;"",_xlfn.CONCAT(" #LOC_KTT_",A257,"_",C257,"_Title = ",$Q257,CHAR(10),"@PART[",C257,"]:NEEDS[!002_CommunityPartsTitles]:AFTER[",A257,"] // ",IF(Q257="",D257,_xlfn.CONCAT(Q257," (",D257,")")),CHAR(10),"{",CHAR(10),"    @",$Q$1," = #LOC_KTT_",A257,"_",C257,"_Title // ",$Q257,CHAR(10),"}",CHAR(10)),""),"@PART[",C257,"]:AFTER[",A257,"] // ",IF(Q257="",D257,_xlfn.CONCAT(Q257," (",D257,")")),CHAR(10),"{",CHAR(10),"    techBranch = ",VLOOKUP(N257,TechTree!$G$2:$H$43,2,FALSE),CHAR(10),"    techTier = ",O257,CHAR(10),"    @TechRequired = ",M257,IF($R257&lt;&gt;"",_xlfn.CONCAT(CHAR(10),"    @",$R$1," = ",$R257),""),IF($S257&lt;&gt;"",_xlfn.CONCAT(CHAR(10),"    @",$S$1," = ",$S257),""),IF($T257&lt;&gt;"",_xlfn.CONCAT(CHAR(10),"    @",$T$1," = ",$T257),""),IF(AND(Z257="NA/Balloon",P257&lt;&gt;"Fuel Tank")=TRUE,_xlfn.CONCAT(CHAR(10),"    KiwiFuelSwitchIgnore = true"),""),IF($U257&lt;&gt;"",_xlfn.CONCAT(CHAR(10),U257),""),IF($AO257&lt;&gt;"",IF(P257="RTG","",_xlfn.CONCAT(CHAR(10),$AO257)),""),IF(AM257&lt;&gt;"",_xlfn.CONCAT(CHAR(10),AM257),""),CHAR(10),"}",IF(AB257="Yes",_xlfn.CONCAT(CHAR(10),"@PART[",C257,"]:NEEDS[KiwiDeprecate]:AFTER[",A257,"]",CHAR(10),"{",CHAR(10),"    kiwiDeprecate = true",CHAR(10),"}"),""),IF(P257="RTG",AO257,""))</f>
        <v>@PART[rana_truss_srf_1]:AFTER[Tantares] // Rana Structural Truss A
{
    techBranch = liquidFuelTanks
    techTier = -181
    @TechRequired = Not Valid Combination
    spacePlaneSystemUpgradeType = 
}</v>
      </c>
      <c r="M257" s="9" t="str">
        <f>_xlfn.XLOOKUP(_xlfn.CONCAT(N257,O257),TechTree!$C$2:$C$501,TechTree!$D$2:$D$501,"Not Valid Combination",0,1)</f>
        <v>Not Valid Combination</v>
      </c>
      <c r="N257" s="8" t="s">
        <v>336</v>
      </c>
      <c r="O257" s="8">
        <v>-181</v>
      </c>
      <c r="P257" s="8" t="s">
        <v>289</v>
      </c>
      <c r="V257" s="10" t="s">
        <v>243</v>
      </c>
      <c r="W257" s="10" t="s">
        <v>259</v>
      </c>
      <c r="Z257" s="10" t="s">
        <v>294</v>
      </c>
      <c r="AA257" s="10" t="s">
        <v>303</v>
      </c>
      <c r="AB257" s="10" t="s">
        <v>329</v>
      </c>
      <c r="AD25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rana_truss_srf_1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7" s="14"/>
      <c r="AF257" s="18" t="s">
        <v>329</v>
      </c>
      <c r="AG257" s="18"/>
      <c r="AH257" s="18"/>
      <c r="AI257" s="18"/>
      <c r="AJ257" s="18"/>
      <c r="AK257" s="18"/>
      <c r="AL257" s="18"/>
      <c r="AM257" s="19" t="str">
        <f t="shared" si="14"/>
        <v/>
      </c>
      <c r="AN257" s="14"/>
      <c r="AO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",W257,CHAR(10),Parts!AR257,CHAR(10),"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Tank",IF(Z257="NA/Balloon","    KiwiFuelSwitchIgnore = true",IF(Z257="standardLiquidFuel",_xlfn.CONCAT("    fuelTankUpgradeType = ",Z257,CHAR(10),"    fuelTankSizeUpgrade = ",AA257),_xlfn.CONCAT("    fuelTankUpgradeType = ",Z257))),IF(P257="RCS","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7" s="16" t="str">
        <f>IF(P257="Engine",VLOOKUP(W257,EngineUpgrades!$A$2:$C$19,2,FALSE),"")</f>
        <v/>
      </c>
      <c r="AQ257" s="16" t="str">
        <f>IF(P257="Engine",VLOOKUP(W257,EngineUpgrades!$A$2:$C$19,3,FALSE),"")</f>
        <v/>
      </c>
      <c r="AR257" s="15" t="str">
        <f>_xlfn.XLOOKUP(AP257,EngineUpgrades!$D$1:$J$1,EngineUpgrades!$D$17:$J$17,"",0,1)</f>
        <v/>
      </c>
      <c r="AS257" s="17">
        <v>2</v>
      </c>
      <c r="AT257" s="16" t="str">
        <f>IF(P257="Engine",_xlfn.XLOOKUP(_xlfn.CONCAT(N257,O257+AS257),TechTree!$C$2:$C$501,TechTree!$D$2:$D$501,"Not Valid Combination",0,1),"")</f>
        <v/>
      </c>
    </row>
    <row r="258" spans="1:46" ht="300.5" x14ac:dyDescent="0.35">
      <c r="A258" t="s">
        <v>594</v>
      </c>
      <c r="B258" t="s">
        <v>1430</v>
      </c>
      <c r="C258" t="s">
        <v>1108</v>
      </c>
      <c r="D258" t="s">
        <v>1109</v>
      </c>
      <c r="E258" t="s">
        <v>616</v>
      </c>
      <c r="F258" t="s">
        <v>6</v>
      </c>
      <c r="G258">
        <v>100</v>
      </c>
      <c r="H258">
        <v>20</v>
      </c>
      <c r="I258">
        <v>0.05</v>
      </c>
      <c r="J258" t="s">
        <v>59</v>
      </c>
      <c r="L258" s="12" t="str">
        <f>_xlfn.CONCAT(IF($Q258&lt;&gt;"",_xlfn.CONCAT(" #LOC_KTT_",A258,"_",C258,"_Title = ",$Q258,CHAR(10),"@PART[",C258,"]:NEEDS[!002_CommunityPartsTitles]:AFTER[",A258,"] // ",IF(Q258="",D258,_xlfn.CONCAT(Q258," (",D258,")")),CHAR(10),"{",CHAR(10),"    @",$Q$1," = #LOC_KTT_",A258,"_",C258,"_Title // ",$Q258,CHAR(10),"}",CHAR(10)),""),"@PART[",C258,"]:AFTER[",A258,"] // ",IF(Q258="",D258,_xlfn.CONCAT(Q258," (",D258,")")),CHAR(10),"{",CHAR(10),"    techBranch = ",VLOOKUP(N258,TechTree!$G$2:$H$43,2,FALSE),CHAR(10),"    techTier = ",O258,CHAR(10),"    @TechRequired = ",M258,IF($R258&lt;&gt;"",_xlfn.CONCAT(CHAR(10),"    @",$R$1," = ",$R258),""),IF($S258&lt;&gt;"",_xlfn.CONCAT(CHAR(10),"    @",$S$1," = ",$S258),""),IF($T258&lt;&gt;"",_xlfn.CONCAT(CHAR(10),"    @",$T$1," = ",$T258),""),IF(AND(Z258="NA/Balloon",P258&lt;&gt;"Fuel Tank")=TRUE,_xlfn.CONCAT(CHAR(10),"    KiwiFuelSwitchIgnore = true"),""),IF($U258&lt;&gt;"",_xlfn.CONCAT(CHAR(10),U258),""),IF($AO258&lt;&gt;"",IF(P258="RTG","",_xlfn.CONCAT(CHAR(10),$AO258)),""),IF(AM258&lt;&gt;"",_xlfn.CONCAT(CHAR(10),AM258),""),CHAR(10),"}",IF(AB258="Yes",_xlfn.CONCAT(CHAR(10),"@PART[",C258,"]:NEEDS[KiwiDeprecate]:AFTER[",A258,"]",CHAR(10),"{",CHAR(10),"    kiwiDeprecate = true",CHAR(10),"}"),""),IF(P258="RTG",AO258,""))</f>
        <v>@PART[rana_truss_srf_2]:AFTER[Tantares] // Rana Structural Truss B
{
    techBranch = keroloxEngines
    techTier = -182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_xlfn.XLOOKUP(_xlfn.CONCAT(N258,O258),TechTree!$C$2:$C$501,TechTree!$D$2:$D$501,"Not Valid Combination",0,1)</f>
        <v>Not Valid Combination</v>
      </c>
      <c r="N258" s="8" t="s">
        <v>213</v>
      </c>
      <c r="O258" s="8">
        <v>-182</v>
      </c>
      <c r="P258" s="8" t="s">
        <v>10</v>
      </c>
      <c r="V258" s="10" t="s">
        <v>243</v>
      </c>
      <c r="W258" s="10" t="s">
        <v>254</v>
      </c>
      <c r="Z258" s="10" t="s">
        <v>294</v>
      </c>
      <c r="AA258" s="10" t="s">
        <v>303</v>
      </c>
      <c r="AB258" s="10" t="s">
        <v>329</v>
      </c>
      <c r="AD258" s="12" t="str">
        <f t="shared" si="12"/>
        <v>PARTUPGRADE:NEEDS[Tantares]
{
    name = 
    type = engine
    partIcon = rana_truss_srf_2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#$@PART[rana_truss_srf_2]/entryCost$
    @entryCost *= #$@KIWI_ENGINE_MULTIPLIERS/KEROLOX/UPGRADE_ENTRYCOST_MULTIPLIER$
    @title ^= #:INSERTPARTTITLE:$@PART[rana_truss_srf_2]/title$:
    @description ^= #:INSERTPART:$@PART[rana_truss_srf_2]/engineName$:
}
@PART[rana_truss_srf_2]:NEEDS[Tantares]:HAS[~engineUpgrade[off]]:AFTER[zzKiwiTechTree]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8" s="14"/>
      <c r="AF258" s="18" t="s">
        <v>329</v>
      </c>
      <c r="AG258" s="18"/>
      <c r="AH258" s="18"/>
      <c r="AI258" s="18"/>
      <c r="AJ258" s="18"/>
      <c r="AK258" s="18"/>
      <c r="AL258" s="18"/>
      <c r="AM258" s="19" t="str">
        <f t="shared" si="14"/>
        <v/>
      </c>
      <c r="AN258" s="14"/>
      <c r="AO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",W258,CHAR(10),Parts!AR258,CHAR(10),"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Tank",IF(Z258="NA/Balloon","    KiwiFuelSwitchIgnore = true",IF(Z258="standardLiquidFuel",_xlfn.CONCAT("    fuelTankUpgradeType = ",Z258,CHAR(10),"    fuelTankSizeUpgrade = ",AA258),_xlfn.CONCAT("    fuelTankUpgradeType = ",Z258))),IF(P258="RCS","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8" s="16" t="str">
        <f>IF(P258="Engine",VLOOKUP(W258,EngineUpgrades!$A$2:$C$19,2,FALSE),"")</f>
        <v>singleFuel</v>
      </c>
      <c r="AQ258" s="16" t="str">
        <f>IF(P258="Engine",VLOOKUP(W258,EngineUpgrades!$A$2:$C$19,3,FALSE),"")</f>
        <v>KEROLOX</v>
      </c>
      <c r="AR258" s="15" t="str">
        <f>_xlfn.XLOOKUP(AP258,EngineUpgrades!$D$1:$J$1,EngineUpgrades!$D$17:$J$17,"",0,1)</f>
        <v xml:space="preserve">    engineNumber = 
    engineNumberUpgrade = 
    engineName = 
    engineNameUpgrade = 
</v>
      </c>
      <c r="AS258" s="17">
        <v>2</v>
      </c>
      <c r="AT258" s="16" t="str">
        <f>IF(P258="Engine",_xlfn.XLOOKUP(_xlfn.CONCAT(N258,O258+AS258),TechTree!$C$2:$C$501,TechTree!$D$2:$D$501,"Not Valid Combination",0,1),"")</f>
        <v>Not Valid Combination</v>
      </c>
    </row>
    <row r="259" spans="1:46" ht="348.5" x14ac:dyDescent="0.35">
      <c r="A259" t="s">
        <v>594</v>
      </c>
      <c r="B259" t="s">
        <v>1431</v>
      </c>
      <c r="C259" t="s">
        <v>1110</v>
      </c>
      <c r="D259" t="s">
        <v>1111</v>
      </c>
      <c r="E259" t="s">
        <v>597</v>
      </c>
      <c r="F259" t="s">
        <v>6</v>
      </c>
      <c r="G259">
        <v>500</v>
      </c>
      <c r="H259">
        <v>100</v>
      </c>
      <c r="I259">
        <v>2.5000000000000001E-2</v>
      </c>
      <c r="J259" t="s">
        <v>44</v>
      </c>
      <c r="L259" s="12" t="str">
        <f>_xlfn.CONCAT(IF($Q259&lt;&gt;"",_xlfn.CONCAT(" #LOC_KTT_",A259,"_",C259,"_Title = ",$Q259,CHAR(10),"@PART[",C259,"]:NEEDS[!002_CommunityPartsTitles]:AFTER[",A259,"] // ",IF(Q259="",D259,_xlfn.CONCAT(Q259," (",D259,")")),CHAR(10),"{",CHAR(10),"    @",$Q$1," = #LOC_KTT_",A259,"_",C259,"_Title // ",$Q259,CHAR(10),"}",CHAR(10)),""),"@PART[",C259,"]:AFTER[",A259,"] // ",IF(Q259="",D259,_xlfn.CONCAT(Q259," (",D259,")")),CHAR(10),"{",CHAR(10),"    techBranch = ",VLOOKUP(N259,TechTree!$G$2:$H$43,2,FALSE),CHAR(10),"    techTier = ",O259,CHAR(10),"    @TechRequired = ",M259,IF($R259&lt;&gt;"",_xlfn.CONCAT(CHAR(10),"    @",$R$1," = ",$R259),""),IF($S259&lt;&gt;"",_xlfn.CONCAT(CHAR(10),"    @",$S$1," = ",$S259),""),IF($T259&lt;&gt;"",_xlfn.CONCAT(CHAR(10),"    @",$T$1," = ",$T259),""),IF(AND(Z259="NA/Balloon",P259&lt;&gt;"Fuel Tank")=TRUE,_xlfn.CONCAT(CHAR(10),"    KiwiFuelSwitchIgnore = true"),""),IF($U259&lt;&gt;"",_xlfn.CONCAT(CHAR(10),U259),""),IF($AO259&lt;&gt;"",IF(P259="RTG","",_xlfn.CONCAT(CHAR(10),$AO259)),""),IF(AM259&lt;&gt;"",_xlfn.CONCAT(CHAR(10),AM259),""),CHAR(10),"}",IF(AB259="Yes",_xlfn.CONCAT(CHAR(10),"@PART[",C259,"]:NEEDS[KiwiDeprecate]:AFTER[",A259,"]",CHAR(10),"{",CHAR(10),"    kiwiDeprecate = true",CHAR(10),"}"),""),IF(P259="RTG",AO259,""))</f>
        <v>@PART[tantares_adapter_s0p5_s0_1]:AFTER[Tantares] // Tantares Size 0.5 to Size 0 Adapter
{
    techBranch = liquidFuelTanks
    techTier = -183
    @TechRequired = Not Valid Combination
    spacePlaneSystemUpgradeType = 
}</v>
      </c>
      <c r="M259" s="9" t="str">
        <f>_xlfn.XLOOKUP(_xlfn.CONCAT(N259,O259),TechTree!$C$2:$C$501,TechTree!$D$2:$D$501,"Not Valid Combination",0,1)</f>
        <v>Not Valid Combination</v>
      </c>
      <c r="N259" s="8" t="s">
        <v>336</v>
      </c>
      <c r="O259" s="8">
        <v>-183</v>
      </c>
      <c r="P259" s="8" t="s">
        <v>289</v>
      </c>
      <c r="V259" s="10" t="s">
        <v>243</v>
      </c>
      <c r="W259" s="10" t="s">
        <v>259</v>
      </c>
      <c r="Z259" s="10" t="s">
        <v>294</v>
      </c>
      <c r="AA259" s="10" t="s">
        <v>303</v>
      </c>
      <c r="AB259" s="10" t="s">
        <v>329</v>
      </c>
      <c r="AD25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9" s="14"/>
      <c r="AF259" s="18" t="s">
        <v>329</v>
      </c>
      <c r="AG259" s="18"/>
      <c r="AH259" s="18"/>
      <c r="AI259" s="18"/>
      <c r="AJ259" s="18"/>
      <c r="AK259" s="18"/>
      <c r="AL259" s="18"/>
      <c r="AM259" s="19" t="str">
        <f t="shared" si="14"/>
        <v/>
      </c>
      <c r="AN259" s="14"/>
      <c r="AO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",W259,CHAR(10),Parts!AR259,CHAR(10),"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Tank",IF(Z259="NA/Balloon","    KiwiFuelSwitchIgnore = true",IF(Z259="standardLiquidFuel",_xlfn.CONCAT("    fuelTankUpgradeType = ",Z259,CHAR(10),"    fuelTankSizeUpgrade = ",AA259),_xlfn.CONCAT("    fuelTankUpgradeType = ",Z259))),IF(P259="RCS","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9" s="16" t="str">
        <f>IF(P259="Engine",VLOOKUP(W259,EngineUpgrades!$A$2:$C$19,2,FALSE),"")</f>
        <v/>
      </c>
      <c r="AQ259" s="16" t="str">
        <f>IF(P259="Engine",VLOOKUP(W259,EngineUpgrades!$A$2:$C$19,3,FALSE),"")</f>
        <v/>
      </c>
      <c r="AR259" s="15" t="str">
        <f>_xlfn.XLOOKUP(AP259,EngineUpgrades!$D$1:$J$1,EngineUpgrades!$D$17:$J$17,"",0,1)</f>
        <v/>
      </c>
      <c r="AS259" s="17">
        <v>2</v>
      </c>
      <c r="AT259" s="16" t="str">
        <f>IF(P259="Engine",_xlfn.XLOOKUP(_xlfn.CONCAT(N259,O259+AS259),TechTree!$C$2:$C$501,TechTree!$D$2:$D$501,"Not Valid Combination",0,1),"")</f>
        <v/>
      </c>
    </row>
    <row r="260" spans="1:46" ht="300.5" x14ac:dyDescent="0.35">
      <c r="A260" t="s">
        <v>594</v>
      </c>
      <c r="B260" t="s">
        <v>1432</v>
      </c>
      <c r="C260" t="s">
        <v>1112</v>
      </c>
      <c r="D260" t="s">
        <v>1113</v>
      </c>
      <c r="E260" t="s">
        <v>597</v>
      </c>
      <c r="F260" t="s">
        <v>6</v>
      </c>
      <c r="G260">
        <v>500</v>
      </c>
      <c r="H260">
        <v>100</v>
      </c>
      <c r="I260">
        <v>3.7499999999999999E-2</v>
      </c>
      <c r="J260" t="s">
        <v>44</v>
      </c>
      <c r="L260" s="12" t="str">
        <f>_xlfn.CONCAT(IF($Q260&lt;&gt;"",_xlfn.CONCAT(" #LOC_KTT_",A260,"_",C260,"_Title = ",$Q260,CHAR(10),"@PART[",C260,"]:NEEDS[!002_CommunityPartsTitles]:AFTER[",A260,"] // ",IF(Q260="",D260,_xlfn.CONCAT(Q260," (",D260,")")),CHAR(10),"{",CHAR(10),"    @",$Q$1," = #LOC_KTT_",A260,"_",C260,"_Title // ",$Q260,CHAR(10),"}",CHAR(10)),""),"@PART[",C260,"]:AFTER[",A260,"] // ",IF(Q260="",D260,_xlfn.CONCAT(Q260," (",D260,")")),CHAR(10),"{",CHAR(10),"    techBranch = ",VLOOKUP(N260,TechTree!$G$2:$H$43,2,FALSE),CHAR(10),"    techTier = ",O260,CHAR(10),"    @TechRequired = ",M260,IF($R260&lt;&gt;"",_xlfn.CONCAT(CHAR(10),"    @",$R$1," = ",$R260),""),IF($S260&lt;&gt;"",_xlfn.CONCAT(CHAR(10),"    @",$S$1," = ",$S260),""),IF($T260&lt;&gt;"",_xlfn.CONCAT(CHAR(10),"    @",$T$1," = ",$T260),""),IF(AND(Z260="NA/Balloon",P260&lt;&gt;"Fuel Tank")=TRUE,_xlfn.CONCAT(CHAR(10),"    KiwiFuelSwitchIgnore = true"),""),IF($U260&lt;&gt;"",_xlfn.CONCAT(CHAR(10),U260),""),IF($AO260&lt;&gt;"",IF(P260="RTG","",_xlfn.CONCAT(CHAR(10),$AO260)),""),IF(AM260&lt;&gt;"",_xlfn.CONCAT(CHAR(10),AM260),""),CHAR(10),"}",IF(AB260="Yes",_xlfn.CONCAT(CHAR(10),"@PART[",C260,"]:NEEDS[KiwiDeprecate]:AFTER[",A260,"]",CHAR(10),"{",CHAR(10),"    kiwiDeprecate = true",CHAR(10),"}"),""),IF(P260="RTG",AO260,""))</f>
        <v>@PART[tantares_adapter_s1_s0_1]:AFTER[Tantares] // Tantares Size 1 to Size 0 Adapter
{
    techBranch = keroloxEngines
    techTier = -184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_xlfn.XLOOKUP(_xlfn.CONCAT(N260,O260),TechTree!$C$2:$C$501,TechTree!$D$2:$D$501,"Not Valid Combination",0,1)</f>
        <v>Not Valid Combination</v>
      </c>
      <c r="N260" s="8" t="s">
        <v>213</v>
      </c>
      <c r="O260" s="8">
        <v>-184</v>
      </c>
      <c r="P260" s="8" t="s">
        <v>10</v>
      </c>
      <c r="V260" s="10" t="s">
        <v>243</v>
      </c>
      <c r="W260" s="10" t="s">
        <v>254</v>
      </c>
      <c r="Z260" s="10" t="s">
        <v>294</v>
      </c>
      <c r="AA260" s="10" t="s">
        <v>303</v>
      </c>
      <c r="AB260" s="10" t="s">
        <v>329</v>
      </c>
      <c r="AD260" s="12" t="str">
        <f t="shared" si="12"/>
        <v>PARTUPGRADE:NEEDS[Tantares]
{
    name = 
    type = engine
    partIcon = tantares_adapter_s1_s0_1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#$@PART[tantares_adapter_s1_s0_1]/entryCost$
    @entryCost *= #$@KIWI_ENGINE_MULTIPLIERS/KEROLOX/UPGRADE_ENTRYCOST_MULTIPLIER$
    @title ^= #:INSERTPARTTITLE:$@PART[tantares_adapter_s1_s0_1]/title$:
    @description ^= #:INSERTPART:$@PART[tantares_adapter_s1_s0_1]/engineName$:
}
@PART[tantares_adapter_s1_s0_1]:NEEDS[Tantares]:HAS[~engineUpgrade[off]]:AFTER[zzKiwiTechTree]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0" s="14"/>
      <c r="AF260" s="18" t="s">
        <v>329</v>
      </c>
      <c r="AG260" s="18"/>
      <c r="AH260" s="18"/>
      <c r="AI260" s="18"/>
      <c r="AJ260" s="18"/>
      <c r="AK260" s="18"/>
      <c r="AL260" s="18"/>
      <c r="AM260" s="19" t="str">
        <f t="shared" si="14"/>
        <v/>
      </c>
      <c r="AN260" s="14"/>
      <c r="AO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",W260,CHAR(10),Parts!AR260,CHAR(10),"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Tank",IF(Z260="NA/Balloon","    KiwiFuelSwitchIgnore = true",IF(Z260="standardLiquidFuel",_xlfn.CONCAT("    fuelTankUpgradeType = ",Z260,CHAR(10),"    fuelTankSizeUpgrade = ",AA260),_xlfn.CONCAT("    fuelTankUpgradeType = ",Z260))),IF(P260="RCS","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0" s="16" t="str">
        <f>IF(P260="Engine",VLOOKUP(W260,EngineUpgrades!$A$2:$C$19,2,FALSE),"")</f>
        <v>singleFuel</v>
      </c>
      <c r="AQ260" s="16" t="str">
        <f>IF(P260="Engine",VLOOKUP(W260,EngineUpgrades!$A$2:$C$19,3,FALSE),"")</f>
        <v>KEROLOX</v>
      </c>
      <c r="AR260" s="15" t="str">
        <f>_xlfn.XLOOKUP(AP260,EngineUpgrades!$D$1:$J$1,EngineUpgrades!$D$17:$J$17,"",0,1)</f>
        <v xml:space="preserve">    engineNumber = 
    engineNumberUpgrade = 
    engineName = 
    engineNameUpgrade = 
</v>
      </c>
      <c r="AS260" s="17">
        <v>2</v>
      </c>
      <c r="AT260" s="16" t="str">
        <f>IF(P260="Engine",_xlfn.XLOOKUP(_xlfn.CONCAT(N260,O260+AS260),TechTree!$C$2:$C$501,TechTree!$D$2:$D$501,"Not Valid Combination",0,1),"")</f>
        <v>Not Valid Combination</v>
      </c>
    </row>
    <row r="261" spans="1:46" ht="348.5" x14ac:dyDescent="0.35">
      <c r="A261" t="s">
        <v>594</v>
      </c>
      <c r="B261" t="s">
        <v>1433</v>
      </c>
      <c r="C261" t="s">
        <v>1114</v>
      </c>
      <c r="D261" t="s">
        <v>1115</v>
      </c>
      <c r="E261" t="s">
        <v>597</v>
      </c>
      <c r="F261" t="s">
        <v>6</v>
      </c>
      <c r="G261">
        <v>500</v>
      </c>
      <c r="H261">
        <v>100</v>
      </c>
      <c r="I261">
        <v>3.7499999999999999E-2</v>
      </c>
      <c r="J261" t="s">
        <v>44</v>
      </c>
      <c r="L261" s="12" t="str">
        <f>_xlfn.CONCAT(IF($Q261&lt;&gt;"",_xlfn.CONCAT(" #LOC_KTT_",A261,"_",C261,"_Title = ",$Q261,CHAR(10),"@PART[",C261,"]:NEEDS[!002_CommunityPartsTitles]:AFTER[",A261,"] // ",IF(Q261="",D261,_xlfn.CONCAT(Q261," (",D261,")")),CHAR(10),"{",CHAR(10),"    @",$Q$1," = #LOC_KTT_",A261,"_",C261,"_Title // ",$Q261,CHAR(10),"}",CHAR(10)),""),"@PART[",C261,"]:AFTER[",A261,"] // ",IF(Q261="",D261,_xlfn.CONCAT(Q261," (",D261,")")),CHAR(10),"{",CHAR(10),"    techBranch = ",VLOOKUP(N261,TechTree!$G$2:$H$43,2,FALSE),CHAR(10),"    techTier = ",O261,CHAR(10),"    @TechRequired = ",M261,IF($R261&lt;&gt;"",_xlfn.CONCAT(CHAR(10),"    @",$R$1," = ",$R261),""),IF($S261&lt;&gt;"",_xlfn.CONCAT(CHAR(10),"    @",$S$1," = ",$S261),""),IF($T261&lt;&gt;"",_xlfn.CONCAT(CHAR(10),"    @",$T$1," = ",$T261),""),IF(AND(Z261="NA/Balloon",P261&lt;&gt;"Fuel Tank")=TRUE,_xlfn.CONCAT(CHAR(10),"    KiwiFuelSwitchIgnore = true"),""),IF($U261&lt;&gt;"",_xlfn.CONCAT(CHAR(10),U261),""),IF($AO261&lt;&gt;"",IF(P261="RTG","",_xlfn.CONCAT(CHAR(10),$AO261)),""),IF(AM261&lt;&gt;"",_xlfn.CONCAT(CHAR(10),AM261),""),CHAR(10),"}",IF(AB261="Yes",_xlfn.CONCAT(CHAR(10),"@PART[",C261,"]:NEEDS[KiwiDeprecate]:AFTER[",A261,"]",CHAR(10),"{",CHAR(10),"    kiwiDeprecate = true",CHAR(10),"}"),""),IF(P261="RTG",AO261,""))</f>
        <v>@PART[tantares_adapter_s1_s0p5_1]:AFTER[Tantares] // Tantares Size 1 to Size 0.5 Adapter
{
    techBranch = liquidFuelTanks
    techTier = -185
    @TechRequired = Not Valid Combination
    spacePlaneSystemUpgradeType = 
}</v>
      </c>
      <c r="M261" s="9" t="str">
        <f>_xlfn.XLOOKUP(_xlfn.CONCAT(N261,O261),TechTree!$C$2:$C$501,TechTree!$D$2:$D$501,"Not Valid Combination",0,1)</f>
        <v>Not Valid Combination</v>
      </c>
      <c r="N261" s="8" t="s">
        <v>336</v>
      </c>
      <c r="O261" s="8">
        <v>-185</v>
      </c>
      <c r="P261" s="8" t="s">
        <v>289</v>
      </c>
      <c r="V261" s="10" t="s">
        <v>243</v>
      </c>
      <c r="W261" s="10" t="s">
        <v>259</v>
      </c>
      <c r="Z261" s="10" t="s">
        <v>294</v>
      </c>
      <c r="AA261" s="10" t="s">
        <v>303</v>
      </c>
      <c r="AB261" s="10" t="s">
        <v>329</v>
      </c>
      <c r="AD261" s="12" t="str">
        <f t="shared" ref="AD261:AD291" si="15">IF(P261="Engine",_xlfn.CONCAT("PARTUPGRADE:NEEDS[",A261,"]",CHAR(10),"{",CHAR(10),"    name = ",X261,CHAR(10),"    type = engine",CHAR(10),"    partIcon = ",C261,CHAR(10),"    techRequired = ",AT261,CHAR(10),"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so'.",CHAR(10),"}",CHAR(10),"@PARTUPGRADE[",X261,"]:NEEDS[",A261,"]:FOR[zKiwiTechTree]",CHAR(10),"{",CHAR(10),"    @entryCost = #$@PART[",C261,"]/entryCost$",CHAR(10),"    @entryCost *= #$@KIWI_ENGINE_MULTIPLIERS/",AQ261,"/UPGRADE_ENTRYCOST_MULTIPLIER$",CHAR(10),"    @title ^= #:INSERTPARTTITLE:$@PART[",C261,"]/title$:",CHAR(10),"    @description ^= #:INSERTPART:$@PART[",C261,"]/engineName$:",CHAR(10),"}",CHAR(10),"@PART[",C261,"]:NEEDS[",A261,"]:HAS[~engineUpgrade[off]]:AFTER[zzKiwiTechTree]",CHAR(10),"{",CHAR(10),"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#:INSERTPARTUPGRADE:$@PARTUPGRADE[",X261,"]/techRequired$:",CHAR(10),"}"),IF(OR(P261="System",P261="System and Space Capability")=TRUE,_xlfn.CONCAT("// Choose the one with the part that you want to represent the system",CHAR(10),"#LOC_KTT_",A261,"_",X261,"_SYSTEM_UPGRADE_TITLE = ",Y261,CHAR(10),"PARTUPGRADE:NEEDS[",A261,"]",CHAR(10),"{",CHAR(10),"    name = ",X261,"Upgrade",CHAR(10),"    type = system",CHAR(10),"    systemUpgradeName = #LOC_KTT_",A261,"_",X261,"_SYSTEM_UPGRADE_TITLE // ",Y261,CHAR(10),"    partIcon = ",C261,CHAR(10),"    techRequired = INSERT HERE",AT261,CHAR(10),"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INSERTSYSTEM!",CHAR(10),"}",CHAR(10),"@PARTUPGRADE[",X261,"Upgrade]:FOR[KiwiTechTree]",CHAR(10),"{",CHAR(10),"    @title ^= #:INSERTPARTTITLE:$systemUpgradeName$:",CHAR(10),"    @description ^= #:INSERTSYSTEM:$systemUpgradeName$:",CHAR(10),"}",CHAR(10),"@PART[*]:HAS[#spacePlaneSystemUpgradeType[",X261,"],~systemUpgrade[off]]:FOR[zzzKiwiTechTree]",CHAR(10),"{",CHAR(10),"    %systemUpgradeName = #LOC_KTT_",A261,"_",X261,"_SYSTEM_UPGRADE_TITLE // ",Y261,CHAR(10),"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#:INSERTSYSTEMUPGRADENODE:$@PARTUPGRADE[",X261,"Upgrade]/techRequired$!",CHAR(10),"}"),""))</f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1" s="14"/>
      <c r="AF261" s="18" t="s">
        <v>329</v>
      </c>
      <c r="AG261" s="18"/>
      <c r="AH261" s="18"/>
      <c r="AI261" s="18"/>
      <c r="AJ261" s="18"/>
      <c r="AK261" s="18"/>
      <c r="AL261" s="18"/>
      <c r="AM261" s="19" t="str">
        <f t="shared" si="14"/>
        <v/>
      </c>
      <c r="AN261" s="14"/>
      <c r="AO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",W261,CHAR(10),Parts!AR261,CHAR(10),"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Tank",IF(Z261="NA/Balloon","    KiwiFuelSwitchIgnore = true",IF(Z261="standardLiquidFuel",_xlfn.CONCAT("    fuelTankUpgradeType = ",Z261,CHAR(10),"    fuelTankSizeUpgrade = ",AA261),_xlfn.CONCAT("    fuelTankUpgradeType = ",Z261))),IF(P261="RCS","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1" s="16" t="str">
        <f>IF(P261="Engine",VLOOKUP(W261,EngineUpgrades!$A$2:$C$19,2,FALSE),"")</f>
        <v/>
      </c>
      <c r="AQ261" s="16" t="str">
        <f>IF(P261="Engine",VLOOKUP(W261,EngineUpgrades!$A$2:$C$19,3,FALSE),"")</f>
        <v/>
      </c>
      <c r="AR261" s="15" t="str">
        <f>_xlfn.XLOOKUP(AP261,EngineUpgrades!$D$1:$J$1,EngineUpgrades!$D$17:$J$17,"",0,1)</f>
        <v/>
      </c>
      <c r="AS261" s="17">
        <v>2</v>
      </c>
      <c r="AT261" s="16" t="str">
        <f>IF(P261="Engine",_xlfn.XLOOKUP(_xlfn.CONCAT(N261,O261+AS261),TechTree!$C$2:$C$501,TechTree!$D$2:$D$501,"Not Valid Combination",0,1),"")</f>
        <v/>
      </c>
    </row>
    <row r="262" spans="1:46" ht="300.5" x14ac:dyDescent="0.35">
      <c r="A262" t="s">
        <v>594</v>
      </c>
      <c r="B262" t="s">
        <v>1434</v>
      </c>
      <c r="C262" t="s">
        <v>1116</v>
      </c>
      <c r="D262" t="s">
        <v>1117</v>
      </c>
      <c r="E262" t="s">
        <v>597</v>
      </c>
      <c r="F262" t="s">
        <v>372</v>
      </c>
      <c r="G262">
        <v>750</v>
      </c>
      <c r="H262">
        <v>150</v>
      </c>
      <c r="I262">
        <v>0.28999999999999998</v>
      </c>
      <c r="J262" t="s">
        <v>44</v>
      </c>
      <c r="L262" s="12" t="str">
        <f>_xlfn.CONCAT(IF($Q262&lt;&gt;"",_xlfn.CONCAT(" #LOC_KTT_",A262,"_",C262,"_Title = ",$Q262,CHAR(10),"@PART[",C262,"]:NEEDS[!002_CommunityPartsTitles]:AFTER[",A262,"] // ",IF(Q262="",D262,_xlfn.CONCAT(Q262," (",D262,")")),CHAR(10),"{",CHAR(10),"    @",$Q$1," = #LOC_KTT_",A262,"_",C262,"_Title // ",$Q262,CHAR(10),"}",CHAR(10)),""),"@PART[",C262,"]:AFTER[",A262,"] // ",IF(Q262="",D262,_xlfn.CONCAT(Q262," (",D262,")")),CHAR(10),"{",CHAR(10),"    techBranch = ",VLOOKUP(N262,TechTree!$G$2:$H$43,2,FALSE),CHAR(10),"    techTier = ",O262,CHAR(10),"    @TechRequired = ",M262,IF($R262&lt;&gt;"",_xlfn.CONCAT(CHAR(10),"    @",$R$1," = ",$R262),""),IF($S262&lt;&gt;"",_xlfn.CONCAT(CHAR(10),"    @",$S$1," = ",$S262),""),IF($T262&lt;&gt;"",_xlfn.CONCAT(CHAR(10),"    @",$T$1," = ",$T262),""),IF(AND(Z262="NA/Balloon",P262&lt;&gt;"Fuel Tank")=TRUE,_xlfn.CONCAT(CHAR(10),"    KiwiFuelSwitchIgnore = true"),""),IF($U262&lt;&gt;"",_xlfn.CONCAT(CHAR(10),U262),""),IF($AO262&lt;&gt;"",IF(P262="RTG","",_xlfn.CONCAT(CHAR(10),$AO262)),""),IF(AM262&lt;&gt;"",_xlfn.CONCAT(CHAR(10),AM262),""),CHAR(10),"}",IF(AB262="Yes",_xlfn.CONCAT(CHAR(10),"@PART[",C262,"]:NEEDS[KiwiDeprecate]:AFTER[",A262,"]",CHAR(10),"{",CHAR(10),"    kiwiDeprecate = true",CHAR(10),"}"),""),IF(P262="RTG",AO262,""))</f>
        <v>@PART[tantares_basic_engine_s1_1]:AFTER[Tantares] // Tantares S5.35 "Rullekasse" Propulsion Unit
{
    techBranch = keroloxEngines
    techTier = -186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_xlfn.XLOOKUP(_xlfn.CONCAT(N262,O262),TechTree!$C$2:$C$501,TechTree!$D$2:$D$501,"Not Valid Combination",0,1)</f>
        <v>Not Valid Combination</v>
      </c>
      <c r="N262" s="8" t="s">
        <v>213</v>
      </c>
      <c r="O262" s="8">
        <v>-186</v>
      </c>
      <c r="P262" s="8" t="s">
        <v>10</v>
      </c>
      <c r="V262" s="10" t="s">
        <v>243</v>
      </c>
      <c r="W262" s="10" t="s">
        <v>254</v>
      </c>
      <c r="Z262" s="10" t="s">
        <v>294</v>
      </c>
      <c r="AA262" s="10" t="s">
        <v>303</v>
      </c>
      <c r="AB262" s="10" t="s">
        <v>329</v>
      </c>
      <c r="AD262" s="12" t="str">
        <f t="shared" si="15"/>
        <v>PARTUPGRADE:NEEDS[Tantares]
{
    name = 
    type = engine
    partIcon = tantares_basic_engine_s1_1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2" s="14"/>
      <c r="AF262" s="18" t="s">
        <v>329</v>
      </c>
      <c r="AG262" s="18"/>
      <c r="AH262" s="18"/>
      <c r="AI262" s="18"/>
      <c r="AJ262" s="18"/>
      <c r="AK262" s="18"/>
      <c r="AL262" s="18"/>
      <c r="AM262" s="19" t="str">
        <f t="shared" si="14"/>
        <v/>
      </c>
      <c r="AN262" s="14"/>
      <c r="AO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",W262,CHAR(10),Parts!AR262,CHAR(10),"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Tank",IF(Z262="NA/Balloon","    KiwiFuelSwitchIgnore = true",IF(Z262="standardLiquidFuel",_xlfn.CONCAT("    fuelTankUpgradeType = ",Z262,CHAR(10),"    fuelTankSizeUpgrade = ",AA262),_xlfn.CONCAT("    fuelTankUpgradeType = ",Z262))),IF(P262="RCS","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2" s="16" t="str">
        <f>IF(P262="Engine",VLOOKUP(W262,EngineUpgrades!$A$2:$C$19,2,FALSE),"")</f>
        <v>singleFuel</v>
      </c>
      <c r="AQ262" s="16" t="str">
        <f>IF(P262="Engine",VLOOKUP(W262,EngineUpgrades!$A$2:$C$19,3,FALSE),"")</f>
        <v>KEROLOX</v>
      </c>
      <c r="AR262" s="15" t="str">
        <f>_xlfn.XLOOKUP(AP262,EngineUpgrades!$D$1:$J$1,EngineUpgrades!$D$17:$J$17,"",0,1)</f>
        <v xml:space="preserve">    engineNumber = 
    engineNumberUpgrade = 
    engineName = 
    engineNameUpgrade = 
</v>
      </c>
      <c r="AS262" s="17">
        <v>2</v>
      </c>
      <c r="AT262" s="16" t="str">
        <f>IF(P262="Engine",_xlfn.XLOOKUP(_xlfn.CONCAT(N262,O262+AS262),TechTree!$C$2:$C$501,TechTree!$D$2:$D$501,"Not Valid Combination",0,1),"")</f>
        <v>Not Valid Combination</v>
      </c>
    </row>
    <row r="263" spans="1:46" ht="348.5" x14ac:dyDescent="0.35">
      <c r="A263" t="s">
        <v>594</v>
      </c>
      <c r="B263" t="s">
        <v>1435</v>
      </c>
      <c r="C263" t="s">
        <v>1118</v>
      </c>
      <c r="D263" t="s">
        <v>1119</v>
      </c>
      <c r="E263" t="s">
        <v>597</v>
      </c>
      <c r="F263" t="s">
        <v>372</v>
      </c>
      <c r="G263">
        <v>1650</v>
      </c>
      <c r="H263">
        <v>330</v>
      </c>
      <c r="I263">
        <v>0.1</v>
      </c>
      <c r="J263" t="s">
        <v>44</v>
      </c>
      <c r="L263" s="12" t="str">
        <f>_xlfn.CONCAT(IF($Q263&lt;&gt;"",_xlfn.CONCAT(" #LOC_KTT_",A263,"_",C263,"_Title = ",$Q263,CHAR(10),"@PART[",C263,"]:NEEDS[!002_CommunityPartsTitles]:AFTER[",A263,"] // ",IF(Q263="",D263,_xlfn.CONCAT(Q263," (",D263,")")),CHAR(10),"{",CHAR(10),"    @",$Q$1," = #LOC_KTT_",A263,"_",C263,"_Title // ",$Q263,CHAR(10),"}",CHAR(10)),""),"@PART[",C263,"]:AFTER[",A263,"] // ",IF(Q263="",D263,_xlfn.CONCAT(Q263," (",D263,")")),CHAR(10),"{",CHAR(10),"    techBranch = ",VLOOKUP(N263,TechTree!$G$2:$H$43,2,FALSE),CHAR(10),"    techTier = ",O263,CHAR(10),"    @TechRequired = ",M263,IF($R263&lt;&gt;"",_xlfn.CONCAT(CHAR(10),"    @",$R$1," = ",$R263),""),IF($S263&lt;&gt;"",_xlfn.CONCAT(CHAR(10),"    @",$S$1," = ",$S263),""),IF($T263&lt;&gt;"",_xlfn.CONCAT(CHAR(10),"    @",$T$1," = ",$T263),""),IF(AND(Z263="NA/Balloon",P263&lt;&gt;"Fuel Tank")=TRUE,_xlfn.CONCAT(CHAR(10),"    KiwiFuelSwitchIgnore = true"),""),IF($U263&lt;&gt;"",_xlfn.CONCAT(CHAR(10),U263),""),IF($AO263&lt;&gt;"",IF(P263="RTG","",_xlfn.CONCAT(CHAR(10),$AO263)),""),IF(AM263&lt;&gt;"",_xlfn.CONCAT(CHAR(10),AM263),""),CHAR(10),"}",IF(AB263="Yes",_xlfn.CONCAT(CHAR(10),"@PART[",C263,"]:NEEDS[KiwiDeprecate]:AFTER[",A263,"]",CHAR(10),"{",CHAR(10),"    kiwiDeprecate = true",CHAR(10),"}"),""),IF(P263="RTG",AO263,""))</f>
        <v>@PART[tantares_basic_fuel_tank_s1_1]:AFTER[Tantares] // Tantares Size 1 Basic Service Compartment
{
    techBranch = liquidFuelTanks
    techTier = -187
    @TechRequired = Not Valid Combination
    spacePlaneSystemUpgradeType = 
}</v>
      </c>
      <c r="M263" s="9" t="str">
        <f>_xlfn.XLOOKUP(_xlfn.CONCAT(N263,O263),TechTree!$C$2:$C$501,TechTree!$D$2:$D$501,"Not Valid Combination",0,1)</f>
        <v>Not Valid Combination</v>
      </c>
      <c r="N263" s="8" t="s">
        <v>336</v>
      </c>
      <c r="O263" s="8">
        <v>-187</v>
      </c>
      <c r="P263" s="8" t="s">
        <v>289</v>
      </c>
      <c r="V263" s="10" t="s">
        <v>243</v>
      </c>
      <c r="W263" s="10" t="s">
        <v>259</v>
      </c>
      <c r="Z263" s="10" t="s">
        <v>294</v>
      </c>
      <c r="AA263" s="10" t="s">
        <v>303</v>
      </c>
      <c r="AB263" s="10" t="s">
        <v>329</v>
      </c>
      <c r="AD26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3" s="14"/>
      <c r="AF263" s="18" t="s">
        <v>329</v>
      </c>
      <c r="AG263" s="18"/>
      <c r="AH263" s="18"/>
      <c r="AI263" s="18"/>
      <c r="AJ263" s="18"/>
      <c r="AK263" s="18"/>
      <c r="AL263" s="18"/>
      <c r="AM263" s="19" t="str">
        <f t="shared" si="14"/>
        <v/>
      </c>
      <c r="AN263" s="14"/>
      <c r="AO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",W263,CHAR(10),Parts!AR263,CHAR(10),"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Tank",IF(Z263="NA/Balloon","    KiwiFuelSwitchIgnore = true",IF(Z263="standardLiquidFuel",_xlfn.CONCAT("    fuelTankUpgradeType = ",Z263,CHAR(10),"    fuelTankSizeUpgrade = ",AA263),_xlfn.CONCAT("    fuelTankUpgradeType = ",Z263))),IF(P263="RCS","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3" s="16" t="str">
        <f>IF(P263="Engine",VLOOKUP(W263,EngineUpgrades!$A$2:$C$19,2,FALSE),"")</f>
        <v/>
      </c>
      <c r="AQ263" s="16" t="str">
        <f>IF(P263="Engine",VLOOKUP(W263,EngineUpgrades!$A$2:$C$19,3,FALSE),"")</f>
        <v/>
      </c>
      <c r="AR263" s="15" t="str">
        <f>_xlfn.XLOOKUP(AP263,EngineUpgrades!$D$1:$J$1,EngineUpgrades!$D$17:$J$17,"",0,1)</f>
        <v/>
      </c>
      <c r="AS263" s="17">
        <v>2</v>
      </c>
      <c r="AT263" s="16" t="str">
        <f>IF(P263="Engine",_xlfn.XLOOKUP(_xlfn.CONCAT(N263,O263+AS263),TechTree!$C$2:$C$501,TechTree!$D$2:$D$501,"Not Valid Combination",0,1),"")</f>
        <v/>
      </c>
    </row>
    <row r="264" spans="1:46" ht="300.5" x14ac:dyDescent="0.35">
      <c r="A264" t="s">
        <v>594</v>
      </c>
      <c r="B264" t="s">
        <v>1436</v>
      </c>
      <c r="C264" t="s">
        <v>1120</v>
      </c>
      <c r="D264" t="s">
        <v>1121</v>
      </c>
      <c r="E264" t="s">
        <v>597</v>
      </c>
      <c r="F264" t="s">
        <v>5</v>
      </c>
      <c r="G264">
        <v>5000</v>
      </c>
      <c r="H264">
        <v>1000</v>
      </c>
      <c r="I264">
        <v>0.95</v>
      </c>
      <c r="J264" t="s">
        <v>44</v>
      </c>
      <c r="L264" s="12" t="str">
        <f>_xlfn.CONCAT(IF($Q264&lt;&gt;"",_xlfn.CONCAT(" #LOC_KTT_",A264,"_",C264,"_Title = ",$Q264,CHAR(10),"@PART[",C264,"]:NEEDS[!002_CommunityPartsTitles]:AFTER[",A264,"] // ",IF(Q264="",D264,_xlfn.CONCAT(Q264," (",D264,")")),CHAR(10),"{",CHAR(10),"    @",$Q$1," = #LOC_KTT_",A264,"_",C264,"_Title // ",$Q264,CHAR(10),"}",CHAR(10)),""),"@PART[",C264,"]:AFTER[",A264,"] // ",IF(Q264="",D264,_xlfn.CONCAT(Q264," (",D264,")")),CHAR(10),"{",CHAR(10),"    techBranch = ",VLOOKUP(N264,TechTree!$G$2:$H$43,2,FALSE),CHAR(10),"    techTier = ",O264,CHAR(10),"    @TechRequired = ",M264,IF($R264&lt;&gt;"",_xlfn.CONCAT(CHAR(10),"    @",$R$1," = ",$R264),""),IF($S264&lt;&gt;"",_xlfn.CONCAT(CHAR(10),"    @",$S$1," = ",$S264),""),IF($T264&lt;&gt;"",_xlfn.CONCAT(CHAR(10),"    @",$T$1," = ",$T264),""),IF(AND(Z264="NA/Balloon",P264&lt;&gt;"Fuel Tank")=TRUE,_xlfn.CONCAT(CHAR(10),"    KiwiFuelSwitchIgnore = true"),""),IF($U264&lt;&gt;"",_xlfn.CONCAT(CHAR(10),U264),""),IF($AO264&lt;&gt;"",IF(P264="RTG","",_xlfn.CONCAT(CHAR(10),$AO264)),""),IF(AM264&lt;&gt;"",_xlfn.CONCAT(CHAR(10),AM264),""),CHAR(10),"}",IF(AB264="Yes",_xlfn.CONCAT(CHAR(10),"@PART[",C264,"]:NEEDS[KiwiDeprecate]:AFTER[",A264,"]",CHAR(10),"{",CHAR(10),"    kiwiDeprecate = true",CHAR(10),"}"),""),IF(P264="RTG",AO264,""))</f>
        <v>@PART[tantares_crew_s1_1]:AFTER[Tantares] // Tantares 12-A "Vingleboks" Crew Capsule
{
    techBranch = keroloxEngines
    techTier = -188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_xlfn.XLOOKUP(_xlfn.CONCAT(N264,O264),TechTree!$C$2:$C$501,TechTree!$D$2:$D$501,"Not Valid Combination",0,1)</f>
        <v>Not Valid Combination</v>
      </c>
      <c r="N264" s="8" t="s">
        <v>213</v>
      </c>
      <c r="O264" s="8">
        <v>-188</v>
      </c>
      <c r="P264" s="8" t="s">
        <v>10</v>
      </c>
      <c r="V264" s="10" t="s">
        <v>243</v>
      </c>
      <c r="W264" s="10" t="s">
        <v>254</v>
      </c>
      <c r="Z264" s="10" t="s">
        <v>294</v>
      </c>
      <c r="AA264" s="10" t="s">
        <v>303</v>
      </c>
      <c r="AB264" s="10" t="s">
        <v>329</v>
      </c>
      <c r="AD264" s="12" t="str">
        <f t="shared" si="15"/>
        <v>PARTUPGRADE:NEEDS[Tantares]
{
    name = 
    type = engine
    partIcon = tantares_crew_s1_1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#$@PART[tantares_crew_s1_1]/entryCost$
    @entryCost *= #$@KIWI_ENGINE_MULTIPLIERS/KEROLOX/UPGRADE_ENTRYCOST_MULTIPLIER$
    @title ^= #:INSERTPARTTITLE:$@PART[tantares_crew_s1_1]/title$:
    @description ^= #:INSERTPART:$@PART[tantares_crew_s1_1]/engineName$:
}
@PART[tantares_crew_s1_1]:NEEDS[Tantares]:HAS[~engineUpgrade[off]]:AFTER[zzKiwiTechTree]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4" s="14"/>
      <c r="AF264" s="18" t="s">
        <v>329</v>
      </c>
      <c r="AG264" s="18"/>
      <c r="AH264" s="18"/>
      <c r="AI264" s="18"/>
      <c r="AJ264" s="18"/>
      <c r="AK264" s="18"/>
      <c r="AL264" s="18"/>
      <c r="AM264" s="19" t="str">
        <f t="shared" si="14"/>
        <v/>
      </c>
      <c r="AN264" s="14"/>
      <c r="AO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",W264,CHAR(10),Parts!AR264,CHAR(10),"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Tank",IF(Z264="NA/Balloon","    KiwiFuelSwitchIgnore = true",IF(Z264="standardLiquidFuel",_xlfn.CONCAT("    fuelTankUpgradeType = ",Z264,CHAR(10),"    fuelTankSizeUpgrade = ",AA264),_xlfn.CONCAT("    fuelTankUpgradeType = ",Z264))),IF(P264="RCS","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4" s="16" t="str">
        <f>IF(P264="Engine",VLOOKUP(W264,EngineUpgrades!$A$2:$C$19,2,FALSE),"")</f>
        <v>singleFuel</v>
      </c>
      <c r="AQ264" s="16" t="str">
        <f>IF(P264="Engine",VLOOKUP(W264,EngineUpgrades!$A$2:$C$19,3,FALSE),"")</f>
        <v>KEROLOX</v>
      </c>
      <c r="AR264" s="15" t="str">
        <f>_xlfn.XLOOKUP(AP264,EngineUpgrades!$D$1:$J$1,EngineUpgrades!$D$17:$J$17,"",0,1)</f>
        <v xml:space="preserve">    engineNumber = 
    engineNumberUpgrade = 
    engineName = 
    engineNameUpgrade = 
</v>
      </c>
      <c r="AS264" s="17">
        <v>2</v>
      </c>
      <c r="AT264" s="16" t="str">
        <f>IF(P264="Engine",_xlfn.XLOOKUP(_xlfn.CONCAT(N264,O264+AS264),TechTree!$C$2:$C$501,TechTree!$D$2:$D$501,"Not Valid Combination",0,1),"")</f>
        <v>Not Valid Combination</v>
      </c>
    </row>
    <row r="265" spans="1:46" ht="348.5" x14ac:dyDescent="0.35">
      <c r="A265" t="s">
        <v>594</v>
      </c>
      <c r="B265" t="s">
        <v>1437</v>
      </c>
      <c r="C265" t="s">
        <v>1122</v>
      </c>
      <c r="D265" t="s">
        <v>1123</v>
      </c>
      <c r="E265" t="s">
        <v>597</v>
      </c>
      <c r="F265" t="s">
        <v>373</v>
      </c>
      <c r="G265">
        <v>2000</v>
      </c>
      <c r="H265">
        <v>400</v>
      </c>
      <c r="I265">
        <v>0.1</v>
      </c>
      <c r="J265" t="s">
        <v>44</v>
      </c>
      <c r="L265" s="12" t="str">
        <f>_xlfn.CONCAT(IF($Q265&lt;&gt;"",_xlfn.CONCAT(" #LOC_KTT_",A265,"_",C265,"_Title = ",$Q265,CHAR(10),"@PART[",C265,"]:NEEDS[!002_CommunityPartsTitles]:AFTER[",A265,"] // ",IF(Q265="",D265,_xlfn.CONCAT(Q265," (",D265,")")),CHAR(10),"{",CHAR(10),"    @",$Q$1," = #LOC_KTT_",A265,"_",C265,"_Title // ",$Q265,CHAR(10),"}",CHAR(10)),""),"@PART[",C265,"]:AFTER[",A265,"] // ",IF(Q265="",D265,_xlfn.CONCAT(Q265," (",D265,")")),CHAR(10),"{",CHAR(10),"    techBranch = ",VLOOKUP(N265,TechTree!$G$2:$H$43,2,FALSE),CHAR(10),"    techTier = ",O265,CHAR(10),"    @TechRequired = ",M265,IF($R265&lt;&gt;"",_xlfn.CONCAT(CHAR(10),"    @",$R$1," = ",$R265),""),IF($S265&lt;&gt;"",_xlfn.CONCAT(CHAR(10),"    @",$S$1," = ",$S265),""),IF($T265&lt;&gt;"",_xlfn.CONCAT(CHAR(10),"    @",$T$1," = ",$T265),""),IF(AND(Z265="NA/Balloon",P265&lt;&gt;"Fuel Tank")=TRUE,_xlfn.CONCAT(CHAR(10),"    KiwiFuelSwitchIgnore = true"),""),IF($U265&lt;&gt;"",_xlfn.CONCAT(CHAR(10),U265),""),IF($AO265&lt;&gt;"",IF(P265="RTG","",_xlfn.CONCAT(CHAR(10),$AO265)),""),IF(AM265&lt;&gt;"",_xlfn.CONCAT(CHAR(10),AM265),""),CHAR(10),"}",IF(AB265="Yes",_xlfn.CONCAT(CHAR(10),"@PART[",C265,"]:NEEDS[KiwiDeprecate]:AFTER[",A265,"]",CHAR(10),"{",CHAR(10),"    kiwiDeprecate = true",CHAR(10),"}"),""),IF(P265="RTG",AO265,""))</f>
        <v>@PART[tantares_decoupler_s1_1]:AFTER[Tantares] // Tantares Size 1 Separator
{
    techBranch = liquidFuelTanks
    techTier = -189
    @TechRequired = Not Valid Combination
    spacePlaneSystemUpgradeType = 
}</v>
      </c>
      <c r="M265" s="9" t="str">
        <f>_xlfn.XLOOKUP(_xlfn.CONCAT(N265,O265),TechTree!$C$2:$C$501,TechTree!$D$2:$D$501,"Not Valid Combination",0,1)</f>
        <v>Not Valid Combination</v>
      </c>
      <c r="N265" s="8" t="s">
        <v>336</v>
      </c>
      <c r="O265" s="8">
        <v>-189</v>
      </c>
      <c r="P265" s="8" t="s">
        <v>289</v>
      </c>
      <c r="V265" s="10" t="s">
        <v>243</v>
      </c>
      <c r="W265" s="10" t="s">
        <v>259</v>
      </c>
      <c r="Z265" s="10" t="s">
        <v>294</v>
      </c>
      <c r="AA265" s="10" t="s">
        <v>303</v>
      </c>
      <c r="AB265" s="10" t="s">
        <v>329</v>
      </c>
      <c r="AD26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5" s="14"/>
      <c r="AF265" s="18" t="s">
        <v>329</v>
      </c>
      <c r="AG265" s="18"/>
      <c r="AH265" s="18"/>
      <c r="AI265" s="18"/>
      <c r="AJ265" s="18"/>
      <c r="AK265" s="18"/>
      <c r="AL265" s="18"/>
      <c r="AM265" s="19" t="str">
        <f t="shared" si="14"/>
        <v/>
      </c>
      <c r="AN265" s="14"/>
      <c r="AO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",W265,CHAR(10),Parts!AR265,CHAR(10),"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Tank",IF(Z265="NA/Balloon","    KiwiFuelSwitchIgnore = true",IF(Z265="standardLiquidFuel",_xlfn.CONCAT("    fuelTankUpgradeType = ",Z265,CHAR(10),"    fuelTankSizeUpgrade = ",AA265),_xlfn.CONCAT("    fuelTankUpgradeType = ",Z265))),IF(P265="RCS","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5" s="16" t="str">
        <f>IF(P265="Engine",VLOOKUP(W265,EngineUpgrades!$A$2:$C$19,2,FALSE),"")</f>
        <v/>
      </c>
      <c r="AQ265" s="16" t="str">
        <f>IF(P265="Engine",VLOOKUP(W265,EngineUpgrades!$A$2:$C$19,3,FALSE),"")</f>
        <v/>
      </c>
      <c r="AR265" s="15" t="str">
        <f>_xlfn.XLOOKUP(AP265,EngineUpgrades!$D$1:$J$1,EngineUpgrades!$D$17:$J$17,"",0,1)</f>
        <v/>
      </c>
      <c r="AS265" s="17">
        <v>2</v>
      </c>
      <c r="AT265" s="16" t="str">
        <f>IF(P265="Engine",_xlfn.XLOOKUP(_xlfn.CONCAT(N265,O265+AS265),TechTree!$C$2:$C$501,TechTree!$D$2:$D$501,"Not Valid Combination",0,1),"")</f>
        <v/>
      </c>
    </row>
    <row r="266" spans="1:46" ht="300.5" x14ac:dyDescent="0.35">
      <c r="A266" t="s">
        <v>594</v>
      </c>
      <c r="B266" t="s">
        <v>1438</v>
      </c>
      <c r="C266" t="s">
        <v>1124</v>
      </c>
      <c r="D266" t="s">
        <v>1125</v>
      </c>
      <c r="E266" t="s">
        <v>597</v>
      </c>
      <c r="F266" t="s">
        <v>372</v>
      </c>
      <c r="G266">
        <v>900</v>
      </c>
      <c r="H266">
        <v>180</v>
      </c>
      <c r="I266">
        <v>0.28999999999999998</v>
      </c>
      <c r="J266" t="s">
        <v>44</v>
      </c>
      <c r="L266" s="12" t="str">
        <f>_xlfn.CONCAT(IF($Q266&lt;&gt;"",_xlfn.CONCAT(" #LOC_KTT_",A266,"_",C266,"_Title = ",$Q266,CHAR(10),"@PART[",C266,"]:NEEDS[!002_CommunityPartsTitles]:AFTER[",A266,"] // ",IF(Q266="",D266,_xlfn.CONCAT(Q266," (",D266,")")),CHAR(10),"{",CHAR(10),"    @",$Q$1," = #LOC_KTT_",A266,"_",C266,"_Title // ",$Q266,CHAR(10),"}",CHAR(10)),""),"@PART[",C266,"]:AFTER[",A266,"] // ",IF(Q266="",D266,_xlfn.CONCAT(Q266," (",D266,")")),CHAR(10),"{",CHAR(10),"    techBranch = ",VLOOKUP(N266,TechTree!$G$2:$H$43,2,FALSE),CHAR(10),"    techTier = ",O266,CHAR(10),"    @TechRequired = ",M266,IF($R266&lt;&gt;"",_xlfn.CONCAT(CHAR(10),"    @",$R$1," = ",$R266),""),IF($S266&lt;&gt;"",_xlfn.CONCAT(CHAR(10),"    @",$S$1," = ",$S266),""),IF($T266&lt;&gt;"",_xlfn.CONCAT(CHAR(10),"    @",$T$1," = ",$T266),""),IF(AND(Z266="NA/Balloon",P266&lt;&gt;"Fuel Tank")=TRUE,_xlfn.CONCAT(CHAR(10),"    KiwiFuelSwitchIgnore = true"),""),IF($U266&lt;&gt;"",_xlfn.CONCAT(CHAR(10),U266),""),IF($AO266&lt;&gt;"",IF(P266="RTG","",_xlfn.CONCAT(CHAR(10),$AO266)),""),IF(AM266&lt;&gt;"",_xlfn.CONCAT(CHAR(10),AM266),""),CHAR(10),"}",IF(AB266="Yes",_xlfn.CONCAT(CHAR(10),"@PART[",C266,"]:NEEDS[KiwiDeprecate]:AFTER[",A266,"]",CHAR(10),"{",CHAR(10),"    kiwiDeprecate = true",CHAR(10),"}"),""),IF(P266="RTG",AO266,""))</f>
        <v>@PART[tantares_engine_s1_1]:AFTER[Tantares] // Tantares S5.80 "Vognkasse" Propulsion Unit
{
    techBranch = keroloxEngines
    techTier = -190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_xlfn.XLOOKUP(_xlfn.CONCAT(N266,O266),TechTree!$C$2:$C$501,TechTree!$D$2:$D$501,"Not Valid Combination",0,1)</f>
        <v>Not Valid Combination</v>
      </c>
      <c r="N266" s="8" t="s">
        <v>213</v>
      </c>
      <c r="O266" s="8">
        <v>-190</v>
      </c>
      <c r="P266" s="8" t="s">
        <v>10</v>
      </c>
      <c r="V266" s="10" t="s">
        <v>243</v>
      </c>
      <c r="W266" s="10" t="s">
        <v>254</v>
      </c>
      <c r="Z266" s="10" t="s">
        <v>294</v>
      </c>
      <c r="AA266" s="10" t="s">
        <v>303</v>
      </c>
      <c r="AB266" s="10" t="s">
        <v>329</v>
      </c>
      <c r="AD266" s="12" t="str">
        <f t="shared" si="15"/>
        <v>PARTUPGRADE:NEEDS[Tantares]
{
    name = 
    type = engine
    partIcon = tantares_engine_s1_1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6" s="14"/>
      <c r="AF266" s="18" t="s">
        <v>329</v>
      </c>
      <c r="AG266" s="18"/>
      <c r="AH266" s="18"/>
      <c r="AI266" s="18"/>
      <c r="AJ266" s="18"/>
      <c r="AK266" s="18"/>
      <c r="AL266" s="18"/>
      <c r="AM266" s="19" t="str">
        <f t="shared" ref="AM266:AM291" si="16">IF(AF266="Yes",_xlfn.CONCAT("    @MODULE[ModuleEngines*]",CHAR(10),"    {",IF(AG266&lt;&gt;"",_xlfn.CONCAT(CHAR(10),"        @maxThrust = ",AG266),""),IF(AH266&lt;&gt;"",_xlfn.CONCAT(CHAR(10),"        !atmosphereCurve {}",CHAR(10),"        atmosphereCurve",CHAR(10),"        {",IF(AH266&lt;&gt;"",_xlfn.CONCAT(CHAR(10),"            key = ",AH266),""),IF(AI266&lt;&gt;"",_xlfn.CONCAT(CHAR(10),"            key = ",AI266),""),IF(AJ266&lt;&gt;"",_xlfn.CONCAT(CHAR(10),"            key = ",AJ266),""),IF(AK266&lt;&gt;"",_xlfn.CONCAT(CHAR(10),"            key = ",AK266),""),IF(AL266&lt;&gt;"",_xlfn.CONCAT(CHAR(10),"            key = ",AL266),""),CHAR(10),"        }"),""),CHAR(10),"    }"),"")</f>
        <v/>
      </c>
      <c r="AN266" s="14"/>
      <c r="AO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",W266,CHAR(10),Parts!AR266,CHAR(10),"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Tank",IF(Z266="NA/Balloon","    KiwiFuelSwitchIgnore = true",IF(Z266="standardLiquidFuel",_xlfn.CONCAT("    fuelTankUpgradeType = ",Z266,CHAR(10),"    fuelTankSizeUpgrade = ",AA266),_xlfn.CONCAT("    fuelTankUpgradeType = ",Z266))),IF(P266="RCS","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6" s="16" t="str">
        <f>IF(P266="Engine",VLOOKUP(W266,EngineUpgrades!$A$2:$C$19,2,FALSE),"")</f>
        <v>singleFuel</v>
      </c>
      <c r="AQ266" s="16" t="str">
        <f>IF(P266="Engine",VLOOKUP(W266,EngineUpgrades!$A$2:$C$19,3,FALSE),"")</f>
        <v>KEROLOX</v>
      </c>
      <c r="AR266" s="15" t="str">
        <f>_xlfn.XLOOKUP(AP266,EngineUpgrades!$D$1:$J$1,EngineUpgrades!$D$17:$J$17,"",0,1)</f>
        <v xml:space="preserve">    engineNumber = 
    engineNumberUpgrade = 
    engineName = 
    engineNameUpgrade = 
</v>
      </c>
      <c r="AS266" s="17">
        <v>2</v>
      </c>
      <c r="AT266" s="16" t="str">
        <f>IF(P266="Engine",_xlfn.XLOOKUP(_xlfn.CONCAT(N266,O266+AS266),TechTree!$C$2:$C$501,TechTree!$D$2:$D$501,"Not Valid Combination",0,1),"")</f>
        <v>Not Valid Combination</v>
      </c>
    </row>
    <row r="267" spans="1:46" ht="348.5" x14ac:dyDescent="0.35">
      <c r="A267" t="s">
        <v>594</v>
      </c>
      <c r="B267" t="s">
        <v>1439</v>
      </c>
      <c r="C267" t="s">
        <v>1126</v>
      </c>
      <c r="D267" t="s">
        <v>1127</v>
      </c>
      <c r="E267" t="s">
        <v>597</v>
      </c>
      <c r="F267" t="s">
        <v>372</v>
      </c>
      <c r="G267">
        <v>1650</v>
      </c>
      <c r="H267">
        <v>330</v>
      </c>
      <c r="I267">
        <v>0.1</v>
      </c>
      <c r="J267" t="s">
        <v>44</v>
      </c>
      <c r="L267" s="12" t="str">
        <f>_xlfn.CONCAT(IF($Q267&lt;&gt;"",_xlfn.CONCAT(" #LOC_KTT_",A267,"_",C267,"_Title = ",$Q267,CHAR(10),"@PART[",C267,"]:NEEDS[!002_CommunityPartsTitles]:AFTER[",A267,"] // ",IF(Q267="",D267,_xlfn.CONCAT(Q267," (",D267,")")),CHAR(10),"{",CHAR(10),"    @",$Q$1," = #LOC_KTT_",A267,"_",C267,"_Title // ",$Q267,CHAR(10),"}",CHAR(10)),""),"@PART[",C267,"]:AFTER[",A267,"] // ",IF(Q267="",D267,_xlfn.CONCAT(Q267," (",D267,")")),CHAR(10),"{",CHAR(10),"    techBranch = ",VLOOKUP(N267,TechTree!$G$2:$H$43,2,FALSE),CHAR(10),"    techTier = ",O267,CHAR(10),"    @TechRequired = ",M267,IF($R267&lt;&gt;"",_xlfn.CONCAT(CHAR(10),"    @",$R$1," = ",$R267),""),IF($S267&lt;&gt;"",_xlfn.CONCAT(CHAR(10),"    @",$S$1," = ",$S267),""),IF($T267&lt;&gt;"",_xlfn.CONCAT(CHAR(10),"    @",$T$1," = ",$T267),""),IF(AND(Z267="NA/Balloon",P267&lt;&gt;"Fuel Tank")=TRUE,_xlfn.CONCAT(CHAR(10),"    KiwiFuelSwitchIgnore = true"),""),IF($U267&lt;&gt;"",_xlfn.CONCAT(CHAR(10),U267),""),IF($AO267&lt;&gt;"",IF(P267="RTG","",_xlfn.CONCAT(CHAR(10),$AO267)),""),IF(AM267&lt;&gt;"",_xlfn.CONCAT(CHAR(10),AM267),""),CHAR(10),"}",IF(AB267="Yes",_xlfn.CONCAT(CHAR(10),"@PART[",C267,"]:NEEDS[KiwiDeprecate]:AFTER[",A267,"]",CHAR(10),"{",CHAR(10),"    kiwiDeprecate = true",CHAR(10),"}"),""),IF(P267="RTG",AO267,""))</f>
        <v>@PART[tantares_fuel_tank_s1_1]:AFTER[Tantares] // Tantares Size 1 Service Compartment
{
    techBranch = liquidFuelTanks
    techTier = -191
    @TechRequired = Not Valid Combination
    spacePlaneSystemUpgradeType = 
}</v>
      </c>
      <c r="M267" s="9" t="str">
        <f>_xlfn.XLOOKUP(_xlfn.CONCAT(N267,O267),TechTree!$C$2:$C$501,TechTree!$D$2:$D$501,"Not Valid Combination",0,1)</f>
        <v>Not Valid Combination</v>
      </c>
      <c r="N267" s="8" t="s">
        <v>336</v>
      </c>
      <c r="O267" s="8">
        <v>-191</v>
      </c>
      <c r="P267" s="8" t="s">
        <v>289</v>
      </c>
      <c r="V267" s="10" t="s">
        <v>243</v>
      </c>
      <c r="W267" s="10" t="s">
        <v>259</v>
      </c>
      <c r="Z267" s="10" t="s">
        <v>294</v>
      </c>
      <c r="AA267" s="10" t="s">
        <v>303</v>
      </c>
      <c r="AB267" s="10" t="s">
        <v>329</v>
      </c>
      <c r="AD26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7" s="14"/>
      <c r="AF267" s="18" t="s">
        <v>329</v>
      </c>
      <c r="AG267" s="18"/>
      <c r="AH267" s="18"/>
      <c r="AI267" s="18"/>
      <c r="AJ267" s="18"/>
      <c r="AK267" s="18"/>
      <c r="AL267" s="18"/>
      <c r="AM267" s="19" t="str">
        <f t="shared" si="16"/>
        <v/>
      </c>
      <c r="AN267" s="14"/>
      <c r="AO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",W267,CHAR(10),Parts!AR267,CHAR(10),"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Tank",IF(Z267="NA/Balloon","    KiwiFuelSwitchIgnore = true",IF(Z267="standardLiquidFuel",_xlfn.CONCAT("    fuelTankUpgradeType = ",Z267,CHAR(10),"    fuelTankSizeUpgrade = ",AA267),_xlfn.CONCAT("    fuelTankUpgradeType = ",Z267))),IF(P267="RCS","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7" s="16" t="str">
        <f>IF(P267="Engine",VLOOKUP(W267,EngineUpgrades!$A$2:$C$19,2,FALSE),"")</f>
        <v/>
      </c>
      <c r="AQ267" s="16" t="str">
        <f>IF(P267="Engine",VLOOKUP(W267,EngineUpgrades!$A$2:$C$19,3,FALSE),"")</f>
        <v/>
      </c>
      <c r="AR267" s="15" t="str">
        <f>_xlfn.XLOOKUP(AP267,EngineUpgrades!$D$1:$J$1,EngineUpgrades!$D$17:$J$17,"",0,1)</f>
        <v/>
      </c>
      <c r="AS267" s="17">
        <v>2</v>
      </c>
      <c r="AT267" s="16" t="str">
        <f>IF(P267="Engine",_xlfn.XLOOKUP(_xlfn.CONCAT(N267,O267+AS267),TechTree!$C$2:$C$501,TechTree!$D$2:$D$501,"Not Valid Combination",0,1),"")</f>
        <v/>
      </c>
    </row>
    <row r="268" spans="1:46" ht="300.5" x14ac:dyDescent="0.35">
      <c r="A268" t="s">
        <v>594</v>
      </c>
      <c r="B268" t="s">
        <v>1440</v>
      </c>
      <c r="C268" t="s">
        <v>1128</v>
      </c>
      <c r="D268" t="s">
        <v>1129</v>
      </c>
      <c r="E268" t="s">
        <v>597</v>
      </c>
      <c r="F268" t="s">
        <v>369</v>
      </c>
      <c r="G268">
        <v>1500</v>
      </c>
      <c r="H268">
        <v>300</v>
      </c>
      <c r="I268">
        <v>0.1</v>
      </c>
      <c r="J268" t="s">
        <v>44</v>
      </c>
      <c r="L268" s="12" t="str">
        <f>_xlfn.CONCAT(IF($Q268&lt;&gt;"",_xlfn.CONCAT(" #LOC_KTT_",A268,"_",C268,"_Title = ",$Q268,CHAR(10),"@PART[",C268,"]:NEEDS[!002_CommunityPartsTitles]:AFTER[",A268,"] // ",IF(Q268="",D268,_xlfn.CONCAT(Q268," (",D268,")")),CHAR(10),"{",CHAR(10),"    @",$Q$1," = #LOC_KTT_",A268,"_",C268,"_Title // ",$Q268,CHAR(10),"}",CHAR(10)),""),"@PART[",C268,"]:AFTER[",A268,"] // ",IF(Q268="",D268,_xlfn.CONCAT(Q268," (",D268,")")),CHAR(10),"{",CHAR(10),"    techBranch = ",VLOOKUP(N268,TechTree!$G$2:$H$43,2,FALSE),CHAR(10),"    techTier = ",O268,CHAR(10),"    @TechRequired = ",M268,IF($R268&lt;&gt;"",_xlfn.CONCAT(CHAR(10),"    @",$R$1," = ",$R268),""),IF($S268&lt;&gt;"",_xlfn.CONCAT(CHAR(10),"    @",$S$1," = ",$S268),""),IF($T268&lt;&gt;"",_xlfn.CONCAT(CHAR(10),"    @",$T$1," = ",$T268),""),IF(AND(Z268="NA/Balloon",P268&lt;&gt;"Fuel Tank")=TRUE,_xlfn.CONCAT(CHAR(10),"    KiwiFuelSwitchIgnore = true"),""),IF($U268&lt;&gt;"",_xlfn.CONCAT(CHAR(10),U268),""),IF($AO268&lt;&gt;"",IF(P268="RTG","",_xlfn.CONCAT(CHAR(10),$AO268)),""),IF(AM268&lt;&gt;"",_xlfn.CONCAT(CHAR(10),AM268),""),CHAR(10),"}",IF(AB268="Yes",_xlfn.CONCAT(CHAR(10),"@PART[",C268,"]:NEEDS[KiwiDeprecate]:AFTER[",A268,"]",CHAR(10),"{",CHAR(10),"    kiwiDeprecate = true",CHAR(10),"}"),""),IF(P268="RTG",AO268,""))</f>
        <v>@PART[tantares_heatshield_s1_1]:AFTER[Tantares] // Tantares Size 1 Heatshield
{
    techBranch = keroloxEngines
    techTier = -192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_xlfn.XLOOKUP(_xlfn.CONCAT(N268,O268),TechTree!$C$2:$C$501,TechTree!$D$2:$D$501,"Not Valid Combination",0,1)</f>
        <v>Not Valid Combination</v>
      </c>
      <c r="N268" s="8" t="s">
        <v>213</v>
      </c>
      <c r="O268" s="8">
        <v>-192</v>
      </c>
      <c r="P268" s="8" t="s">
        <v>10</v>
      </c>
      <c r="V268" s="10" t="s">
        <v>243</v>
      </c>
      <c r="W268" s="10" t="s">
        <v>254</v>
      </c>
      <c r="Z268" s="10" t="s">
        <v>294</v>
      </c>
      <c r="AA268" s="10" t="s">
        <v>303</v>
      </c>
      <c r="AB268" s="10" t="s">
        <v>329</v>
      </c>
      <c r="AD268" s="12" t="str">
        <f t="shared" si="15"/>
        <v>PARTUPGRADE:NEEDS[Tantares]
{
    name = 
    type = engine
    partIcon = tantares_heatshield_s1_1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#$@PART[tantares_heatshield_s1_1]/entryCost$
    @entryCost *= #$@KIWI_ENGINE_MULTIPLIERS/KEROLOX/UPGRADE_ENTRYCOST_MULTIPLIER$
    @title ^= #:INSERTPARTTITLE:$@PART[tantares_heatshield_s1_1]/title$:
    @description ^= #:INSERTPART:$@PART[tantares_heatshield_s1_1]/engineName$:
}
@PART[tantares_heatshield_s1_1]:NEEDS[Tantares]:HAS[~engineUpgrade[off]]:AFTER[zzKiwiTechTree]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8" s="14"/>
      <c r="AF268" s="18" t="s">
        <v>329</v>
      </c>
      <c r="AG268" s="18"/>
      <c r="AH268" s="18"/>
      <c r="AI268" s="18"/>
      <c r="AJ268" s="18"/>
      <c r="AK268" s="18"/>
      <c r="AL268" s="18"/>
      <c r="AM268" s="19" t="str">
        <f t="shared" si="16"/>
        <v/>
      </c>
      <c r="AN268" s="14"/>
      <c r="AO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",W268,CHAR(10),Parts!AR268,CHAR(10),"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Tank",IF(Z268="NA/Balloon","    KiwiFuelSwitchIgnore = true",IF(Z268="standardLiquidFuel",_xlfn.CONCAT("    fuelTankUpgradeType = ",Z268,CHAR(10),"    fuelTankSizeUpgrade = ",AA268),_xlfn.CONCAT("    fuelTankUpgradeType = ",Z268))),IF(P268="RCS","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8" s="16" t="str">
        <f>IF(P268="Engine",VLOOKUP(W268,EngineUpgrades!$A$2:$C$19,2,FALSE),"")</f>
        <v>singleFuel</v>
      </c>
      <c r="AQ268" s="16" t="str">
        <f>IF(P268="Engine",VLOOKUP(W268,EngineUpgrades!$A$2:$C$19,3,FALSE),"")</f>
        <v>KEROLOX</v>
      </c>
      <c r="AR268" s="15" t="str">
        <f>_xlfn.XLOOKUP(AP268,EngineUpgrades!$D$1:$J$1,EngineUpgrades!$D$17:$J$17,"",0,1)</f>
        <v xml:space="preserve">    engineNumber = 
    engineNumberUpgrade = 
    engineName = 
    engineNameUpgrade = 
</v>
      </c>
      <c r="AS268" s="17">
        <v>2</v>
      </c>
      <c r="AT268" s="16" t="str">
        <f>IF(P268="Engine",_xlfn.XLOOKUP(_xlfn.CONCAT(N268,O268+AS268),TechTree!$C$2:$C$501,TechTree!$D$2:$D$501,"Not Valid Combination",0,1),"")</f>
        <v>Not Valid Combination</v>
      </c>
    </row>
    <row r="269" spans="1:46" ht="348.5" x14ac:dyDescent="0.35">
      <c r="A269" t="s">
        <v>594</v>
      </c>
      <c r="B269" t="s">
        <v>1441</v>
      </c>
      <c r="C269" t="s">
        <v>1130</v>
      </c>
      <c r="D269" t="s">
        <v>1131</v>
      </c>
      <c r="E269" t="s">
        <v>597</v>
      </c>
      <c r="F269" t="s">
        <v>604</v>
      </c>
      <c r="G269">
        <v>1000</v>
      </c>
      <c r="H269">
        <v>400</v>
      </c>
      <c r="I269">
        <v>0.3</v>
      </c>
      <c r="J269" t="s">
        <v>44</v>
      </c>
      <c r="L269" s="12" t="str">
        <f>_xlfn.CONCAT(IF($Q269&lt;&gt;"",_xlfn.CONCAT(" #LOC_KTT_",A269,"_",C269,"_Title = ",$Q269,CHAR(10),"@PART[",C269,"]:NEEDS[!002_CommunityPartsTitles]:AFTER[",A269,"] // ",IF(Q269="",D269,_xlfn.CONCAT(Q269," (",D269,")")),CHAR(10),"{",CHAR(10),"    @",$Q$1," = #LOC_KTT_",A269,"_",C269,"_Title // ",$Q269,CHAR(10),"}",CHAR(10)),""),"@PART[",C269,"]:AFTER[",A269,"] // ",IF(Q269="",D269,_xlfn.CONCAT(Q269," (",D269,")")),CHAR(10),"{",CHAR(10),"    techBranch = ",VLOOKUP(N269,TechTree!$G$2:$H$43,2,FALSE),CHAR(10),"    techTier = ",O269,CHAR(10),"    @TechRequired = ",M269,IF($R269&lt;&gt;"",_xlfn.CONCAT(CHAR(10),"    @",$R$1," = ",$R269),""),IF($S269&lt;&gt;"",_xlfn.CONCAT(CHAR(10),"    @",$S$1," = ",$S269),""),IF($T269&lt;&gt;"",_xlfn.CONCAT(CHAR(10),"    @",$T$1," = ",$T269),""),IF(AND(Z269="NA/Balloon",P269&lt;&gt;"Fuel Tank")=TRUE,_xlfn.CONCAT(CHAR(10),"    KiwiFuelSwitchIgnore = true"),""),IF($U269&lt;&gt;"",_xlfn.CONCAT(CHAR(10),U269),""),IF($AO269&lt;&gt;"",IF(P269="RTG","",_xlfn.CONCAT(CHAR(10),$AO269)),""),IF(AM269&lt;&gt;"",_xlfn.CONCAT(CHAR(10),AM269),""),CHAR(10),"}",IF(AB269="Yes",_xlfn.CONCAT(CHAR(10),"@PART[",C269,"]:NEEDS[KiwiDeprecate]:AFTER[",A269,"]",CHAR(10),"{",CHAR(10),"    kiwiDeprecate = true",CHAR(10),"}"),""),IF(P269="RTG",AO269,""))</f>
        <v>@PART[tantares_orbital_module_s1_1]:AFTER[Tantares] // Tantares 93-A "EldstesfÃ¦re" Orbital Module
{
    techBranch = liquidFuelTanks
    techTier = -193
    @TechRequired = Not Valid Combination
    spacePlaneSystemUpgradeType = 
}</v>
      </c>
      <c r="M269" s="9" t="str">
        <f>_xlfn.XLOOKUP(_xlfn.CONCAT(N269,O269),TechTree!$C$2:$C$501,TechTree!$D$2:$D$501,"Not Valid Combination",0,1)</f>
        <v>Not Valid Combination</v>
      </c>
      <c r="N269" s="8" t="s">
        <v>336</v>
      </c>
      <c r="O269" s="8">
        <v>-193</v>
      </c>
      <c r="P269" s="8" t="s">
        <v>289</v>
      </c>
      <c r="V269" s="10" t="s">
        <v>243</v>
      </c>
      <c r="W269" s="10" t="s">
        <v>259</v>
      </c>
      <c r="Z269" s="10" t="s">
        <v>294</v>
      </c>
      <c r="AA269" s="10" t="s">
        <v>303</v>
      </c>
      <c r="AB269" s="10" t="s">
        <v>329</v>
      </c>
      <c r="AD26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9" s="14"/>
      <c r="AF269" s="18" t="s">
        <v>329</v>
      </c>
      <c r="AG269" s="18"/>
      <c r="AH269" s="18"/>
      <c r="AI269" s="18"/>
      <c r="AJ269" s="18"/>
      <c r="AK269" s="18"/>
      <c r="AL269" s="18"/>
      <c r="AM269" s="19" t="str">
        <f t="shared" si="16"/>
        <v/>
      </c>
      <c r="AN269" s="14"/>
      <c r="AO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",W269,CHAR(10),Parts!AR269,CHAR(10),"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Tank",IF(Z269="NA/Balloon","    KiwiFuelSwitchIgnore = true",IF(Z269="standardLiquidFuel",_xlfn.CONCAT("    fuelTankUpgradeType = ",Z269,CHAR(10),"    fuelTankSizeUpgrade = ",AA269),_xlfn.CONCAT("    fuelTankUpgradeType = ",Z269))),IF(P269="RCS","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9" s="16" t="str">
        <f>IF(P269="Engine",VLOOKUP(W269,EngineUpgrades!$A$2:$C$19,2,FALSE),"")</f>
        <v/>
      </c>
      <c r="AQ269" s="16" t="str">
        <f>IF(P269="Engine",VLOOKUP(W269,EngineUpgrades!$A$2:$C$19,3,FALSE),"")</f>
        <v/>
      </c>
      <c r="AR269" s="15" t="str">
        <f>_xlfn.XLOOKUP(AP269,EngineUpgrades!$D$1:$J$1,EngineUpgrades!$D$17:$J$17,"",0,1)</f>
        <v/>
      </c>
      <c r="AS269" s="17">
        <v>2</v>
      </c>
      <c r="AT269" s="16" t="str">
        <f>IF(P269="Engine",_xlfn.XLOOKUP(_xlfn.CONCAT(N269,O269+AS269),TechTree!$C$2:$C$501,TechTree!$D$2:$D$501,"Not Valid Combination",0,1),"")</f>
        <v/>
      </c>
    </row>
    <row r="270" spans="1:46" ht="300.5" x14ac:dyDescent="0.35">
      <c r="A270" t="s">
        <v>594</v>
      </c>
      <c r="B270" t="s">
        <v>1442</v>
      </c>
      <c r="C270" t="s">
        <v>1132</v>
      </c>
      <c r="D270" t="s">
        <v>1133</v>
      </c>
      <c r="E270" t="s">
        <v>597</v>
      </c>
      <c r="F270" t="s">
        <v>604</v>
      </c>
      <c r="G270">
        <v>1000</v>
      </c>
      <c r="H270">
        <v>400</v>
      </c>
      <c r="I270">
        <v>0.3</v>
      </c>
      <c r="J270" t="s">
        <v>44</v>
      </c>
      <c r="L270" s="12" t="str">
        <f>_xlfn.CONCAT(IF($Q270&lt;&gt;"",_xlfn.CONCAT(" #LOC_KTT_",A270,"_",C270,"_Title = ",$Q270,CHAR(10),"@PART[",C270,"]:NEEDS[!002_CommunityPartsTitles]:AFTER[",A270,"] // ",IF(Q270="",D270,_xlfn.CONCAT(Q270," (",D270,")")),CHAR(10),"{",CHAR(10),"    @",$Q$1," = #LOC_KTT_",A270,"_",C270,"_Title // ",$Q270,CHAR(10),"}",CHAR(10)),""),"@PART[",C270,"]:AFTER[",A270,"] // ",IF(Q270="",D270,_xlfn.CONCAT(Q270," (",D270,")")),CHAR(10),"{",CHAR(10),"    techBranch = ",VLOOKUP(N270,TechTree!$G$2:$H$43,2,FALSE),CHAR(10),"    techTier = ",O270,CHAR(10),"    @TechRequired = ",M270,IF($R270&lt;&gt;"",_xlfn.CONCAT(CHAR(10),"    @",$R$1," = ",$R270),""),IF($S270&lt;&gt;"",_xlfn.CONCAT(CHAR(10),"    @",$S$1," = ",$S270),""),IF($T270&lt;&gt;"",_xlfn.CONCAT(CHAR(10),"    @",$T$1," = ",$T270),""),IF(AND(Z270="NA/Balloon",P270&lt;&gt;"Fuel Tank")=TRUE,_xlfn.CONCAT(CHAR(10),"    KiwiFuelSwitchIgnore = true"),""),IF($U270&lt;&gt;"",_xlfn.CONCAT(CHAR(10),U270),""),IF($AO270&lt;&gt;"",IF(P270="RTG","",_xlfn.CONCAT(CHAR(10),$AO270)),""),IF(AM270&lt;&gt;"",_xlfn.CONCAT(CHAR(10),AM270),""),CHAR(10),"}",IF(AB270="Yes",_xlfn.CONCAT(CHAR(10),"@PART[",C270,"]:NEEDS[KiwiDeprecate]:AFTER[",A270,"]",CHAR(10),"{",CHAR(10),"    kiwiDeprecate = true",CHAR(10),"}"),""),IF(P270="RTG",AO270,""))</f>
        <v>@PART[tantares_orbital_module_s1_2]:AFTER[Tantares] // Tantares 93-B "EldresfÃ¦re" Orbital Module
{
    techBranch = keroloxEngines
    techTier = -194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_xlfn.XLOOKUP(_xlfn.CONCAT(N270,O270),TechTree!$C$2:$C$501,TechTree!$D$2:$D$501,"Not Valid Combination",0,1)</f>
        <v>Not Valid Combination</v>
      </c>
      <c r="N270" s="8" t="s">
        <v>213</v>
      </c>
      <c r="O270" s="8">
        <v>-194</v>
      </c>
      <c r="P270" s="8" t="s">
        <v>10</v>
      </c>
      <c r="V270" s="10" t="s">
        <v>243</v>
      </c>
      <c r="W270" s="10" t="s">
        <v>254</v>
      </c>
      <c r="Z270" s="10" t="s">
        <v>294</v>
      </c>
      <c r="AA270" s="10" t="s">
        <v>303</v>
      </c>
      <c r="AB270" s="10" t="s">
        <v>329</v>
      </c>
      <c r="AD270" s="12" t="str">
        <f t="shared" si="15"/>
        <v>PARTUPGRADE:NEEDS[Tantares]
{
    name = 
    type = engine
    partIcon = tantares_orbital_module_s1_2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#$@PART[tantares_orbital_module_s1_2]/entryCost$
    @entryCost *= #$@KIWI_ENGINE_MULTIPLIERS/KEROLOX/UPGRADE_ENTRYCOST_MULTIPLIER$
    @title ^= #:INSERTPARTTITLE:$@PART[tantares_orbital_module_s1_2]/title$:
    @description ^= #:INSERTPART:$@PART[tantares_orbital_module_s1_2]/engineName$:
}
@PART[tantares_orbital_module_s1_2]:NEEDS[Tantares]:HAS[~engineUpgrade[off]]:AFTER[zzKiwiTechTree]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0" s="14"/>
      <c r="AF270" s="18" t="s">
        <v>329</v>
      </c>
      <c r="AG270" s="18"/>
      <c r="AH270" s="18"/>
      <c r="AI270" s="18"/>
      <c r="AJ270" s="18"/>
      <c r="AK270" s="18"/>
      <c r="AL270" s="18"/>
      <c r="AM270" s="19" t="str">
        <f t="shared" si="16"/>
        <v/>
      </c>
      <c r="AN270" s="14"/>
      <c r="AO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",W270,CHAR(10),Parts!AR270,CHAR(10),"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Tank",IF(Z270="NA/Balloon","    KiwiFuelSwitchIgnore = true",IF(Z270="standardLiquidFuel",_xlfn.CONCAT("    fuelTankUpgradeType = ",Z270,CHAR(10),"    fuelTankSizeUpgrade = ",AA270),_xlfn.CONCAT("    fuelTankUpgradeType = ",Z270))),IF(P270="RCS","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0" s="16" t="str">
        <f>IF(P270="Engine",VLOOKUP(W270,EngineUpgrades!$A$2:$C$19,2,FALSE),"")</f>
        <v>singleFuel</v>
      </c>
      <c r="AQ270" s="16" t="str">
        <f>IF(P270="Engine",VLOOKUP(W270,EngineUpgrades!$A$2:$C$19,3,FALSE),"")</f>
        <v>KEROLOX</v>
      </c>
      <c r="AR270" s="15" t="str">
        <f>_xlfn.XLOOKUP(AP270,EngineUpgrades!$D$1:$J$1,EngineUpgrades!$D$17:$J$17,"",0,1)</f>
        <v xml:space="preserve">    engineNumber = 
    engineNumberUpgrade = 
    engineName = 
    engineNameUpgrade = 
</v>
      </c>
      <c r="AS270" s="17">
        <v>2</v>
      </c>
      <c r="AT270" s="16" t="str">
        <f>IF(P270="Engine",_xlfn.XLOOKUP(_xlfn.CONCAT(N270,O270+AS270),TechTree!$C$2:$C$501,TechTree!$D$2:$D$501,"Not Valid Combination",0,1),"")</f>
        <v>Not Valid Combination</v>
      </c>
    </row>
    <row r="271" spans="1:46" ht="348.5" x14ac:dyDescent="0.35">
      <c r="A271" t="s">
        <v>594</v>
      </c>
      <c r="B271" t="s">
        <v>1443</v>
      </c>
      <c r="C271" t="s">
        <v>1134</v>
      </c>
      <c r="D271" t="s">
        <v>1135</v>
      </c>
      <c r="E271" t="s">
        <v>597</v>
      </c>
      <c r="F271" t="s">
        <v>604</v>
      </c>
      <c r="G271">
        <v>1000</v>
      </c>
      <c r="H271">
        <v>400</v>
      </c>
      <c r="I271">
        <v>0.3</v>
      </c>
      <c r="J271" t="s">
        <v>44</v>
      </c>
      <c r="L271" s="12" t="str">
        <f>_xlfn.CONCAT(IF($Q271&lt;&gt;"",_xlfn.CONCAT(" #LOC_KTT_",A271,"_",C271,"_Title = ",$Q271,CHAR(10),"@PART[",C271,"]:NEEDS[!002_CommunityPartsTitles]:AFTER[",A271,"] // ",IF(Q271="",D271,_xlfn.CONCAT(Q271," (",D271,")")),CHAR(10),"{",CHAR(10),"    @",$Q$1," = #LOC_KTT_",A271,"_",C271,"_Title // ",$Q271,CHAR(10),"}",CHAR(10)),""),"@PART[",C271,"]:AFTER[",A271,"] // ",IF(Q271="",D271,_xlfn.CONCAT(Q271," (",D271,")")),CHAR(10),"{",CHAR(10),"    techBranch = ",VLOOKUP(N271,TechTree!$G$2:$H$43,2,FALSE),CHAR(10),"    techTier = ",O271,CHAR(10),"    @TechRequired = ",M271,IF($R271&lt;&gt;"",_xlfn.CONCAT(CHAR(10),"    @",$R$1," = ",$R271),""),IF($S271&lt;&gt;"",_xlfn.CONCAT(CHAR(10),"    @",$S$1," = ",$S271),""),IF($T271&lt;&gt;"",_xlfn.CONCAT(CHAR(10),"    @",$T$1," = ",$T271),""),IF(AND(Z271="NA/Balloon",P271&lt;&gt;"Fuel Tank")=TRUE,_xlfn.CONCAT(CHAR(10),"    KiwiFuelSwitchIgnore = true"),""),IF($U271&lt;&gt;"",_xlfn.CONCAT(CHAR(10),U271),""),IF($AO271&lt;&gt;"",IF(P271="RTG","",_xlfn.CONCAT(CHAR(10),$AO271)),""),IF(AM271&lt;&gt;"",_xlfn.CONCAT(CHAR(10),AM271),""),CHAR(10),"}",IF(AB271="Yes",_xlfn.CONCAT(CHAR(10),"@PART[",C271,"]:NEEDS[KiwiDeprecate]:AFTER[",A271,"]",CHAR(10),"{",CHAR(10),"    kiwiDeprecate = true",CHAR(10),"}"),""),IF(P271="RTG",AO271,""))</f>
        <v>@PART[tantares_orbital_module_s1_3]:AFTER[Tantares] // Tantares 93-C "NysfÃ¦re" Orbital Module
{
    techBranch = liquidFuelTanks
    techTier = -195
    @TechRequired = Not Valid Combination
    spacePlaneSystemUpgradeType = 
}</v>
      </c>
      <c r="M271" s="9" t="str">
        <f>_xlfn.XLOOKUP(_xlfn.CONCAT(N271,O271),TechTree!$C$2:$C$501,TechTree!$D$2:$D$501,"Not Valid Combination",0,1)</f>
        <v>Not Valid Combination</v>
      </c>
      <c r="N271" s="8" t="s">
        <v>336</v>
      </c>
      <c r="O271" s="8">
        <v>-195</v>
      </c>
      <c r="P271" s="8" t="s">
        <v>289</v>
      </c>
      <c r="V271" s="10" t="s">
        <v>243</v>
      </c>
      <c r="W271" s="10" t="s">
        <v>259</v>
      </c>
      <c r="Z271" s="10" t="s">
        <v>294</v>
      </c>
      <c r="AA271" s="10" t="s">
        <v>303</v>
      </c>
      <c r="AB271" s="10" t="s">
        <v>329</v>
      </c>
      <c r="AD27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1" s="14"/>
      <c r="AF271" s="18" t="s">
        <v>329</v>
      </c>
      <c r="AG271" s="18"/>
      <c r="AH271" s="18"/>
      <c r="AI271" s="18"/>
      <c r="AJ271" s="18"/>
      <c r="AK271" s="18"/>
      <c r="AL271" s="18"/>
      <c r="AM271" s="19" t="str">
        <f t="shared" si="16"/>
        <v/>
      </c>
      <c r="AN271" s="14"/>
      <c r="AO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",W271,CHAR(10),Parts!AR271,CHAR(10),"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Tank",IF(Z271="NA/Balloon","    KiwiFuelSwitchIgnore = true",IF(Z271="standardLiquidFuel",_xlfn.CONCAT("    fuelTankUpgradeType = ",Z271,CHAR(10),"    fuelTankSizeUpgrade = ",AA271),_xlfn.CONCAT("    fuelTankUpgradeType = ",Z271))),IF(P271="RCS","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1" s="16" t="str">
        <f>IF(P271="Engine",VLOOKUP(W271,EngineUpgrades!$A$2:$C$19,2,FALSE),"")</f>
        <v/>
      </c>
      <c r="AQ271" s="16" t="str">
        <f>IF(P271="Engine",VLOOKUP(W271,EngineUpgrades!$A$2:$C$19,3,FALSE),"")</f>
        <v/>
      </c>
      <c r="AR271" s="15" t="str">
        <f>_xlfn.XLOOKUP(AP271,EngineUpgrades!$D$1:$J$1,EngineUpgrades!$D$17:$J$17,"",0,1)</f>
        <v/>
      </c>
      <c r="AS271" s="17">
        <v>2</v>
      </c>
      <c r="AT271" s="16" t="str">
        <f>IF(P271="Engine",_xlfn.XLOOKUP(_xlfn.CONCAT(N271,O271+AS271),TechTree!$C$2:$C$501,TechTree!$D$2:$D$501,"Not Valid Combination",0,1),"")</f>
        <v/>
      </c>
    </row>
    <row r="272" spans="1:46" ht="300.5" x14ac:dyDescent="0.35">
      <c r="A272" t="s">
        <v>594</v>
      </c>
      <c r="B272" t="s">
        <v>1444</v>
      </c>
      <c r="C272" t="s">
        <v>1136</v>
      </c>
      <c r="D272" t="s">
        <v>1137</v>
      </c>
      <c r="E272" t="s">
        <v>597</v>
      </c>
      <c r="F272" t="s">
        <v>604</v>
      </c>
      <c r="G272">
        <v>1000</v>
      </c>
      <c r="H272">
        <v>400</v>
      </c>
      <c r="I272">
        <v>0.5</v>
      </c>
      <c r="J272" t="s">
        <v>44</v>
      </c>
      <c r="L272" s="12" t="str">
        <f>_xlfn.CONCAT(IF($Q272&lt;&gt;"",_xlfn.CONCAT(" #LOC_KTT_",A272,"_",C272,"_Title = ",$Q272,CHAR(10),"@PART[",C272,"]:NEEDS[!002_CommunityPartsTitles]:AFTER[",A272,"] // ",IF(Q272="",D272,_xlfn.CONCAT(Q272," (",D272,")")),CHAR(10),"{",CHAR(10),"    @",$Q$1," = #LOC_KTT_",A272,"_",C272,"_Title // ",$Q272,CHAR(10),"}",CHAR(10)),""),"@PART[",C272,"]:AFTER[",A272,"] // ",IF(Q272="",D272,_xlfn.CONCAT(Q272," (",D272,")")),CHAR(10),"{",CHAR(10),"    techBranch = ",VLOOKUP(N272,TechTree!$G$2:$H$43,2,FALSE),CHAR(10),"    techTier = ",O272,CHAR(10),"    @TechRequired = ",M272,IF($R272&lt;&gt;"",_xlfn.CONCAT(CHAR(10),"    @",$R$1," = ",$R272),""),IF($S272&lt;&gt;"",_xlfn.CONCAT(CHAR(10),"    @",$S$1," = ",$S272),""),IF($T272&lt;&gt;"",_xlfn.CONCAT(CHAR(10),"    @",$T$1," = ",$T272),""),IF(AND(Z272="NA/Balloon",P272&lt;&gt;"Fuel Tank")=TRUE,_xlfn.CONCAT(CHAR(10),"    KiwiFuelSwitchIgnore = true"),""),IF($U272&lt;&gt;"",_xlfn.CONCAT(CHAR(10),U272),""),IF($AO272&lt;&gt;"",IF(P272="RTG","",_xlfn.CONCAT(CHAR(10),$AO272)),""),IF(AM272&lt;&gt;"",_xlfn.CONCAT(CHAR(10),AM272),""),CHAR(10),"}",IF(AB272="Yes",_xlfn.CONCAT(CHAR(10),"@PART[",C272,"]:NEEDS[KiwiDeprecate]:AFTER[",A272,"]",CHAR(10),"{",CHAR(10),"    kiwiDeprecate = true",CHAR(10),"}"),""),IF(P272="RTG",AO272,""))</f>
        <v>@PART[tantares_orbital_module_s1_4]:AFTER[Tantares] // Tantares 12-D "Kopiboks" Orbital Module
{
    techBranch = keroloxEngines
    techTier = -196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_xlfn.XLOOKUP(_xlfn.CONCAT(N272,O272),TechTree!$C$2:$C$501,TechTree!$D$2:$D$501,"Not Valid Combination",0,1)</f>
        <v>Not Valid Combination</v>
      </c>
      <c r="N272" s="8" t="s">
        <v>213</v>
      </c>
      <c r="O272" s="8">
        <v>-196</v>
      </c>
      <c r="P272" s="8" t="s">
        <v>10</v>
      </c>
      <c r="V272" s="10" t="s">
        <v>243</v>
      </c>
      <c r="W272" s="10" t="s">
        <v>254</v>
      </c>
      <c r="Z272" s="10" t="s">
        <v>294</v>
      </c>
      <c r="AA272" s="10" t="s">
        <v>303</v>
      </c>
      <c r="AB272" s="10" t="s">
        <v>329</v>
      </c>
      <c r="AD272" s="12" t="str">
        <f t="shared" si="15"/>
        <v>PARTUPGRADE:NEEDS[Tantares]
{
    name = 
    type = engine
    partIcon = tantares_orbital_module_s1_4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#$@PART[tantares_orbital_module_s1_4]/entryCost$
    @entryCost *= #$@KIWI_ENGINE_MULTIPLIERS/KEROLOX/UPGRADE_ENTRYCOST_MULTIPLIER$
    @title ^= #:INSERTPARTTITLE:$@PART[tantares_orbital_module_s1_4]/title$:
    @description ^= #:INSERTPART:$@PART[tantares_orbital_module_s1_4]/engineName$:
}
@PART[tantares_orbital_module_s1_4]:NEEDS[Tantares]:HAS[~engineUpgrade[off]]:AFTER[zzKiwiTechTree]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2" s="14"/>
      <c r="AF272" s="18" t="s">
        <v>329</v>
      </c>
      <c r="AG272" s="18"/>
      <c r="AH272" s="18"/>
      <c r="AI272" s="18"/>
      <c r="AJ272" s="18"/>
      <c r="AK272" s="18"/>
      <c r="AL272" s="18"/>
      <c r="AM272" s="19" t="str">
        <f t="shared" si="16"/>
        <v/>
      </c>
      <c r="AN272" s="14"/>
      <c r="AO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",W272,CHAR(10),Parts!AR272,CHAR(10),"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Tank",IF(Z272="NA/Balloon","    KiwiFuelSwitchIgnore = true",IF(Z272="standardLiquidFuel",_xlfn.CONCAT("    fuelTankUpgradeType = ",Z272,CHAR(10),"    fuelTankSizeUpgrade = ",AA272),_xlfn.CONCAT("    fuelTankUpgradeType = ",Z272))),IF(P272="RCS","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2" s="16" t="str">
        <f>IF(P272="Engine",VLOOKUP(W272,EngineUpgrades!$A$2:$C$19,2,FALSE),"")</f>
        <v>singleFuel</v>
      </c>
      <c r="AQ272" s="16" t="str">
        <f>IF(P272="Engine",VLOOKUP(W272,EngineUpgrades!$A$2:$C$19,3,FALSE),"")</f>
        <v>KEROLOX</v>
      </c>
      <c r="AR272" s="15" t="str">
        <f>_xlfn.XLOOKUP(AP272,EngineUpgrades!$D$1:$J$1,EngineUpgrades!$D$17:$J$17,"",0,1)</f>
        <v xml:space="preserve">    engineNumber = 
    engineNumberUpgrade = 
    engineName = 
    engineNameUpgrade = 
</v>
      </c>
      <c r="AS272" s="17">
        <v>2</v>
      </c>
      <c r="AT272" s="16" t="str">
        <f>IF(P272="Engine",_xlfn.XLOOKUP(_xlfn.CONCAT(N272,O272+AS272),TechTree!$C$2:$C$501,TechTree!$D$2:$D$501,"Not Valid Combination",0,1),"")</f>
        <v>Not Valid Combination</v>
      </c>
    </row>
    <row r="273" spans="1:46" ht="348.5" x14ac:dyDescent="0.35">
      <c r="A273" t="s">
        <v>594</v>
      </c>
      <c r="B273" t="s">
        <v>1445</v>
      </c>
      <c r="C273" t="s">
        <v>1138</v>
      </c>
      <c r="D273" t="s">
        <v>1139</v>
      </c>
      <c r="E273" t="s">
        <v>616</v>
      </c>
      <c r="F273" t="s">
        <v>604</v>
      </c>
      <c r="G273">
        <v>2400</v>
      </c>
      <c r="H273">
        <v>480</v>
      </c>
      <c r="I273">
        <v>0.1</v>
      </c>
      <c r="J273" t="s">
        <v>44</v>
      </c>
      <c r="L273" s="12" t="str">
        <f>_xlfn.CONCAT(IF($Q273&lt;&gt;"",_xlfn.CONCAT(" #LOC_KTT_",A273,"_",C273,"_Title = ",$Q273,CHAR(10),"@PART[",C273,"]:NEEDS[!002_CommunityPartsTitles]:AFTER[",A273,"] // ",IF(Q273="",D273,_xlfn.CONCAT(Q273," (",D273,")")),CHAR(10),"{",CHAR(10),"    @",$Q$1," = #LOC_KTT_",A273,"_",C273,"_Title // ",$Q273,CHAR(10),"}",CHAR(10)),""),"@PART[",C273,"]:AFTER[",A273,"] // ",IF(Q273="",D273,_xlfn.CONCAT(Q273," (",D273,")")),CHAR(10),"{",CHAR(10),"    techBranch = ",VLOOKUP(N273,TechTree!$G$2:$H$43,2,FALSE),CHAR(10),"    techTier = ",O273,CHAR(10),"    @TechRequired = ",M273,IF($R273&lt;&gt;"",_xlfn.CONCAT(CHAR(10),"    @",$R$1," = ",$R273),""),IF($S273&lt;&gt;"",_xlfn.CONCAT(CHAR(10),"    @",$S$1," = ",$S273),""),IF($T273&lt;&gt;"",_xlfn.CONCAT(CHAR(10),"    @",$T$1," = ",$T273),""),IF(AND(Z273="NA/Balloon",P273&lt;&gt;"Fuel Tank")=TRUE,_xlfn.CONCAT(CHAR(10),"    KiwiFuelSwitchIgnore = true"),""),IF($U273&lt;&gt;"",_xlfn.CONCAT(CHAR(10),U273),""),IF($AO273&lt;&gt;"",IF(P273="RTG","",_xlfn.CONCAT(CHAR(10),$AO273)),""),IF(AM273&lt;&gt;"",_xlfn.CONCAT(CHAR(10),AM273),""),CHAR(10),"}",IF(AB273="Yes",_xlfn.CONCAT(CHAR(10),"@PART[",C273,"]:NEEDS[KiwiDeprecate]:AFTER[",A273,"]",CHAR(10),"{",CHAR(10),"    kiwiDeprecate = true",CHAR(10),"}"),""),IF(P273="RTG",AO273,""))</f>
        <v>@PART[tantares_parachute_s0_1]:AFTER[Tantares] // Tantares Size 0 Inline Parachute
{
    techBranch = liquidFuelTanks
    techTier = -197
    @TechRequired = Not Valid Combination
    spacePlaneSystemUpgradeType = 
}</v>
      </c>
      <c r="M273" s="9" t="str">
        <f>_xlfn.XLOOKUP(_xlfn.CONCAT(N273,O273),TechTree!$C$2:$C$501,TechTree!$D$2:$D$501,"Not Valid Combination",0,1)</f>
        <v>Not Valid Combination</v>
      </c>
      <c r="N273" s="8" t="s">
        <v>336</v>
      </c>
      <c r="O273" s="8">
        <v>-197</v>
      </c>
      <c r="P273" s="8" t="s">
        <v>289</v>
      </c>
      <c r="V273" s="10" t="s">
        <v>243</v>
      </c>
      <c r="W273" s="10" t="s">
        <v>259</v>
      </c>
      <c r="Z273" s="10" t="s">
        <v>294</v>
      </c>
      <c r="AA273" s="10" t="s">
        <v>303</v>
      </c>
      <c r="AB273" s="10" t="s">
        <v>329</v>
      </c>
      <c r="AD27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tantares_parachute_s0_1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3" s="14"/>
      <c r="AF273" s="18" t="s">
        <v>329</v>
      </c>
      <c r="AG273" s="18"/>
      <c r="AH273" s="18"/>
      <c r="AI273" s="18"/>
      <c r="AJ273" s="18"/>
      <c r="AK273" s="18"/>
      <c r="AL273" s="18"/>
      <c r="AM273" s="19" t="str">
        <f t="shared" si="16"/>
        <v/>
      </c>
      <c r="AN273" s="14"/>
      <c r="AO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",W273,CHAR(10),Parts!AR273,CHAR(10),"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Tank",IF(Z273="NA/Balloon","    KiwiFuelSwitchIgnore = true",IF(Z273="standardLiquidFuel",_xlfn.CONCAT("    fuelTankUpgradeType = ",Z273,CHAR(10),"    fuelTankSizeUpgrade = ",AA273),_xlfn.CONCAT("    fuelTankUpgradeType = ",Z273))),IF(P273="RCS","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3" s="16" t="str">
        <f>IF(P273="Engine",VLOOKUP(W273,EngineUpgrades!$A$2:$C$19,2,FALSE),"")</f>
        <v/>
      </c>
      <c r="AQ273" s="16" t="str">
        <f>IF(P273="Engine",VLOOKUP(W273,EngineUpgrades!$A$2:$C$19,3,FALSE),"")</f>
        <v/>
      </c>
      <c r="AR273" s="15" t="str">
        <f>_xlfn.XLOOKUP(AP273,EngineUpgrades!$D$1:$J$1,EngineUpgrades!$D$17:$J$17,"",0,1)</f>
        <v/>
      </c>
      <c r="AS273" s="17">
        <v>2</v>
      </c>
      <c r="AT273" s="16" t="str">
        <f>IF(P273="Engine",_xlfn.XLOOKUP(_xlfn.CONCAT(N273,O273+AS273),TechTree!$C$2:$C$501,TechTree!$D$2:$D$501,"Not Valid Combination",0,1),"")</f>
        <v/>
      </c>
    </row>
    <row r="274" spans="1:46" ht="300.5" x14ac:dyDescent="0.35">
      <c r="A274" t="s">
        <v>594</v>
      </c>
      <c r="B274" t="s">
        <v>1446</v>
      </c>
      <c r="C274" t="s">
        <v>1140</v>
      </c>
      <c r="D274" t="s">
        <v>1141</v>
      </c>
      <c r="E274" t="s">
        <v>597</v>
      </c>
      <c r="F274" t="s">
        <v>5</v>
      </c>
      <c r="G274">
        <v>2500</v>
      </c>
      <c r="H274">
        <v>500</v>
      </c>
      <c r="I274">
        <v>7.4999999999999997E-2</v>
      </c>
      <c r="J274" t="s">
        <v>25</v>
      </c>
      <c r="L274" s="12" t="str">
        <f>_xlfn.CONCAT(IF($Q274&lt;&gt;"",_xlfn.CONCAT(" #LOC_KTT_",A274,"_",C274,"_Title = ",$Q274,CHAR(10),"@PART[",C274,"]:NEEDS[!002_CommunityPartsTitles]:AFTER[",A274,"] // ",IF(Q274="",D274,_xlfn.CONCAT(Q274," (",D274,")")),CHAR(10),"{",CHAR(10),"    @",$Q$1," = #LOC_KTT_",A274,"_",C274,"_Title // ",$Q274,CHAR(10),"}",CHAR(10)),""),"@PART[",C274,"]:AFTER[",A274,"] // ",IF(Q274="",D274,_xlfn.CONCAT(Q274," (",D274,")")),CHAR(10),"{",CHAR(10),"    techBranch = ",VLOOKUP(N274,TechTree!$G$2:$H$43,2,FALSE),CHAR(10),"    techTier = ",O274,CHAR(10),"    @TechRequired = ",M274,IF($R274&lt;&gt;"",_xlfn.CONCAT(CHAR(10),"    @",$R$1," = ",$R274),""),IF($S274&lt;&gt;"",_xlfn.CONCAT(CHAR(10),"    @",$S$1," = ",$S274),""),IF($T274&lt;&gt;"",_xlfn.CONCAT(CHAR(10),"    @",$T$1," = ",$T274),""),IF(AND(Z274="NA/Balloon",P274&lt;&gt;"Fuel Tank")=TRUE,_xlfn.CONCAT(CHAR(10),"    KiwiFuelSwitchIgnore = true"),""),IF($U274&lt;&gt;"",_xlfn.CONCAT(CHAR(10),U274),""),IF($AO274&lt;&gt;"",IF(P274="RTG","",_xlfn.CONCAT(CHAR(10),$AO274)),""),IF(AM274&lt;&gt;"",_xlfn.CONCAT(CHAR(10),AM274),""),CHAR(10),"}",IF(AB274="Yes",_xlfn.CONCAT(CHAR(10),"@PART[",C274,"]:NEEDS[KiwiDeprecate]:AFTER[",A274,"]",CHAR(10),"{",CHAR(10),"    kiwiDeprecate = true",CHAR(10),"}"),""),IF(P274="RTG",AO274,""))</f>
        <v>@PART[alnair_avionics_s0_1]:AFTER[Tantares] // Alnair 62-A "Hjernepille" Control Block
{
    techBranch = keroloxEngines
    techTier = -198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_xlfn.XLOOKUP(_xlfn.CONCAT(N274,O274),TechTree!$C$2:$C$501,TechTree!$D$2:$D$501,"Not Valid Combination",0,1)</f>
        <v>Not Valid Combination</v>
      </c>
      <c r="N274" s="8" t="s">
        <v>213</v>
      </c>
      <c r="O274" s="8">
        <v>-198</v>
      </c>
      <c r="P274" s="8" t="s">
        <v>10</v>
      </c>
      <c r="V274" s="10" t="s">
        <v>243</v>
      </c>
      <c r="W274" s="10" t="s">
        <v>254</v>
      </c>
      <c r="Z274" s="10" t="s">
        <v>294</v>
      </c>
      <c r="AA274" s="10" t="s">
        <v>303</v>
      </c>
      <c r="AB274" s="10" t="s">
        <v>329</v>
      </c>
      <c r="AD274" s="12" t="str">
        <f t="shared" si="15"/>
        <v>PARTUPGRADE:NEEDS[Tantares]
{
    name = 
    type = engine
    partIcon = alnair_avionics_s0_1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#$@PART[alnair_avionics_s0_1]/entryCost$
    @entryCost *= #$@KIWI_ENGINE_MULTIPLIERS/KEROLOX/UPGRADE_ENTRYCOST_MULTIPLIER$
    @title ^= #:INSERTPARTTITLE:$@PART[alnair_avionics_s0_1]/title$:
    @description ^= #:INSERTPART:$@PART[alnair_avionics_s0_1]/engineName$:
}
@PART[alnair_avionics_s0_1]:NEEDS[Tantares]:HAS[~engineUpgrade[off]]:AFTER[zzKiwiTechTree]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4" s="14"/>
      <c r="AF274" s="18" t="s">
        <v>329</v>
      </c>
      <c r="AG274" s="18"/>
      <c r="AH274" s="18"/>
      <c r="AI274" s="18"/>
      <c r="AJ274" s="18"/>
      <c r="AK274" s="18"/>
      <c r="AL274" s="18"/>
      <c r="AM274" s="19" t="str">
        <f t="shared" si="16"/>
        <v/>
      </c>
      <c r="AN274" s="14"/>
      <c r="AO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",W274,CHAR(10),Parts!AR274,CHAR(10),"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Tank",IF(Z274="NA/Balloon","    KiwiFuelSwitchIgnore = true",IF(Z274="standardLiquidFuel",_xlfn.CONCAT("    fuelTankUpgradeType = ",Z274,CHAR(10),"    fuelTankSizeUpgrade = ",AA274),_xlfn.CONCAT("    fuelTankUpgradeType = ",Z274))),IF(P274="RCS","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4" s="16" t="str">
        <f>IF(P274="Engine",VLOOKUP(W274,EngineUpgrades!$A$2:$C$19,2,FALSE),"")</f>
        <v>singleFuel</v>
      </c>
      <c r="AQ274" s="16" t="str">
        <f>IF(P274="Engine",VLOOKUP(W274,EngineUpgrades!$A$2:$C$19,3,FALSE),"")</f>
        <v>KEROLOX</v>
      </c>
      <c r="AR274" s="15" t="str">
        <f>_xlfn.XLOOKUP(AP274,EngineUpgrades!$D$1:$J$1,EngineUpgrades!$D$17:$J$17,"",0,1)</f>
        <v xml:space="preserve">    engineNumber = 
    engineNumberUpgrade = 
    engineName = 
    engineNameUpgrade = 
</v>
      </c>
      <c r="AS274" s="17">
        <v>2</v>
      </c>
      <c r="AT274" s="16" t="str">
        <f>IF(P274="Engine",_xlfn.XLOOKUP(_xlfn.CONCAT(N274,O274+AS274),TechTree!$C$2:$C$501,TechTree!$D$2:$D$501,"Not Valid Combination",0,1),"")</f>
        <v>Not Valid Combination</v>
      </c>
    </row>
    <row r="275" spans="1:46" ht="348.5" x14ac:dyDescent="0.35">
      <c r="A275" t="s">
        <v>594</v>
      </c>
      <c r="B275" t="s">
        <v>1447</v>
      </c>
      <c r="C275" t="s">
        <v>1142</v>
      </c>
      <c r="D275" t="s">
        <v>1143</v>
      </c>
      <c r="E275" t="s">
        <v>616</v>
      </c>
      <c r="F275" t="s">
        <v>5</v>
      </c>
      <c r="G275">
        <v>10000</v>
      </c>
      <c r="H275">
        <v>2000</v>
      </c>
      <c r="I275">
        <v>1.25</v>
      </c>
      <c r="J275" t="s">
        <v>25</v>
      </c>
      <c r="L275" s="12" t="str">
        <f>_xlfn.CONCAT(IF($Q275&lt;&gt;"",_xlfn.CONCAT(" #LOC_KTT_",A275,"_",C275,"_Title = ",$Q275,CHAR(10),"@PART[",C275,"]:NEEDS[!002_CommunityPartsTitles]:AFTER[",A275,"] // ",IF(Q275="",D275,_xlfn.CONCAT(Q275," (",D275,")")),CHAR(10),"{",CHAR(10),"    @",$Q$1," = #LOC_KTT_",A275,"_",C275,"_Title // ",$Q275,CHAR(10),"}",CHAR(10)),""),"@PART[",C275,"]:AFTER[",A275,"] // ",IF(Q275="",D275,_xlfn.CONCAT(Q275," (",D275,")")),CHAR(10),"{",CHAR(10),"    techBranch = ",VLOOKUP(N275,TechTree!$G$2:$H$43,2,FALSE),CHAR(10),"    techTier = ",O275,CHAR(10),"    @TechRequired = ",M275,IF($R275&lt;&gt;"",_xlfn.CONCAT(CHAR(10),"    @",$R$1," = ",$R275),""),IF($S275&lt;&gt;"",_xlfn.CONCAT(CHAR(10),"    @",$S$1," = ",$S275),""),IF($T275&lt;&gt;"",_xlfn.CONCAT(CHAR(10),"    @",$T$1," = ",$T275),""),IF(AND(Z275="NA/Balloon",P275&lt;&gt;"Fuel Tank")=TRUE,_xlfn.CONCAT(CHAR(10),"    KiwiFuelSwitchIgnore = true"),""),IF($U275&lt;&gt;"",_xlfn.CONCAT(CHAR(10),U275),""),IF($AO275&lt;&gt;"",IF(P275="RTG","",_xlfn.CONCAT(CHAR(10),$AO275)),""),IF(AM275&lt;&gt;"",_xlfn.CONCAT(CHAR(10),AM275),""),CHAR(10),"}",IF(AB275="Yes",_xlfn.CONCAT(CHAR(10),"@PART[",C275,"]:NEEDS[KiwiDeprecate]:AFTER[",A275,"]",CHAR(10),"{",CHAR(10),"    kiwiDeprecate = true",CHAR(10),"}"),""),IF(P275="RTG",AO275,""))</f>
        <v>@PART[alnair_crew_s1p5_1]:AFTER[Tantares] // Alnair 18-A "Avansert" Crew Capsule
{
    techBranch = liquidFuelTanks
    techTier = -199
    @TechRequired = Not Valid Combination
    spacePlaneSystemUpgradeType = 
}</v>
      </c>
      <c r="M275" s="9" t="str">
        <f>_xlfn.XLOOKUP(_xlfn.CONCAT(N275,O275),TechTree!$C$2:$C$501,TechTree!$D$2:$D$501,"Not Valid Combination",0,1)</f>
        <v>Not Valid Combination</v>
      </c>
      <c r="N275" s="8" t="s">
        <v>336</v>
      </c>
      <c r="O275" s="8">
        <v>-199</v>
      </c>
      <c r="P275" s="8" t="s">
        <v>289</v>
      </c>
      <c r="V275" s="10" t="s">
        <v>243</v>
      </c>
      <c r="W275" s="10" t="s">
        <v>259</v>
      </c>
      <c r="Z275" s="10" t="s">
        <v>294</v>
      </c>
      <c r="AA275" s="10" t="s">
        <v>303</v>
      </c>
      <c r="AB275" s="10" t="s">
        <v>329</v>
      </c>
      <c r="AD27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5" s="14"/>
      <c r="AF275" s="18" t="s">
        <v>329</v>
      </c>
      <c r="AG275" s="18"/>
      <c r="AH275" s="18"/>
      <c r="AI275" s="18"/>
      <c r="AJ275" s="18"/>
      <c r="AK275" s="18"/>
      <c r="AL275" s="18"/>
      <c r="AM275" s="19" t="str">
        <f t="shared" si="16"/>
        <v/>
      </c>
      <c r="AN275" s="14"/>
      <c r="AO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",W275,CHAR(10),Parts!AR275,CHAR(10),"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Tank",IF(Z275="NA/Balloon","    KiwiFuelSwitchIgnore = true",IF(Z275="standardLiquidFuel",_xlfn.CONCAT("    fuelTankUpgradeType = ",Z275,CHAR(10),"    fuelTankSizeUpgrade = ",AA275),_xlfn.CONCAT("    fuelTankUpgradeType = ",Z275))),IF(P275="RCS","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5" s="16" t="str">
        <f>IF(P275="Engine",VLOOKUP(W275,EngineUpgrades!$A$2:$C$19,2,FALSE),"")</f>
        <v/>
      </c>
      <c r="AQ275" s="16" t="str">
        <f>IF(P275="Engine",VLOOKUP(W275,EngineUpgrades!$A$2:$C$19,3,FALSE),"")</f>
        <v/>
      </c>
      <c r="AR275" s="15" t="str">
        <f>_xlfn.XLOOKUP(AP275,EngineUpgrades!$D$1:$J$1,EngineUpgrades!$D$17:$J$17,"",0,1)</f>
        <v/>
      </c>
      <c r="AS275" s="17">
        <v>2</v>
      </c>
      <c r="AT275" s="16" t="str">
        <f>IF(P275="Engine",_xlfn.XLOOKUP(_xlfn.CONCAT(N275,O275+AS275),TechTree!$C$2:$C$501,TechTree!$D$2:$D$501,"Not Valid Combination",0,1),"")</f>
        <v/>
      </c>
    </row>
    <row r="276" spans="1:46" ht="300.5" x14ac:dyDescent="0.35">
      <c r="A276" t="s">
        <v>594</v>
      </c>
      <c r="B276" t="s">
        <v>1448</v>
      </c>
      <c r="C276" t="s">
        <v>1144</v>
      </c>
      <c r="D276" t="s">
        <v>1145</v>
      </c>
      <c r="E276" t="s">
        <v>616</v>
      </c>
      <c r="F276" t="s">
        <v>5</v>
      </c>
      <c r="G276">
        <v>10000</v>
      </c>
      <c r="H276">
        <v>2000</v>
      </c>
      <c r="I276">
        <v>1.75</v>
      </c>
      <c r="J276" t="s">
        <v>25</v>
      </c>
      <c r="L276" s="12" t="str">
        <f>_xlfn.CONCAT(IF($Q276&lt;&gt;"",_xlfn.CONCAT(" #LOC_KTT_",A276,"_",C276,"_Title = ",$Q276,CHAR(10),"@PART[",C276,"]:NEEDS[!002_CommunityPartsTitles]:AFTER[",A276,"] // ",IF(Q276="",D276,_xlfn.CONCAT(Q276," (",D276,")")),CHAR(10),"{",CHAR(10),"    @",$Q$1," = #LOC_KTT_",A276,"_",C276,"_Title // ",$Q276,CHAR(10),"}",CHAR(10)),""),"@PART[",C276,"]:AFTER[",A276,"] // ",IF(Q276="",D276,_xlfn.CONCAT(Q276," (",D276,")")),CHAR(10),"{",CHAR(10),"    techBranch = ",VLOOKUP(N276,TechTree!$G$2:$H$43,2,FALSE),CHAR(10),"    techTier = ",O276,CHAR(10),"    @TechRequired = ",M276,IF($R276&lt;&gt;"",_xlfn.CONCAT(CHAR(10),"    @",$R$1," = ",$R276),""),IF($S276&lt;&gt;"",_xlfn.CONCAT(CHAR(10),"    @",$S$1," = ",$S276),""),IF($T276&lt;&gt;"",_xlfn.CONCAT(CHAR(10),"    @",$T$1," = ",$T276),""),IF(AND(Z276="NA/Balloon",P276&lt;&gt;"Fuel Tank")=TRUE,_xlfn.CONCAT(CHAR(10),"    KiwiFuelSwitchIgnore = true"),""),IF($U276&lt;&gt;"",_xlfn.CONCAT(CHAR(10),U276),""),IF($AO276&lt;&gt;"",IF(P276="RTG","",_xlfn.CONCAT(CHAR(10),$AO276)),""),IF(AM276&lt;&gt;"",_xlfn.CONCAT(CHAR(10),AM276),""),CHAR(10),"}",IF(AB276="Yes",_xlfn.CONCAT(CHAR(10),"@PART[",C276,"]:NEEDS[KiwiDeprecate]:AFTER[",A276,"]",CHAR(10),"{",CHAR(10),"    kiwiDeprecate = true",CHAR(10),"}"),""),IF(P276="RTG",AO276,""))</f>
        <v>@PART[alnair_crew_s2_1]:AFTER[Tantares] // Alnair 25-A "Utvidelse" Crew Capsule
{
    techBranch = keroloxEngines
    techTier = -200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_xlfn.XLOOKUP(_xlfn.CONCAT(N276,O276),TechTree!$C$2:$C$501,TechTree!$D$2:$D$501,"Not Valid Combination",0,1)</f>
        <v>Not Valid Combination</v>
      </c>
      <c r="N276" s="8" t="s">
        <v>213</v>
      </c>
      <c r="O276" s="8">
        <v>-200</v>
      </c>
      <c r="P276" s="8" t="s">
        <v>10</v>
      </c>
      <c r="V276" s="10" t="s">
        <v>243</v>
      </c>
      <c r="W276" s="10" t="s">
        <v>254</v>
      </c>
      <c r="Z276" s="10" t="s">
        <v>294</v>
      </c>
      <c r="AA276" s="10" t="s">
        <v>303</v>
      </c>
      <c r="AB276" s="10" t="s">
        <v>329</v>
      </c>
      <c r="AD276" s="12" t="str">
        <f t="shared" si="15"/>
        <v>PARTUPGRADE:NEEDS[Tantares]
{
    name = 
    type = engine
    partIcon = alnair_crew_s2_1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#$@PART[alnair_crew_s2_1]/entryCost$
    @entryCost *= #$@KIWI_ENGINE_MULTIPLIERS/KEROLOX/UPGRADE_ENTRYCOST_MULTIPLIER$
    @title ^= #:INSERTPARTTITLE:$@PART[alnair_crew_s2_1]/title$:
    @description ^= #:INSERTPART:$@PART[alnair_crew_s2_1]/engineName$:
}
@PART[alnair_crew_s2_1]:NEEDS[Tantares]:HAS[~engineUpgrade[off]]:AFTER[zzKiwiTechTree]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6" s="14"/>
      <c r="AF276" s="18" t="s">
        <v>329</v>
      </c>
      <c r="AG276" s="18"/>
      <c r="AH276" s="18"/>
      <c r="AI276" s="18"/>
      <c r="AJ276" s="18"/>
      <c r="AK276" s="18"/>
      <c r="AL276" s="18"/>
      <c r="AM276" s="19" t="str">
        <f t="shared" si="16"/>
        <v/>
      </c>
      <c r="AN276" s="14"/>
      <c r="AO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",W276,CHAR(10),Parts!AR276,CHAR(10),"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Tank",IF(Z276="NA/Balloon","    KiwiFuelSwitchIgnore = true",IF(Z276="standardLiquidFuel",_xlfn.CONCAT("    fuelTankUpgradeType = ",Z276,CHAR(10),"    fuelTankSizeUpgrade = ",AA276),_xlfn.CONCAT("    fuelTankUpgradeType = ",Z276))),IF(P276="RCS","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6" s="16" t="str">
        <f>IF(P276="Engine",VLOOKUP(W276,EngineUpgrades!$A$2:$C$19,2,FALSE),"")</f>
        <v>singleFuel</v>
      </c>
      <c r="AQ276" s="16" t="str">
        <f>IF(P276="Engine",VLOOKUP(W276,EngineUpgrades!$A$2:$C$19,3,FALSE),"")</f>
        <v>KEROLOX</v>
      </c>
      <c r="AR276" s="15" t="str">
        <f>_xlfn.XLOOKUP(AP276,EngineUpgrades!$D$1:$J$1,EngineUpgrades!$D$17:$J$17,"",0,1)</f>
        <v xml:space="preserve">    engineNumber = 
    engineNumberUpgrade = 
    engineName = 
    engineNameUpgrade = 
</v>
      </c>
      <c r="AS276" s="17">
        <v>2</v>
      </c>
      <c r="AT276" s="16" t="str">
        <f>IF(P276="Engine",_xlfn.XLOOKUP(_xlfn.CONCAT(N276,O276+AS276),TechTree!$C$2:$C$501,TechTree!$D$2:$D$501,"Not Valid Combination",0,1),"")</f>
        <v>Not Valid Combination</v>
      </c>
    </row>
    <row r="277" spans="1:46" ht="348.5" x14ac:dyDescent="0.35">
      <c r="A277" t="s">
        <v>594</v>
      </c>
      <c r="B277" t="s">
        <v>1449</v>
      </c>
      <c r="C277" t="s">
        <v>1146</v>
      </c>
      <c r="D277" t="s">
        <v>1147</v>
      </c>
      <c r="E277" t="s">
        <v>616</v>
      </c>
      <c r="F277" t="s">
        <v>372</v>
      </c>
      <c r="G277">
        <v>4000</v>
      </c>
      <c r="H277">
        <v>800</v>
      </c>
      <c r="I277">
        <v>0.2</v>
      </c>
      <c r="J277" t="s">
        <v>25</v>
      </c>
      <c r="L277" s="12" t="str">
        <f>_xlfn.CONCAT(IF($Q277&lt;&gt;"",_xlfn.CONCAT(" #LOC_KTT_",A277,"_",C277,"_Title = ",$Q277,CHAR(10),"@PART[",C277,"]:NEEDS[!002_CommunityPartsTitles]:AFTER[",A277,"] // ",IF(Q277="",D277,_xlfn.CONCAT(Q277," (",D277,")")),CHAR(10),"{",CHAR(10),"    @",$Q$1," = #LOC_KTT_",A277,"_",C277,"_Title // ",$Q277,CHAR(10),"}",CHAR(10)),""),"@PART[",C277,"]:AFTER[",A277,"] // ",IF(Q277="",D277,_xlfn.CONCAT(Q277," (",D277,")")),CHAR(10),"{",CHAR(10),"    techBranch = ",VLOOKUP(N277,TechTree!$G$2:$H$43,2,FALSE),CHAR(10),"    techTier = ",O277,CHAR(10),"    @TechRequired = ",M277,IF($R277&lt;&gt;"",_xlfn.CONCAT(CHAR(10),"    @",$R$1," = ",$R277),""),IF($S277&lt;&gt;"",_xlfn.CONCAT(CHAR(10),"    @",$S$1," = ",$S277),""),IF($T277&lt;&gt;"",_xlfn.CONCAT(CHAR(10),"    @",$T$1," = ",$T277),""),IF(AND(Z277="NA/Balloon",P277&lt;&gt;"Fuel Tank")=TRUE,_xlfn.CONCAT(CHAR(10),"    KiwiFuelSwitchIgnore = true"),""),IF($U277&lt;&gt;"",_xlfn.CONCAT(CHAR(10),U277),""),IF($AO277&lt;&gt;"",IF(P277="RTG","",_xlfn.CONCAT(CHAR(10),$AO277)),""),IF(AM277&lt;&gt;"",_xlfn.CONCAT(CHAR(10),AM277),""),CHAR(10),"}",IF(AB277="Yes",_xlfn.CONCAT(CHAR(10),"@PART[",C277,"]:NEEDS[KiwiDeprecate]:AFTER[",A277,"]",CHAR(10),"{",CHAR(10),"    kiwiDeprecate = true",CHAR(10),"}"),""),IF(P277="RTG",AO277,""))</f>
        <v>@PART[alnair_engine_s0p5_1]:AFTER[Tantares] // #LOC_Tantares_alnair_engine_s0p5_1
{
    techBranch = liquidFuelTanks
    techTier = -201
    @TechRequired = Not Valid Combination
    spacePlaneSystemUpgradeType = 
}</v>
      </c>
      <c r="M277" s="9" t="str">
        <f>_xlfn.XLOOKUP(_xlfn.CONCAT(N277,O277),TechTree!$C$2:$C$501,TechTree!$D$2:$D$501,"Not Valid Combination",0,1)</f>
        <v>Not Valid Combination</v>
      </c>
      <c r="N277" s="8" t="s">
        <v>336</v>
      </c>
      <c r="O277" s="8">
        <v>-201</v>
      </c>
      <c r="P277" s="8" t="s">
        <v>289</v>
      </c>
      <c r="V277" s="10" t="s">
        <v>243</v>
      </c>
      <c r="W277" s="10" t="s">
        <v>259</v>
      </c>
      <c r="Z277" s="10" t="s">
        <v>294</v>
      </c>
      <c r="AA277" s="10" t="s">
        <v>303</v>
      </c>
      <c r="AB277" s="10" t="s">
        <v>329</v>
      </c>
      <c r="AD27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alnair_engine_s0p5_1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7" s="14"/>
      <c r="AF277" s="18" t="s">
        <v>329</v>
      </c>
      <c r="AG277" s="18"/>
      <c r="AH277" s="18"/>
      <c r="AI277" s="18"/>
      <c r="AJ277" s="18"/>
      <c r="AK277" s="18"/>
      <c r="AL277" s="18"/>
      <c r="AM277" s="19" t="str">
        <f t="shared" si="16"/>
        <v/>
      </c>
      <c r="AN277" s="14"/>
      <c r="AO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",W277,CHAR(10),Parts!AR277,CHAR(10),"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Tank",IF(Z277="NA/Balloon","    KiwiFuelSwitchIgnore = true",IF(Z277="standardLiquidFuel",_xlfn.CONCAT("    fuelTankUpgradeType = ",Z277,CHAR(10),"    fuelTankSizeUpgrade = ",AA277),_xlfn.CONCAT("    fuelTankUpgradeType = ",Z277))),IF(P277="RCS","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7" s="16" t="str">
        <f>IF(P277="Engine",VLOOKUP(W277,EngineUpgrades!$A$2:$C$19,2,FALSE),"")</f>
        <v/>
      </c>
      <c r="AQ277" s="16" t="str">
        <f>IF(P277="Engine",VLOOKUP(W277,EngineUpgrades!$A$2:$C$19,3,FALSE),"")</f>
        <v/>
      </c>
      <c r="AR277" s="15" t="str">
        <f>_xlfn.XLOOKUP(AP277,EngineUpgrades!$D$1:$J$1,EngineUpgrades!$D$17:$J$17,"",0,1)</f>
        <v/>
      </c>
      <c r="AS277" s="17">
        <v>2</v>
      </c>
      <c r="AT277" s="16" t="str">
        <f>IF(P277="Engine",_xlfn.XLOOKUP(_xlfn.CONCAT(N277,O277+AS277),TechTree!$C$2:$C$501,TechTree!$D$2:$D$501,"Not Valid Combination",0,1),"")</f>
        <v/>
      </c>
    </row>
    <row r="278" spans="1:46" ht="300.5" x14ac:dyDescent="0.35">
      <c r="A278" t="s">
        <v>594</v>
      </c>
      <c r="B278" t="s">
        <v>1450</v>
      </c>
      <c r="C278" t="s">
        <v>1148</v>
      </c>
      <c r="D278" t="s">
        <v>1149</v>
      </c>
      <c r="E278" t="s">
        <v>616</v>
      </c>
      <c r="F278" t="s">
        <v>369</v>
      </c>
      <c r="G278">
        <v>2250</v>
      </c>
      <c r="H278">
        <v>450</v>
      </c>
      <c r="I278">
        <v>0.3</v>
      </c>
      <c r="J278" t="s">
        <v>25</v>
      </c>
      <c r="L278" s="12" t="str">
        <f>_xlfn.CONCAT(IF($Q278&lt;&gt;"",_xlfn.CONCAT(" #LOC_KTT_",A278,"_",C278,"_Title = ",$Q278,CHAR(10),"@PART[",C278,"]:NEEDS[!002_CommunityPartsTitles]:AFTER[",A278,"] // ",IF(Q278="",D278,_xlfn.CONCAT(Q278," (",D278,")")),CHAR(10),"{",CHAR(10),"    @",$Q$1," = #LOC_KTT_",A278,"_",C278,"_Title // ",$Q278,CHAR(10),"}",CHAR(10)),""),"@PART[",C278,"]:AFTER[",A278,"] // ",IF(Q278="",D278,_xlfn.CONCAT(Q278," (",D278,")")),CHAR(10),"{",CHAR(10),"    techBranch = ",VLOOKUP(N278,TechTree!$G$2:$H$43,2,FALSE),CHAR(10),"    techTier = ",O278,CHAR(10),"    @TechRequired = ",M278,IF($R278&lt;&gt;"",_xlfn.CONCAT(CHAR(10),"    @",$R$1," = ",$R278),""),IF($S278&lt;&gt;"",_xlfn.CONCAT(CHAR(10),"    @",$S$1," = ",$S278),""),IF($T278&lt;&gt;"",_xlfn.CONCAT(CHAR(10),"    @",$T$1," = ",$T278),""),IF(AND(Z278="NA/Balloon",P278&lt;&gt;"Fuel Tank")=TRUE,_xlfn.CONCAT(CHAR(10),"    KiwiFuelSwitchIgnore = true"),""),IF($U278&lt;&gt;"",_xlfn.CONCAT(CHAR(10),U278),""),IF($AO278&lt;&gt;"",IF(P278="RTG","",_xlfn.CONCAT(CHAR(10),$AO278)),""),IF(AM278&lt;&gt;"",_xlfn.CONCAT(CHAR(10),AM278),""),CHAR(10),"}",IF(AB278="Yes",_xlfn.CONCAT(CHAR(10),"@PART[",C278,"]:NEEDS[KiwiDeprecate]:AFTER[",A278,"]",CHAR(10),"{",CHAR(10),"    kiwiDeprecate = true",CHAR(10),"}"),""),IF(P278="RTG",AO278,""))</f>
        <v>@PART[alnair_heatshield_s1p5_1]:AFTER[Tantares] // Alnair Size 1.5 Heatshield
{
    techBranch = keroloxEngines
    techTier = -202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_xlfn.XLOOKUP(_xlfn.CONCAT(N278,O278),TechTree!$C$2:$C$501,TechTree!$D$2:$D$501,"Not Valid Combination",0,1)</f>
        <v>Not Valid Combination</v>
      </c>
      <c r="N278" s="8" t="s">
        <v>213</v>
      </c>
      <c r="O278" s="8">
        <v>-202</v>
      </c>
      <c r="P278" s="8" t="s">
        <v>10</v>
      </c>
      <c r="V278" s="10" t="s">
        <v>243</v>
      </c>
      <c r="W278" s="10" t="s">
        <v>254</v>
      </c>
      <c r="Z278" s="10" t="s">
        <v>294</v>
      </c>
      <c r="AA278" s="10" t="s">
        <v>303</v>
      </c>
      <c r="AB278" s="10" t="s">
        <v>329</v>
      </c>
      <c r="AD278" s="12" t="str">
        <f t="shared" si="15"/>
        <v>PARTUPGRADE:NEEDS[Tantares]
{
    name = 
    type = engine
    partIcon = alnair_heatshield_s1p5_1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#$@PART[alnair_heatshield_s1p5_1]/entryCost$
    @entryCost *= #$@KIWI_ENGINE_MULTIPLIERS/KEROLOX/UPGRADE_ENTRYCOST_MULTIPLIER$
    @title ^= #:INSERTPARTTITLE:$@PART[alnair_heatshield_s1p5_1]/title$:
    @description ^= #:INSERTPART:$@PART[alnair_heatshield_s1p5_1]/engineName$:
}
@PART[alnair_heatshield_s1p5_1]:NEEDS[Tantares]:HAS[~engineUpgrade[off]]:AFTER[zzKiwiTechTree]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8" s="14"/>
      <c r="AF278" s="18" t="s">
        <v>329</v>
      </c>
      <c r="AG278" s="18"/>
      <c r="AH278" s="18"/>
      <c r="AI278" s="18"/>
      <c r="AJ278" s="18"/>
      <c r="AK278" s="18"/>
      <c r="AL278" s="18"/>
      <c r="AM278" s="19" t="str">
        <f t="shared" si="16"/>
        <v/>
      </c>
      <c r="AN278" s="14"/>
      <c r="AO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",W278,CHAR(10),Parts!AR278,CHAR(10),"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Tank",IF(Z278="NA/Balloon","    KiwiFuelSwitchIgnore = true",IF(Z278="standardLiquidFuel",_xlfn.CONCAT("    fuelTankUpgradeType = ",Z278,CHAR(10),"    fuelTankSizeUpgrade = ",AA278),_xlfn.CONCAT("    fuelTankUpgradeType = ",Z278))),IF(P278="RCS","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8" s="16" t="str">
        <f>IF(P278="Engine",VLOOKUP(W278,EngineUpgrades!$A$2:$C$19,2,FALSE),"")</f>
        <v>singleFuel</v>
      </c>
      <c r="AQ278" s="16" t="str">
        <f>IF(P278="Engine",VLOOKUP(W278,EngineUpgrades!$A$2:$C$19,3,FALSE),"")</f>
        <v>KEROLOX</v>
      </c>
      <c r="AR278" s="15" t="str">
        <f>_xlfn.XLOOKUP(AP278,EngineUpgrades!$D$1:$J$1,EngineUpgrades!$D$17:$J$17,"",0,1)</f>
        <v xml:space="preserve">    engineNumber = 
    engineNumberUpgrade = 
    engineName = 
    engineNameUpgrade = 
</v>
      </c>
      <c r="AS278" s="17">
        <v>2</v>
      </c>
      <c r="AT278" s="16" t="str">
        <f>IF(P278="Engine",_xlfn.XLOOKUP(_xlfn.CONCAT(N278,O278+AS278),TechTree!$C$2:$C$501,TechTree!$D$2:$D$501,"Not Valid Combination",0,1),"")</f>
        <v>Not Valid Combination</v>
      </c>
    </row>
    <row r="279" spans="1:46" ht="348.5" x14ac:dyDescent="0.35">
      <c r="A279" t="s">
        <v>594</v>
      </c>
      <c r="B279" t="s">
        <v>1451</v>
      </c>
      <c r="C279" t="s">
        <v>1150</v>
      </c>
      <c r="D279" t="s">
        <v>1151</v>
      </c>
      <c r="E279" t="s">
        <v>616</v>
      </c>
      <c r="F279" t="s">
        <v>369</v>
      </c>
      <c r="G279">
        <v>3000</v>
      </c>
      <c r="H279">
        <v>600</v>
      </c>
      <c r="I279">
        <v>0.5</v>
      </c>
      <c r="J279" t="s">
        <v>25</v>
      </c>
      <c r="L279" s="12" t="str">
        <f>_xlfn.CONCAT(IF($Q279&lt;&gt;"",_xlfn.CONCAT(" #LOC_KTT_",A279,"_",C279,"_Title = ",$Q279,CHAR(10),"@PART[",C279,"]:NEEDS[!002_CommunityPartsTitles]:AFTER[",A279,"] // ",IF(Q279="",D279,_xlfn.CONCAT(Q279," (",D279,")")),CHAR(10),"{",CHAR(10),"    @",$Q$1," = #LOC_KTT_",A279,"_",C279,"_Title // ",$Q279,CHAR(10),"}",CHAR(10)),""),"@PART[",C279,"]:AFTER[",A279,"] // ",IF(Q279="",D279,_xlfn.CONCAT(Q279," (",D279,")")),CHAR(10),"{",CHAR(10),"    techBranch = ",VLOOKUP(N279,TechTree!$G$2:$H$43,2,FALSE),CHAR(10),"    techTier = ",O279,CHAR(10),"    @TechRequired = ",M279,IF($R279&lt;&gt;"",_xlfn.CONCAT(CHAR(10),"    @",$R$1," = ",$R279),""),IF($S279&lt;&gt;"",_xlfn.CONCAT(CHAR(10),"    @",$S$1," = ",$S279),""),IF($T279&lt;&gt;"",_xlfn.CONCAT(CHAR(10),"    @",$T$1," = ",$T279),""),IF(AND(Z279="NA/Balloon",P279&lt;&gt;"Fuel Tank")=TRUE,_xlfn.CONCAT(CHAR(10),"    KiwiFuelSwitchIgnore = true"),""),IF($U279&lt;&gt;"",_xlfn.CONCAT(CHAR(10),U279),""),IF($AO279&lt;&gt;"",IF(P279="RTG","",_xlfn.CONCAT(CHAR(10),$AO279)),""),IF(AM279&lt;&gt;"",_xlfn.CONCAT(CHAR(10),AM279),""),CHAR(10),"}",IF(AB279="Yes",_xlfn.CONCAT(CHAR(10),"@PART[",C279,"]:NEEDS[KiwiDeprecate]:AFTER[",A279,"]",CHAR(10),"{",CHAR(10),"    kiwiDeprecate = true",CHAR(10),"}"),""),IF(P279="RTG",AO279,""))</f>
        <v>@PART[alnair_heatshield_s2_1]:AFTER[Tantares] // Alnair Size 2 Heatshield
{
    techBranch = liquidFuelTanks
    techTier = -203
    @TechRequired = Not Valid Combination
    spacePlaneSystemUpgradeType = 
}</v>
      </c>
      <c r="M279" s="9" t="str">
        <f>_xlfn.XLOOKUP(_xlfn.CONCAT(N279,O279),TechTree!$C$2:$C$501,TechTree!$D$2:$D$501,"Not Valid Combination",0,1)</f>
        <v>Not Valid Combination</v>
      </c>
      <c r="N279" s="8" t="s">
        <v>336</v>
      </c>
      <c r="O279" s="8">
        <v>-203</v>
      </c>
      <c r="P279" s="8" t="s">
        <v>289</v>
      </c>
      <c r="V279" s="10" t="s">
        <v>243</v>
      </c>
      <c r="W279" s="10" t="s">
        <v>259</v>
      </c>
      <c r="Z279" s="10" t="s">
        <v>294</v>
      </c>
      <c r="AA279" s="10" t="s">
        <v>303</v>
      </c>
      <c r="AB279" s="10" t="s">
        <v>329</v>
      </c>
      <c r="AD27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alnair_heatshield_s2_1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9" s="14"/>
      <c r="AF279" s="18" t="s">
        <v>329</v>
      </c>
      <c r="AG279" s="18"/>
      <c r="AH279" s="18"/>
      <c r="AI279" s="18"/>
      <c r="AJ279" s="18"/>
      <c r="AK279" s="18"/>
      <c r="AL279" s="18"/>
      <c r="AM279" s="19" t="str">
        <f t="shared" si="16"/>
        <v/>
      </c>
      <c r="AN279" s="14"/>
      <c r="AO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",W279,CHAR(10),Parts!AR279,CHAR(10),"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Tank",IF(Z279="NA/Balloon","    KiwiFuelSwitchIgnore = true",IF(Z279="standardLiquidFuel",_xlfn.CONCAT("    fuelTankUpgradeType = ",Z279,CHAR(10),"    fuelTankSizeUpgrade = ",AA279),_xlfn.CONCAT("    fuelTankUpgradeType = ",Z279))),IF(P279="RCS","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9" s="16" t="str">
        <f>IF(P279="Engine",VLOOKUP(W279,EngineUpgrades!$A$2:$C$19,2,FALSE),"")</f>
        <v/>
      </c>
      <c r="AQ279" s="16" t="str">
        <f>IF(P279="Engine",VLOOKUP(W279,EngineUpgrades!$A$2:$C$19,3,FALSE),"")</f>
        <v/>
      </c>
      <c r="AR279" s="15" t="str">
        <f>_xlfn.XLOOKUP(AP279,EngineUpgrades!$D$1:$J$1,EngineUpgrades!$D$17:$J$17,"",0,1)</f>
        <v/>
      </c>
      <c r="AS279" s="17">
        <v>2</v>
      </c>
      <c r="AT279" s="16" t="str">
        <f>IF(P279="Engine",_xlfn.XLOOKUP(_xlfn.CONCAT(N279,O279+AS279),TechTree!$C$2:$C$501,TechTree!$D$2:$D$501,"Not Valid Combination",0,1),"")</f>
        <v/>
      </c>
    </row>
    <row r="280" spans="1:46" ht="300.5" x14ac:dyDescent="0.35">
      <c r="A280" t="s">
        <v>594</v>
      </c>
      <c r="B280" t="s">
        <v>1452</v>
      </c>
      <c r="C280" t="s">
        <v>1152</v>
      </c>
      <c r="D280" t="s">
        <v>1153</v>
      </c>
      <c r="E280" t="s">
        <v>616</v>
      </c>
      <c r="F280" t="s">
        <v>604</v>
      </c>
      <c r="G280">
        <v>2500</v>
      </c>
      <c r="H280">
        <v>500</v>
      </c>
      <c r="I280">
        <v>0.2</v>
      </c>
      <c r="J280" t="s">
        <v>25</v>
      </c>
      <c r="L280" s="12" t="str">
        <f>_xlfn.CONCAT(IF($Q280&lt;&gt;"",_xlfn.CONCAT(" #LOC_KTT_",A280,"_",C280,"_Title = ",$Q280,CHAR(10),"@PART[",C280,"]:NEEDS[!002_CommunityPartsTitles]:AFTER[",A280,"] // ",IF(Q280="",D280,_xlfn.CONCAT(Q280," (",D280,")")),CHAR(10),"{",CHAR(10),"    @",$Q$1," = #LOC_KTT_",A280,"_",C280,"_Title // ",$Q280,CHAR(10),"}",CHAR(10)),""),"@PART[",C280,"]:AFTER[",A280,"] // ",IF(Q280="",D280,_xlfn.CONCAT(Q280," (",D280,")")),CHAR(10),"{",CHAR(10),"    techBranch = ",VLOOKUP(N280,TechTree!$G$2:$H$43,2,FALSE),CHAR(10),"    techTier = ",O280,CHAR(10),"    @TechRequired = ",M280,IF($R280&lt;&gt;"",_xlfn.CONCAT(CHAR(10),"    @",$R$1," = ",$R280),""),IF($S280&lt;&gt;"",_xlfn.CONCAT(CHAR(10),"    @",$S$1," = ",$S280),""),IF($T280&lt;&gt;"",_xlfn.CONCAT(CHAR(10),"    @",$T$1," = ",$T280),""),IF(AND(Z280="NA/Balloon",P280&lt;&gt;"Fuel Tank")=TRUE,_xlfn.CONCAT(CHAR(10),"    KiwiFuelSwitchIgnore = true"),""),IF($U280&lt;&gt;"",_xlfn.CONCAT(CHAR(10),U280),""),IF($AO280&lt;&gt;"",IF(P280="RTG","",_xlfn.CONCAT(CHAR(10),$AO280)),""),IF(AM280&lt;&gt;"",_xlfn.CONCAT(CHAR(10),AM280),""),CHAR(10),"}",IF(AB280="Yes",_xlfn.CONCAT(CHAR(10),"@PART[",C280,"]:NEEDS[KiwiDeprecate]:AFTER[",A280,"]",CHAR(10),"{",CHAR(10),"    kiwiDeprecate = true",CHAR(10),"}"),""),IF(P280="RTG",AO280,""))</f>
        <v>@PART[alnair_parachute_s0p5_1]:AFTER[Tantares] // Alnair Size 0.5 Parachute
{
    techBranch = keroloxEngines
    techTier = -204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_xlfn.XLOOKUP(_xlfn.CONCAT(N280,O280),TechTree!$C$2:$C$501,TechTree!$D$2:$D$501,"Not Valid Combination",0,1)</f>
        <v>Not Valid Combination</v>
      </c>
      <c r="N280" s="8" t="s">
        <v>213</v>
      </c>
      <c r="O280" s="8">
        <v>-204</v>
      </c>
      <c r="P280" s="8" t="s">
        <v>10</v>
      </c>
      <c r="V280" s="10" t="s">
        <v>243</v>
      </c>
      <c r="W280" s="10" t="s">
        <v>254</v>
      </c>
      <c r="Z280" s="10" t="s">
        <v>294</v>
      </c>
      <c r="AA280" s="10" t="s">
        <v>303</v>
      </c>
      <c r="AB280" s="10" t="s">
        <v>329</v>
      </c>
      <c r="AD280" s="12" t="str">
        <f t="shared" si="15"/>
        <v>PARTUPGRADE:NEEDS[Tantares]
{
    name = 
    type = engine
    partIcon = alnair_parachute_s0p5_1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#$@PART[alnair_parachute_s0p5_1]/entryCost$
    @entryCost *= #$@KIWI_ENGINE_MULTIPLIERS/KEROLOX/UPGRADE_ENTRYCOST_MULTIPLIER$
    @title ^= #:INSERTPARTTITLE:$@PART[alnair_parachute_s0p5_1]/title$:
    @description ^= #:INSERTPART:$@PART[alnair_parachute_s0p5_1]/engineName$:
}
@PART[alnair_parachute_s0p5_1]:NEEDS[Tantares]:HAS[~engineUpgrade[off]]:AFTER[zzKiwiTechTree]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0" s="14"/>
      <c r="AF280" s="18" t="s">
        <v>329</v>
      </c>
      <c r="AG280" s="18"/>
      <c r="AH280" s="18"/>
      <c r="AI280" s="18"/>
      <c r="AJ280" s="18"/>
      <c r="AK280" s="18"/>
      <c r="AL280" s="18"/>
      <c r="AM280" s="19" t="str">
        <f t="shared" si="16"/>
        <v/>
      </c>
      <c r="AN280" s="14"/>
      <c r="AO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",W280,CHAR(10),Parts!AR280,CHAR(10),"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Tank",IF(Z280="NA/Balloon","    KiwiFuelSwitchIgnore = true",IF(Z280="standardLiquidFuel",_xlfn.CONCAT("    fuelTankUpgradeType = ",Z280,CHAR(10),"    fuelTankSizeUpgrade = ",AA280),_xlfn.CONCAT("    fuelTankUpgradeType = ",Z280))),IF(P280="RCS","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0" s="16" t="str">
        <f>IF(P280="Engine",VLOOKUP(W280,EngineUpgrades!$A$2:$C$19,2,FALSE),"")</f>
        <v>singleFuel</v>
      </c>
      <c r="AQ280" s="16" t="str">
        <f>IF(P280="Engine",VLOOKUP(W280,EngineUpgrades!$A$2:$C$19,3,FALSE),"")</f>
        <v>KEROLOX</v>
      </c>
      <c r="AR280" s="15" t="str">
        <f>_xlfn.XLOOKUP(AP280,EngineUpgrades!$D$1:$J$1,EngineUpgrades!$D$17:$J$17,"",0,1)</f>
        <v xml:space="preserve">    engineNumber = 
    engineNumberUpgrade = 
    engineName = 
    engineNameUpgrade = 
</v>
      </c>
      <c r="AS280" s="17">
        <v>2</v>
      </c>
      <c r="AT280" s="16" t="str">
        <f>IF(P280="Engine",_xlfn.XLOOKUP(_xlfn.CONCAT(N280,O280+AS280),TechTree!$C$2:$C$501,TechTree!$D$2:$D$501,"Not Valid Combination",0,1),"")</f>
        <v>Not Valid Combination</v>
      </c>
    </row>
    <row r="281" spans="1:46" ht="348.5" x14ac:dyDescent="0.35">
      <c r="A281" t="s">
        <v>594</v>
      </c>
      <c r="B281" t="s">
        <v>1453</v>
      </c>
      <c r="C281" t="s">
        <v>1154</v>
      </c>
      <c r="D281" t="s">
        <v>1155</v>
      </c>
      <c r="E281" t="s">
        <v>597</v>
      </c>
      <c r="F281" t="s">
        <v>679</v>
      </c>
      <c r="G281">
        <v>0</v>
      </c>
      <c r="H281">
        <v>300</v>
      </c>
      <c r="I281">
        <v>1.4999999999999999E-2</v>
      </c>
      <c r="J281" t="s">
        <v>77</v>
      </c>
      <c r="L281" s="12" t="str">
        <f>_xlfn.CONCAT(IF($Q281&lt;&gt;"",_xlfn.CONCAT(" #LOC_KTT_",A281,"_",C281,"_Title = ",$Q281,CHAR(10),"@PART[",C281,"]:NEEDS[!002_CommunityPartsTitles]:AFTER[",A281,"] // ",IF(Q281="",D281,_xlfn.CONCAT(Q281," (",D281,")")),CHAR(10),"{",CHAR(10),"    @",$Q$1," = #LOC_KTT_",A281,"_",C281,"_Title // ",$Q281,CHAR(10),"}",CHAR(10)),""),"@PART[",C281,"]:AFTER[",A281,"] // ",IF(Q281="",D281,_xlfn.CONCAT(Q281," (",D281,")")),CHAR(10),"{",CHAR(10),"    techBranch = ",VLOOKUP(N281,TechTree!$G$2:$H$43,2,FALSE),CHAR(10),"    techTier = ",O281,CHAR(10),"    @TechRequired = ",M281,IF($R281&lt;&gt;"",_xlfn.CONCAT(CHAR(10),"    @",$R$1," = ",$R281),""),IF($S281&lt;&gt;"",_xlfn.CONCAT(CHAR(10),"    @",$S$1," = ",$S281),""),IF($T281&lt;&gt;"",_xlfn.CONCAT(CHAR(10),"    @",$T$1," = ",$T281),""),IF(AND(Z281="NA/Balloon",P281&lt;&gt;"Fuel Tank")=TRUE,_xlfn.CONCAT(CHAR(10),"    KiwiFuelSwitchIgnore = true"),""),IF($U281&lt;&gt;"",_xlfn.CONCAT(CHAR(10),U281),""),IF($AO281&lt;&gt;"",IF(P281="RTG","",_xlfn.CONCAT(CHAR(10),$AO281)),""),IF(AM281&lt;&gt;"",_xlfn.CONCAT(CHAR(10),AM281),""),CHAR(10),"}",IF(AB281="Yes",_xlfn.CONCAT(CHAR(10),"@PART[",C281,"]:NEEDS[KiwiDeprecate]:AFTER[",A281,"]",CHAR(10),"{",CHAR(10),"    kiwiDeprecate = true",CHAR(10),"}"),""),IF(P281="RTG",AO281,""))</f>
        <v>@PART[Andromeda_Antenna_1]:AFTER[Tantares] // Andromeda 55Ã… Half-Moon Antenna
{
    techBranch = liquidFuelTanks
    techTier = -205
    @TechRequired = Not Valid Combination
    spacePlaneSystemUpgradeType = 
}</v>
      </c>
      <c r="M281" s="9" t="str">
        <f>_xlfn.XLOOKUP(_xlfn.CONCAT(N281,O281),TechTree!$C$2:$C$501,TechTree!$D$2:$D$501,"Not Valid Combination",0,1)</f>
        <v>Not Valid Combination</v>
      </c>
      <c r="N281" s="8" t="s">
        <v>336</v>
      </c>
      <c r="O281" s="8">
        <v>-205</v>
      </c>
      <c r="P281" s="8" t="s">
        <v>289</v>
      </c>
      <c r="V281" s="10" t="s">
        <v>243</v>
      </c>
      <c r="W281" s="10" t="s">
        <v>259</v>
      </c>
      <c r="Z281" s="10" t="s">
        <v>294</v>
      </c>
      <c r="AA281" s="10" t="s">
        <v>303</v>
      </c>
      <c r="AB281" s="10" t="s">
        <v>329</v>
      </c>
      <c r="AD28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Andromeda_Antenna_1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1" s="14"/>
      <c r="AF281" s="18" t="s">
        <v>329</v>
      </c>
      <c r="AG281" s="18"/>
      <c r="AH281" s="18"/>
      <c r="AI281" s="18"/>
      <c r="AJ281" s="18"/>
      <c r="AK281" s="18"/>
      <c r="AL281" s="18"/>
      <c r="AM281" s="19" t="str">
        <f t="shared" si="16"/>
        <v/>
      </c>
      <c r="AN281" s="14"/>
      <c r="AO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",W281,CHAR(10),Parts!AR281,CHAR(10),"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Tank",IF(Z281="NA/Balloon","    KiwiFuelSwitchIgnore = true",IF(Z281="standardLiquidFuel",_xlfn.CONCAT("    fuelTankUpgradeType = ",Z281,CHAR(10),"    fuelTankSizeUpgrade = ",AA281),_xlfn.CONCAT("    fuelTankUpgradeType = ",Z281))),IF(P281="RCS","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1" s="16" t="str">
        <f>IF(P281="Engine",VLOOKUP(W281,EngineUpgrades!$A$2:$C$19,2,FALSE),"")</f>
        <v/>
      </c>
      <c r="AQ281" s="16" t="str">
        <f>IF(P281="Engine",VLOOKUP(W281,EngineUpgrades!$A$2:$C$19,3,FALSE),"")</f>
        <v/>
      </c>
      <c r="AR281" s="15" t="str">
        <f>_xlfn.XLOOKUP(AP281,EngineUpgrades!$D$1:$J$1,EngineUpgrades!$D$17:$J$17,"",0,1)</f>
        <v/>
      </c>
      <c r="AS281" s="17">
        <v>2</v>
      </c>
      <c r="AT281" s="16" t="str">
        <f>IF(P281="Engine",_xlfn.XLOOKUP(_xlfn.CONCAT(N281,O281+AS281),TechTree!$C$2:$C$501,TechTree!$D$2:$D$501,"Not Valid Combination",0,1),"")</f>
        <v/>
      </c>
    </row>
    <row r="282" spans="1:46" ht="300.5" x14ac:dyDescent="0.35">
      <c r="A282" t="s">
        <v>594</v>
      </c>
      <c r="B282" t="s">
        <v>1454</v>
      </c>
      <c r="C282" t="s">
        <v>1156</v>
      </c>
      <c r="D282" t="s">
        <v>1157</v>
      </c>
      <c r="E282" t="s">
        <v>597</v>
      </c>
      <c r="F282" t="s">
        <v>679</v>
      </c>
      <c r="G282">
        <v>0</v>
      </c>
      <c r="H282">
        <v>300</v>
      </c>
      <c r="I282">
        <v>1.4999999999999999E-2</v>
      </c>
      <c r="J282" t="s">
        <v>77</v>
      </c>
      <c r="L282" s="12" t="str">
        <f>_xlfn.CONCAT(IF($Q282&lt;&gt;"",_xlfn.CONCAT(" #LOC_KTT_",A282,"_",C282,"_Title = ",$Q282,CHAR(10),"@PART[",C282,"]:NEEDS[!002_CommunityPartsTitles]:AFTER[",A282,"] // ",IF(Q282="",D282,_xlfn.CONCAT(Q282," (",D282,")")),CHAR(10),"{",CHAR(10),"    @",$Q$1," = #LOC_KTT_",A282,"_",C282,"_Title // ",$Q282,CHAR(10),"}",CHAR(10)),""),"@PART[",C282,"]:AFTER[",A282,"] // ",IF(Q282="",D282,_xlfn.CONCAT(Q282," (",D282,")")),CHAR(10),"{",CHAR(10),"    techBranch = ",VLOOKUP(N282,TechTree!$G$2:$H$43,2,FALSE),CHAR(10),"    techTier = ",O282,CHAR(10),"    @TechRequired = ",M282,IF($R282&lt;&gt;"",_xlfn.CONCAT(CHAR(10),"    @",$R$1," = ",$R282),""),IF($S282&lt;&gt;"",_xlfn.CONCAT(CHAR(10),"    @",$S$1," = ",$S282),""),IF($T282&lt;&gt;"",_xlfn.CONCAT(CHAR(10),"    @",$T$1," = ",$T282),""),IF(AND(Z282="NA/Balloon",P282&lt;&gt;"Fuel Tank")=TRUE,_xlfn.CONCAT(CHAR(10),"    KiwiFuelSwitchIgnore = true"),""),IF($U282&lt;&gt;"",_xlfn.CONCAT(CHAR(10),U282),""),IF($AO282&lt;&gt;"",IF(P282="RTG","",_xlfn.CONCAT(CHAR(10),$AO282)),""),IF(AM282&lt;&gt;"",_xlfn.CONCAT(CHAR(10),AM282),""),CHAR(10),"}",IF(AB282="Yes",_xlfn.CONCAT(CHAR(10),"@PART[",C282,"]:NEEDS[KiwiDeprecate]:AFTER[",A282,"]",CHAR(10),"{",CHAR(10),"    kiwiDeprecate = true",CHAR(10),"}"),""),IF(P282="RTG",AO282,""))</f>
        <v>@PART[Andromeda_Antenna_2]:AFTER[Tantares] // Andromeda 66Ã… Full-Moon Antenna
{
    techBranch = keroloxEngines
    techTier = -206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_xlfn.XLOOKUP(_xlfn.CONCAT(N282,O282),TechTree!$C$2:$C$501,TechTree!$D$2:$D$501,"Not Valid Combination",0,1)</f>
        <v>Not Valid Combination</v>
      </c>
      <c r="N282" s="8" t="s">
        <v>213</v>
      </c>
      <c r="O282" s="8">
        <v>-206</v>
      </c>
      <c r="P282" s="8" t="s">
        <v>10</v>
      </c>
      <c r="V282" s="10" t="s">
        <v>243</v>
      </c>
      <c r="W282" s="10" t="s">
        <v>254</v>
      </c>
      <c r="Z282" s="10" t="s">
        <v>294</v>
      </c>
      <c r="AA282" s="10" t="s">
        <v>303</v>
      </c>
      <c r="AB282" s="10" t="s">
        <v>329</v>
      </c>
      <c r="AD282" s="12" t="str">
        <f t="shared" si="15"/>
        <v>PARTUPGRADE:NEEDS[Tantares]
{
    name = 
    type = engine
    partIcon = Andromeda_Antenna_2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#$@PART[Andromeda_Antenna_2]/entryCost$
    @entryCost *= #$@KIWI_ENGINE_MULTIPLIERS/KEROLOX/UPGRADE_ENTRYCOST_MULTIPLIER$
    @title ^= #:INSERTPARTTITLE:$@PART[Andromeda_Antenna_2]/title$:
    @description ^= #:INSERTPART:$@PART[Andromeda_Antenna_2]/engineName$:
}
@PART[Andromeda_Antenna_2]:NEEDS[Tantares]:HAS[~engineUpgrade[off]]:AFTER[zzKiwiTechTree]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2" s="14"/>
      <c r="AF282" s="18" t="s">
        <v>329</v>
      </c>
      <c r="AG282" s="18"/>
      <c r="AH282" s="18"/>
      <c r="AI282" s="18"/>
      <c r="AJ282" s="18"/>
      <c r="AK282" s="18"/>
      <c r="AL282" s="18"/>
      <c r="AM282" s="19" t="str">
        <f t="shared" si="16"/>
        <v/>
      </c>
      <c r="AN282" s="14"/>
      <c r="AO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",W282,CHAR(10),Parts!AR282,CHAR(10),"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Tank",IF(Z282="NA/Balloon","    KiwiFuelSwitchIgnore = true",IF(Z282="standardLiquidFuel",_xlfn.CONCAT("    fuelTankUpgradeType = ",Z282,CHAR(10),"    fuelTankSizeUpgrade = ",AA282),_xlfn.CONCAT("    fuelTankUpgradeType = ",Z282))),IF(P282="RCS","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2" s="16" t="str">
        <f>IF(P282="Engine",VLOOKUP(W282,EngineUpgrades!$A$2:$C$19,2,FALSE),"")</f>
        <v>singleFuel</v>
      </c>
      <c r="AQ282" s="16" t="str">
        <f>IF(P282="Engine",VLOOKUP(W282,EngineUpgrades!$A$2:$C$19,3,FALSE),"")</f>
        <v>KEROLOX</v>
      </c>
      <c r="AR282" s="15" t="str">
        <f>_xlfn.XLOOKUP(AP282,EngineUpgrades!$D$1:$J$1,EngineUpgrades!$D$17:$J$17,"",0,1)</f>
        <v xml:space="preserve">    engineNumber = 
    engineNumberUpgrade = 
    engineName = 
    engineNameUpgrade = 
</v>
      </c>
      <c r="AS282" s="17">
        <v>2</v>
      </c>
      <c r="AT282" s="16" t="str">
        <f>IF(P282="Engine",_xlfn.XLOOKUP(_xlfn.CONCAT(N282,O282+AS282),TechTree!$C$2:$C$501,TechTree!$D$2:$D$501,"Not Valid Combination",0,1),"")</f>
        <v>Not Valid Combination</v>
      </c>
    </row>
    <row r="283" spans="1:46" ht="348.5" x14ac:dyDescent="0.35">
      <c r="A283" t="s">
        <v>594</v>
      </c>
      <c r="B283" t="s">
        <v>1455</v>
      </c>
      <c r="C283" t="s">
        <v>1158</v>
      </c>
      <c r="D283" t="s">
        <v>1159</v>
      </c>
      <c r="E283" t="s">
        <v>597</v>
      </c>
      <c r="F283" t="s">
        <v>7</v>
      </c>
      <c r="G283">
        <v>0</v>
      </c>
      <c r="H283">
        <v>600</v>
      </c>
      <c r="I283">
        <v>0.25</v>
      </c>
      <c r="J283" t="s">
        <v>77</v>
      </c>
      <c r="L283" s="12" t="str">
        <f>_xlfn.CONCAT(IF($Q283&lt;&gt;"",_xlfn.CONCAT(" #LOC_KTT_",A283,"_",C283,"_Title = ",$Q283,CHAR(10),"@PART[",C283,"]:NEEDS[!002_CommunityPartsTitles]:AFTER[",A283,"] // ",IF(Q283="",D283,_xlfn.CONCAT(Q283," (",D283,")")),CHAR(10),"{",CHAR(10),"    @",$Q$1," = #LOC_KTT_",A283,"_",C283,"_Title // ",$Q283,CHAR(10),"}",CHAR(10)),""),"@PART[",C283,"]:AFTER[",A283,"] // ",IF(Q283="",D283,_xlfn.CONCAT(Q283," (",D283,")")),CHAR(10),"{",CHAR(10),"    techBranch = ",VLOOKUP(N283,TechTree!$G$2:$H$43,2,FALSE),CHAR(10),"    techTier = ",O283,CHAR(10),"    @TechRequired = ",M283,IF($R283&lt;&gt;"",_xlfn.CONCAT(CHAR(10),"    @",$R$1," = ",$R283),""),IF($S283&lt;&gt;"",_xlfn.CONCAT(CHAR(10),"    @",$S$1," = ",$S283),""),IF($T283&lt;&gt;"",_xlfn.CONCAT(CHAR(10),"    @",$T$1," = ",$T283),""),IF(AND(Z283="NA/Balloon",P283&lt;&gt;"Fuel Tank")=TRUE,_xlfn.CONCAT(CHAR(10),"    KiwiFuelSwitchIgnore = true"),""),IF($U283&lt;&gt;"",_xlfn.CONCAT(CHAR(10),U283),""),IF($AO283&lt;&gt;"",IF(P283="RTG","",_xlfn.CONCAT(CHAR(10),$AO283)),""),IF(AM283&lt;&gt;"",_xlfn.CONCAT(CHAR(10),AM283),""),CHAR(10),"}",IF(AB283="Yes",_xlfn.CONCAT(CHAR(10),"@PART[",C283,"]:NEEDS[KiwiDeprecate]:AFTER[",A283,"]",CHAR(10),"{",CHAR(10),"    kiwiDeprecate = true",CHAR(10),"}"),""),IF(P283="RTG",AO283,""))</f>
        <v>@PART[Andromeda_Avionics_1]:AFTER[Tantares] // Andromeda VK3 Avionics Package
{
    techBranch = liquidFuelTanks
    techTier = -207
    @TechRequired = Not Valid Combination
    spacePlaneSystemUpgradeType = 
}</v>
      </c>
      <c r="M283" s="9" t="str">
        <f>_xlfn.XLOOKUP(_xlfn.CONCAT(N283,O283),TechTree!$C$2:$C$501,TechTree!$D$2:$D$501,"Not Valid Combination",0,1)</f>
        <v>Not Valid Combination</v>
      </c>
      <c r="N283" s="8" t="s">
        <v>336</v>
      </c>
      <c r="O283" s="8">
        <v>-207</v>
      </c>
      <c r="P283" s="8" t="s">
        <v>289</v>
      </c>
      <c r="V283" s="10" t="s">
        <v>243</v>
      </c>
      <c r="W283" s="10" t="s">
        <v>259</v>
      </c>
      <c r="Z283" s="10" t="s">
        <v>294</v>
      </c>
      <c r="AA283" s="10" t="s">
        <v>303</v>
      </c>
      <c r="AB283" s="10" t="s">
        <v>329</v>
      </c>
      <c r="AD28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3" s="14"/>
      <c r="AF283" s="18" t="s">
        <v>329</v>
      </c>
      <c r="AG283" s="18"/>
      <c r="AH283" s="18"/>
      <c r="AI283" s="18"/>
      <c r="AJ283" s="18"/>
      <c r="AK283" s="18"/>
      <c r="AL283" s="18"/>
      <c r="AM283" s="19" t="str">
        <f t="shared" si="16"/>
        <v/>
      </c>
      <c r="AN283" s="14"/>
      <c r="AO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",W283,CHAR(10),Parts!AR283,CHAR(10),"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Tank",IF(Z283="NA/Balloon","    KiwiFuelSwitchIgnore = true",IF(Z283="standardLiquidFuel",_xlfn.CONCAT("    fuelTankUpgradeType = ",Z283,CHAR(10),"    fuelTankSizeUpgrade = ",AA283),_xlfn.CONCAT("    fuelTankUpgradeType = ",Z283))),IF(P283="RCS","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3" s="16" t="str">
        <f>IF(P283="Engine",VLOOKUP(W283,EngineUpgrades!$A$2:$C$19,2,FALSE),"")</f>
        <v/>
      </c>
      <c r="AQ283" s="16" t="str">
        <f>IF(P283="Engine",VLOOKUP(W283,EngineUpgrades!$A$2:$C$19,3,FALSE),"")</f>
        <v/>
      </c>
      <c r="AR283" s="15" t="str">
        <f>_xlfn.XLOOKUP(AP283,EngineUpgrades!$D$1:$J$1,EngineUpgrades!$D$17:$J$17,"",0,1)</f>
        <v/>
      </c>
      <c r="AS283" s="17">
        <v>2</v>
      </c>
      <c r="AT283" s="16" t="str">
        <f>IF(P283="Engine",_xlfn.XLOOKUP(_xlfn.CONCAT(N283,O283+AS283),TechTree!$C$2:$C$501,TechTree!$D$2:$D$501,"Not Valid Combination",0,1),"")</f>
        <v/>
      </c>
    </row>
    <row r="284" spans="1:46" ht="300.5" x14ac:dyDescent="0.35">
      <c r="A284" t="s">
        <v>594</v>
      </c>
      <c r="B284" t="s">
        <v>1456</v>
      </c>
      <c r="C284" t="s">
        <v>1160</v>
      </c>
      <c r="D284" t="s">
        <v>1161</v>
      </c>
      <c r="E284" t="s">
        <v>597</v>
      </c>
      <c r="F284" t="s">
        <v>5</v>
      </c>
      <c r="G284">
        <v>0</v>
      </c>
      <c r="H284">
        <v>600</v>
      </c>
      <c r="I284">
        <v>0.8</v>
      </c>
      <c r="J284" t="s">
        <v>77</v>
      </c>
      <c r="L284" s="12" t="str">
        <f>_xlfn.CONCAT(IF($Q284&lt;&gt;"",_xlfn.CONCAT(" #LOC_KTT_",A284,"_",C284,"_Title = ",$Q284,CHAR(10),"@PART[",C284,"]:NEEDS[!002_CommunityPartsTitles]:AFTER[",A284,"] // ",IF(Q284="",D284,_xlfn.CONCAT(Q284," (",D284,")")),CHAR(10),"{",CHAR(10),"    @",$Q$1," = #LOC_KTT_",A284,"_",C284,"_Title // ",$Q284,CHAR(10),"}",CHAR(10)),""),"@PART[",C284,"]:AFTER[",A284,"] // ",IF(Q284="",D284,_xlfn.CONCAT(Q284," (",D284,")")),CHAR(10),"{",CHAR(10),"    techBranch = ",VLOOKUP(N284,TechTree!$G$2:$H$43,2,FALSE),CHAR(10),"    techTier = ",O284,CHAR(10),"    @TechRequired = ",M284,IF($R284&lt;&gt;"",_xlfn.CONCAT(CHAR(10),"    @",$R$1," = ",$R284),""),IF($S284&lt;&gt;"",_xlfn.CONCAT(CHAR(10),"    @",$S$1," = ",$S284),""),IF($T284&lt;&gt;"",_xlfn.CONCAT(CHAR(10),"    @",$T$1," = ",$T284),""),IF(AND(Z284="NA/Balloon",P284&lt;&gt;"Fuel Tank")=TRUE,_xlfn.CONCAT(CHAR(10),"    KiwiFuelSwitchIgnore = true"),""),IF($U284&lt;&gt;"",_xlfn.CONCAT(CHAR(10),U284),""),IF($AO284&lt;&gt;"",IF(P284="RTG","",_xlfn.CONCAT(CHAR(10),$AO284)),""),IF(AM284&lt;&gt;"",_xlfn.CONCAT(CHAR(10),AM284),""),CHAR(10),"}",IF(AB284="Yes",_xlfn.CONCAT(CHAR(10),"@PART[",C284,"]:NEEDS[KiwiDeprecate]:AFTER[",A284,"]",CHAR(10),"{",CHAR(10),"    kiwiDeprecate = true",CHAR(10),"}"),""),IF(P284="RTG",AO284,""))</f>
        <v>@PART[Andromeda_Crew_1]:AFTER[Tantares] // Andromeda 1CS 'Rullendemann' Crew Module
{
    techBranch = keroloxEngines
    techTier = -208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_xlfn.XLOOKUP(_xlfn.CONCAT(N284,O284),TechTree!$C$2:$C$501,TechTree!$D$2:$D$501,"Not Valid Combination",0,1)</f>
        <v>Not Valid Combination</v>
      </c>
      <c r="N284" s="8" t="s">
        <v>213</v>
      </c>
      <c r="O284" s="8">
        <v>-208</v>
      </c>
      <c r="P284" s="8" t="s">
        <v>10</v>
      </c>
      <c r="V284" s="10" t="s">
        <v>243</v>
      </c>
      <c r="W284" s="10" t="s">
        <v>254</v>
      </c>
      <c r="Z284" s="10" t="s">
        <v>294</v>
      </c>
      <c r="AA284" s="10" t="s">
        <v>303</v>
      </c>
      <c r="AB284" s="10" t="s">
        <v>329</v>
      </c>
      <c r="AD284" s="12" t="str">
        <f t="shared" si="15"/>
        <v>PARTUPGRADE:NEEDS[Tantares]
{
    name = 
    type = engine
    partIcon = Andromeda_Crew_1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#$@PART[Andromeda_Crew_1]/entryCost$
    @entryCost *= #$@KIWI_ENGINE_MULTIPLIERS/KEROLOX/UPGRADE_ENTRYCOST_MULTIPLIER$
    @title ^= #:INSERTPARTTITLE:$@PART[Andromeda_Crew_1]/title$:
    @description ^= #:INSERTPART:$@PART[Andromeda_Crew_1]/engineName$:
}
@PART[Andromeda_Crew_1]:NEEDS[Tantares]:HAS[~engineUpgrade[off]]:AFTER[zzKiwiTechTree]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4" s="14"/>
      <c r="AF284" s="18" t="s">
        <v>329</v>
      </c>
      <c r="AG284" s="18"/>
      <c r="AH284" s="18"/>
      <c r="AI284" s="18"/>
      <c r="AJ284" s="18"/>
      <c r="AK284" s="18"/>
      <c r="AL284" s="18"/>
      <c r="AM284" s="19" t="str">
        <f t="shared" si="16"/>
        <v/>
      </c>
      <c r="AN284" s="14"/>
      <c r="AO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",W284,CHAR(10),Parts!AR284,CHAR(10),"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Tank",IF(Z284="NA/Balloon","    KiwiFuelSwitchIgnore = true",IF(Z284="standardLiquidFuel",_xlfn.CONCAT("    fuelTankUpgradeType = ",Z284,CHAR(10),"    fuelTankSizeUpgrade = ",AA284),_xlfn.CONCAT("    fuelTankUpgradeType = ",Z284))),IF(P284="RCS","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4" s="16" t="str">
        <f>IF(P284="Engine",VLOOKUP(W284,EngineUpgrades!$A$2:$C$19,2,FALSE),"")</f>
        <v>singleFuel</v>
      </c>
      <c r="AQ284" s="16" t="str">
        <f>IF(P284="Engine",VLOOKUP(W284,EngineUpgrades!$A$2:$C$19,3,FALSE),"")</f>
        <v>KEROLOX</v>
      </c>
      <c r="AR284" s="15" t="str">
        <f>_xlfn.XLOOKUP(AP284,EngineUpgrades!$D$1:$J$1,EngineUpgrades!$D$17:$J$17,"",0,1)</f>
        <v xml:space="preserve">    engineNumber = 
    engineNumberUpgrade = 
    engineName = 
    engineNameUpgrade = 
</v>
      </c>
      <c r="AS284" s="17">
        <v>2</v>
      </c>
      <c r="AT284" s="16" t="str">
        <f>IF(P284="Engine",_xlfn.XLOOKUP(_xlfn.CONCAT(N284,O284+AS284),TechTree!$C$2:$C$501,TechTree!$D$2:$D$501,"Not Valid Combination",0,1),"")</f>
        <v>Not Valid Combination</v>
      </c>
    </row>
    <row r="285" spans="1:46" ht="348.5" x14ac:dyDescent="0.35">
      <c r="A285" t="s">
        <v>594</v>
      </c>
      <c r="B285" t="s">
        <v>1457</v>
      </c>
      <c r="C285" t="s">
        <v>1162</v>
      </c>
      <c r="D285" t="s">
        <v>1163</v>
      </c>
      <c r="E285" t="s">
        <v>597</v>
      </c>
      <c r="F285" t="s">
        <v>373</v>
      </c>
      <c r="G285">
        <v>0</v>
      </c>
      <c r="H285">
        <v>300</v>
      </c>
      <c r="I285">
        <v>2.5000000000000001E-2</v>
      </c>
      <c r="J285" t="s">
        <v>77</v>
      </c>
      <c r="L285" s="12" t="str">
        <f>_xlfn.CONCAT(IF($Q285&lt;&gt;"",_xlfn.CONCAT(" #LOC_KTT_",A285,"_",C285,"_Title = ",$Q285,CHAR(10),"@PART[",C285,"]:NEEDS[!002_CommunityPartsTitles]:AFTER[",A285,"] // ",IF(Q285="",D285,_xlfn.CONCAT(Q285," (",D285,")")),CHAR(10),"{",CHAR(10),"    @",$Q$1," = #LOC_KTT_",A285,"_",C285,"_Title // ",$Q285,CHAR(10),"}",CHAR(10)),""),"@PART[",C285,"]:AFTER[",A285,"] // ",IF(Q285="",D285,_xlfn.CONCAT(Q285," (",D285,")")),CHAR(10),"{",CHAR(10),"    techBranch = ",VLOOKUP(N285,TechTree!$G$2:$H$43,2,FALSE),CHAR(10),"    techTier = ",O285,CHAR(10),"    @TechRequired = ",M285,IF($R285&lt;&gt;"",_xlfn.CONCAT(CHAR(10),"    @",$R$1," = ",$R285),""),IF($S285&lt;&gt;"",_xlfn.CONCAT(CHAR(10),"    @",$S$1," = ",$S285),""),IF($T285&lt;&gt;"",_xlfn.CONCAT(CHAR(10),"    @",$T$1," = ",$T285),""),IF(AND(Z285="NA/Balloon",P285&lt;&gt;"Fuel Tank")=TRUE,_xlfn.CONCAT(CHAR(10),"    KiwiFuelSwitchIgnore = true"),""),IF($U285&lt;&gt;"",_xlfn.CONCAT(CHAR(10),U285),""),IF($AO285&lt;&gt;"",IF(P285="RTG","",_xlfn.CONCAT(CHAR(10),$AO285)),""),IF(AM285&lt;&gt;"",_xlfn.CONCAT(CHAR(10),AM285),""),CHAR(10),"}",IF(AB285="Yes",_xlfn.CONCAT(CHAR(10),"@PART[",C285,"]:NEEDS[KiwiDeprecate]:AFTER[",A285,"]",CHAR(10),"{",CHAR(10),"    kiwiDeprecate = true",CHAR(10),"}"),""),IF(P285="RTG",AO285,""))</f>
        <v>@PART[Andromeda_Decoupler_1]:AFTER[Tantares] // Andromeda D95 Decoupler
{
    techBranch = liquidFuelTanks
    techTier = -209
    @TechRequired = Not Valid Combination
    spacePlaneSystemUpgradeType = 
}</v>
      </c>
      <c r="M285" s="9" t="str">
        <f>_xlfn.XLOOKUP(_xlfn.CONCAT(N285,O285),TechTree!$C$2:$C$501,TechTree!$D$2:$D$501,"Not Valid Combination",0,1)</f>
        <v>Not Valid Combination</v>
      </c>
      <c r="N285" s="8" t="s">
        <v>336</v>
      </c>
      <c r="O285" s="8">
        <v>-209</v>
      </c>
      <c r="P285" s="8" t="s">
        <v>289</v>
      </c>
      <c r="V285" s="10" t="s">
        <v>243</v>
      </c>
      <c r="W285" s="10" t="s">
        <v>259</v>
      </c>
      <c r="Z285" s="10" t="s">
        <v>294</v>
      </c>
      <c r="AA285" s="10" t="s">
        <v>303</v>
      </c>
      <c r="AB285" s="10" t="s">
        <v>329</v>
      </c>
      <c r="AD28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5" s="14"/>
      <c r="AF285" s="18" t="s">
        <v>329</v>
      </c>
      <c r="AG285" s="18"/>
      <c r="AH285" s="18"/>
      <c r="AI285" s="18"/>
      <c r="AJ285" s="18"/>
      <c r="AK285" s="18"/>
      <c r="AL285" s="18"/>
      <c r="AM285" s="19" t="str">
        <f t="shared" si="16"/>
        <v/>
      </c>
      <c r="AN285" s="14"/>
      <c r="AO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",W285,CHAR(10),Parts!AR285,CHAR(10),"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Tank",IF(Z285="NA/Balloon","    KiwiFuelSwitchIgnore = true",IF(Z285="standardLiquidFuel",_xlfn.CONCAT("    fuelTankUpgradeType = ",Z285,CHAR(10),"    fuelTankSizeUpgrade = ",AA285),_xlfn.CONCAT("    fuelTankUpgradeType = ",Z285))),IF(P285="RCS","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5" s="16" t="str">
        <f>IF(P285="Engine",VLOOKUP(W285,EngineUpgrades!$A$2:$C$19,2,FALSE),"")</f>
        <v/>
      </c>
      <c r="AQ285" s="16" t="str">
        <f>IF(P285="Engine",VLOOKUP(W285,EngineUpgrades!$A$2:$C$19,3,FALSE),"")</f>
        <v/>
      </c>
      <c r="AR285" s="15" t="str">
        <f>_xlfn.XLOOKUP(AP285,EngineUpgrades!$D$1:$J$1,EngineUpgrades!$D$17:$J$17,"",0,1)</f>
        <v/>
      </c>
      <c r="AS285" s="17">
        <v>2</v>
      </c>
      <c r="AT285" s="16" t="str">
        <f>IF(P285="Engine",_xlfn.XLOOKUP(_xlfn.CONCAT(N285,O285+AS285),TechTree!$C$2:$C$501,TechTree!$D$2:$D$501,"Not Valid Combination",0,1),"")</f>
        <v/>
      </c>
    </row>
    <row r="286" spans="1:46" ht="300.5" x14ac:dyDescent="0.35">
      <c r="A286" t="s">
        <v>594</v>
      </c>
      <c r="B286" t="s">
        <v>1458</v>
      </c>
      <c r="C286" t="s">
        <v>1164</v>
      </c>
      <c r="D286" t="s">
        <v>1165</v>
      </c>
      <c r="E286" t="s">
        <v>597</v>
      </c>
      <c r="F286" t="s">
        <v>372</v>
      </c>
      <c r="G286">
        <v>0</v>
      </c>
      <c r="H286">
        <v>150</v>
      </c>
      <c r="I286">
        <v>0.2</v>
      </c>
      <c r="J286" t="s">
        <v>77</v>
      </c>
      <c r="L286" s="12" t="str">
        <f>_xlfn.CONCAT(IF($Q286&lt;&gt;"",_xlfn.CONCAT(" #LOC_KTT_",A286,"_",C286,"_Title = ",$Q286,CHAR(10),"@PART[",C286,"]:NEEDS[!002_CommunityPartsTitles]:AFTER[",A286,"] // ",IF(Q286="",D286,_xlfn.CONCAT(Q286," (",D286,")")),CHAR(10),"{",CHAR(10),"    @",$Q$1," = #LOC_KTT_",A286,"_",C286,"_Title // ",$Q286,CHAR(10),"}",CHAR(10)),""),"@PART[",C286,"]:AFTER[",A286,"] // ",IF(Q286="",D286,_xlfn.CONCAT(Q286," (",D286,")")),CHAR(10),"{",CHAR(10),"    techBranch = ",VLOOKUP(N286,TechTree!$G$2:$H$43,2,FALSE),CHAR(10),"    techTier = ",O286,CHAR(10),"    @TechRequired = ",M286,IF($R286&lt;&gt;"",_xlfn.CONCAT(CHAR(10),"    @",$R$1," = ",$R286),""),IF($S286&lt;&gt;"",_xlfn.CONCAT(CHAR(10),"    @",$S$1," = ",$S286),""),IF($T286&lt;&gt;"",_xlfn.CONCAT(CHAR(10),"    @",$T$1," = ",$T286),""),IF(AND(Z286="NA/Balloon",P286&lt;&gt;"Fuel Tank")=TRUE,_xlfn.CONCAT(CHAR(10),"    KiwiFuelSwitchIgnore = true"),""),IF($U286&lt;&gt;"",_xlfn.CONCAT(CHAR(10),U286),""),IF($AO286&lt;&gt;"",IF(P286="RTG","",_xlfn.CONCAT(CHAR(10),$AO286)),""),IF(AM286&lt;&gt;"",_xlfn.CONCAT(CHAR(10),AM286),""),CHAR(10),"}",IF(AB286="Yes",_xlfn.CONCAT(CHAR(10),"@PART[",C286,"]:NEEDS[KiwiDeprecate]:AFTER[",A286,"]",CHAR(10),"{",CHAR(10),"    kiwiDeprecate = true",CHAR(10),"}"),""),IF(P286="RTG",AO286,""))</f>
        <v>@PART[Andromeda_Engine_1]:AFTER[Tantares] // Andromeda S5.4 "Fjellgeit" Orbital Engine
{
    techBranch = keroloxEngines
    techTier = -210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_xlfn.XLOOKUP(_xlfn.CONCAT(N286,O286),TechTree!$C$2:$C$501,TechTree!$D$2:$D$501,"Not Valid Combination",0,1)</f>
        <v>Not Valid Combination</v>
      </c>
      <c r="N286" s="8" t="s">
        <v>213</v>
      </c>
      <c r="O286" s="8">
        <v>-210</v>
      </c>
      <c r="P286" s="8" t="s">
        <v>10</v>
      </c>
      <c r="V286" s="10" t="s">
        <v>243</v>
      </c>
      <c r="W286" s="10" t="s">
        <v>254</v>
      </c>
      <c r="Z286" s="10" t="s">
        <v>294</v>
      </c>
      <c r="AA286" s="10" t="s">
        <v>303</v>
      </c>
      <c r="AB286" s="10" t="s">
        <v>329</v>
      </c>
      <c r="AD286" s="12" t="str">
        <f t="shared" si="15"/>
        <v>PARTUPGRADE:NEEDS[Tantares]
{
    name = 
    type = engine
    partIcon = Andromeda_Engine_1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6" s="14"/>
      <c r="AF286" s="18" t="s">
        <v>329</v>
      </c>
      <c r="AG286" s="18"/>
      <c r="AH286" s="18"/>
      <c r="AI286" s="18"/>
      <c r="AJ286" s="18"/>
      <c r="AK286" s="18"/>
      <c r="AL286" s="18"/>
      <c r="AM286" s="19" t="str">
        <f t="shared" si="16"/>
        <v/>
      </c>
      <c r="AN286" s="14"/>
      <c r="AO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",W286,CHAR(10),Parts!AR286,CHAR(10),"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Tank",IF(Z286="NA/Balloon","    KiwiFuelSwitchIgnore = true",IF(Z286="standardLiquidFuel",_xlfn.CONCAT("    fuelTankUpgradeType = ",Z286,CHAR(10),"    fuelTankSizeUpgrade = ",AA286),_xlfn.CONCAT("    fuelTankUpgradeType = ",Z286))),IF(P286="RCS","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6" s="16" t="str">
        <f>IF(P286="Engine",VLOOKUP(W286,EngineUpgrades!$A$2:$C$19,2,FALSE),"")</f>
        <v>singleFuel</v>
      </c>
      <c r="AQ286" s="16" t="str">
        <f>IF(P286="Engine",VLOOKUP(W286,EngineUpgrades!$A$2:$C$19,3,FALSE),"")</f>
        <v>KEROLOX</v>
      </c>
      <c r="AR286" s="15" t="str">
        <f>_xlfn.XLOOKUP(AP286,EngineUpgrades!$D$1:$J$1,EngineUpgrades!$D$17:$J$17,"",0,1)</f>
        <v xml:space="preserve">    engineNumber = 
    engineNumberUpgrade = 
    engineName = 
    engineNameUpgrade = 
</v>
      </c>
      <c r="AS286" s="17">
        <v>2</v>
      </c>
      <c r="AT286" s="16" t="str">
        <f>IF(P286="Engine",_xlfn.XLOOKUP(_xlfn.CONCAT(N286,O286+AS286),TechTree!$C$2:$C$501,TechTree!$D$2:$D$501,"Not Valid Combination",0,1),"")</f>
        <v>Not Valid Combination</v>
      </c>
    </row>
    <row r="287" spans="1:46" ht="348.5" x14ac:dyDescent="0.35">
      <c r="A287" t="s">
        <v>594</v>
      </c>
      <c r="B287" t="s">
        <v>1459</v>
      </c>
      <c r="C287" t="s">
        <v>1166</v>
      </c>
      <c r="D287" t="s">
        <v>1167</v>
      </c>
      <c r="E287" t="s">
        <v>597</v>
      </c>
      <c r="F287" t="s">
        <v>372</v>
      </c>
      <c r="G287">
        <v>0</v>
      </c>
      <c r="H287">
        <v>100</v>
      </c>
      <c r="I287">
        <v>6.2500000000000003E-3</v>
      </c>
      <c r="J287" t="s">
        <v>77</v>
      </c>
      <c r="L287" s="12" t="str">
        <f>_xlfn.CONCAT(IF($Q287&lt;&gt;"",_xlfn.CONCAT(" #LOC_KTT_",A287,"_",C287,"_Title = ",$Q287,CHAR(10),"@PART[",C287,"]:NEEDS[!002_CommunityPartsTitles]:AFTER[",A287,"] // ",IF(Q287="",D287,_xlfn.CONCAT(Q287," (",D287,")")),CHAR(10),"{",CHAR(10),"    @",$Q$1," = #LOC_KTT_",A287,"_",C287,"_Title // ",$Q287,CHAR(10),"}",CHAR(10)),""),"@PART[",C287,"]:AFTER[",A287,"] // ",IF(Q287="",D287,_xlfn.CONCAT(Q287," (",D287,")")),CHAR(10),"{",CHAR(10),"    techBranch = ",VLOOKUP(N287,TechTree!$G$2:$H$43,2,FALSE),CHAR(10),"    techTier = ",O287,CHAR(10),"    @TechRequired = ",M287,IF($R287&lt;&gt;"",_xlfn.CONCAT(CHAR(10),"    @",$R$1," = ",$R287),""),IF($S287&lt;&gt;"",_xlfn.CONCAT(CHAR(10),"    @",$S$1," = ",$S287),""),IF($T287&lt;&gt;"",_xlfn.CONCAT(CHAR(10),"    @",$T$1," = ",$T287),""),IF(AND(Z287="NA/Balloon",P287&lt;&gt;"Fuel Tank")=TRUE,_xlfn.CONCAT(CHAR(10),"    KiwiFuelSwitchIgnore = true"),""),IF($U287&lt;&gt;"",_xlfn.CONCAT(CHAR(10),U287),""),IF($AO287&lt;&gt;"",IF(P287="RTG","",_xlfn.CONCAT(CHAR(10),$AO287)),""),IF(AM287&lt;&gt;"",_xlfn.CONCAT(CHAR(10),AM287),""),CHAR(10),"}",IF(AB287="Yes",_xlfn.CONCAT(CHAR(10),"@PART[",C287,"]:NEEDS[KiwiDeprecate]:AFTER[",A287,"]",CHAR(10),"{",CHAR(10),"    kiwiDeprecate = true",CHAR(10),"}"),""),IF(P287="RTG",AO287,""))</f>
        <v>@PART[Andromeda_FuelSphere_1]:AFTER[Tantares] // Andromeda Small Fuel Tank
{
    techBranch = liquidFuelTanks
    techTier = -211
    @TechRequired = Not Valid Combination
    spacePlaneSystemUpgradeType = 
}</v>
      </c>
      <c r="M287" s="9" t="str">
        <f>_xlfn.XLOOKUP(_xlfn.CONCAT(N287,O287),TechTree!$C$2:$C$501,TechTree!$D$2:$D$501,"Not Valid Combination",0,1)</f>
        <v>Not Valid Combination</v>
      </c>
      <c r="N287" s="8" t="s">
        <v>336</v>
      </c>
      <c r="O287" s="8">
        <v>-211</v>
      </c>
      <c r="P287" s="8" t="s">
        <v>289</v>
      </c>
      <c r="V287" s="10" t="s">
        <v>243</v>
      </c>
      <c r="W287" s="10" t="s">
        <v>259</v>
      </c>
      <c r="Z287" s="10" t="s">
        <v>294</v>
      </c>
      <c r="AA287" s="10" t="s">
        <v>303</v>
      </c>
      <c r="AB287" s="10" t="s">
        <v>329</v>
      </c>
      <c r="AD28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7" s="14"/>
      <c r="AF287" s="18" t="s">
        <v>329</v>
      </c>
      <c r="AG287" s="18"/>
      <c r="AH287" s="18"/>
      <c r="AI287" s="18"/>
      <c r="AJ287" s="18"/>
      <c r="AK287" s="18"/>
      <c r="AL287" s="18"/>
      <c r="AM287" s="19" t="str">
        <f t="shared" si="16"/>
        <v/>
      </c>
      <c r="AN287" s="14"/>
      <c r="AO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",W287,CHAR(10),Parts!AR287,CHAR(10),"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Tank",IF(Z287="NA/Balloon","    KiwiFuelSwitchIgnore = true",IF(Z287="standardLiquidFuel",_xlfn.CONCAT("    fuelTankUpgradeType = ",Z287,CHAR(10),"    fuelTankSizeUpgrade = ",AA287),_xlfn.CONCAT("    fuelTankUpgradeType = ",Z287))),IF(P287="RCS","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7" s="16" t="str">
        <f>IF(P287="Engine",VLOOKUP(W287,EngineUpgrades!$A$2:$C$19,2,FALSE),"")</f>
        <v/>
      </c>
      <c r="AQ287" s="16" t="str">
        <f>IF(P287="Engine",VLOOKUP(W287,EngineUpgrades!$A$2:$C$19,3,FALSE),"")</f>
        <v/>
      </c>
      <c r="AR287" s="15" t="str">
        <f>_xlfn.XLOOKUP(AP287,EngineUpgrades!$D$1:$J$1,EngineUpgrades!$D$17:$J$17,"",0,1)</f>
        <v/>
      </c>
      <c r="AS287" s="17">
        <v>2</v>
      </c>
      <c r="AT287" s="16" t="str">
        <f>IF(P287="Engine",_xlfn.XLOOKUP(_xlfn.CONCAT(N287,O287+AS287),TechTree!$C$2:$C$501,TechTree!$D$2:$D$501,"Not Valid Combination",0,1),"")</f>
        <v/>
      </c>
    </row>
    <row r="288" spans="1:46" ht="300.5" x14ac:dyDescent="0.35">
      <c r="A288" t="s">
        <v>594</v>
      </c>
      <c r="B288" t="s">
        <v>1460</v>
      </c>
      <c r="C288" t="s">
        <v>1168</v>
      </c>
      <c r="D288" t="s">
        <v>1169</v>
      </c>
      <c r="E288" t="s">
        <v>597</v>
      </c>
      <c r="F288" t="s">
        <v>372</v>
      </c>
      <c r="G288">
        <v>0</v>
      </c>
      <c r="H288">
        <v>200</v>
      </c>
      <c r="I288">
        <v>1.2500000000000001E-2</v>
      </c>
      <c r="J288" t="s">
        <v>77</v>
      </c>
      <c r="L288" s="12" t="str">
        <f>_xlfn.CONCAT(IF($Q288&lt;&gt;"",_xlfn.CONCAT(" #LOC_KTT_",A288,"_",C288,"_Title = ",$Q288,CHAR(10),"@PART[",C288,"]:NEEDS[!002_CommunityPartsTitles]:AFTER[",A288,"] // ",IF(Q288="",D288,_xlfn.CONCAT(Q288," (",D288,")")),CHAR(10),"{",CHAR(10),"    @",$Q$1," = #LOC_KTT_",A288,"_",C288,"_Title // ",$Q288,CHAR(10),"}",CHAR(10)),""),"@PART[",C288,"]:AFTER[",A288,"] // ",IF(Q288="",D288,_xlfn.CONCAT(Q288," (",D288,")")),CHAR(10),"{",CHAR(10),"    techBranch = ",VLOOKUP(N288,TechTree!$G$2:$H$43,2,FALSE),CHAR(10),"    techTier = ",O288,CHAR(10),"    @TechRequired = ",M288,IF($R288&lt;&gt;"",_xlfn.CONCAT(CHAR(10),"    @",$R$1," = ",$R288),""),IF($S288&lt;&gt;"",_xlfn.CONCAT(CHAR(10),"    @",$S$1," = ",$S288),""),IF($T288&lt;&gt;"",_xlfn.CONCAT(CHAR(10),"    @",$T$1," = ",$T288),""),IF(AND(Z288="NA/Balloon",P288&lt;&gt;"Fuel Tank")=TRUE,_xlfn.CONCAT(CHAR(10),"    KiwiFuelSwitchIgnore = true"),""),IF($U288&lt;&gt;"",_xlfn.CONCAT(CHAR(10),U288),""),IF($AO288&lt;&gt;"",IF(P288="RTG","",_xlfn.CONCAT(CHAR(10),$AO288)),""),IF(AM288&lt;&gt;"",_xlfn.CONCAT(CHAR(10),AM288),""),CHAR(10),"}",IF(AB288="Yes",_xlfn.CONCAT(CHAR(10),"@PART[",C288,"]:NEEDS[KiwiDeprecate]:AFTER[",A288,"]",CHAR(10),"{",CHAR(10),"    kiwiDeprecate = true",CHAR(10),"}"),""),IF(P288="RTG",AO288,""))</f>
        <v>@PART[Andromeda_FuelSphere_2]:AFTER[Tantares] // Andromeda Large Fuel Tank
{
    techBranch = keroloxEngines
    techTier = -212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_xlfn.XLOOKUP(_xlfn.CONCAT(N288,O288),TechTree!$C$2:$C$501,TechTree!$D$2:$D$501,"Not Valid Combination",0,1)</f>
        <v>Not Valid Combination</v>
      </c>
      <c r="N288" s="8" t="s">
        <v>213</v>
      </c>
      <c r="O288" s="8">
        <v>-212</v>
      </c>
      <c r="P288" s="8" t="s">
        <v>10</v>
      </c>
      <c r="V288" s="10" t="s">
        <v>243</v>
      </c>
      <c r="W288" s="10" t="s">
        <v>254</v>
      </c>
      <c r="Z288" s="10" t="s">
        <v>294</v>
      </c>
      <c r="AA288" s="10" t="s">
        <v>303</v>
      </c>
      <c r="AB288" s="10" t="s">
        <v>329</v>
      </c>
      <c r="AD288" s="12" t="str">
        <f t="shared" si="15"/>
        <v>PARTUPGRADE:NEEDS[Tantares]
{
    name = 
    type = engine
    partIcon = Andromeda_FuelSphere_2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#$@PART[Andromeda_FuelSphere_2]/entryCost$
    @entryCost *= #$@KIWI_ENGINE_MULTIPLIERS/KEROLOX/UPGRADE_ENTRYCOST_MULTIPLIER$
    @title ^= #:INSERTPARTTITLE:$@PART[Andromeda_FuelSphere_2]/title$:
    @description ^= #:INSERTPART:$@PART[Andromeda_FuelSphere_2]/engineName$:
}
@PART[Andromeda_FuelSphere_2]:NEEDS[Tantares]:HAS[~engineUpgrade[off]]:AFTER[zzKiwiTechTree]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8" s="14"/>
      <c r="AF288" s="18" t="s">
        <v>329</v>
      </c>
      <c r="AG288" s="18"/>
      <c r="AH288" s="18"/>
      <c r="AI288" s="18"/>
      <c r="AJ288" s="18"/>
      <c r="AK288" s="18"/>
      <c r="AL288" s="18"/>
      <c r="AM288" s="19" t="str">
        <f t="shared" si="16"/>
        <v/>
      </c>
      <c r="AN288" s="14"/>
      <c r="AO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",W288,CHAR(10),Parts!AR288,CHAR(10),"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Tank",IF(Z288="NA/Balloon","    KiwiFuelSwitchIgnore = true",IF(Z288="standardLiquidFuel",_xlfn.CONCAT("    fuelTankUpgradeType = ",Z288,CHAR(10),"    fuelTankSizeUpgrade = ",AA288),_xlfn.CONCAT("    fuelTankUpgradeType = ",Z288))),IF(P288="RCS","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8" s="16" t="str">
        <f>IF(P288="Engine",VLOOKUP(W288,EngineUpgrades!$A$2:$C$19,2,FALSE),"")</f>
        <v>singleFuel</v>
      </c>
      <c r="AQ288" s="16" t="str">
        <f>IF(P288="Engine",VLOOKUP(W288,EngineUpgrades!$A$2:$C$19,3,FALSE),"")</f>
        <v>KEROLOX</v>
      </c>
      <c r="AR288" s="15" t="str">
        <f>_xlfn.XLOOKUP(AP288,EngineUpgrades!$D$1:$J$1,EngineUpgrades!$D$17:$J$17,"",0,1)</f>
        <v xml:space="preserve">    engineNumber = 
    engineNumberUpgrade = 
    engineName = 
    engineNameUpgrade = 
</v>
      </c>
      <c r="AS288" s="17">
        <v>2</v>
      </c>
      <c r="AT288" s="16" t="str">
        <f>IF(P288="Engine",_xlfn.XLOOKUP(_xlfn.CONCAT(N288,O288+AS288),TechTree!$C$2:$C$501,TechTree!$D$2:$D$501,"Not Valid Combination",0,1),"")</f>
        <v>Not Valid Combination</v>
      </c>
    </row>
    <row r="289" spans="1:46" ht="348.5" x14ac:dyDescent="0.35">
      <c r="A289" t="s">
        <v>594</v>
      </c>
      <c r="B289" t="s">
        <v>1461</v>
      </c>
      <c r="C289" t="s">
        <v>1170</v>
      </c>
      <c r="D289" t="s">
        <v>1171</v>
      </c>
      <c r="E289" t="s">
        <v>597</v>
      </c>
      <c r="F289" t="s">
        <v>372</v>
      </c>
      <c r="G289">
        <v>0</v>
      </c>
      <c r="H289">
        <v>100</v>
      </c>
      <c r="I289">
        <v>0.01</v>
      </c>
      <c r="J289" t="s">
        <v>77</v>
      </c>
      <c r="L289" s="12" t="str">
        <f>_xlfn.CONCAT(IF($Q289&lt;&gt;"",_xlfn.CONCAT(" #LOC_KTT_",A289,"_",C289,"_Title = ",$Q289,CHAR(10),"@PART[",C289,"]:NEEDS[!002_CommunityPartsTitles]:AFTER[",A289,"] // ",IF(Q289="",D289,_xlfn.CONCAT(Q289," (",D289,")")),CHAR(10),"{",CHAR(10),"    @",$Q$1," = #LOC_KTT_",A289,"_",C289,"_Title // ",$Q289,CHAR(10),"}",CHAR(10)),""),"@PART[",C289,"]:AFTER[",A289,"] // ",IF(Q289="",D289,_xlfn.CONCAT(Q289," (",D289,")")),CHAR(10),"{",CHAR(10),"    techBranch = ",VLOOKUP(N289,TechTree!$G$2:$H$43,2,FALSE),CHAR(10),"    techTier = ",O289,CHAR(10),"    @TechRequired = ",M289,IF($R289&lt;&gt;"",_xlfn.CONCAT(CHAR(10),"    @",$R$1," = ",$R289),""),IF($S289&lt;&gt;"",_xlfn.CONCAT(CHAR(10),"    @",$S$1," = ",$S289),""),IF($T289&lt;&gt;"",_xlfn.CONCAT(CHAR(10),"    @",$T$1," = ",$T289),""),IF(AND(Z289="NA/Balloon",P289&lt;&gt;"Fuel Tank")=TRUE,_xlfn.CONCAT(CHAR(10),"    KiwiFuelSwitchIgnore = true"),""),IF($U289&lt;&gt;"",_xlfn.CONCAT(CHAR(10),U289),""),IF($AO289&lt;&gt;"",IF(P289="RTG","",_xlfn.CONCAT(CHAR(10),$AO289)),""),IF(AM289&lt;&gt;"",_xlfn.CONCAT(CHAR(10),AM289),""),CHAR(10),"}",IF(AB289="Yes",_xlfn.CONCAT(CHAR(10),"@PART[",C289,"]:NEEDS[KiwiDeprecate]:AFTER[",A289,"]",CHAR(10),"{",CHAR(10),"    kiwiDeprecate = true",CHAR(10),"}"),""),IF(P289="RTG",AO289,""))</f>
        <v>@PART[Andromeda_MonoSphere_1]:AFTER[Tantares] // Andromeda Small MonoPropellant Tank
{
    techBranch = liquidFuelTanks
    techTier = -213
    @TechRequired = Not Valid Combination
    spacePlaneSystemUpgradeType = 
}</v>
      </c>
      <c r="M289" s="9" t="str">
        <f>_xlfn.XLOOKUP(_xlfn.CONCAT(N289,O289),TechTree!$C$2:$C$501,TechTree!$D$2:$D$501,"Not Valid Combination",0,1)</f>
        <v>Not Valid Combination</v>
      </c>
      <c r="N289" s="8" t="s">
        <v>336</v>
      </c>
      <c r="O289" s="8">
        <v>-213</v>
      </c>
      <c r="P289" s="8" t="s">
        <v>289</v>
      </c>
      <c r="V289" s="10" t="s">
        <v>243</v>
      </c>
      <c r="W289" s="10" t="s">
        <v>259</v>
      </c>
      <c r="Z289" s="10" t="s">
        <v>294</v>
      </c>
      <c r="AA289" s="10" t="s">
        <v>303</v>
      </c>
      <c r="AB289" s="10" t="s">
        <v>329</v>
      </c>
      <c r="AD28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9" s="14"/>
      <c r="AF289" s="18" t="s">
        <v>329</v>
      </c>
      <c r="AG289" s="18"/>
      <c r="AH289" s="18"/>
      <c r="AI289" s="18"/>
      <c r="AJ289" s="18"/>
      <c r="AK289" s="18"/>
      <c r="AL289" s="18"/>
      <c r="AM289" s="19" t="str">
        <f t="shared" si="16"/>
        <v/>
      </c>
      <c r="AN289" s="14"/>
      <c r="AO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",W289,CHAR(10),Parts!AR289,CHAR(10),"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Tank",IF(Z289="NA/Balloon","    KiwiFuelSwitchIgnore = true",IF(Z289="standardLiquidFuel",_xlfn.CONCAT("    fuelTankUpgradeType = ",Z289,CHAR(10),"    fuelTankSizeUpgrade = ",AA289),_xlfn.CONCAT("    fuelTankUpgradeType = ",Z289))),IF(P289="RCS","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9" s="16" t="str">
        <f>IF(P289="Engine",VLOOKUP(W289,EngineUpgrades!$A$2:$C$19,2,FALSE),"")</f>
        <v/>
      </c>
      <c r="AQ289" s="16" t="str">
        <f>IF(P289="Engine",VLOOKUP(W289,EngineUpgrades!$A$2:$C$19,3,FALSE),"")</f>
        <v/>
      </c>
      <c r="AR289" s="15" t="str">
        <f>_xlfn.XLOOKUP(AP289,EngineUpgrades!$D$1:$J$1,EngineUpgrades!$D$17:$J$17,"",0,1)</f>
        <v/>
      </c>
      <c r="AS289" s="17">
        <v>2</v>
      </c>
      <c r="AT289" s="16" t="str">
        <f>IF(P289="Engine",_xlfn.XLOOKUP(_xlfn.CONCAT(N289,O289+AS289),TechTree!$C$2:$C$501,TechTree!$D$2:$D$501,"Not Valid Combination",0,1),"")</f>
        <v/>
      </c>
    </row>
    <row r="290" spans="1:46" ht="300.5" x14ac:dyDescent="0.35">
      <c r="A290" t="s">
        <v>594</v>
      </c>
      <c r="B290" t="s">
        <v>1462</v>
      </c>
      <c r="C290" t="s">
        <v>1172</v>
      </c>
      <c r="D290" t="s">
        <v>1173</v>
      </c>
      <c r="E290" t="s">
        <v>597</v>
      </c>
      <c r="F290" t="s">
        <v>372</v>
      </c>
      <c r="G290">
        <v>0</v>
      </c>
      <c r="H290">
        <v>200</v>
      </c>
      <c r="I290">
        <v>0.02</v>
      </c>
      <c r="J290" t="s">
        <v>77</v>
      </c>
      <c r="L290" s="12" t="str">
        <f>_xlfn.CONCAT(IF($Q290&lt;&gt;"",_xlfn.CONCAT(" #LOC_KTT_",A290,"_",C290,"_Title = ",$Q290,CHAR(10),"@PART[",C290,"]:NEEDS[!002_CommunityPartsTitles]:AFTER[",A290,"] // ",IF(Q290="",D290,_xlfn.CONCAT(Q290," (",D290,")")),CHAR(10),"{",CHAR(10),"    @",$Q$1," = #LOC_KTT_",A290,"_",C290,"_Title // ",$Q290,CHAR(10),"}",CHAR(10)),""),"@PART[",C290,"]:AFTER[",A290,"] // ",IF(Q290="",D290,_xlfn.CONCAT(Q290," (",D290,")")),CHAR(10),"{",CHAR(10),"    techBranch = ",VLOOKUP(N290,TechTree!$G$2:$H$43,2,FALSE),CHAR(10),"    techTier = ",O290,CHAR(10),"    @TechRequired = ",M290,IF($R290&lt;&gt;"",_xlfn.CONCAT(CHAR(10),"    @",$R$1," = ",$R290),""),IF($S290&lt;&gt;"",_xlfn.CONCAT(CHAR(10),"    @",$S$1," = ",$S290),""),IF($T290&lt;&gt;"",_xlfn.CONCAT(CHAR(10),"    @",$T$1," = ",$T290),""),IF(AND(Z290="NA/Balloon",P290&lt;&gt;"Fuel Tank")=TRUE,_xlfn.CONCAT(CHAR(10),"    KiwiFuelSwitchIgnore = true"),""),IF($U290&lt;&gt;"",_xlfn.CONCAT(CHAR(10),U290),""),IF($AO290&lt;&gt;"",IF(P290="RTG","",_xlfn.CONCAT(CHAR(10),$AO290)),""),IF(AM290&lt;&gt;"",_xlfn.CONCAT(CHAR(10),AM290),""),CHAR(10),"}",IF(AB290="Yes",_xlfn.CONCAT(CHAR(10),"@PART[",C290,"]:NEEDS[KiwiDeprecate]:AFTER[",A290,"]",CHAR(10),"{",CHAR(10),"    kiwiDeprecate = true",CHAR(10),"}"),""),IF(P290="RTG",AO290,""))</f>
        <v>@PART[Andromeda_MonoSphere_2]:AFTER[Tantares] // Andromeda Large MonoPropellant Tank
{
    techBranch = keroloxEngines
    techTier = -214
    @TechRequired = Not Valid Combination
    engineUpgradeType = standardLFO
    engineNumber = 
    engineNumberUpgrade = 
    engineName = 
    engineNameUpgrade = 
    enginePartUpgradeName = 
}</v>
      </c>
      <c r="M290" s="9" t="str">
        <f>_xlfn.XLOOKUP(_xlfn.CONCAT(N290,O290),TechTree!$C$2:$C$501,TechTree!$D$2:$D$501,"Not Valid Combination",0,1)</f>
        <v>Not Valid Combination</v>
      </c>
      <c r="N290" s="8" t="s">
        <v>213</v>
      </c>
      <c r="O290" s="8">
        <v>-214</v>
      </c>
      <c r="P290" s="8" t="s">
        <v>10</v>
      </c>
      <c r="V290" s="10" t="s">
        <v>243</v>
      </c>
      <c r="W290" s="10" t="s">
        <v>254</v>
      </c>
      <c r="Z290" s="10" t="s">
        <v>294</v>
      </c>
      <c r="AA290" s="10" t="s">
        <v>303</v>
      </c>
      <c r="AB290" s="10" t="s">
        <v>329</v>
      </c>
      <c r="AD290" s="12" t="str">
        <f t="shared" si="15"/>
        <v>PARTUPGRADE:NEEDS[Tantares]
{
    name = 
    type = engine
    partIcon = Andromeda_MonoSphere_2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#$@PART[Andromeda_MonoSphere_2]/entryCost$
    @entryCost *= #$@KIWI_ENGINE_MULTIPLIERS/KEROLOX/UPGRADE_ENTRYCOST_MULTIPLIER$
    @title ^= #:INSERTPARTTITLE:$@PART[Andromeda_MonoSphere_2]/title$:
    @description ^= #:INSERTPART:$@PART[Andromeda_MonoSphere_2]/engineName$:
}
@PART[Andromeda_MonoSphere_2]:NEEDS[Tantares]:HAS[~engineUpgrade[off]]:AFTER[zzKiwiTechTree]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90" s="14"/>
      <c r="AF290" s="18" t="s">
        <v>329</v>
      </c>
      <c r="AG290" s="18"/>
      <c r="AH290" s="18"/>
      <c r="AI290" s="18"/>
      <c r="AJ290" s="18"/>
      <c r="AK290" s="18"/>
      <c r="AL290" s="18"/>
      <c r="AM290" s="19" t="str">
        <f t="shared" si="16"/>
        <v/>
      </c>
      <c r="AN290" s="14"/>
      <c r="AO290" s="15" t="str">
        <f>IF(P290="Structural",_xlfn.CONCAT("    ","structuralUpgradeType = ",IF(O290&lt;3,"0_2",IF(O290&lt;5,"3_4",IF(O290&lt;7,"5_6",IF(O290&lt;9,"7_8","9Plus"))))),IF(P290="Command Module",_xlfn.CONCAT("    commandUpgradeType = standard",CHAR(10),"    commandUpgradeName = ",V290),IF(P290="Engine",_xlfn.CONCAT("    engineUpgradeType = ",W290,CHAR(10),Parts!AR290,CHAR(10),"    enginePartUpgradeName = ",X290),IF(P290="Parachute","    parachuteUpgradeType = standard",IF(P290="Solar",_xlfn.CONCAT("    solarPanelUpgradeTier = ",O290),IF(OR(P290="System",P290="System and Space Capability")=TRUE,_xlfn.CONCAT("    spacePlaneSystemUpgradeType = ",X290,IF(P290="System and Space Capability",_xlfn.CONCAT(CHAR(10),"    spaceplaneUpgradeType = spaceCapable",CHAR(10),"    baseSkinTemp = ",CHAR(10),"    upgradeSkinTemp = "),"")),IF(P290="Fuel Tank",IF(Z290="NA/Balloon","    KiwiFuelSwitchIgnore = true",IF(Z290="standardLiquidFuel",_xlfn.CONCAT("    fuelTankUpgradeType = ",Z290,CHAR(10),"    fuelTankSizeUpgrade = ",AA290),_xlfn.CONCAT("    fuelTankUpgradeType = ",Z290))),IF(P290="RCS","    rcsUpgradeType = coldGas",IF(P290="RTG",_xlfn.CONCAT(CHAR(10),"@PART[",C290,"]:NEEDS[",A290,",NearFutureElectrical,DecayingRTGs,!FeatureRadiation]",CHAR(10),"{",CHAR(10),"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90" s="16" t="str">
        <f>IF(P290="Engine",VLOOKUP(W290,EngineUpgrades!$A$2:$C$19,2,FALSE),"")</f>
        <v>singleFuel</v>
      </c>
      <c r="AQ290" s="16" t="str">
        <f>IF(P290="Engine",VLOOKUP(W290,EngineUpgrades!$A$2:$C$19,3,FALSE),"")</f>
        <v>KEROLOX</v>
      </c>
      <c r="AR290" s="15" t="str">
        <f>_xlfn.XLOOKUP(AP290,EngineUpgrades!$D$1:$J$1,EngineUpgrades!$D$17:$J$17,"",0,1)</f>
        <v xml:space="preserve">    engineNumber = 
    engineNumberUpgrade = 
    engineName = 
    engineNameUpgrade = 
</v>
      </c>
      <c r="AS290" s="17">
        <v>2</v>
      </c>
      <c r="AT290" s="16" t="str">
        <f>IF(P290="Engine",_xlfn.XLOOKUP(_xlfn.CONCAT(N290,O290+AS290),TechTree!$C$2:$C$501,TechTree!$D$2:$D$501,"Not Valid Combination",0,1),"")</f>
        <v>Not Valid Combination</v>
      </c>
    </row>
    <row r="291" spans="1:46" ht="348.5" x14ac:dyDescent="0.35">
      <c r="A291" t="s">
        <v>594</v>
      </c>
      <c r="B291" t="s">
        <v>1463</v>
      </c>
      <c r="C291" t="s">
        <v>1174</v>
      </c>
      <c r="D291" t="s">
        <v>1175</v>
      </c>
      <c r="E291" t="s">
        <v>597</v>
      </c>
      <c r="F291" t="s">
        <v>604</v>
      </c>
      <c r="G291">
        <v>0</v>
      </c>
      <c r="H291">
        <v>425</v>
      </c>
      <c r="I291">
        <v>0.1</v>
      </c>
      <c r="J291" t="s">
        <v>77</v>
      </c>
      <c r="L291" s="12" t="str">
        <f>_xlfn.CONCAT(IF($Q291&lt;&gt;"",_xlfn.CONCAT(" #LOC_KTT_",A291,"_",C291,"_Title = ",$Q291,CHAR(10),"@PART[",C291,"]:NEEDS[!002_CommunityPartsTitles]:AFTER[",A291,"] // ",IF(Q291="",D291,_xlfn.CONCAT(Q291," (",D291,")")),CHAR(10),"{",CHAR(10),"    @",$Q$1," = #LOC_KTT_",A291,"_",C291,"_Title // ",$Q291,CHAR(10),"}",CHAR(10)),""),"@PART[",C291,"]:AFTER[",A291,"] // ",IF(Q291="",D291,_xlfn.CONCAT(Q291," (",D291,")")),CHAR(10),"{",CHAR(10),"    techBranch = ",VLOOKUP(N291,TechTree!$G$2:$H$43,2,FALSE),CHAR(10),"    techTier = ",O291,CHAR(10),"    @TechRequired = ",M291,IF($R291&lt;&gt;"",_xlfn.CONCAT(CHAR(10),"    @",$R$1," = ",$R291),""),IF($S291&lt;&gt;"",_xlfn.CONCAT(CHAR(10),"    @",$S$1," = ",$S291),""),IF($T291&lt;&gt;"",_xlfn.CONCAT(CHAR(10),"    @",$T$1," = ",$T291),""),IF(AND(Z291="NA/Balloon",P291&lt;&gt;"Fuel Tank")=TRUE,_xlfn.CONCAT(CHAR(10),"    KiwiFuelSwitchIgnore = true"),""),IF($U291&lt;&gt;"",_xlfn.CONCAT(CHAR(10),U291),""),IF($AO291&lt;&gt;"",IF(P291="RTG","",_xlfn.CONCAT(CHAR(10),$AO291)),""),IF(AM291&lt;&gt;"",_xlfn.CONCAT(CHAR(10),AM291),""),CHAR(10),"}",IF(AB291="Yes",_xlfn.CONCAT(CHAR(10),"@PART[",C291,"]:NEEDS[KiwiDeprecate]:AFTER[",A291,"]",CHAR(10),"{",CHAR(10),"    kiwiDeprecate = true",CHAR(10),"}"),""),IF(P291="RTG",AO291,""))</f>
        <v>@PART[Andromeda_Parachute_1]:AFTER[Tantares] // Andromeda RP1 Return Parachute
{
    techBranch = liquidFuelTanks
    techTier = -215
    @TechRequired = Not Valid Combination
    spacePlaneSystemUpgradeType = 
}</v>
      </c>
      <c r="M291" s="9" t="str">
        <f>_xlfn.XLOOKUP(_xlfn.CONCAT(N291,O291),TechTree!$C$2:$C$501,TechTree!$D$2:$D$501,"Not Valid Combination",0,1)</f>
        <v>Not Valid Combination</v>
      </c>
      <c r="N291" s="8" t="s">
        <v>336</v>
      </c>
      <c r="O291" s="8">
        <v>-215</v>
      </c>
      <c r="P291" s="8" t="s">
        <v>289</v>
      </c>
      <c r="V291" s="10" t="s">
        <v>243</v>
      </c>
      <c r="W291" s="10" t="s">
        <v>259</v>
      </c>
      <c r="Z291" s="10" t="s">
        <v>294</v>
      </c>
      <c r="AA291" s="10" t="s">
        <v>303</v>
      </c>
      <c r="AB291" s="10" t="s">
        <v>329</v>
      </c>
      <c r="AD29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91" s="14"/>
      <c r="AF291" s="18" t="s">
        <v>329</v>
      </c>
      <c r="AG291" s="18"/>
      <c r="AH291" s="18"/>
      <c r="AI291" s="18"/>
      <c r="AJ291" s="18"/>
      <c r="AK291" s="18"/>
      <c r="AL291" s="18"/>
      <c r="AM291" s="19" t="str">
        <f t="shared" si="16"/>
        <v/>
      </c>
      <c r="AN291" s="14"/>
      <c r="AO291" s="15" t="str">
        <f>IF(P291="Structural",_xlfn.CONCAT("    ","structuralUpgradeType = ",IF(O291&lt;3,"0_2",IF(O291&lt;5,"3_4",IF(O291&lt;7,"5_6",IF(O291&lt;9,"7_8","9Plus"))))),IF(P291="Command Module",_xlfn.CONCAT("    commandUpgradeType = standard",CHAR(10),"    commandUpgradeName = ",V291),IF(P291="Engine",_xlfn.CONCAT("    engineUpgradeType = ",W291,CHAR(10),Parts!AR291,CHAR(10),"    enginePartUpgradeName = ",X291),IF(P291="Parachute","    parachuteUpgradeType = standard",IF(P291="Solar",_xlfn.CONCAT("    solarPanelUpgradeTier = ",O291),IF(OR(P291="System",P291="System and Space Capability")=TRUE,_xlfn.CONCAT("    spacePlaneSystemUpgradeType = ",X291,IF(P291="System and Space Capability",_xlfn.CONCAT(CHAR(10),"    spaceplaneUpgradeType = spaceCapable",CHAR(10),"    baseSkinTemp = ",CHAR(10),"    upgradeSkinTemp = "),"")),IF(P291="Fuel Tank",IF(Z291="NA/Balloon","    KiwiFuelSwitchIgnore = true",IF(Z291="standardLiquidFuel",_xlfn.CONCAT("    fuelTankUpgradeType = ",Z291,CHAR(10),"    fuelTankSizeUpgrade = ",AA291),_xlfn.CONCAT("    fuelTankUpgradeType = ",Z291))),IF(P291="RCS","    rcsUpgradeType = coldGas",IF(P291="RTG",_xlfn.CONCAT(CHAR(10),"@PART[",C291,"]:NEEDS[",A291,",NearFutureElectrical,DecayingRTGs,!FeatureRadiation]",CHAR(10),"{",CHAR(10),"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91" s="16" t="str">
        <f>IF(P291="Engine",VLOOKUP(W291,EngineUpgrades!$A$2:$C$19,2,FALSE),"")</f>
        <v/>
      </c>
      <c r="AQ291" s="16" t="str">
        <f>IF(P291="Engine",VLOOKUP(W291,EngineUpgrades!$A$2:$C$19,3,FALSE),"")</f>
        <v/>
      </c>
      <c r="AR291" s="15" t="str">
        <f>_xlfn.XLOOKUP(AP291,EngineUpgrades!$D$1:$J$1,EngineUpgrades!$D$17:$J$17,"",0,1)</f>
        <v/>
      </c>
      <c r="AS291" s="17">
        <v>2</v>
      </c>
      <c r="AT291" s="16" t="str">
        <f>IF(P291="Engine",_xlfn.XLOOKUP(_xlfn.CONCAT(N291,O291+AS291),TechTree!$C$2:$C$501,TechTree!$D$2:$D$501,"Not Valid Combination",0,1),"")</f>
        <v/>
      </c>
    </row>
  </sheetData>
  <autoFilter ref="A1:AT291" xr:uid="{49215D81-2C89-480B-B3C3-F05E5951A22F}"/>
  <phoneticPr fontId="4" type="noConversion"/>
  <dataValidations count="4">
    <dataValidation type="whole" allowBlank="1" showInputMessage="1" showErrorMessage="1" sqref="O2:O291" xr:uid="{96BB0DB9-B2B7-4C58-8F48-970E70A268C9}">
      <formula1>0</formula1>
      <formula2>12</formula2>
    </dataValidation>
    <dataValidation type="list" allowBlank="1" showInputMessage="1" showErrorMessage="1" sqref="V2:V291" xr:uid="{60517796-EFF1-422E-B157-AD1B67F87809}">
      <formula1>"mk1PodUpgrade,mk2PodUpgrade,mk3PodUpgrade,mk4PodUpgrade"</formula1>
    </dataValidation>
    <dataValidation type="list" allowBlank="1" showInputMessage="1" showErrorMessage="1" sqref="AF2:AF291" xr:uid="{C38C90EA-499B-40A2-9B9C-EB4A90FA38B0}">
      <formula1>"No,Yes"</formula1>
    </dataValidation>
    <dataValidation type="list" allowBlank="1" showInputMessage="1" showErrorMessage="1" sqref="AB2:AB29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P2:P291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P2:P291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Z2:Z291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AA2:AA291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W2:W291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8"/>
  <sheetViews>
    <sheetView showGridLines="0" topLeftCell="A94" zoomScaleNormal="100" workbookViewId="0">
      <selection activeCell="C189" sqref="C189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199</v>
      </c>
      <c r="B1" t="s">
        <v>200</v>
      </c>
      <c r="C1" s="1" t="s">
        <v>228</v>
      </c>
      <c r="D1" t="s">
        <v>13</v>
      </c>
      <c r="E1" t="s">
        <v>593</v>
      </c>
      <c r="G1" s="2" t="s">
        <v>227</v>
      </c>
      <c r="H1" t="s">
        <v>1513</v>
      </c>
    </row>
    <row r="2" spans="1:10" x14ac:dyDescent="0.35">
      <c r="A2" s="5" t="s">
        <v>201</v>
      </c>
      <c r="B2">
        <v>0</v>
      </c>
      <c r="C2" s="1" t="str">
        <f>_xlfn.CONCAT(A2,B2)</f>
        <v>Actuator0</v>
      </c>
      <c r="D2" t="s">
        <v>77</v>
      </c>
      <c r="E2" t="str">
        <f>IFERROR(VLOOKUP(D2,BaseTechNodes!$A$1:$A$238,1,FALSE),"Not Valid")</f>
        <v>start</v>
      </c>
      <c r="G2" s="3" t="s">
        <v>201</v>
      </c>
      <c r="H2" t="s">
        <v>32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201</v>
      </c>
      <c r="B3">
        <v>1</v>
      </c>
      <c r="C3" s="1" t="str">
        <f t="shared" ref="C3:C66" si="0">_xlfn.CONCAT(A3,B3)</f>
        <v>Actuator1</v>
      </c>
      <c r="D3" t="s">
        <v>21</v>
      </c>
      <c r="E3" t="str">
        <f>IFERROR(VLOOKUP(D3,BaseTechNodes!$A$1:$A$238,1,FALSE),"Not Valid")</f>
        <v>basicRocketry</v>
      </c>
      <c r="G3" s="4" t="s">
        <v>207</v>
      </c>
      <c r="H3" t="s">
        <v>1518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201</v>
      </c>
      <c r="B4">
        <v>2</v>
      </c>
      <c r="C4" s="1" t="str">
        <f t="shared" si="0"/>
        <v>Actuator2</v>
      </c>
      <c r="D4" t="s">
        <v>20</v>
      </c>
      <c r="E4" t="str">
        <f>IFERROR(VLOOKUP(D4,BaseTechNodes!$A$1:$A$238,1,FALSE),"Not Valid")</f>
        <v>basicConstruction</v>
      </c>
      <c r="G4" s="4" t="s">
        <v>218</v>
      </c>
      <c r="H4" t="s">
        <v>1515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201</v>
      </c>
      <c r="B5">
        <v>3</v>
      </c>
      <c r="C5" s="1" t="str">
        <f t="shared" si="0"/>
        <v>Actuator3</v>
      </c>
      <c r="D5" t="s">
        <v>79</v>
      </c>
      <c r="E5" t="str">
        <f>IFERROR(VLOOKUP(D5,BaseTechNodes!$A$1:$A$238,1,FALSE),"Not Valid")</f>
        <v>generalConstruction</v>
      </c>
      <c r="G5" s="4" t="s">
        <v>210</v>
      </c>
      <c r="H5" t="s">
        <v>1516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201</v>
      </c>
      <c r="B6">
        <v>4</v>
      </c>
      <c r="C6" s="1" t="str">
        <f t="shared" si="0"/>
        <v>Actuator4</v>
      </c>
      <c r="D6" t="s">
        <v>88</v>
      </c>
      <c r="E6" t="str">
        <f>IFERROR(VLOOKUP(D6,BaseTechNodes!$A$1:$A$238,1,FALSE),"Not Valid")</f>
        <v>advConstruction</v>
      </c>
      <c r="G6" s="4" t="s">
        <v>354</v>
      </c>
      <c r="H6" t="s">
        <v>1517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201</v>
      </c>
      <c r="B7">
        <v>5</v>
      </c>
      <c r="C7" s="1" t="str">
        <f t="shared" si="0"/>
        <v>Actuator5</v>
      </c>
      <c r="D7" t="s">
        <v>32</v>
      </c>
      <c r="E7" t="str">
        <f>IFERROR(VLOOKUP(D7,BaseTechNodes!$A$1:$A$238,1,FALSE),"Not Valid")</f>
        <v>actuators</v>
      </c>
      <c r="G7" s="4" t="s">
        <v>203</v>
      </c>
      <c r="H7" t="s">
        <v>1520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201</v>
      </c>
      <c r="B8">
        <v>6</v>
      </c>
      <c r="C8" s="1" t="str">
        <f t="shared" si="0"/>
        <v>Actuator6</v>
      </c>
      <c r="D8" t="s">
        <v>73</v>
      </c>
      <c r="E8" t="str">
        <f>IFERROR(VLOOKUP(D8,BaseTechNodes!$A$1:$A$238,1,FALSE),"Not Valid")</f>
        <v>advActuators</v>
      </c>
      <c r="G8" s="4" t="s">
        <v>205</v>
      </c>
      <c r="H8" t="s">
        <v>25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201</v>
      </c>
      <c r="B9">
        <v>7</v>
      </c>
      <c r="C9" s="1" t="str">
        <f t="shared" si="0"/>
        <v>Actuator7</v>
      </c>
      <c r="D9" t="s">
        <v>81</v>
      </c>
      <c r="E9" t="str">
        <f>IFERROR(VLOOKUP(D9,BaseTechNodes!$A$1:$A$238,1,FALSE),"Not Valid")</f>
        <v>experimentalActuators</v>
      </c>
      <c r="G9" s="4" t="s">
        <v>230</v>
      </c>
      <c r="H9" t="s">
        <v>23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201</v>
      </c>
      <c r="B10">
        <v>8</v>
      </c>
      <c r="C10" s="1" t="str">
        <f t="shared" si="0"/>
        <v>Actuator8</v>
      </c>
      <c r="D10" t="s">
        <v>202</v>
      </c>
      <c r="E10" t="str">
        <f>IFERROR(VLOOKUP(D10,BaseTechNodes!$A$1:$A$238,1,FALSE),"Not Valid")</f>
        <v>offworldManufacturing</v>
      </c>
      <c r="G10" s="4" t="s">
        <v>214</v>
      </c>
      <c r="H10" t="s">
        <v>1530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207</v>
      </c>
      <c r="B11">
        <v>0</v>
      </c>
      <c r="C11" s="1" t="str">
        <f t="shared" si="0"/>
        <v>Adapters Fairings Nose Cones0</v>
      </c>
      <c r="D11" t="s">
        <v>77</v>
      </c>
      <c r="E11" t="str">
        <f>IFERROR(VLOOKUP(D11,BaseTechNodes!$A$1:$A$238,1,FALSE),"Not Valid")</f>
        <v>start</v>
      </c>
      <c r="G11" s="4" t="s">
        <v>212</v>
      </c>
      <c r="H11" t="s">
        <v>1514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207</v>
      </c>
      <c r="B12">
        <v>1</v>
      </c>
      <c r="C12" s="1" t="str">
        <f t="shared" si="0"/>
        <v>Adapters Fairings Nose Cones1</v>
      </c>
      <c r="D12" t="s">
        <v>21</v>
      </c>
      <c r="E12" t="str">
        <f>IFERROR(VLOOKUP(D12,BaseTechNodes!$A$1:$A$238,1,FALSE),"Not Valid")</f>
        <v>basicRocketry</v>
      </c>
      <c r="G12" s="4" t="s">
        <v>341</v>
      </c>
      <c r="H12" t="s">
        <v>1525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207</v>
      </c>
      <c r="B13">
        <v>2</v>
      </c>
      <c r="C13" s="1" t="str">
        <f t="shared" si="0"/>
        <v>Adapters Fairings Nose Cones2</v>
      </c>
      <c r="D13" t="s">
        <v>20</v>
      </c>
      <c r="E13" t="str">
        <f>IFERROR(VLOOKUP(D13,BaseTechNodes!$A$1:$A$238,1,FALSE),"Not Valid")</f>
        <v>basicConstruction</v>
      </c>
      <c r="G13" s="4" t="s">
        <v>1550</v>
      </c>
      <c r="H13" t="s">
        <v>1551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207</v>
      </c>
      <c r="B14">
        <v>3</v>
      </c>
      <c r="C14" s="1" t="str">
        <f t="shared" si="0"/>
        <v>Adapters Fairings Nose Cones3</v>
      </c>
      <c r="D14" t="s">
        <v>79</v>
      </c>
      <c r="E14" t="str">
        <f>IFERROR(VLOOKUP(D14,BaseTechNodes!$A$1:$A$238,1,FALSE),"Not Valid")</f>
        <v>generalConstruction</v>
      </c>
      <c r="G14" s="4" t="s">
        <v>231</v>
      </c>
      <c r="H14" t="s">
        <v>1531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207</v>
      </c>
      <c r="B15">
        <v>4</v>
      </c>
      <c r="C15" s="1" t="str">
        <f t="shared" si="0"/>
        <v>Adapters Fairings Nose Cones4</v>
      </c>
      <c r="D15" t="s">
        <v>88</v>
      </c>
      <c r="E15" t="str">
        <f>IFERROR(VLOOKUP(D15,BaseTechNodes!$A$1:$A$238,1,FALSE),"Not Valid")</f>
        <v>advConstruction</v>
      </c>
      <c r="G15" s="4" t="s">
        <v>229</v>
      </c>
      <c r="H15" t="s">
        <v>1532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207</v>
      </c>
      <c r="B16">
        <v>5</v>
      </c>
      <c r="C16" s="1" t="str">
        <f t="shared" si="0"/>
        <v>Adapters Fairings Nose Cones5</v>
      </c>
      <c r="D16" t="s">
        <v>71</v>
      </c>
      <c r="E16" t="str">
        <f>IFERROR(VLOOKUP(D16,BaseTechNodes!$A$1:$A$238,1,FALSE),"Not Valid")</f>
        <v>specializedConstruction</v>
      </c>
      <c r="G16" s="4" t="s">
        <v>204</v>
      </c>
      <c r="H16" t="s">
        <v>1533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207</v>
      </c>
      <c r="B17">
        <v>6</v>
      </c>
      <c r="C17" s="1" t="str">
        <f t="shared" si="0"/>
        <v>Adapters Fairings Nose Cones6</v>
      </c>
      <c r="D17" t="s">
        <v>69</v>
      </c>
      <c r="E17" t="str">
        <f>IFERROR(VLOOKUP(D17,BaseTechNodes!$A$1:$A$238,1,FALSE),"Not Valid")</f>
        <v>advMetalworks</v>
      </c>
      <c r="G17" s="4" t="s">
        <v>223</v>
      </c>
      <c r="H17" t="s">
        <v>1526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207</v>
      </c>
      <c r="B18">
        <v>7</v>
      </c>
      <c r="C18" s="1" t="str">
        <f t="shared" si="0"/>
        <v>Adapters Fairings Nose Cones7</v>
      </c>
      <c r="D18" t="s">
        <v>66</v>
      </c>
      <c r="E18" t="str">
        <f>IFERROR(VLOOKUP(D18,BaseTechNodes!$A$1:$A$238,1,FALSE),"Not Valid")</f>
        <v>nanolathing</v>
      </c>
      <c r="G18" s="4" t="s">
        <v>220</v>
      </c>
      <c r="H18" t="s">
        <v>1534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207</v>
      </c>
      <c r="B19">
        <v>8</v>
      </c>
      <c r="C19" s="1" t="str">
        <f t="shared" si="0"/>
        <v>Adapters Fairings Nose Cones8</v>
      </c>
      <c r="D19" t="s">
        <v>169</v>
      </c>
      <c r="E19" t="str">
        <f>IFERROR(VLOOKUP(D19,BaseTechNodes!$A$1:$A$238,1,FALSE),"Not Valid")</f>
        <v>exoticAlloys</v>
      </c>
      <c r="G19" s="4" t="s">
        <v>213</v>
      </c>
      <c r="H19" t="s">
        <v>1535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207</v>
      </c>
      <c r="B20">
        <v>9</v>
      </c>
      <c r="C20" s="1" t="str">
        <f t="shared" si="0"/>
        <v>Adapters Fairings Nose Cones9</v>
      </c>
      <c r="D20" t="s">
        <v>197</v>
      </c>
      <c r="E20" t="str">
        <f>IFERROR(VLOOKUP(D20,BaseTechNodes!$A$1:$A$238,1,FALSE),"Not Valid")</f>
        <v>aerographite</v>
      </c>
      <c r="G20" s="4" t="s">
        <v>336</v>
      </c>
      <c r="H20" t="s">
        <v>1536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218</v>
      </c>
      <c r="B21">
        <v>0</v>
      </c>
      <c r="C21" s="1" t="str">
        <f t="shared" si="0"/>
        <v>Antenna0</v>
      </c>
      <c r="D21" t="s">
        <v>77</v>
      </c>
      <c r="E21" t="str">
        <f>IFERROR(VLOOKUP(D21,BaseTechNodes!$A$1:$A$238,1,FALSE),"Not Valid")</f>
        <v>start</v>
      </c>
      <c r="G21" s="4" t="s">
        <v>338</v>
      </c>
      <c r="H21" t="s">
        <v>1537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218</v>
      </c>
      <c r="B22">
        <v>1</v>
      </c>
      <c r="C22" s="1" t="str">
        <f t="shared" si="0"/>
        <v>Antenna1</v>
      </c>
      <c r="D22" t="s">
        <v>117</v>
      </c>
      <c r="E22" t="str">
        <f>IFERROR(VLOOKUP(D22,BaseTechNodes!$A$1:$A$238,1,FALSE),"Not Valid")</f>
        <v>engineering101</v>
      </c>
      <c r="G22" s="4" t="s">
        <v>337</v>
      </c>
      <c r="H22" t="s">
        <v>1538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218</v>
      </c>
      <c r="B23">
        <v>2</v>
      </c>
      <c r="C23" s="1" t="str">
        <f t="shared" si="0"/>
        <v>Antenna2</v>
      </c>
      <c r="D23" t="s">
        <v>45</v>
      </c>
      <c r="E23" t="str">
        <f>IFERROR(VLOOKUP(D23,BaseTechNodes!$A$1:$A$238,1,FALSE),"Not Valid")</f>
        <v>science201</v>
      </c>
      <c r="G23" s="4" t="s">
        <v>335</v>
      </c>
      <c r="H23" t="s">
        <v>1539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218</v>
      </c>
      <c r="B24">
        <v>3</v>
      </c>
      <c r="C24" s="1" t="str">
        <f t="shared" si="0"/>
        <v>Antenna3</v>
      </c>
      <c r="D24" t="s">
        <v>38</v>
      </c>
      <c r="E24" t="str">
        <f>IFERROR(VLOOKUP(D24,BaseTechNodes!$A$1:$A$238,1,FALSE),"Not Valid")</f>
        <v>basicScience</v>
      </c>
      <c r="G24" s="4" t="s">
        <v>360</v>
      </c>
      <c r="H24" t="s">
        <v>361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218</v>
      </c>
      <c r="B25">
        <v>4</v>
      </c>
      <c r="C25" s="1" t="str">
        <f t="shared" si="0"/>
        <v>Antenna4</v>
      </c>
      <c r="D25" t="s">
        <v>53</v>
      </c>
      <c r="E25" t="str">
        <f>IFERROR(VLOOKUP(D25,BaseTechNodes!$A$1:$A$238,1,FALSE),"Not Valid")</f>
        <v>earlyProbes</v>
      </c>
      <c r="G25" s="4" t="s">
        <v>219</v>
      </c>
      <c r="H25" t="s">
        <v>1540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218</v>
      </c>
      <c r="B26">
        <v>5</v>
      </c>
      <c r="C26" s="1" t="str">
        <f t="shared" si="0"/>
        <v>Antenna5</v>
      </c>
      <c r="D26" t="s">
        <v>86</v>
      </c>
      <c r="E26" t="str">
        <f>IFERROR(VLOOKUP(D26,BaseTechNodes!$A$1:$A$238,1,FALSE),"Not Valid")</f>
        <v>communicationSatellites</v>
      </c>
      <c r="G26" s="4" t="s">
        <v>351</v>
      </c>
      <c r="H26" t="s">
        <v>1521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218</v>
      </c>
      <c r="B27">
        <v>6</v>
      </c>
      <c r="C27" s="1" t="str">
        <f t="shared" si="0"/>
        <v>Antenna6</v>
      </c>
      <c r="D27" t="s">
        <v>175</v>
      </c>
      <c r="E27" t="str">
        <f>IFERROR(VLOOKUP(D27,BaseTechNodes!$A$1:$A$238,1,FALSE),"Not Valid")</f>
        <v>highGainCommunications</v>
      </c>
      <c r="G27" s="4" t="s">
        <v>225</v>
      </c>
      <c r="H27" t="s">
        <v>1522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218</v>
      </c>
      <c r="B28">
        <v>7</v>
      </c>
      <c r="C28" s="1" t="str">
        <f t="shared" si="0"/>
        <v>Antenna7</v>
      </c>
      <c r="D28" t="s">
        <v>107</v>
      </c>
      <c r="E28" t="str">
        <f>IFERROR(VLOOKUP(D28,BaseTechNodes!$A$1:$A$238,1,FALSE),"Not Valid")</f>
        <v>signalProcessing</v>
      </c>
      <c r="G28" s="4" t="s">
        <v>333</v>
      </c>
      <c r="H28" t="s">
        <v>1541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218</v>
      </c>
      <c r="B29">
        <v>8</v>
      </c>
      <c r="C29" s="1" t="str">
        <f t="shared" si="0"/>
        <v>Antenna8</v>
      </c>
      <c r="D29" t="s">
        <v>106</v>
      </c>
      <c r="E29" t="str">
        <f>IFERROR(VLOOKUP(D29,BaseTechNodes!$A$1:$A$238,1,FALSE),"Not Valid")</f>
        <v>digitalSignalProcessing</v>
      </c>
      <c r="G29" s="4" t="s">
        <v>217</v>
      </c>
      <c r="H29" t="s">
        <v>1523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218</v>
      </c>
      <c r="B30">
        <v>9</v>
      </c>
      <c r="C30" s="1" t="str">
        <f t="shared" si="0"/>
        <v>Antenna9</v>
      </c>
      <c r="D30" t="s">
        <v>108</v>
      </c>
      <c r="E30" t="str">
        <f>IFERROR(VLOOKUP(D30,BaseTechNodes!$A$1:$A$238,1,FALSE),"Not Valid")</f>
        <v>xBandCommunications</v>
      </c>
      <c r="G30" s="4" t="s">
        <v>232</v>
      </c>
      <c r="H30" t="s">
        <v>1527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218</v>
      </c>
      <c r="B31">
        <v>10</v>
      </c>
      <c r="C31" s="1" t="str">
        <f t="shared" si="0"/>
        <v>Antenna10</v>
      </c>
      <c r="D31" t="s">
        <v>176</v>
      </c>
      <c r="E31" t="str">
        <f>IFERROR(VLOOKUP(D31,BaseTechNodes!$A$1:$A$238,1,FALSE),"Not Valid")</f>
        <v>deepSpaceOpticalCommunications</v>
      </c>
      <c r="G31" s="4" t="s">
        <v>221</v>
      </c>
      <c r="H31" t="s">
        <v>1519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218</v>
      </c>
      <c r="B32">
        <v>11</v>
      </c>
      <c r="C32" s="1" t="str">
        <f t="shared" si="0"/>
        <v>Antenna11</v>
      </c>
      <c r="D32" t="s">
        <v>233</v>
      </c>
      <c r="E32" t="str">
        <f>IFERROR(VLOOKUP(D32,BaseTechNodes!$A$1:$A$238,1,FALSE),"Not Valid")</f>
        <v>quantumCommunications</v>
      </c>
      <c r="G32" s="4" t="s">
        <v>206</v>
      </c>
      <c r="H32" t="s">
        <v>1542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210</v>
      </c>
      <c r="B33">
        <v>0</v>
      </c>
      <c r="C33" s="1" t="str">
        <f t="shared" si="0"/>
        <v>Batteries0</v>
      </c>
      <c r="D33" t="s">
        <v>77</v>
      </c>
      <c r="E33" t="str">
        <f>IFERROR(VLOOKUP(D33,BaseTechNodes!$A$1:$A$238,1,FALSE),"Not Valid")</f>
        <v>start</v>
      </c>
      <c r="G33" s="4" t="s">
        <v>209</v>
      </c>
      <c r="H33" t="s">
        <v>1543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210</v>
      </c>
      <c r="B34">
        <v>1</v>
      </c>
      <c r="C34" s="1" t="str">
        <f t="shared" si="0"/>
        <v>Batteries1</v>
      </c>
      <c r="D34" t="s">
        <v>117</v>
      </c>
      <c r="E34" t="str">
        <f>IFERROR(VLOOKUP(D34,BaseTechNodes!$A$1:$A$238,1,FALSE),"Not Valid")</f>
        <v>engineering101</v>
      </c>
      <c r="G34" s="4" t="s">
        <v>8</v>
      </c>
      <c r="H34" t="s">
        <v>1524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210</v>
      </c>
      <c r="B35">
        <v>2</v>
      </c>
      <c r="C35" s="1" t="str">
        <f t="shared" si="0"/>
        <v>Batteries2</v>
      </c>
      <c r="D35" t="s">
        <v>45</v>
      </c>
      <c r="E35" t="str">
        <f>IFERROR(VLOOKUP(D35,BaseTechNodes!$A$1:$A$238,1,FALSE),"Not Valid")</f>
        <v>science201</v>
      </c>
      <c r="G35" s="4" t="s">
        <v>211</v>
      </c>
      <c r="H35" t="s">
        <v>1544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210</v>
      </c>
      <c r="B36">
        <v>3</v>
      </c>
      <c r="C36" s="1" t="str">
        <f t="shared" si="0"/>
        <v>Batteries3</v>
      </c>
      <c r="D36" t="s">
        <v>122</v>
      </c>
      <c r="E36" t="str">
        <f>IFERROR(VLOOKUP(D36,BaseTechNodes!$A$1:$A$238,1,FALSE),"Not Valid")</f>
        <v>batteryTech</v>
      </c>
      <c r="G36" s="4" t="s">
        <v>216</v>
      </c>
      <c r="H36" t="s">
        <v>1545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210</v>
      </c>
      <c r="B37">
        <v>4</v>
      </c>
      <c r="C37" s="1" t="str">
        <f t="shared" si="0"/>
        <v>Batteries4</v>
      </c>
      <c r="D37" t="s">
        <v>47</v>
      </c>
      <c r="E37" t="str">
        <f>IFERROR(VLOOKUP(D37,BaseTechNodes!$A$1:$A$238,1,FALSE),"Not Valid")</f>
        <v>electrics</v>
      </c>
      <c r="G37" s="4" t="s">
        <v>215</v>
      </c>
      <c r="H37" t="s">
        <v>1528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210</v>
      </c>
      <c r="B38">
        <v>5</v>
      </c>
      <c r="C38" s="1" t="str">
        <f t="shared" si="0"/>
        <v>Batteries5</v>
      </c>
      <c r="D38" t="s">
        <v>46</v>
      </c>
      <c r="E38" t="str">
        <f>IFERROR(VLOOKUP(D38,BaseTechNodes!$A$1:$A$238,1,FALSE),"Not Valid")</f>
        <v>advElectrics</v>
      </c>
      <c r="G38" s="4" t="s">
        <v>350</v>
      </c>
      <c r="H38" t="s">
        <v>1546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210</v>
      </c>
      <c r="B39">
        <v>6</v>
      </c>
      <c r="C39" s="1" t="str">
        <f t="shared" si="0"/>
        <v>Batteries6</v>
      </c>
      <c r="D39" t="s">
        <v>60</v>
      </c>
      <c r="E39" t="str">
        <f>IFERROR(VLOOKUP(D39,BaseTechNodes!$A$1:$A$238,1,FALSE),"Not Valid")</f>
        <v>largeElectrics</v>
      </c>
      <c r="G39" s="4" t="s">
        <v>208</v>
      </c>
      <c r="H39" t="s">
        <v>1547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210</v>
      </c>
      <c r="B40">
        <v>7</v>
      </c>
      <c r="C40" s="1" t="str">
        <f t="shared" si="0"/>
        <v>Batteries7</v>
      </c>
      <c r="D40" t="s">
        <v>142</v>
      </c>
      <c r="E40" t="str">
        <f>IFERROR(VLOOKUP(D40,BaseTechNodes!$A$1:$A$238,1,FALSE),"Not Valid")</f>
        <v>specializedElectrics</v>
      </c>
      <c r="G40" s="4" t="s">
        <v>226</v>
      </c>
      <c r="H40" t="s">
        <v>1548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210</v>
      </c>
      <c r="B41">
        <v>8</v>
      </c>
      <c r="C41" s="1" t="str">
        <f t="shared" si="0"/>
        <v>Batteries8</v>
      </c>
      <c r="D41" t="s">
        <v>153</v>
      </c>
      <c r="E41" t="str">
        <f>IFERROR(VLOOKUP(D41,BaseTechNodes!$A$1:$A$238,1,FALSE),"Not Valid")</f>
        <v>experimentalElectrics</v>
      </c>
      <c r="G41" s="4" t="s">
        <v>224</v>
      </c>
      <c r="H41" t="s">
        <v>1529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210</v>
      </c>
      <c r="B42">
        <v>9</v>
      </c>
      <c r="C42" s="1" t="str">
        <f t="shared" si="0"/>
        <v>Batteries9</v>
      </c>
      <c r="D42" t="s">
        <v>170</v>
      </c>
      <c r="E42" t="str">
        <f>IFERROR(VLOOKUP(D42,BaseTechNodes!$A$1:$A$238,1,FALSE),"Not Valid")</f>
        <v>highTechElectricalSystems</v>
      </c>
      <c r="G42" s="4" t="s">
        <v>222</v>
      </c>
      <c r="H42" t="s">
        <v>1549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210</v>
      </c>
      <c r="B43">
        <v>10</v>
      </c>
      <c r="C43" s="1" t="str">
        <f t="shared" si="0"/>
        <v>Batteries10</v>
      </c>
      <c r="D43" t="s">
        <v>314</v>
      </c>
      <c r="E43" t="str">
        <f>IFERROR(VLOOKUP(D43,BaseTechNodes!$A$1:$A$238,1,FALSE),"Not Valid")</f>
        <v>highPowerElectricalSystems</v>
      </c>
      <c r="G43" s="20" t="s">
        <v>112</v>
      </c>
      <c r="H43" t="s">
        <v>112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210</v>
      </c>
      <c r="B44">
        <v>11</v>
      </c>
      <c r="C44" s="1" t="str">
        <f t="shared" si="0"/>
        <v>Batteries11</v>
      </c>
      <c r="D44" t="s">
        <v>315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210</v>
      </c>
      <c r="B45">
        <v>12</v>
      </c>
      <c r="C45" s="1" t="str">
        <f t="shared" si="0"/>
        <v>Batteries12</v>
      </c>
      <c r="D45" t="s">
        <v>316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203</v>
      </c>
      <c r="B46">
        <v>0</v>
      </c>
      <c r="C46" s="1" t="str">
        <f t="shared" si="0"/>
        <v>Cockpits0</v>
      </c>
      <c r="D46" t="s">
        <v>77</v>
      </c>
      <c r="E46" t="str">
        <f>IFERROR(VLOOKUP(D46,BaseTechNodes!$A$1:$A$238,1,FALSE),"Not Valid")</f>
        <v>start</v>
      </c>
    </row>
    <row r="47" spans="1:10" x14ac:dyDescent="0.35">
      <c r="A47" s="6" t="s">
        <v>203</v>
      </c>
      <c r="B47">
        <v>1</v>
      </c>
      <c r="C47" s="1" t="str">
        <f t="shared" si="0"/>
        <v>Cockpits1</v>
      </c>
      <c r="D47" t="s">
        <v>78</v>
      </c>
      <c r="E47" t="str">
        <f>IFERROR(VLOOKUP(D47,BaseTechNodes!$A$1:$A$238,1,FALSE),"Not Valid")</f>
        <v>earlyFlight</v>
      </c>
    </row>
    <row r="48" spans="1:10" x14ac:dyDescent="0.35">
      <c r="A48" s="6" t="s">
        <v>203</v>
      </c>
      <c r="B48">
        <v>2</v>
      </c>
      <c r="C48" s="1" t="str">
        <f t="shared" si="0"/>
        <v>Cockpits2</v>
      </c>
      <c r="D48" t="s">
        <v>80</v>
      </c>
      <c r="E48" t="str">
        <f>IFERROR(VLOOKUP(D48,BaseTechNodes!$A$1:$A$238,1,FALSE),"Not Valid")</f>
        <v>stability</v>
      </c>
    </row>
    <row r="49" spans="1:5" x14ac:dyDescent="0.35">
      <c r="A49" s="6" t="s">
        <v>203</v>
      </c>
      <c r="B49">
        <v>3</v>
      </c>
      <c r="C49" s="1" t="str">
        <f t="shared" si="0"/>
        <v>Cockpits3</v>
      </c>
      <c r="D49" t="s">
        <v>84</v>
      </c>
      <c r="E49" t="str">
        <f>IFERROR(VLOOKUP(D49,BaseTechNodes!$A$1:$A$238,1,FALSE),"Not Valid")</f>
        <v>aviation</v>
      </c>
    </row>
    <row r="50" spans="1:5" x14ac:dyDescent="0.35">
      <c r="A50" s="6" t="s">
        <v>203</v>
      </c>
      <c r="B50">
        <v>4</v>
      </c>
      <c r="C50" s="1" t="str">
        <f t="shared" si="0"/>
        <v>Cockpits4</v>
      </c>
      <c r="D50" t="s">
        <v>116</v>
      </c>
      <c r="E50" t="str">
        <f>IFERROR(VLOOKUP(D50,BaseTechNodes!$A$1:$A$238,1,FALSE),"Not Valid")</f>
        <v>streamlinedFlight</v>
      </c>
    </row>
    <row r="51" spans="1:5" x14ac:dyDescent="0.35">
      <c r="A51" s="6" t="s">
        <v>203</v>
      </c>
      <c r="B51">
        <v>5</v>
      </c>
      <c r="C51" s="1" t="str">
        <f t="shared" si="0"/>
        <v>Cockpits5</v>
      </c>
      <c r="D51" t="s">
        <v>17</v>
      </c>
      <c r="E51" t="str">
        <f>IFERROR(VLOOKUP(D51,BaseTechNodes!$A$1:$A$238,1,FALSE),"Not Valid")</f>
        <v>supersonicFlight</v>
      </c>
    </row>
    <row r="52" spans="1:5" x14ac:dyDescent="0.35">
      <c r="A52" s="6" t="s">
        <v>203</v>
      </c>
      <c r="B52">
        <v>6</v>
      </c>
      <c r="C52" s="1" t="str">
        <f t="shared" si="0"/>
        <v>Cockpits6</v>
      </c>
      <c r="D52" t="s">
        <v>144</v>
      </c>
      <c r="E52" t="str">
        <f>IFERROR(VLOOKUP(D52,BaseTechNodes!$A$1:$A$238,1,FALSE),"Not Valid")</f>
        <v>highAltitudeFlight</v>
      </c>
    </row>
    <row r="53" spans="1:5" x14ac:dyDescent="0.35">
      <c r="A53" s="6" t="s">
        <v>203</v>
      </c>
      <c r="B53">
        <v>7</v>
      </c>
      <c r="C53" s="1" t="str">
        <f t="shared" si="0"/>
        <v>Cockpits7</v>
      </c>
      <c r="D53" t="s">
        <v>31</v>
      </c>
      <c r="E53" t="str">
        <f>IFERROR(VLOOKUP(D53,BaseTechNodes!$A$1:$A$238,1,FALSE),"Not Valid")</f>
        <v>hypersonicFlight</v>
      </c>
    </row>
    <row r="54" spans="1:5" x14ac:dyDescent="0.35">
      <c r="A54" s="6" t="s">
        <v>203</v>
      </c>
      <c r="B54">
        <v>8</v>
      </c>
      <c r="C54" s="1" t="str">
        <f t="shared" si="0"/>
        <v>Cockpits8</v>
      </c>
      <c r="D54" t="s">
        <v>173</v>
      </c>
      <c r="E54" t="str">
        <f>IFERROR(VLOOKUP(D54,BaseTechNodes!$A$1:$A$238,1,FALSE),"Not Valid")</f>
        <v>aerospaceTech</v>
      </c>
    </row>
    <row r="55" spans="1:5" x14ac:dyDescent="0.35">
      <c r="A55" s="6" t="s">
        <v>203</v>
      </c>
      <c r="B55">
        <v>9</v>
      </c>
      <c r="C55" s="1" t="str">
        <f t="shared" si="0"/>
        <v>Cockpits9</v>
      </c>
      <c r="D55" t="s">
        <v>317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205</v>
      </c>
      <c r="B56">
        <v>4</v>
      </c>
      <c r="C56" s="1" t="str">
        <f t="shared" si="0"/>
        <v>Command Modules4</v>
      </c>
      <c r="D56" t="s">
        <v>145</v>
      </c>
      <c r="E56" t="str">
        <f>IFERROR(VLOOKUP(D56,BaseTechNodes!$A$1:$A$238,1,FALSE),"Not Valid")</f>
        <v>simpleCommandModules</v>
      </c>
    </row>
    <row r="57" spans="1:5" x14ac:dyDescent="0.35">
      <c r="A57" s="5" t="s">
        <v>205</v>
      </c>
      <c r="B57">
        <v>5</v>
      </c>
      <c r="C57" s="1" t="str">
        <f t="shared" si="0"/>
        <v>Command Modules5</v>
      </c>
      <c r="D57" t="s">
        <v>25</v>
      </c>
      <c r="E57" t="str">
        <f>IFERROR(VLOOKUP(D57,BaseTechNodes!$A$1:$A$238,1,FALSE),"Not Valid")</f>
        <v>commandModules</v>
      </c>
    </row>
    <row r="58" spans="1:5" x14ac:dyDescent="0.35">
      <c r="A58" s="5" t="s">
        <v>205</v>
      </c>
      <c r="B58">
        <v>6</v>
      </c>
      <c r="C58" s="1" t="str">
        <f t="shared" si="0"/>
        <v>Command Modules6</v>
      </c>
      <c r="D58" t="s">
        <v>146</v>
      </c>
      <c r="E58" t="str">
        <f>IFERROR(VLOOKUP(D58,BaseTechNodes!$A$1:$A$238,1,FALSE),"Not Valid")</f>
        <v>heavyCommandModules</v>
      </c>
    </row>
    <row r="59" spans="1:5" x14ac:dyDescent="0.35">
      <c r="A59" s="5" t="s">
        <v>205</v>
      </c>
      <c r="B59">
        <v>7</v>
      </c>
      <c r="C59" s="1" t="str">
        <f t="shared" si="0"/>
        <v>Command Modules7</v>
      </c>
      <c r="D59" t="s">
        <v>56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205</v>
      </c>
      <c r="B60">
        <v>8</v>
      </c>
      <c r="C60" s="1" t="str">
        <f t="shared" si="0"/>
        <v>Command Modules8</v>
      </c>
      <c r="D60" t="s">
        <v>160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205</v>
      </c>
      <c r="B61">
        <v>9</v>
      </c>
      <c r="C61" s="1" t="str">
        <f t="shared" si="0"/>
        <v>Command Modules9</v>
      </c>
      <c r="D61" t="s">
        <v>162</v>
      </c>
      <c r="E61" t="str">
        <f>IFERROR(VLOOKUP(D61,BaseTechNodes!$A$1:$A$238,1,FALSE),"Not Valid")</f>
        <v>heavyCommandCenters</v>
      </c>
    </row>
    <row r="62" spans="1:5" x14ac:dyDescent="0.35">
      <c r="A62" s="5" t="s">
        <v>230</v>
      </c>
      <c r="B62">
        <v>4</v>
      </c>
      <c r="C62" s="1" t="str">
        <f t="shared" si="0"/>
        <v>Command Module Extensions4</v>
      </c>
      <c r="D62" t="s">
        <v>24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230</v>
      </c>
      <c r="B63">
        <v>5</v>
      </c>
      <c r="C63" s="1" t="str">
        <f t="shared" si="0"/>
        <v>Command Module Extensions5</v>
      </c>
      <c r="D63" t="s">
        <v>23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230</v>
      </c>
      <c r="B64">
        <v>6</v>
      </c>
      <c r="C64" s="1" t="str">
        <f t="shared" si="0"/>
        <v>Command Module Extensions6</v>
      </c>
      <c r="D64" t="s">
        <v>18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230</v>
      </c>
      <c r="B65">
        <v>7</v>
      </c>
      <c r="C65" s="1" t="str">
        <f t="shared" si="0"/>
        <v>Command Module Extensions7</v>
      </c>
      <c r="D65" t="s">
        <v>56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230</v>
      </c>
      <c r="B66">
        <v>8</v>
      </c>
      <c r="C66" s="1" t="str">
        <f t="shared" si="0"/>
        <v>Command Module Extensions8</v>
      </c>
      <c r="D66" t="s">
        <v>331</v>
      </c>
      <c r="E66" t="str">
        <f>IFERROR(VLOOKUP(D66,BaseTechNodes!$A$1:$A$238,1,FALSE),"Not Valid")</f>
        <v>specializedLanders</v>
      </c>
    </row>
    <row r="67" spans="1:5" x14ac:dyDescent="0.35">
      <c r="A67" s="5" t="s">
        <v>230</v>
      </c>
      <c r="B67">
        <v>9</v>
      </c>
      <c r="C67" s="1" t="str">
        <f t="shared" ref="C67:C130" si="3">_xlfn.CONCAT(A67,B67)</f>
        <v>Command Module Extensions9</v>
      </c>
      <c r="D67" t="s">
        <v>161</v>
      </c>
      <c r="E67" t="str">
        <f>IFERROR(VLOOKUP(D67,BaseTechNodes!$A$1:$A$238,1,FALSE),"Not Valid")</f>
        <v>heavyLanders</v>
      </c>
    </row>
    <row r="68" spans="1:5" x14ac:dyDescent="0.35">
      <c r="A68" s="5" t="s">
        <v>214</v>
      </c>
      <c r="B68">
        <v>0</v>
      </c>
      <c r="C68" s="1" t="str">
        <f t="shared" si="3"/>
        <v>Cryogenic Engines0</v>
      </c>
      <c r="D68" t="s">
        <v>77</v>
      </c>
      <c r="E68" t="str">
        <f>IFERROR(VLOOKUP(D68,BaseTechNodes!$A$1:$A$238,1,FALSE),"Not Valid")</f>
        <v>start</v>
      </c>
    </row>
    <row r="69" spans="1:5" x14ac:dyDescent="0.35">
      <c r="A69" s="5" t="s">
        <v>214</v>
      </c>
      <c r="B69">
        <v>1</v>
      </c>
      <c r="C69" s="1" t="str">
        <f t="shared" si="3"/>
        <v>Cryogenic Engines1</v>
      </c>
      <c r="D69" t="s">
        <v>193</v>
      </c>
      <c r="E69" t="str">
        <f>IFERROR(VLOOKUP(D69,BaseTechNodes!$A$1:$A$238,1,FALSE),"Not Valid")</f>
        <v>basicCryoRocketry</v>
      </c>
    </row>
    <row r="70" spans="1:5" x14ac:dyDescent="0.35">
      <c r="A70" s="5" t="s">
        <v>214</v>
      </c>
      <c r="B70">
        <v>2</v>
      </c>
      <c r="C70" s="1" t="str">
        <f t="shared" si="3"/>
        <v>Cryogenic Engines2</v>
      </c>
      <c r="D70" t="s">
        <v>167</v>
      </c>
      <c r="E70" t="str">
        <f>IFERROR(VLOOKUP(D70,BaseTechNodes!$A$1:$A$238,1,FALSE),"Not Valid")</f>
        <v>generalCryoRocketry</v>
      </c>
    </row>
    <row r="71" spans="1:5" x14ac:dyDescent="0.35">
      <c r="A71" s="5" t="s">
        <v>214</v>
      </c>
      <c r="B71">
        <v>3</v>
      </c>
      <c r="C71" s="1" t="str">
        <f t="shared" si="3"/>
        <v>Cryogenic Engines3</v>
      </c>
      <c r="D71" t="s">
        <v>183</v>
      </c>
      <c r="E71" t="str">
        <f>IFERROR(VLOOKUP(D71,BaseTechNodes!$A$1:$A$238,1,FALSE),"Not Valid")</f>
        <v>advancedCryoRocketry</v>
      </c>
    </row>
    <row r="72" spans="1:5" x14ac:dyDescent="0.35">
      <c r="A72" s="5" t="s">
        <v>214</v>
      </c>
      <c r="B72">
        <v>4</v>
      </c>
      <c r="C72" s="1" t="str">
        <f t="shared" si="3"/>
        <v>Cryogenic Engines4</v>
      </c>
      <c r="D72" t="s">
        <v>158</v>
      </c>
      <c r="E72" t="str">
        <f>IFERROR(VLOOKUP(D72,BaseTechNodes!$A$1:$A$238,1,FALSE),"Not Valid")</f>
        <v>heavyCryoRocketry</v>
      </c>
    </row>
    <row r="73" spans="1:5" x14ac:dyDescent="0.35">
      <c r="A73" s="5" t="s">
        <v>214</v>
      </c>
      <c r="B73">
        <v>5</v>
      </c>
      <c r="C73" s="1" t="str">
        <f t="shared" si="3"/>
        <v>Cryogenic Engines5</v>
      </c>
      <c r="D73" t="s">
        <v>152</v>
      </c>
      <c r="E73" t="str">
        <f>IFERROR(VLOOKUP(D73,BaseTechNodes!$A$1:$A$238,1,FALSE),"Not Valid")</f>
        <v>heavierCryoRocketry</v>
      </c>
    </row>
    <row r="74" spans="1:5" x14ac:dyDescent="0.35">
      <c r="A74" s="5" t="s">
        <v>214</v>
      </c>
      <c r="B74">
        <v>6</v>
      </c>
      <c r="C74" s="1" t="str">
        <f t="shared" si="3"/>
        <v>Cryogenic Engines6</v>
      </c>
      <c r="D74" t="s">
        <v>137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214</v>
      </c>
      <c r="B75">
        <v>7</v>
      </c>
      <c r="C75" s="1" t="str">
        <f t="shared" si="3"/>
        <v>Cryogenic Engines7</v>
      </c>
      <c r="D75" t="s">
        <v>133</v>
      </c>
      <c r="E75" t="str">
        <f>IFERROR(VLOOKUP(D75,BaseTechNodes!$A$1:$A$238,1,FALSE),"Not Valid")</f>
        <v>veryHeavyCryoRocketry</v>
      </c>
    </row>
    <row r="76" spans="1:5" x14ac:dyDescent="0.35">
      <c r="A76" s="5" t="s">
        <v>214</v>
      </c>
      <c r="B76">
        <v>8</v>
      </c>
      <c r="C76" s="1" t="str">
        <f t="shared" si="3"/>
        <v>Cryogenic Engines8</v>
      </c>
      <c r="D76" t="s">
        <v>62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214</v>
      </c>
      <c r="B77">
        <v>9</v>
      </c>
      <c r="C77" s="1" t="str">
        <f t="shared" si="3"/>
        <v>Cryogenic Engines9</v>
      </c>
      <c r="D77" t="s">
        <v>100</v>
      </c>
      <c r="E77" t="str">
        <f>IFERROR(VLOOKUP(D77,BaseTechNodes!$A$1:$A$238,1,FALSE),"Not Valid")</f>
        <v>giganticCryoRocketry</v>
      </c>
    </row>
    <row r="78" spans="1:5" x14ac:dyDescent="0.35">
      <c r="A78" s="5" t="s">
        <v>214</v>
      </c>
      <c r="B78">
        <v>10</v>
      </c>
      <c r="C78" s="1" t="str">
        <f t="shared" si="3"/>
        <v>Cryogenic Engines10</v>
      </c>
      <c r="D78" t="s">
        <v>28</v>
      </c>
      <c r="E78" t="str">
        <f>IFERROR(VLOOKUP(D78,BaseTechNodes!$A$1:$A$238,1,FALSE),"Not Valid")</f>
        <v>colossalCryoRocketry</v>
      </c>
    </row>
    <row r="79" spans="1:5" x14ac:dyDescent="0.35">
      <c r="A79" s="5" t="s">
        <v>212</v>
      </c>
      <c r="B79">
        <v>0</v>
      </c>
      <c r="C79" s="1" t="str">
        <f t="shared" si="3"/>
        <v>Decouplers Docking Engine Plates0</v>
      </c>
      <c r="D79" t="s">
        <v>77</v>
      </c>
      <c r="E79" t="str">
        <f>IFERROR(VLOOKUP(D79,BaseTechNodes!$A$1:$A$238,1,FALSE),"Not Valid")</f>
        <v>start</v>
      </c>
    </row>
    <row r="80" spans="1:5" x14ac:dyDescent="0.35">
      <c r="A80" s="5" t="s">
        <v>212</v>
      </c>
      <c r="B80">
        <v>1</v>
      </c>
      <c r="C80" s="1" t="str">
        <f t="shared" si="3"/>
        <v>Decouplers Docking Engine Plates1</v>
      </c>
      <c r="D80" t="s">
        <v>21</v>
      </c>
      <c r="E80" t="str">
        <f>IFERROR(VLOOKUP(D80,BaseTechNodes!$A$1:$A$238,1,FALSE),"Not Valid")</f>
        <v>basicRocketry</v>
      </c>
    </row>
    <row r="81" spans="1:5" x14ac:dyDescent="0.35">
      <c r="A81" s="5" t="s">
        <v>212</v>
      </c>
      <c r="B81">
        <v>2</v>
      </c>
      <c r="C81" s="1" t="str">
        <f t="shared" si="3"/>
        <v>Decouplers Docking Engine Plates2</v>
      </c>
      <c r="D81" t="s">
        <v>20</v>
      </c>
      <c r="E81" t="str">
        <f>IFERROR(VLOOKUP(D81,BaseTechNodes!$A$1:$A$238,1,FALSE),"Not Valid")</f>
        <v>basicConstruction</v>
      </c>
    </row>
    <row r="82" spans="1:5" x14ac:dyDescent="0.35">
      <c r="A82" s="5" t="s">
        <v>212</v>
      </c>
      <c r="B82">
        <v>3</v>
      </c>
      <c r="C82" s="1" t="str">
        <f t="shared" si="3"/>
        <v>Decouplers Docking Engine Plates3</v>
      </c>
      <c r="D82" t="s">
        <v>48</v>
      </c>
      <c r="E82" t="str">
        <f>IFERROR(VLOOKUP(D82,BaseTechNodes!$A$1:$A$238,1,FALSE),"Not Valid")</f>
        <v>decoupling</v>
      </c>
    </row>
    <row r="83" spans="1:5" x14ac:dyDescent="0.35">
      <c r="A83" s="5" t="s">
        <v>212</v>
      </c>
      <c r="B83">
        <v>4</v>
      </c>
      <c r="C83" s="1" t="str">
        <f t="shared" si="3"/>
        <v>Decouplers Docking Engine Plates4</v>
      </c>
      <c r="D83" t="s">
        <v>49</v>
      </c>
      <c r="E83" t="str">
        <f>IFERROR(VLOOKUP(D83,BaseTechNodes!$A$1:$A$238,1,FALSE),"Not Valid")</f>
        <v>docking</v>
      </c>
    </row>
    <row r="84" spans="1:5" x14ac:dyDescent="0.35">
      <c r="A84" s="5" t="s">
        <v>212</v>
      </c>
      <c r="B84">
        <v>5</v>
      </c>
      <c r="C84" s="1" t="str">
        <f t="shared" si="3"/>
        <v>Decouplers Docking Engine Plates5</v>
      </c>
      <c r="D84" t="s">
        <v>50</v>
      </c>
      <c r="E84" t="str">
        <f>IFERROR(VLOOKUP(D84,BaseTechNodes!$A$1:$A$238,1,FALSE),"Not Valid")</f>
        <v>advancedDecoupling</v>
      </c>
    </row>
    <row r="85" spans="1:5" x14ac:dyDescent="0.35">
      <c r="A85" s="5" t="s">
        <v>212</v>
      </c>
      <c r="B85">
        <v>6</v>
      </c>
      <c r="C85" s="1" t="str">
        <f t="shared" si="3"/>
        <v>Decouplers Docking Engine Plates6</v>
      </c>
      <c r="D85" t="s">
        <v>51</v>
      </c>
      <c r="E85" t="str">
        <f>IFERROR(VLOOKUP(D85,BaseTechNodes!$A$1:$A$238,1,FALSE),"Not Valid")</f>
        <v>enginePlates</v>
      </c>
    </row>
    <row r="86" spans="1:5" x14ac:dyDescent="0.35">
      <c r="A86" s="5" t="s">
        <v>212</v>
      </c>
      <c r="B86">
        <v>7</v>
      </c>
      <c r="C86" s="1" t="str">
        <f t="shared" si="3"/>
        <v>Decouplers Docking Engine Plates7</v>
      </c>
      <c r="D86" t="s">
        <v>190</v>
      </c>
      <c r="E86" t="str">
        <f>IFERROR(VLOOKUP(D86,BaseTechNodes!$A$1:$A$238,1,FALSE),"Not Valid")</f>
        <v>advancedDocking</v>
      </c>
    </row>
    <row r="87" spans="1:5" x14ac:dyDescent="0.35">
      <c r="A87" s="5" t="s">
        <v>212</v>
      </c>
      <c r="B87">
        <v>8</v>
      </c>
      <c r="C87" s="1" t="str">
        <f t="shared" si="3"/>
        <v>Decouplers Docking Engine Plates8</v>
      </c>
      <c r="D87" t="s">
        <v>189</v>
      </c>
      <c r="E87" t="str">
        <f>IFERROR(VLOOKUP(D87,BaseTechNodes!$A$1:$A$238,1,FALSE),"Not Valid")</f>
        <v>advancedEnginePlates</v>
      </c>
    </row>
    <row r="88" spans="1:5" x14ac:dyDescent="0.35">
      <c r="A88" s="5" t="s">
        <v>212</v>
      </c>
      <c r="B88">
        <v>9</v>
      </c>
      <c r="C88" s="1" t="str">
        <f t="shared" si="3"/>
        <v>Decouplers Docking Engine Plates9</v>
      </c>
      <c r="D88" t="s">
        <v>198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212</v>
      </c>
      <c r="B89">
        <v>10</v>
      </c>
      <c r="C89" s="1" t="str">
        <f t="shared" si="3"/>
        <v>Decouplers Docking Engine Plates10</v>
      </c>
      <c r="D89" t="s">
        <v>157</v>
      </c>
      <c r="E89" t="str">
        <f>IFERROR(VLOOKUP(D89,BaseTechNodes!$A$1:$A$238,1,FALSE),"Not Valid")</f>
        <v>extremeFuelStorage</v>
      </c>
    </row>
    <row r="90" spans="1:5" x14ac:dyDescent="0.35">
      <c r="A90" s="5" t="s">
        <v>231</v>
      </c>
      <c r="B90">
        <v>2</v>
      </c>
      <c r="C90" s="1" t="str">
        <f t="shared" si="3"/>
        <v>Ion Propulsion2</v>
      </c>
      <c r="D90" t="s">
        <v>147</v>
      </c>
      <c r="E90" t="str">
        <f>IFERROR(VLOOKUP(D90,BaseTechNodes!$A$1:$A$238,1,FALSE),"Not Valid")</f>
        <v>basicFlightControl</v>
      </c>
    </row>
    <row r="91" spans="1:5" x14ac:dyDescent="0.35">
      <c r="A91" s="5" t="s">
        <v>231</v>
      </c>
      <c r="B91">
        <v>3</v>
      </c>
      <c r="C91" s="1" t="str">
        <f t="shared" si="3"/>
        <v>Ion Propulsion3</v>
      </c>
      <c r="D91" t="s">
        <v>44</v>
      </c>
      <c r="E91" t="str">
        <f>IFERROR(VLOOKUP(D91,BaseTechNodes!$A$1:$A$238,1,FALSE),"Not Valid")</f>
        <v>flightControl</v>
      </c>
    </row>
    <row r="92" spans="1:5" x14ac:dyDescent="0.35">
      <c r="A92" s="5" t="s">
        <v>231</v>
      </c>
      <c r="B92">
        <v>4</v>
      </c>
      <c r="C92" s="1" t="str">
        <f t="shared" si="3"/>
        <v>Ion Propulsion4</v>
      </c>
      <c r="D92" t="s">
        <v>187</v>
      </c>
      <c r="E92" t="str">
        <f>IFERROR(VLOOKUP(D92,BaseTechNodes!$A$1:$A$238,1,FALSE),"Not Valid")</f>
        <v>propulsionSystems</v>
      </c>
    </row>
    <row r="93" spans="1:5" x14ac:dyDescent="0.35">
      <c r="A93" s="5" t="s">
        <v>231</v>
      </c>
      <c r="B93">
        <v>5</v>
      </c>
      <c r="C93" s="1" t="str">
        <f t="shared" si="3"/>
        <v>Ion Propulsion5</v>
      </c>
      <c r="D93" t="s">
        <v>185</v>
      </c>
      <c r="E93" t="str">
        <f>IFERROR(VLOOKUP(D93,BaseTechNodes!$A$1:$A$238,1,FALSE),"Not Valid")</f>
        <v>precisionPropulsion</v>
      </c>
    </row>
    <row r="94" spans="1:5" x14ac:dyDescent="0.35">
      <c r="A94" s="5" t="s">
        <v>231</v>
      </c>
      <c r="B94">
        <v>6</v>
      </c>
      <c r="C94" s="1" t="str">
        <f t="shared" si="3"/>
        <v>Ion Propulsion6</v>
      </c>
      <c r="D94" t="s">
        <v>159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231</v>
      </c>
      <c r="B95">
        <v>7</v>
      </c>
      <c r="C95" s="1" t="str">
        <f t="shared" si="3"/>
        <v>Ion Propulsion7</v>
      </c>
      <c r="D95" t="s">
        <v>124</v>
      </c>
      <c r="E95" t="str">
        <f>IFERROR(VLOOKUP(D95,BaseTechNodes!$A$1:$A$238,1,FALSE),"Not Valid")</f>
        <v>ionPropulsion</v>
      </c>
    </row>
    <row r="96" spans="1:5" x14ac:dyDescent="0.35">
      <c r="A96" s="5" t="s">
        <v>231</v>
      </c>
      <c r="B96">
        <v>8</v>
      </c>
      <c r="C96" s="1" t="str">
        <f t="shared" si="3"/>
        <v>Ion Propulsion8</v>
      </c>
      <c r="D96" t="s">
        <v>191</v>
      </c>
      <c r="E96" t="str">
        <f>IFERROR(VLOOKUP(D96,BaseTechNodes!$A$1:$A$238,1,FALSE),"Not Valid")</f>
        <v>advIonPropulsion</v>
      </c>
    </row>
    <row r="97" spans="1:5" x14ac:dyDescent="0.35">
      <c r="A97" s="5" t="s">
        <v>231</v>
      </c>
      <c r="B97">
        <v>9</v>
      </c>
      <c r="C97" s="1" t="str">
        <f t="shared" si="3"/>
        <v>Ion Propulsion9</v>
      </c>
      <c r="D97" t="s">
        <v>186</v>
      </c>
      <c r="E97" t="str">
        <f>IFERROR(VLOOKUP(D97,BaseTechNodes!$A$1:$A$238,1,FALSE),"Not Valid")</f>
        <v>advGriddedThrusters</v>
      </c>
    </row>
    <row r="98" spans="1:5" x14ac:dyDescent="0.35">
      <c r="A98" s="5" t="s">
        <v>231</v>
      </c>
      <c r="B98">
        <v>10</v>
      </c>
      <c r="C98" s="1" t="str">
        <f t="shared" si="3"/>
        <v>Ion Propulsion10</v>
      </c>
      <c r="D98" t="s">
        <v>196</v>
      </c>
      <c r="E98" t="str">
        <f>IFERROR(VLOOKUP(D98,BaseTechNodes!$A$1:$A$238,1,FALSE),"Not Valid")</f>
        <v>expGriddedThrusters</v>
      </c>
    </row>
    <row r="99" spans="1:5" x14ac:dyDescent="0.35">
      <c r="A99" s="5" t="s">
        <v>231</v>
      </c>
      <c r="B99">
        <v>11</v>
      </c>
      <c r="C99" s="1" t="str">
        <f t="shared" si="3"/>
        <v>Ion Propulsion11</v>
      </c>
      <c r="D99" t="s">
        <v>332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229</v>
      </c>
      <c r="B100">
        <v>0</v>
      </c>
      <c r="C100" s="1" t="str">
        <f t="shared" si="3"/>
        <v>Jet Engines Air Intakes0</v>
      </c>
      <c r="D100" t="s">
        <v>77</v>
      </c>
      <c r="E100" t="str">
        <f>IFERROR(VLOOKUP(D100,BaseTechNodes!$A$1:$A$238,1,FALSE),"Not Valid")</f>
        <v>start</v>
      </c>
    </row>
    <row r="101" spans="1:5" x14ac:dyDescent="0.35">
      <c r="A101" s="5" t="s">
        <v>229</v>
      </c>
      <c r="B101">
        <v>1</v>
      </c>
      <c r="C101" s="1" t="str">
        <f t="shared" si="3"/>
        <v>Jet Engines Air Intakes1</v>
      </c>
      <c r="D101" t="s">
        <v>78</v>
      </c>
      <c r="E101" t="str">
        <f>IFERROR(VLOOKUP(D101,BaseTechNodes!$A$1:$A$238,1,FALSE),"Not Valid")</f>
        <v>earlyFlight</v>
      </c>
    </row>
    <row r="102" spans="1:5" x14ac:dyDescent="0.35">
      <c r="A102" s="5" t="s">
        <v>229</v>
      </c>
      <c r="B102">
        <v>2</v>
      </c>
      <c r="C102" s="1" t="str">
        <f t="shared" si="3"/>
        <v>Jet Engines Air Intakes2</v>
      </c>
      <c r="D102" t="s">
        <v>80</v>
      </c>
      <c r="E102" t="str">
        <f>IFERROR(VLOOKUP(D102,BaseTechNodes!$A$1:$A$238,1,FALSE),"Not Valid")</f>
        <v>stability</v>
      </c>
    </row>
    <row r="103" spans="1:5" x14ac:dyDescent="0.35">
      <c r="A103" s="5" t="s">
        <v>229</v>
      </c>
      <c r="B103">
        <v>3</v>
      </c>
      <c r="C103" s="1" t="str">
        <f t="shared" si="3"/>
        <v>Jet Engines Air Intakes3</v>
      </c>
      <c r="D103" t="s">
        <v>84</v>
      </c>
      <c r="E103" t="str">
        <f>IFERROR(VLOOKUP(D103,BaseTechNodes!$A$1:$A$238,1,FALSE),"Not Valid")</f>
        <v>aviation</v>
      </c>
    </row>
    <row r="104" spans="1:5" x14ac:dyDescent="0.35">
      <c r="A104" s="5" t="s">
        <v>229</v>
      </c>
      <c r="B104">
        <v>4</v>
      </c>
      <c r="C104" s="1" t="str">
        <f t="shared" si="3"/>
        <v>Jet Engines Air Intakes4</v>
      </c>
      <c r="D104" t="s">
        <v>116</v>
      </c>
      <c r="E104" t="str">
        <f>IFERROR(VLOOKUP(D104,BaseTechNodes!$A$1:$A$238,1,FALSE),"Not Valid")</f>
        <v>streamlinedFlight</v>
      </c>
    </row>
    <row r="105" spans="1:5" x14ac:dyDescent="0.35">
      <c r="A105" s="5" t="s">
        <v>229</v>
      </c>
      <c r="B105">
        <v>5</v>
      </c>
      <c r="C105" s="1" t="str">
        <f t="shared" si="3"/>
        <v>Jet Engines Air Intakes5</v>
      </c>
      <c r="D105" t="s">
        <v>17</v>
      </c>
      <c r="E105" t="str">
        <f>IFERROR(VLOOKUP(D105,BaseTechNodes!$A$1:$A$238,1,FALSE),"Not Valid")</f>
        <v>supersonicFlight</v>
      </c>
    </row>
    <row r="106" spans="1:5" x14ac:dyDescent="0.35">
      <c r="A106" s="5" t="s">
        <v>229</v>
      </c>
      <c r="B106">
        <v>6</v>
      </c>
      <c r="C106" s="1" t="str">
        <f t="shared" si="3"/>
        <v>Jet Engines Air Intakes6</v>
      </c>
      <c r="D106" t="s">
        <v>144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229</v>
      </c>
      <c r="B107">
        <v>7</v>
      </c>
      <c r="C107" s="1" t="str">
        <f t="shared" si="3"/>
        <v>Jet Engines Air Intakes7</v>
      </c>
      <c r="D107" t="s">
        <v>31</v>
      </c>
      <c r="E107" t="str">
        <f>IFERROR(VLOOKUP(D107,BaseTechNodes!$A$1:$A$238,1,FALSE),"Not Valid")</f>
        <v>hypersonicFlight</v>
      </c>
    </row>
    <row r="108" spans="1:5" x14ac:dyDescent="0.35">
      <c r="A108" s="5" t="s">
        <v>229</v>
      </c>
      <c r="B108">
        <v>8</v>
      </c>
      <c r="C108" s="1" t="str">
        <f t="shared" si="3"/>
        <v>Jet Engines Air Intakes8</v>
      </c>
      <c r="D108" t="s">
        <v>173</v>
      </c>
      <c r="E108" t="str">
        <f>IFERROR(VLOOKUP(D108,BaseTechNodes!$A$1:$A$238,1,FALSE),"Not Valid")</f>
        <v>aerospaceTech</v>
      </c>
    </row>
    <row r="109" spans="1:5" x14ac:dyDescent="0.35">
      <c r="A109" s="5" t="s">
        <v>229</v>
      </c>
      <c r="B109">
        <v>9</v>
      </c>
      <c r="C109" s="1" t="str">
        <f t="shared" si="3"/>
        <v>Jet Engines Air Intakes9</v>
      </c>
      <c r="D109" t="s">
        <v>317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204</v>
      </c>
      <c r="B110">
        <v>0</v>
      </c>
      <c r="C110" s="1" t="str">
        <f t="shared" si="3"/>
        <v>Jet Parts Wings Fuel Tanks0</v>
      </c>
      <c r="D110" t="s">
        <v>77</v>
      </c>
      <c r="E110" t="str">
        <f>IFERROR(VLOOKUP(D110,BaseTechNodes!$A$1:$A$238,1,FALSE),"Not Valid")</f>
        <v>start</v>
      </c>
    </row>
    <row r="111" spans="1:5" x14ac:dyDescent="0.35">
      <c r="A111" s="5" t="s">
        <v>204</v>
      </c>
      <c r="B111">
        <v>1</v>
      </c>
      <c r="C111" s="1" t="str">
        <f t="shared" si="3"/>
        <v>Jet Parts Wings Fuel Tanks1</v>
      </c>
      <c r="D111" t="s">
        <v>78</v>
      </c>
      <c r="E111" t="str">
        <f>IFERROR(VLOOKUP(D111,BaseTechNodes!$A$1:$A$238,1,FALSE),"Not Valid")</f>
        <v>earlyFlight</v>
      </c>
    </row>
    <row r="112" spans="1:5" x14ac:dyDescent="0.35">
      <c r="A112" s="5" t="s">
        <v>204</v>
      </c>
      <c r="B112">
        <v>2</v>
      </c>
      <c r="C112" s="1" t="str">
        <f t="shared" si="3"/>
        <v>Jet Parts Wings Fuel Tanks2</v>
      </c>
      <c r="D112" t="s">
        <v>80</v>
      </c>
      <c r="E112" t="str">
        <f>IFERROR(VLOOKUP(D112,BaseTechNodes!$A$1:$A$238,1,FALSE),"Not Valid")</f>
        <v>stability</v>
      </c>
    </row>
    <row r="113" spans="1:5" x14ac:dyDescent="0.35">
      <c r="A113" s="5" t="s">
        <v>204</v>
      </c>
      <c r="B113">
        <v>3</v>
      </c>
      <c r="C113" s="1" t="str">
        <f t="shared" si="3"/>
        <v>Jet Parts Wings Fuel Tanks3</v>
      </c>
      <c r="D113" t="s">
        <v>84</v>
      </c>
      <c r="E113" t="str">
        <f>IFERROR(VLOOKUP(D113,BaseTechNodes!$A$1:$A$238,1,FALSE),"Not Valid")</f>
        <v>aviation</v>
      </c>
    </row>
    <row r="114" spans="1:5" x14ac:dyDescent="0.35">
      <c r="A114" s="5" t="s">
        <v>204</v>
      </c>
      <c r="B114">
        <v>4</v>
      </c>
      <c r="C114" s="1" t="str">
        <f t="shared" si="3"/>
        <v>Jet Parts Wings Fuel Tanks4</v>
      </c>
      <c r="D114" t="s">
        <v>111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204</v>
      </c>
      <c r="B115">
        <v>5</v>
      </c>
      <c r="C115" s="1" t="str">
        <f t="shared" si="3"/>
        <v>Jet Parts Wings Fuel Tanks5</v>
      </c>
      <c r="D115" t="s">
        <v>14</v>
      </c>
      <c r="E115" t="str">
        <f>IFERROR(VLOOKUP(D115,BaseTechNodes!$A$1:$A$238,1,FALSE),"Not Valid")</f>
        <v>advAerodynamics</v>
      </c>
    </row>
    <row r="116" spans="1:5" x14ac:dyDescent="0.35">
      <c r="A116" s="5" t="s">
        <v>204</v>
      </c>
      <c r="B116">
        <v>6</v>
      </c>
      <c r="C116" s="1" t="str">
        <f t="shared" si="3"/>
        <v>Jet Parts Wings Fuel Tanks6</v>
      </c>
      <c r="D116" t="s">
        <v>110</v>
      </c>
      <c r="E116" t="str">
        <f>IFERROR(VLOOKUP(D116,BaseTechNodes!$A$1:$A$238,1,FALSE),"Not Valid")</f>
        <v>heavyAerodynamics</v>
      </c>
    </row>
    <row r="117" spans="1:5" x14ac:dyDescent="0.35">
      <c r="A117" s="5" t="s">
        <v>204</v>
      </c>
      <c r="B117">
        <v>7</v>
      </c>
      <c r="C117" s="1" t="str">
        <f t="shared" si="3"/>
        <v>Jet Parts Wings Fuel Tanks7</v>
      </c>
      <c r="D117" t="s">
        <v>26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204</v>
      </c>
      <c r="B118">
        <v>8</v>
      </c>
      <c r="C118" s="1" t="str">
        <f t="shared" si="3"/>
        <v>Jet Parts Wings Fuel Tanks8</v>
      </c>
      <c r="D118" t="s">
        <v>172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204</v>
      </c>
      <c r="B119">
        <v>9</v>
      </c>
      <c r="C119" s="1" t="str">
        <f t="shared" si="3"/>
        <v>Jet Parts Wings Fuel Tanks9</v>
      </c>
      <c r="D119" t="s">
        <v>184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223</v>
      </c>
      <c r="B120">
        <v>4</v>
      </c>
      <c r="C120" s="1" t="str">
        <f t="shared" si="3"/>
        <v>Ladders Lights4</v>
      </c>
      <c r="D120" t="s">
        <v>87</v>
      </c>
      <c r="E120" t="str">
        <f>IFERROR(VLOOKUP(D120,BaseTechNodes!$A$1:$A$238,1,FALSE),"Not Valid")</f>
        <v>spaceExploration</v>
      </c>
    </row>
    <row r="121" spans="1:5" x14ac:dyDescent="0.35">
      <c r="A121" s="5" t="s">
        <v>223</v>
      </c>
      <c r="B121">
        <v>5</v>
      </c>
      <c r="C121" s="1" t="str">
        <f t="shared" si="3"/>
        <v>Ladders Lights5</v>
      </c>
      <c r="D121" t="s">
        <v>35</v>
      </c>
      <c r="E121" t="str">
        <f>IFERROR(VLOOKUP(D121,BaseTechNodes!$A$1:$A$238,1,FALSE),"Not Valid")</f>
        <v>advExploration</v>
      </c>
    </row>
    <row r="122" spans="1:5" x14ac:dyDescent="0.35">
      <c r="A122" s="5" t="s">
        <v>220</v>
      </c>
      <c r="B122">
        <v>0</v>
      </c>
      <c r="C122" s="1" t="str">
        <f t="shared" si="3"/>
        <v>Landing Gear Wheels0</v>
      </c>
      <c r="D122" t="s">
        <v>77</v>
      </c>
      <c r="E122" t="str">
        <f>IFERROR(VLOOKUP(D122,BaseTechNodes!$A$1:$A$238,1,FALSE),"Not Valid")</f>
        <v>start</v>
      </c>
    </row>
    <row r="123" spans="1:5" x14ac:dyDescent="0.35">
      <c r="A123" s="5" t="s">
        <v>220</v>
      </c>
      <c r="B123">
        <v>1</v>
      </c>
      <c r="C123" s="1" t="str">
        <f t="shared" si="3"/>
        <v>Landing Gear Wheels1</v>
      </c>
      <c r="D123" t="s">
        <v>78</v>
      </c>
      <c r="E123" t="str">
        <f>IFERROR(VLOOKUP(D123,BaseTechNodes!$A$1:$A$238,1,FALSE),"Not Valid")</f>
        <v>earlyFlight</v>
      </c>
    </row>
    <row r="124" spans="1:5" x14ac:dyDescent="0.35">
      <c r="A124" s="5" t="s">
        <v>220</v>
      </c>
      <c r="B124">
        <v>2</v>
      </c>
      <c r="C124" s="1" t="str">
        <f t="shared" si="3"/>
        <v>Landing Gear Wheels2</v>
      </c>
      <c r="D124" t="s">
        <v>80</v>
      </c>
      <c r="E124" t="str">
        <f>IFERROR(VLOOKUP(D124,BaseTechNodes!$A$1:$A$238,1,FALSE),"Not Valid")</f>
        <v>stability</v>
      </c>
    </row>
    <row r="125" spans="1:5" x14ac:dyDescent="0.35">
      <c r="A125" s="5" t="s">
        <v>220</v>
      </c>
      <c r="B125">
        <v>3</v>
      </c>
      <c r="C125" s="1" t="str">
        <f t="shared" si="3"/>
        <v>Landing Gear Wheels3</v>
      </c>
      <c r="D125" t="s">
        <v>84</v>
      </c>
      <c r="E125" t="str">
        <f>IFERROR(VLOOKUP(D125,BaseTechNodes!$A$1:$A$238,1,FALSE),"Not Valid")</f>
        <v>aviation</v>
      </c>
    </row>
    <row r="126" spans="1:5" x14ac:dyDescent="0.35">
      <c r="A126" s="5" t="s">
        <v>220</v>
      </c>
      <c r="B126">
        <v>4</v>
      </c>
      <c r="C126" s="1" t="str">
        <f t="shared" si="3"/>
        <v>Landing Gear Wheels4</v>
      </c>
      <c r="D126" t="s">
        <v>15</v>
      </c>
      <c r="E126" t="str">
        <f>IFERROR(VLOOKUP(D126,BaseTechNodes!$A$1:$A$238,1,FALSE),"Not Valid")</f>
        <v>landing</v>
      </c>
    </row>
    <row r="127" spans="1:5" x14ac:dyDescent="0.35">
      <c r="A127" s="5" t="s">
        <v>220</v>
      </c>
      <c r="B127">
        <v>5</v>
      </c>
      <c r="C127" s="1" t="str">
        <f t="shared" si="3"/>
        <v>Landing Gear Wheels5</v>
      </c>
      <c r="D127" t="s">
        <v>74</v>
      </c>
      <c r="E127" t="str">
        <f>IFERROR(VLOOKUP(D127,BaseTechNodes!$A$1:$A$238,1,FALSE),"Not Valid")</f>
        <v>fieldScience</v>
      </c>
    </row>
    <row r="128" spans="1:5" x14ac:dyDescent="0.35">
      <c r="A128" s="5" t="s">
        <v>220</v>
      </c>
      <c r="B128">
        <v>6</v>
      </c>
      <c r="C128" s="1" t="str">
        <f t="shared" si="3"/>
        <v>Landing Gear Wheels6</v>
      </c>
      <c r="D128" t="s">
        <v>57</v>
      </c>
      <c r="E128" t="str">
        <f>IFERROR(VLOOKUP(D128,BaseTechNodes!$A$1:$A$238,1,FALSE),"Not Valid")</f>
        <v>advLanding</v>
      </c>
    </row>
    <row r="129" spans="1:5" x14ac:dyDescent="0.35">
      <c r="A129" s="5" t="s">
        <v>220</v>
      </c>
      <c r="B129">
        <v>7</v>
      </c>
      <c r="C129" s="1" t="str">
        <f t="shared" si="3"/>
        <v>Landing Gear Wheels7</v>
      </c>
      <c r="D129" t="s">
        <v>27</v>
      </c>
      <c r="E129" t="str">
        <f>IFERROR(VLOOKUP(D129,BaseTechNodes!$A$1:$A$238,1,FALSE),"Not Valid")</f>
        <v>heavyLanding</v>
      </c>
    </row>
    <row r="130" spans="1:5" x14ac:dyDescent="0.35">
      <c r="A130" s="5" t="s">
        <v>220</v>
      </c>
      <c r="B130">
        <v>8</v>
      </c>
      <c r="C130" s="1" t="str">
        <f t="shared" si="3"/>
        <v>Landing Gear Wheels8</v>
      </c>
      <c r="D130" t="s">
        <v>155</v>
      </c>
      <c r="E130" t="str">
        <f>IFERROR(VLOOKUP(D130,BaseTechNodes!$A$1:$A$238,1,FALSE),"Not Valid")</f>
        <v>advancedMotors</v>
      </c>
    </row>
    <row r="131" spans="1:5" x14ac:dyDescent="0.35">
      <c r="A131" s="5" t="s">
        <v>213</v>
      </c>
      <c r="B131">
        <v>0</v>
      </c>
      <c r="C131" s="1" t="str">
        <f t="shared" ref="C131:C195" si="4">_xlfn.CONCAT(A131,B131)</f>
        <v>Liquid Fuel Engines0</v>
      </c>
      <c r="D131" t="s">
        <v>77</v>
      </c>
      <c r="E131" t="str">
        <f>IFERROR(VLOOKUP(D131,BaseTechNodes!$A$1:$A$238,1,FALSE),"Not Valid")</f>
        <v>start</v>
      </c>
    </row>
    <row r="132" spans="1:5" x14ac:dyDescent="0.35">
      <c r="A132" s="5" t="s">
        <v>213</v>
      </c>
      <c r="B132">
        <v>1</v>
      </c>
      <c r="C132" s="1" t="str">
        <f t="shared" si="4"/>
        <v>Liquid Fuel Engines1</v>
      </c>
      <c r="D132" t="s">
        <v>21</v>
      </c>
      <c r="E132" t="str">
        <f>IFERROR(VLOOKUP(D132,BaseTechNodes!$A$1:$A$238,1,FALSE),"Not Valid")</f>
        <v>basicRocketry</v>
      </c>
    </row>
    <row r="133" spans="1:5" x14ac:dyDescent="0.35">
      <c r="A133" s="5" t="s">
        <v>213</v>
      </c>
      <c r="B133">
        <v>2</v>
      </c>
      <c r="C133" s="1" t="str">
        <f t="shared" si="4"/>
        <v>Liquid Fuel Engines2</v>
      </c>
      <c r="D133" t="s">
        <v>179</v>
      </c>
      <c r="E133" t="str">
        <f>IFERROR(VLOOKUP(D133,BaseTechNodes!$A$1:$A$238,1,FALSE),"Not Valid")</f>
        <v>generalRocketry</v>
      </c>
    </row>
    <row r="134" spans="1:5" x14ac:dyDescent="0.35">
      <c r="A134" s="5" t="s">
        <v>213</v>
      </c>
      <c r="B134">
        <v>3</v>
      </c>
      <c r="C134" s="1" t="str">
        <f t="shared" si="4"/>
        <v>Liquid Fuel Engines3</v>
      </c>
      <c r="D134" t="s">
        <v>150</v>
      </c>
      <c r="E134" t="str">
        <f>IFERROR(VLOOKUP(D134,BaseTechNodes!$A$1:$A$238,1,FALSE),"Not Valid")</f>
        <v>advRocketry</v>
      </c>
    </row>
    <row r="135" spans="1:5" x14ac:dyDescent="0.35">
      <c r="A135" s="5" t="s">
        <v>213</v>
      </c>
      <c r="B135">
        <v>4</v>
      </c>
      <c r="C135" s="1" t="str">
        <f t="shared" si="4"/>
        <v>Liquid Fuel Engines4</v>
      </c>
      <c r="D135" t="s">
        <v>140</v>
      </c>
      <c r="E135" t="str">
        <f>IFERROR(VLOOKUP(D135,BaseTechNodes!$A$1:$A$238,1,FALSE),"Not Valid")</f>
        <v>heavyRocketry</v>
      </c>
    </row>
    <row r="136" spans="1:5" x14ac:dyDescent="0.35">
      <c r="A136" s="5" t="s">
        <v>213</v>
      </c>
      <c r="B136">
        <v>5</v>
      </c>
      <c r="C136" s="1" t="str">
        <f t="shared" si="4"/>
        <v>Liquid Fuel Engines5</v>
      </c>
      <c r="D136" t="s">
        <v>105</v>
      </c>
      <c r="E136" t="str">
        <f>IFERROR(VLOOKUP(D136,BaseTechNodes!$A$1:$A$238,1,FALSE),"Not Valid")</f>
        <v>heavierRocketry</v>
      </c>
    </row>
    <row r="137" spans="1:5" x14ac:dyDescent="0.35">
      <c r="A137" s="5" t="s">
        <v>213</v>
      </c>
      <c r="B137">
        <v>6</v>
      </c>
      <c r="C137" s="1" t="str">
        <f t="shared" si="4"/>
        <v>Liquid Fuel Engines6</v>
      </c>
      <c r="D137" t="s">
        <v>134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213</v>
      </c>
      <c r="B138">
        <v>7</v>
      </c>
      <c r="C138" s="1" t="str">
        <f t="shared" si="4"/>
        <v>Liquid Fuel Engines7</v>
      </c>
      <c r="D138" t="s">
        <v>129</v>
      </c>
      <c r="E138" t="str">
        <f>IFERROR(VLOOKUP(D138,BaseTechNodes!$A$1:$A$238,1,FALSE),"Not Valid")</f>
        <v>veryHeavyRocketry</v>
      </c>
    </row>
    <row r="139" spans="1:5" x14ac:dyDescent="0.35">
      <c r="A139" s="5" t="s">
        <v>213</v>
      </c>
      <c r="B139">
        <v>8</v>
      </c>
      <c r="C139" s="1" t="str">
        <f t="shared" si="4"/>
        <v>Liquid Fuel Engines8</v>
      </c>
      <c r="D139" t="s">
        <v>58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213</v>
      </c>
      <c r="B140">
        <v>9</v>
      </c>
      <c r="C140" s="1" t="str">
        <f t="shared" si="4"/>
        <v>Liquid Fuel Engines9</v>
      </c>
      <c r="D140" t="s">
        <v>104</v>
      </c>
      <c r="E140" t="str">
        <f>IFERROR(VLOOKUP(D140,BaseTechNodes!$A$1:$A$238,1,FALSE),"Not Valid")</f>
        <v>giganticRocketry</v>
      </c>
    </row>
    <row r="141" spans="1:5" x14ac:dyDescent="0.35">
      <c r="A141" s="5" t="s">
        <v>213</v>
      </c>
      <c r="B141">
        <v>10</v>
      </c>
      <c r="C141" s="1" t="str">
        <f t="shared" si="4"/>
        <v>Liquid Fuel Engines10</v>
      </c>
      <c r="D141" t="s">
        <v>334</v>
      </c>
      <c r="E141" t="str">
        <f>IFERROR(VLOOKUP(D141,BaseTechNodes!$A$1:$A$238,1,FALSE),"Not Valid")</f>
        <v>colossalRocketry</v>
      </c>
    </row>
    <row r="142" spans="1:5" x14ac:dyDescent="0.35">
      <c r="A142" s="5" t="s">
        <v>336</v>
      </c>
      <c r="B142">
        <v>0</v>
      </c>
      <c r="C142" s="1" t="str">
        <f t="shared" si="4"/>
        <v>Liquid Fuel Systems0</v>
      </c>
      <c r="D142" t="s">
        <v>77</v>
      </c>
      <c r="E142" t="str">
        <f>IFERROR(VLOOKUP(D142,BaseTechNodes!$A$1:$A$238,1,FALSE),"Not Valid")</f>
        <v>start</v>
      </c>
    </row>
    <row r="143" spans="1:5" x14ac:dyDescent="0.35">
      <c r="A143" s="5" t="s">
        <v>336</v>
      </c>
      <c r="B143">
        <v>1</v>
      </c>
      <c r="C143" s="1" t="str">
        <f t="shared" si="4"/>
        <v>Liquid Fuel Systems1</v>
      </c>
      <c r="D143" t="s">
        <v>21</v>
      </c>
      <c r="E143" t="str">
        <f>IFERROR(VLOOKUP(D143,BaseTechNodes!$A$1:$A$238,1,FALSE),"Not Valid")</f>
        <v>basicRocketry</v>
      </c>
    </row>
    <row r="144" spans="1:5" x14ac:dyDescent="0.35">
      <c r="A144" s="5" t="s">
        <v>336</v>
      </c>
      <c r="B144">
        <v>2</v>
      </c>
      <c r="C144" s="1" t="str">
        <f t="shared" si="4"/>
        <v>Liquid Fuel Systems2</v>
      </c>
      <c r="D144" t="s">
        <v>126</v>
      </c>
      <c r="E144" t="str">
        <f>IFERROR(VLOOKUP(D144,BaseTechNodes!$A$1:$A$238,1,FALSE),"Not Valid")</f>
        <v>earlyFuelSystems</v>
      </c>
    </row>
    <row r="145" spans="1:5" x14ac:dyDescent="0.35">
      <c r="A145" s="5" t="s">
        <v>336</v>
      </c>
      <c r="B145">
        <v>3</v>
      </c>
      <c r="C145" s="1" t="str">
        <f t="shared" si="4"/>
        <v>Liquid Fuel Systems3</v>
      </c>
      <c r="D145" t="s">
        <v>98</v>
      </c>
      <c r="E145" t="str">
        <f>IFERROR(VLOOKUP(D145,BaseTechNodes!$A$1:$A$238,1,FALSE),"Not Valid")</f>
        <v>basicFuelSystems</v>
      </c>
    </row>
    <row r="146" spans="1:5" x14ac:dyDescent="0.35">
      <c r="A146" s="5" t="s">
        <v>336</v>
      </c>
      <c r="B146">
        <v>4</v>
      </c>
      <c r="C146" s="1" t="str">
        <f t="shared" si="4"/>
        <v>Liquid Fuel Systems4</v>
      </c>
      <c r="D146" t="s">
        <v>97</v>
      </c>
      <c r="E146" t="str">
        <f>IFERROR(VLOOKUP(D146,BaseTechNodes!$A$1:$A$238,1,FALSE),"Not Valid")</f>
        <v>fuelSystems</v>
      </c>
    </row>
    <row r="147" spans="1:5" x14ac:dyDescent="0.35">
      <c r="A147" s="5" t="s">
        <v>336</v>
      </c>
      <c r="B147">
        <v>5</v>
      </c>
      <c r="C147" s="1" t="str">
        <f t="shared" si="4"/>
        <v>Liquid Fuel Systems5</v>
      </c>
      <c r="D147" t="s">
        <v>96</v>
      </c>
      <c r="E147" t="str">
        <f>IFERROR(VLOOKUP(D147,BaseTechNodes!$A$1:$A$238,1,FALSE),"Not Valid")</f>
        <v>advFuelSystems</v>
      </c>
    </row>
    <row r="148" spans="1:5" x14ac:dyDescent="0.35">
      <c r="A148" s="5" t="s">
        <v>336</v>
      </c>
      <c r="B148">
        <v>6</v>
      </c>
      <c r="C148" s="1" t="str">
        <f t="shared" si="4"/>
        <v>Liquid Fuel Systems6</v>
      </c>
      <c r="D148" t="s">
        <v>95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336</v>
      </c>
      <c r="B149">
        <v>7</v>
      </c>
      <c r="C149" s="1" t="str">
        <f t="shared" si="4"/>
        <v>Liquid Fuel Systems7</v>
      </c>
      <c r="D149" t="s">
        <v>94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336</v>
      </c>
      <c r="B150">
        <v>8</v>
      </c>
      <c r="C150" s="1" t="str">
        <f t="shared" si="4"/>
        <v>Liquid Fuel Systems8</v>
      </c>
      <c r="D150" t="s">
        <v>93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336</v>
      </c>
      <c r="B151">
        <v>9</v>
      </c>
      <c r="C151" s="1" t="str">
        <f t="shared" si="4"/>
        <v>Liquid Fuel Systems9</v>
      </c>
      <c r="D151" t="s">
        <v>92</v>
      </c>
      <c r="E151" t="str">
        <f>IFERROR(VLOOKUP(D151,BaseTechNodes!$A$1:$A$238,1,FALSE),"Not Valid")</f>
        <v>exoticFuelStorage</v>
      </c>
    </row>
    <row r="152" spans="1:5" x14ac:dyDescent="0.35">
      <c r="A152" s="5" t="s">
        <v>336</v>
      </c>
      <c r="B152">
        <v>10</v>
      </c>
      <c r="C152" s="1" t="str">
        <f t="shared" si="4"/>
        <v>Liquid Fuel Systems10</v>
      </c>
      <c r="D152" t="s">
        <v>157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338</v>
      </c>
      <c r="B153">
        <v>0</v>
      </c>
      <c r="C153" s="1" t="str">
        <f t="shared" si="4"/>
        <v>Monopropellant Fuel Systems0</v>
      </c>
      <c r="D153" t="s">
        <v>77</v>
      </c>
      <c r="E153" t="str">
        <f>IFERROR(VLOOKUP(D153,BaseTechNodes!$A$1:$A$238,1,FALSE),"Not Valid")</f>
        <v>start</v>
      </c>
    </row>
    <row r="154" spans="1:5" x14ac:dyDescent="0.35">
      <c r="A154" s="5" t="s">
        <v>338</v>
      </c>
      <c r="B154">
        <v>1</v>
      </c>
      <c r="C154" s="1" t="str">
        <f t="shared" si="4"/>
        <v>Monopropellant Fuel Systems1</v>
      </c>
      <c r="D154" t="s">
        <v>21</v>
      </c>
      <c r="E154" t="str">
        <f>IFERROR(VLOOKUP(D154,BaseTechNodes!$A$1:$A$238,1,FALSE),"Not Valid")</f>
        <v>basicRocketry</v>
      </c>
    </row>
    <row r="155" spans="1:5" x14ac:dyDescent="0.35">
      <c r="A155" s="5" t="s">
        <v>338</v>
      </c>
      <c r="B155">
        <v>2</v>
      </c>
      <c r="C155" s="1" t="str">
        <f t="shared" si="4"/>
        <v>Monopropellant Fuel Systems2</v>
      </c>
      <c r="D155" t="s">
        <v>147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338</v>
      </c>
      <c r="B156">
        <v>3</v>
      </c>
      <c r="C156" s="1" t="str">
        <f t="shared" si="4"/>
        <v>Monopropellant Fuel Systems3</v>
      </c>
      <c r="D156" t="s">
        <v>44</v>
      </c>
      <c r="E156" t="str">
        <f>IFERROR(VLOOKUP(D156,BaseTechNodes!$A$1:$A$238,1,FALSE),"Not Valid")</f>
        <v>flightControl</v>
      </c>
    </row>
    <row r="157" spans="1:5" x14ac:dyDescent="0.35">
      <c r="A157" s="5" t="s">
        <v>338</v>
      </c>
      <c r="B157">
        <v>4</v>
      </c>
      <c r="C157" s="1" t="str">
        <f t="shared" si="4"/>
        <v>Monopropellant Fuel Systems4</v>
      </c>
      <c r="D157" t="s">
        <v>22</v>
      </c>
      <c r="E157" t="str">
        <f>IFERROR(VLOOKUP(D157,BaseTechNodes!$A$1:$A$238,1,FALSE),"Not Valid")</f>
        <v>advFlightControl</v>
      </c>
    </row>
    <row r="158" spans="1:5" x14ac:dyDescent="0.35">
      <c r="A158" s="5" t="s">
        <v>338</v>
      </c>
      <c r="B158">
        <v>5</v>
      </c>
      <c r="C158" s="1" t="str">
        <f t="shared" si="4"/>
        <v>Monopropellant Fuel Systems5</v>
      </c>
      <c r="D158" t="s">
        <v>99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338</v>
      </c>
      <c r="B159">
        <v>6</v>
      </c>
      <c r="C159" s="1" t="str">
        <f t="shared" si="4"/>
        <v>Monopropellant Fuel Systems6</v>
      </c>
      <c r="D159" t="s">
        <v>154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338</v>
      </c>
      <c r="B160">
        <v>7</v>
      </c>
      <c r="C160" s="1" t="str">
        <f t="shared" si="4"/>
        <v>Monopropellant Fuel Systems7</v>
      </c>
      <c r="D160" t="s">
        <v>29</v>
      </c>
      <c r="E160" t="str">
        <f>IFERROR(VLOOKUP(D160,BaseTechNodes!$A$1:$A$238,1,FALSE),"Not Valid")</f>
        <v>exoticControl</v>
      </c>
    </row>
    <row r="161" spans="1:5" x14ac:dyDescent="0.35">
      <c r="A161" s="5" t="s">
        <v>337</v>
      </c>
      <c r="B161">
        <v>7</v>
      </c>
      <c r="C161" s="1" t="str">
        <f t="shared" si="4"/>
        <v>Noble Gas Lithium Fuel Systems7</v>
      </c>
      <c r="D161" t="s">
        <v>125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337</v>
      </c>
      <c r="B162">
        <v>9</v>
      </c>
      <c r="C162" s="1" t="str">
        <f t="shared" si="4"/>
        <v>Noble Gas Lithium Fuel Systems9</v>
      </c>
      <c r="D162" t="s">
        <v>165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335</v>
      </c>
      <c r="B163">
        <v>7</v>
      </c>
      <c r="C163" s="1" t="str">
        <f t="shared" si="4"/>
        <v>Nuclear Fuel Systems7</v>
      </c>
      <c r="D163" t="s">
        <v>570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219</v>
      </c>
      <c r="B164">
        <v>6</v>
      </c>
      <c r="C164" s="1" t="str">
        <f t="shared" si="4"/>
        <v>Nuclear Propulsion6</v>
      </c>
      <c r="D164" t="s">
        <v>181</v>
      </c>
      <c r="E164" t="str">
        <f>IFERROR(VLOOKUP(D164,BaseTechNodes!$A$1:$A$238,1,FALSE),"Not Valid")</f>
        <v>nuclearPropulsion</v>
      </c>
    </row>
    <row r="165" spans="1:5" x14ac:dyDescent="0.35">
      <c r="A165" s="5" t="s">
        <v>219</v>
      </c>
      <c r="B165">
        <v>7</v>
      </c>
      <c r="C165" s="1" t="str">
        <f t="shared" si="4"/>
        <v>Nuclear Propulsion7</v>
      </c>
      <c r="D165" t="s">
        <v>156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219</v>
      </c>
      <c r="B166">
        <v>8</v>
      </c>
      <c r="C166" s="1" t="str">
        <f t="shared" si="4"/>
        <v>Nuclear Propulsion8</v>
      </c>
      <c r="D166" t="s">
        <v>135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219</v>
      </c>
      <c r="B167">
        <v>9</v>
      </c>
      <c r="C167" s="1" t="str">
        <f t="shared" si="4"/>
        <v>Nuclear Propulsion9</v>
      </c>
      <c r="D167" t="s">
        <v>132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219</v>
      </c>
      <c r="B168">
        <v>10</v>
      </c>
      <c r="C168" s="1" t="str">
        <f t="shared" si="4"/>
        <v>Nuclear Propulsion10</v>
      </c>
      <c r="D168" t="s">
        <v>54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219</v>
      </c>
      <c r="B169">
        <v>11</v>
      </c>
      <c r="C169" s="1" t="str">
        <f t="shared" si="4"/>
        <v>Nuclear Propulsion11</v>
      </c>
      <c r="D169" t="s">
        <v>339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225</v>
      </c>
      <c r="B170">
        <v>2</v>
      </c>
      <c r="C170" s="1" t="str">
        <f t="shared" si="4"/>
        <v>Parachutes2</v>
      </c>
      <c r="D170" t="s">
        <v>113</v>
      </c>
      <c r="E170" t="str">
        <f>IFERROR(VLOOKUP(D170,BaseTechNodes!$A$1:$A$238,1,FALSE),"Not Valid")</f>
        <v>survivability</v>
      </c>
    </row>
    <row r="171" spans="1:5" x14ac:dyDescent="0.35">
      <c r="A171" s="5" t="s">
        <v>225</v>
      </c>
      <c r="B171">
        <v>3</v>
      </c>
      <c r="C171" s="1" t="str">
        <f t="shared" si="4"/>
        <v>Parachutes3</v>
      </c>
      <c r="D171" t="s">
        <v>109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225</v>
      </c>
      <c r="B172">
        <v>4</v>
      </c>
      <c r="C172" s="1" t="str">
        <f t="shared" si="4"/>
        <v>Parachutes4</v>
      </c>
      <c r="D172" t="s">
        <v>87</v>
      </c>
      <c r="E172" t="str">
        <f>IFERROR(VLOOKUP(D172,BaseTechNodes!$A$1:$A$238,1,FALSE),"Not Valid")</f>
        <v>spaceExploration</v>
      </c>
    </row>
    <row r="173" spans="1:5" x14ac:dyDescent="0.35">
      <c r="A173" s="5" t="s">
        <v>225</v>
      </c>
      <c r="B173">
        <v>5</v>
      </c>
      <c r="C173" s="1" t="str">
        <f t="shared" si="4"/>
        <v>Parachutes5</v>
      </c>
      <c r="D173" t="s">
        <v>35</v>
      </c>
      <c r="E173" t="str">
        <f>IFERROR(VLOOKUP(D173,BaseTechNodes!$A$1:$A$238,1,FALSE),"Not Valid")</f>
        <v>advExploration</v>
      </c>
    </row>
    <row r="174" spans="1:5" x14ac:dyDescent="0.35">
      <c r="A174" s="5" t="s">
        <v>333</v>
      </c>
      <c r="B174">
        <v>9</v>
      </c>
      <c r="C174" s="1" t="str">
        <f t="shared" si="4"/>
        <v>Plasma Propulsion9</v>
      </c>
      <c r="D174" t="s">
        <v>180</v>
      </c>
      <c r="E174" t="str">
        <f>IFERROR(VLOOKUP(D174,BaseTechNodes!$A$1:$A$238,1,FALSE),"Not Valid")</f>
        <v>plasmaPropulsion</v>
      </c>
    </row>
    <row r="175" spans="1:5" x14ac:dyDescent="0.35">
      <c r="A175" s="5" t="s">
        <v>333</v>
      </c>
      <c r="B175">
        <v>10</v>
      </c>
      <c r="C175" s="1" t="str">
        <f t="shared" si="4"/>
        <v>Plasma Propulsion10</v>
      </c>
      <c r="D175" t="s">
        <v>166</v>
      </c>
      <c r="E175" t="str">
        <f>IFERROR(VLOOKUP(D175,BaseTechNodes!$A$1:$A$238,1,FALSE),"Not Valid")</f>
        <v>advEMSystems</v>
      </c>
    </row>
    <row r="176" spans="1:5" x14ac:dyDescent="0.35">
      <c r="A176" s="5" t="s">
        <v>333</v>
      </c>
      <c r="B176">
        <v>11</v>
      </c>
      <c r="C176" s="1" t="str">
        <f t="shared" si="4"/>
        <v>Plasma Propulsion11</v>
      </c>
      <c r="D176" t="s">
        <v>178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333</v>
      </c>
      <c r="B177">
        <v>12</v>
      </c>
      <c r="C177" s="1" t="str">
        <f t="shared" si="4"/>
        <v>Plasma Propulsion12</v>
      </c>
      <c r="D177" t="s">
        <v>340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217</v>
      </c>
      <c r="B178">
        <v>0</v>
      </c>
      <c r="C178" s="1" t="str">
        <f t="shared" si="4"/>
        <v>Probes0</v>
      </c>
      <c r="D178" t="s">
        <v>77</v>
      </c>
      <c r="E178" t="str">
        <f>IFERROR(VLOOKUP(D178,BaseTechNodes!$A$1:$A$238,1,FALSE),"Not Valid")</f>
        <v>start</v>
      </c>
    </row>
    <row r="179" spans="1:5" x14ac:dyDescent="0.35">
      <c r="A179" s="5" t="s">
        <v>217</v>
      </c>
      <c r="B179">
        <v>1</v>
      </c>
      <c r="C179" s="1" t="str">
        <f t="shared" si="4"/>
        <v>Probes1</v>
      </c>
      <c r="D179" t="s">
        <v>117</v>
      </c>
      <c r="E179" t="str">
        <f>IFERROR(VLOOKUP(D179,BaseTechNodes!$A$1:$A$238,1,FALSE),"Not Valid")</f>
        <v>engineering101</v>
      </c>
    </row>
    <row r="180" spans="1:5" x14ac:dyDescent="0.35">
      <c r="A180" s="5" t="s">
        <v>217</v>
      </c>
      <c r="B180">
        <v>2</v>
      </c>
      <c r="C180" s="1" t="str">
        <f t="shared" si="4"/>
        <v>Probes2</v>
      </c>
      <c r="D180" t="s">
        <v>45</v>
      </c>
      <c r="E180" t="str">
        <f>IFERROR(VLOOKUP(D180,BaseTechNodes!$A$1:$A$238,1,FALSE),"Not Valid")</f>
        <v>science201</v>
      </c>
    </row>
    <row r="181" spans="1:5" x14ac:dyDescent="0.35">
      <c r="A181" s="5" t="s">
        <v>217</v>
      </c>
      <c r="B181">
        <v>3</v>
      </c>
      <c r="C181" s="1" t="str">
        <f t="shared" si="4"/>
        <v>Probes3</v>
      </c>
      <c r="D181" t="s">
        <v>38</v>
      </c>
      <c r="E181" t="str">
        <f>IFERROR(VLOOKUP(D181,BaseTechNodes!$A$1:$A$238,1,FALSE),"Not Valid")</f>
        <v>basicScience</v>
      </c>
    </row>
    <row r="182" spans="1:5" x14ac:dyDescent="0.35">
      <c r="A182" s="5" t="s">
        <v>217</v>
      </c>
      <c r="B182">
        <v>4</v>
      </c>
      <c r="C182" s="1" t="str">
        <f t="shared" si="4"/>
        <v>Probes4</v>
      </c>
      <c r="D182" t="s">
        <v>53</v>
      </c>
      <c r="E182" t="str">
        <f>IFERROR(VLOOKUP(D182,BaseTechNodes!$A$1:$A$238,1,FALSE),"Not Valid")</f>
        <v>earlyProbes</v>
      </c>
    </row>
    <row r="183" spans="1:5" x14ac:dyDescent="0.35">
      <c r="A183" s="5" t="s">
        <v>217</v>
      </c>
      <c r="B183">
        <v>5</v>
      </c>
      <c r="C183" s="1" t="str">
        <f t="shared" si="4"/>
        <v>Probes5</v>
      </c>
      <c r="D183" t="s">
        <v>86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217</v>
      </c>
      <c r="B184">
        <v>6</v>
      </c>
      <c r="C184" s="1" t="str">
        <f t="shared" si="4"/>
        <v>Probes6</v>
      </c>
      <c r="D184" t="s">
        <v>52</v>
      </c>
      <c r="E184" t="str">
        <f>IFERROR(VLOOKUP(D184,BaseTechNodes!$A$1:$A$238,1,FALSE),"Not Valid")</f>
        <v>unmannedTech</v>
      </c>
    </row>
    <row r="185" spans="1:5" x14ac:dyDescent="0.35">
      <c r="A185" s="5" t="s">
        <v>217</v>
      </c>
      <c r="B185">
        <v>7</v>
      </c>
      <c r="C185" s="1" t="str">
        <f t="shared" si="4"/>
        <v>Probes7</v>
      </c>
      <c r="D185" t="s">
        <v>123</v>
      </c>
      <c r="E185" t="str">
        <f>IFERROR(VLOOKUP(D185,BaseTechNodes!$A$1:$A$238,1,FALSE),"Not Valid")</f>
        <v>advUnmanned</v>
      </c>
    </row>
    <row r="186" spans="1:5" x14ac:dyDescent="0.35">
      <c r="A186" s="5" t="s">
        <v>217</v>
      </c>
      <c r="B186">
        <v>8</v>
      </c>
      <c r="C186" s="1" t="str">
        <f t="shared" si="4"/>
        <v>Probes8</v>
      </c>
      <c r="D186" t="s">
        <v>143</v>
      </c>
      <c r="E186" t="str">
        <f>IFERROR(VLOOKUP(D186,BaseTechNodes!$A$1:$A$238,1,FALSE),"Not Valid")</f>
        <v>largeUnmanned</v>
      </c>
    </row>
    <row r="187" spans="1:5" x14ac:dyDescent="0.35">
      <c r="A187" s="5" t="s">
        <v>217</v>
      </c>
      <c r="B187">
        <v>9</v>
      </c>
      <c r="C187" s="1" t="str">
        <f t="shared" si="4"/>
        <v>Probes9</v>
      </c>
      <c r="D187" t="s">
        <v>171</v>
      </c>
      <c r="E187" t="str">
        <f>IFERROR(VLOOKUP(D187,BaseTechNodes!$A$1:$A$238,1,FALSE),"Not Valid")</f>
        <v>artificialIntelligence</v>
      </c>
    </row>
    <row r="188" spans="1:5" x14ac:dyDescent="0.35">
      <c r="A188" s="6" t="s">
        <v>341</v>
      </c>
      <c r="B188">
        <v>6</v>
      </c>
      <c r="C188" s="1" t="str">
        <f t="shared" si="4"/>
        <v>Drone Core6</v>
      </c>
      <c r="D188" t="s">
        <v>568</v>
      </c>
      <c r="E188" t="str">
        <f>IFERROR(VLOOKUP(D188,BaseTechNodes!$A$1:$A$238,1,FALSE),"Not Valid")</f>
        <v>electronics</v>
      </c>
    </row>
    <row r="189" spans="1:5" x14ac:dyDescent="0.35">
      <c r="A189" s="5" t="s">
        <v>341</v>
      </c>
      <c r="B189">
        <v>7</v>
      </c>
      <c r="C189" s="1" t="str">
        <f t="shared" si="4"/>
        <v>Drone Core7</v>
      </c>
      <c r="D189" t="s">
        <v>30</v>
      </c>
      <c r="E189" t="str">
        <f>IFERROR(VLOOKUP(D189,BaseTechNodes!$A$1:$A$238,1,FALSE),"Not Valid")</f>
        <v>automation</v>
      </c>
    </row>
    <row r="190" spans="1:5" x14ac:dyDescent="0.35">
      <c r="A190" s="5" t="s">
        <v>341</v>
      </c>
      <c r="B190">
        <v>8</v>
      </c>
      <c r="C190" s="1" t="str">
        <f t="shared" si="4"/>
        <v>Drone Core8</v>
      </c>
      <c r="D190" t="s">
        <v>174</v>
      </c>
      <c r="E190" t="str">
        <f>IFERROR(VLOOKUP(D190,BaseTechNodes!$A$1:$A$238,1,FALSE),"Not Valid")</f>
        <v>mechatronics</v>
      </c>
    </row>
    <row r="191" spans="1:5" x14ac:dyDescent="0.35">
      <c r="A191" s="5" t="s">
        <v>232</v>
      </c>
      <c r="B191">
        <v>0</v>
      </c>
      <c r="C191" s="1" t="str">
        <f t="shared" si="4"/>
        <v>Resource Detection0</v>
      </c>
      <c r="D191" t="s">
        <v>77</v>
      </c>
      <c r="E191" t="str">
        <f>IFERROR(VLOOKUP(D191,BaseTechNodes!$A$1:$A$238,1,FALSE),"Not Valid")</f>
        <v>start</v>
      </c>
    </row>
    <row r="192" spans="1:5" x14ac:dyDescent="0.35">
      <c r="A192" s="5" t="s">
        <v>232</v>
      </c>
      <c r="B192">
        <v>1</v>
      </c>
      <c r="C192" s="1" t="str">
        <f t="shared" si="4"/>
        <v>Resource Detection1</v>
      </c>
      <c r="D192" t="s">
        <v>117</v>
      </c>
      <c r="E192" t="str">
        <f>IFERROR(VLOOKUP(D192,BaseTechNodes!$A$1:$A$238,1,FALSE),"Not Valid")</f>
        <v>engineering101</v>
      </c>
    </row>
    <row r="193" spans="1:5" x14ac:dyDescent="0.35">
      <c r="A193" s="5" t="s">
        <v>232</v>
      </c>
      <c r="B193">
        <v>2</v>
      </c>
      <c r="C193" s="1" t="str">
        <f t="shared" si="4"/>
        <v>Resource Detection2</v>
      </c>
      <c r="D193" t="s">
        <v>45</v>
      </c>
      <c r="E193" t="str">
        <f>IFERROR(VLOOKUP(D193,BaseTechNodes!$A$1:$A$238,1,FALSE),"Not Valid")</f>
        <v>science201</v>
      </c>
    </row>
    <row r="194" spans="1:5" x14ac:dyDescent="0.35">
      <c r="A194" s="5" t="s">
        <v>232</v>
      </c>
      <c r="B194">
        <v>3</v>
      </c>
      <c r="C194" s="1" t="str">
        <f t="shared" si="4"/>
        <v>Resource Detection3</v>
      </c>
      <c r="D194" t="s">
        <v>38</v>
      </c>
      <c r="E194" t="str">
        <f>IFERROR(VLOOKUP(D194,BaseTechNodes!$A$1:$A$238,1,FALSE),"Not Valid")</f>
        <v>basicScience</v>
      </c>
    </row>
    <row r="195" spans="1:5" x14ac:dyDescent="0.35">
      <c r="A195" s="5" t="s">
        <v>232</v>
      </c>
      <c r="B195">
        <v>4</v>
      </c>
      <c r="C195" s="1" t="str">
        <f t="shared" si="4"/>
        <v>Resource Detection4</v>
      </c>
      <c r="D195" t="s">
        <v>39</v>
      </c>
      <c r="E195" t="str">
        <f>IFERROR(VLOOKUP(D195,BaseTechNodes!$A$1:$A$238,1,FALSE),"Not Valid")</f>
        <v>appliedScience</v>
      </c>
    </row>
    <row r="196" spans="1:5" x14ac:dyDescent="0.35">
      <c r="A196" s="5" t="s">
        <v>232</v>
      </c>
      <c r="B196">
        <v>5</v>
      </c>
      <c r="C196" s="1" t="str">
        <f t="shared" ref="C196:C258" si="5">_xlfn.CONCAT(A196,B196)</f>
        <v>Resource Detection5</v>
      </c>
      <c r="D196" t="s">
        <v>41</v>
      </c>
      <c r="E196" t="str">
        <f>IFERROR(VLOOKUP(D196,BaseTechNodes!$A$1:$A$238,1,FALSE),"Not Valid")</f>
        <v>exactScience</v>
      </c>
    </row>
    <row r="197" spans="1:5" x14ac:dyDescent="0.35">
      <c r="A197" s="5" t="s">
        <v>232</v>
      </c>
      <c r="B197">
        <v>6</v>
      </c>
      <c r="C197" s="1" t="str">
        <f t="shared" si="5"/>
        <v>Resource Detection6</v>
      </c>
      <c r="D197" t="s">
        <v>40</v>
      </c>
      <c r="E197" t="str">
        <f>IFERROR(VLOOKUP(D197,BaseTechNodes!$A$1:$A$238,1,FALSE),"Not Valid")</f>
        <v>scienceTech</v>
      </c>
    </row>
    <row r="198" spans="1:5" x14ac:dyDescent="0.35">
      <c r="A198" s="5" t="s">
        <v>232</v>
      </c>
      <c r="B198">
        <v>7</v>
      </c>
      <c r="C198" s="1" t="str">
        <f t="shared" si="5"/>
        <v>Resource Detection7</v>
      </c>
      <c r="D198" t="s">
        <v>118</v>
      </c>
      <c r="E198" t="str">
        <f>IFERROR(VLOOKUP(D198,BaseTechNodes!$A$1:$A$238,1,FALSE),"Not Valid")</f>
        <v>advScienceTech</v>
      </c>
    </row>
    <row r="199" spans="1:5" x14ac:dyDescent="0.35">
      <c r="A199" s="5" t="s">
        <v>232</v>
      </c>
      <c r="B199">
        <v>8</v>
      </c>
      <c r="C199" s="1" t="str">
        <f t="shared" si="5"/>
        <v>Resource Detection8</v>
      </c>
      <c r="D199" t="s">
        <v>70</v>
      </c>
      <c r="E199" t="str">
        <f>IFERROR(VLOOKUP(D199,BaseTechNodes!$A$1:$A$238,1,FALSE),"Not Valid")</f>
        <v>experimentalScience</v>
      </c>
    </row>
    <row r="200" spans="1:5" x14ac:dyDescent="0.35">
      <c r="A200" s="5" t="s">
        <v>232</v>
      </c>
      <c r="B200">
        <v>9</v>
      </c>
      <c r="C200" s="1" t="str">
        <f t="shared" si="5"/>
        <v>Resource Detection9</v>
      </c>
      <c r="D200" t="s">
        <v>149</v>
      </c>
      <c r="E200" t="str">
        <f>IFERROR(VLOOKUP(D200,BaseTechNodes!$A$1:$A$238,1,FALSE),"Not Valid")</f>
        <v>metascience</v>
      </c>
    </row>
    <row r="201" spans="1:5" x14ac:dyDescent="0.35">
      <c r="A201" s="5" t="s">
        <v>221</v>
      </c>
      <c r="B201">
        <v>0</v>
      </c>
      <c r="C201" s="1" t="str">
        <f t="shared" si="5"/>
        <v>RCS Thrusters SAS Modules Launch Escape0</v>
      </c>
      <c r="D201" t="s">
        <v>77</v>
      </c>
      <c r="E201" t="str">
        <f>IFERROR(VLOOKUP(D201,BaseTechNodes!$A$1:$A$238,1,FALSE),"Not Valid")</f>
        <v>start</v>
      </c>
    </row>
    <row r="202" spans="1:5" x14ac:dyDescent="0.35">
      <c r="A202" s="5" t="s">
        <v>221</v>
      </c>
      <c r="B202">
        <v>1</v>
      </c>
      <c r="C202" s="1" t="str">
        <f t="shared" si="5"/>
        <v>RCS Thrusters SAS Modules Launch Escape1</v>
      </c>
      <c r="D202" t="s">
        <v>21</v>
      </c>
      <c r="E202" t="str">
        <f>IFERROR(VLOOKUP(D202,BaseTechNodes!$A$1:$A$238,1,FALSE),"Not Valid")</f>
        <v>basicRocketry</v>
      </c>
    </row>
    <row r="203" spans="1:5" x14ac:dyDescent="0.35">
      <c r="A203" s="5" t="s">
        <v>221</v>
      </c>
      <c r="B203">
        <v>2</v>
      </c>
      <c r="C203" s="1" t="str">
        <f t="shared" si="5"/>
        <v>RCS Thrusters SAS Modules Launch Escape2</v>
      </c>
      <c r="D203" t="s">
        <v>147</v>
      </c>
      <c r="E203" t="str">
        <f>IFERROR(VLOOKUP(D203,BaseTechNodes!$A$1:$A$238,1,FALSE),"Not Valid")</f>
        <v>basicFlightControl</v>
      </c>
    </row>
    <row r="204" spans="1:5" x14ac:dyDescent="0.35">
      <c r="A204" s="5" t="s">
        <v>221</v>
      </c>
      <c r="B204">
        <v>3</v>
      </c>
      <c r="C204" s="1" t="str">
        <f t="shared" si="5"/>
        <v>RCS Thrusters SAS Modules Launch Escape3</v>
      </c>
      <c r="D204" t="s">
        <v>44</v>
      </c>
      <c r="E204" t="str">
        <f>IFERROR(VLOOKUP(D204,BaseTechNodes!$A$1:$A$238,1,FALSE),"Not Valid")</f>
        <v>flightControl</v>
      </c>
    </row>
    <row r="205" spans="1:5" x14ac:dyDescent="0.35">
      <c r="A205" s="5" t="s">
        <v>221</v>
      </c>
      <c r="B205">
        <v>4</v>
      </c>
      <c r="C205" s="1" t="str">
        <f t="shared" si="5"/>
        <v>RCS Thrusters SAS Modules Launch Escape4</v>
      </c>
      <c r="D205" t="s">
        <v>22</v>
      </c>
      <c r="E205" t="str">
        <f>IFERROR(VLOOKUP(D205,BaseTechNodes!$A$1:$A$238,1,FALSE),"Not Valid")</f>
        <v>advFlightControl</v>
      </c>
    </row>
    <row r="206" spans="1:5" x14ac:dyDescent="0.35">
      <c r="A206" s="5" t="s">
        <v>221</v>
      </c>
      <c r="B206">
        <v>5</v>
      </c>
      <c r="C206" s="1" t="str">
        <f t="shared" si="5"/>
        <v>RCS Thrusters SAS Modules Launch Escape5</v>
      </c>
      <c r="D206" t="s">
        <v>99</v>
      </c>
      <c r="E206" t="str">
        <f>IFERROR(VLOOKUP(D206,BaseTechNodes!$A$1:$A$238,1,FALSE),"Not Valid")</f>
        <v>specializedControl</v>
      </c>
    </row>
    <row r="207" spans="1:5" x14ac:dyDescent="0.35">
      <c r="A207" s="5" t="s">
        <v>221</v>
      </c>
      <c r="B207">
        <v>6</v>
      </c>
      <c r="C207" s="1" t="str">
        <f t="shared" si="5"/>
        <v>RCS Thrusters SAS Modules Launch Escape6</v>
      </c>
      <c r="D207" t="s">
        <v>154</v>
      </c>
      <c r="E207" t="str">
        <f>IFERROR(VLOOKUP(D207,BaseTechNodes!$A$1:$A$238,1,FALSE),"Not Valid")</f>
        <v>experimentalControl</v>
      </c>
    </row>
    <row r="208" spans="1:5" x14ac:dyDescent="0.35">
      <c r="A208" s="5" t="s">
        <v>221</v>
      </c>
      <c r="B208">
        <v>7</v>
      </c>
      <c r="C208" s="1" t="str">
        <f t="shared" si="5"/>
        <v>RCS Thrusters SAS Modules Launch Escape7</v>
      </c>
      <c r="D208" t="s">
        <v>29</v>
      </c>
      <c r="E208" t="str">
        <f>IFERROR(VLOOKUP(D208,BaseTechNodes!$A$1:$A$238,1,FALSE),"Not Valid")</f>
        <v>exoticControl</v>
      </c>
    </row>
    <row r="209" spans="1:5" x14ac:dyDescent="0.35">
      <c r="A209" s="5" t="s">
        <v>206</v>
      </c>
      <c r="B209">
        <v>3</v>
      </c>
      <c r="C209" s="1" t="str">
        <f t="shared" si="5"/>
        <v>Re-Entry Pods3</v>
      </c>
      <c r="D209" t="s">
        <v>91</v>
      </c>
      <c r="E209" t="str">
        <f>IFERROR(VLOOKUP(D209,BaseTechNodes!$A$1:$A$238,1,FALSE),"Not Valid")</f>
        <v>basicReentryModule</v>
      </c>
    </row>
    <row r="210" spans="1:5" x14ac:dyDescent="0.35">
      <c r="A210" s="5" t="s">
        <v>206</v>
      </c>
      <c r="B210">
        <v>4</v>
      </c>
      <c r="C210" s="1" t="str">
        <f t="shared" si="5"/>
        <v>Re-Entry Pods4</v>
      </c>
      <c r="D210" t="s">
        <v>90</v>
      </c>
      <c r="E210" t="str">
        <f>IFERROR(VLOOKUP(D210,BaseTechNodes!$A$1:$A$238,1,FALSE),"Not Valid")</f>
        <v>reentryModule</v>
      </c>
    </row>
    <row r="211" spans="1:5" x14ac:dyDescent="0.35">
      <c r="A211" s="5" t="s">
        <v>206</v>
      </c>
      <c r="B211">
        <v>5</v>
      </c>
      <c r="C211" s="1" t="str">
        <f t="shared" si="5"/>
        <v>Re-Entry Pods5</v>
      </c>
      <c r="D211" t="s">
        <v>89</v>
      </c>
      <c r="E211" t="str">
        <f>IFERROR(VLOOKUP(D211,BaseTechNodes!$A$1:$A$238,1,FALSE),"Not Valid")</f>
        <v>advancedReentryModule</v>
      </c>
    </row>
    <row r="212" spans="1:5" x14ac:dyDescent="0.35">
      <c r="A212" s="5" t="s">
        <v>209</v>
      </c>
      <c r="B212">
        <v>0</v>
      </c>
      <c r="C212" s="1" t="str">
        <f t="shared" si="5"/>
        <v>Rotors VTOLS0</v>
      </c>
      <c r="D212" t="s">
        <v>77</v>
      </c>
      <c r="E212" t="str">
        <f>IFERROR(VLOOKUP(D212,BaseTechNodes!$A$1:$A$238,1,FALSE),"Not Valid")</f>
        <v>start</v>
      </c>
    </row>
    <row r="213" spans="1:5" x14ac:dyDescent="0.35">
      <c r="A213" s="5" t="s">
        <v>209</v>
      </c>
      <c r="B213">
        <v>1</v>
      </c>
      <c r="C213" s="1" t="str">
        <f t="shared" si="5"/>
        <v>Rotors VTOLS1</v>
      </c>
      <c r="D213" t="s">
        <v>78</v>
      </c>
      <c r="E213" t="str">
        <f>IFERROR(VLOOKUP(D213,BaseTechNodes!$A$1:$A$238,1,FALSE),"Not Valid")</f>
        <v>earlyFlight</v>
      </c>
    </row>
    <row r="214" spans="1:5" x14ac:dyDescent="0.35">
      <c r="A214" s="5" t="s">
        <v>209</v>
      </c>
      <c r="B214">
        <v>2</v>
      </c>
      <c r="C214" s="1" t="str">
        <f t="shared" si="5"/>
        <v>Rotors VTOLS2</v>
      </c>
      <c r="D214" t="s">
        <v>80</v>
      </c>
      <c r="E214" t="str">
        <f>IFERROR(VLOOKUP(D214,BaseTechNodes!$A$1:$A$238,1,FALSE),"Not Valid")</f>
        <v>stability</v>
      </c>
    </row>
    <row r="215" spans="1:5" x14ac:dyDescent="0.35">
      <c r="A215" s="5" t="s">
        <v>209</v>
      </c>
      <c r="B215">
        <v>3</v>
      </c>
      <c r="C215" s="1" t="str">
        <f t="shared" si="5"/>
        <v>Rotors VTOLS3</v>
      </c>
      <c r="D215" t="s">
        <v>84</v>
      </c>
      <c r="E215" t="str">
        <f>IFERROR(VLOOKUP(D215,BaseTechNodes!$A$1:$A$238,1,FALSE),"Not Valid")</f>
        <v>aviation</v>
      </c>
    </row>
    <row r="216" spans="1:5" x14ac:dyDescent="0.35">
      <c r="A216" s="5" t="s">
        <v>209</v>
      </c>
      <c r="B216">
        <v>4</v>
      </c>
      <c r="C216" s="1" t="str">
        <f t="shared" si="5"/>
        <v>Rotors VTOLS4</v>
      </c>
      <c r="D216" t="s">
        <v>85</v>
      </c>
      <c r="E216" t="str">
        <f>IFERROR(VLOOKUP(D216,BaseTechNodes!$A$1:$A$238,1,FALSE),"Not Valid")</f>
        <v>subsonicFlight</v>
      </c>
    </row>
    <row r="217" spans="1:5" x14ac:dyDescent="0.35">
      <c r="A217" s="5" t="s">
        <v>209</v>
      </c>
      <c r="B217">
        <v>5</v>
      </c>
      <c r="C217" s="1" t="str">
        <f t="shared" si="5"/>
        <v>Rotors VTOLS5</v>
      </c>
      <c r="D217" t="s">
        <v>83</v>
      </c>
      <c r="E217" t="str">
        <f>IFERROR(VLOOKUP(D217,BaseTechNodes!$A$1:$A$238,1,FALSE),"Not Valid")</f>
        <v>efficientFlightSystems</v>
      </c>
    </row>
    <row r="218" spans="1:5" x14ac:dyDescent="0.35">
      <c r="A218" s="5" t="s">
        <v>209</v>
      </c>
      <c r="B218">
        <v>6</v>
      </c>
      <c r="C218" s="1" t="str">
        <f t="shared" si="5"/>
        <v>Rotors VTOLS6</v>
      </c>
      <c r="D218" t="s">
        <v>141</v>
      </c>
      <c r="E218" t="str">
        <f>IFERROR(VLOOKUP(D218,BaseTechNodes!$A$1:$A$238,1,FALSE),"Not Valid")</f>
        <v>advancedFlightSystems</v>
      </c>
    </row>
    <row r="219" spans="1:5" x14ac:dyDescent="0.35">
      <c r="A219" s="5" t="s">
        <v>209</v>
      </c>
      <c r="B219">
        <v>7</v>
      </c>
      <c r="C219" s="1" t="str">
        <f t="shared" si="5"/>
        <v>Rotors VTOLS7</v>
      </c>
      <c r="D219" t="s">
        <v>138</v>
      </c>
      <c r="E219" t="str">
        <f>IFERROR(VLOOKUP(D219,BaseTechNodes!$A$1:$A$238,1,FALSE),"Not Valid")</f>
        <v>specializedFlightSystems</v>
      </c>
    </row>
    <row r="220" spans="1:5" x14ac:dyDescent="0.35">
      <c r="A220" s="5" t="s">
        <v>209</v>
      </c>
      <c r="B220">
        <v>8</v>
      </c>
      <c r="C220" s="1" t="str">
        <f t="shared" si="5"/>
        <v>Rotors VTOLS8</v>
      </c>
      <c r="D220" t="s">
        <v>342</v>
      </c>
      <c r="E220" t="str">
        <f>IFERROR(VLOOKUP(D220,BaseTechNodes!$A$1:$A$238,1,FALSE),"Not Valid")</f>
        <v>experimentalFlightSystems</v>
      </c>
    </row>
    <row r="221" spans="1:5" x14ac:dyDescent="0.35">
      <c r="A221" s="6" t="s">
        <v>8</v>
      </c>
      <c r="B221">
        <v>0</v>
      </c>
      <c r="C221" s="1" t="str">
        <f t="shared" si="5"/>
        <v>Science0</v>
      </c>
      <c r="D221" t="s">
        <v>77</v>
      </c>
      <c r="E221" t="str">
        <f>IFERROR(VLOOKUP(D221,BaseTechNodes!$A$1:$A$238,1,FALSE),"Not Valid")</f>
        <v>start</v>
      </c>
    </row>
    <row r="222" spans="1:5" x14ac:dyDescent="0.35">
      <c r="A222" s="6" t="s">
        <v>8</v>
      </c>
      <c r="B222">
        <v>1</v>
      </c>
      <c r="C222" s="1" t="str">
        <f t="shared" si="5"/>
        <v>Science1</v>
      </c>
      <c r="D222" t="s">
        <v>117</v>
      </c>
      <c r="E222" t="str">
        <f>IFERROR(VLOOKUP(D222,BaseTechNodes!$A$1:$A$238,1,FALSE),"Not Valid")</f>
        <v>engineering101</v>
      </c>
    </row>
    <row r="223" spans="1:5" x14ac:dyDescent="0.35">
      <c r="A223" s="6" t="s">
        <v>8</v>
      </c>
      <c r="B223">
        <v>2</v>
      </c>
      <c r="C223" s="1" t="str">
        <f t="shared" si="5"/>
        <v>Science2</v>
      </c>
      <c r="D223" t="s">
        <v>45</v>
      </c>
      <c r="E223" t="str">
        <f>IFERROR(VLOOKUP(D223,BaseTechNodes!$A$1:$A$238,1,FALSE),"Not Valid")</f>
        <v>science201</v>
      </c>
    </row>
    <row r="224" spans="1:5" x14ac:dyDescent="0.35">
      <c r="A224" s="6" t="s">
        <v>8</v>
      </c>
      <c r="B224">
        <v>3</v>
      </c>
      <c r="C224" s="1" t="str">
        <f t="shared" si="5"/>
        <v>Science3</v>
      </c>
      <c r="D224" t="s">
        <v>38</v>
      </c>
      <c r="E224" t="str">
        <f>IFERROR(VLOOKUP(D224,BaseTechNodes!$A$1:$A$238,1,FALSE),"Not Valid")</f>
        <v>basicScience</v>
      </c>
    </row>
    <row r="225" spans="1:5" x14ac:dyDescent="0.35">
      <c r="A225" s="6" t="s">
        <v>8</v>
      </c>
      <c r="B225">
        <v>4</v>
      </c>
      <c r="C225" s="1" t="str">
        <f t="shared" si="5"/>
        <v>Science4</v>
      </c>
      <c r="D225" t="s">
        <v>39</v>
      </c>
      <c r="E225" t="str">
        <f>IFERROR(VLOOKUP(D225,BaseTechNodes!$A$1:$A$238,1,FALSE),"Not Valid")</f>
        <v>appliedScience</v>
      </c>
    </row>
    <row r="226" spans="1:5" x14ac:dyDescent="0.35">
      <c r="A226" s="6" t="s">
        <v>8</v>
      </c>
      <c r="B226">
        <v>5</v>
      </c>
      <c r="C226" s="1" t="str">
        <f t="shared" si="5"/>
        <v>Science5</v>
      </c>
      <c r="D226" t="s">
        <v>41</v>
      </c>
      <c r="E226" t="str">
        <f>IFERROR(VLOOKUP(D226,BaseTechNodes!$A$1:$A$238,1,FALSE),"Not Valid")</f>
        <v>exactScience</v>
      </c>
    </row>
    <row r="227" spans="1:5" x14ac:dyDescent="0.35">
      <c r="A227" s="6" t="s">
        <v>8</v>
      </c>
      <c r="B227">
        <v>6</v>
      </c>
      <c r="C227" s="1" t="str">
        <f t="shared" si="5"/>
        <v>Science6</v>
      </c>
      <c r="D227" t="s">
        <v>40</v>
      </c>
      <c r="E227" t="str">
        <f>IFERROR(VLOOKUP(D227,BaseTechNodes!$A$1:$A$238,1,FALSE),"Not Valid")</f>
        <v>scienceTech</v>
      </c>
    </row>
    <row r="228" spans="1:5" x14ac:dyDescent="0.35">
      <c r="A228" s="6" t="s">
        <v>8</v>
      </c>
      <c r="B228">
        <v>7</v>
      </c>
      <c r="C228" s="1" t="str">
        <f t="shared" si="5"/>
        <v>Science7</v>
      </c>
      <c r="D228" t="s">
        <v>82</v>
      </c>
      <c r="E228" t="str">
        <f>IFERROR(VLOOKUP(D228,BaseTechNodes!$A$1:$A$238,1,FALSE),"Not Valid")</f>
        <v>specializedScienceTech</v>
      </c>
    </row>
    <row r="229" spans="1:5" x14ac:dyDescent="0.35">
      <c r="A229" s="6" t="s">
        <v>8</v>
      </c>
      <c r="B229">
        <v>8</v>
      </c>
      <c r="C229" s="1" t="str">
        <f t="shared" si="5"/>
        <v>Science8</v>
      </c>
      <c r="D229" t="s">
        <v>194</v>
      </c>
      <c r="E229" t="str">
        <f>IFERROR(VLOOKUP(D229,BaseTechNodes!$A$1:$A$238,1,FALSE),"Not Valid")</f>
        <v>longTermScienceTech</v>
      </c>
    </row>
    <row r="230" spans="1:5" x14ac:dyDescent="0.35">
      <c r="A230" s="6" t="s">
        <v>8</v>
      </c>
      <c r="B230">
        <v>9</v>
      </c>
      <c r="C230" s="1" t="str">
        <f t="shared" si="5"/>
        <v>Science9</v>
      </c>
      <c r="D230" t="s">
        <v>195</v>
      </c>
      <c r="E230" t="str">
        <f>IFERROR(VLOOKUP(D230,BaseTechNodes!$A$1:$A$238,1,FALSE),"Not Valid")</f>
        <v>scientificOutposts</v>
      </c>
    </row>
    <row r="231" spans="1:5" x14ac:dyDescent="0.35">
      <c r="A231" s="6" t="s">
        <v>8</v>
      </c>
      <c r="B231">
        <v>10</v>
      </c>
      <c r="C231" s="1" t="str">
        <f t="shared" si="5"/>
        <v>Science10</v>
      </c>
      <c r="D231" t="s">
        <v>343</v>
      </c>
      <c r="E231" t="str">
        <f>IFERROR(VLOOKUP(D231,BaseTechNodes!$A$1:$A$238,1,FALSE),"Not Valid")</f>
        <v>highEnergyScience</v>
      </c>
    </row>
    <row r="232" spans="1:5" x14ac:dyDescent="0.35">
      <c r="A232" s="6" t="s">
        <v>8</v>
      </c>
      <c r="B232">
        <v>11</v>
      </c>
      <c r="C232" s="1" t="str">
        <f t="shared" si="5"/>
        <v>Science11</v>
      </c>
      <c r="D232" t="s">
        <v>344</v>
      </c>
      <c r="E232" t="str">
        <f>IFERROR(VLOOKUP(D232,BaseTechNodes!$A$1:$A$238,1,FALSE),"Not Valid")</f>
        <v>appliedHighEnergyPhysics</v>
      </c>
    </row>
    <row r="233" spans="1:5" x14ac:dyDescent="0.35">
      <c r="A233" s="6" t="s">
        <v>8</v>
      </c>
      <c r="B233">
        <v>12</v>
      </c>
      <c r="C233" s="1" t="str">
        <f t="shared" si="5"/>
        <v>Science12</v>
      </c>
      <c r="D233" t="s">
        <v>345</v>
      </c>
      <c r="E233" t="str">
        <f>IFERROR(VLOOKUP(D233,BaseTechNodes!$A$1:$A$238,1,FALSE),"Not Valid")</f>
        <v>ultraHighEnergyPhysics</v>
      </c>
    </row>
    <row r="234" spans="1:5" x14ac:dyDescent="0.35">
      <c r="A234" s="5" t="s">
        <v>211</v>
      </c>
      <c r="B234">
        <v>0</v>
      </c>
      <c r="C234" s="1" t="str">
        <f t="shared" si="5"/>
        <v>Solar Panels Fuel Cells0</v>
      </c>
      <c r="D234" t="s">
        <v>77</v>
      </c>
      <c r="E234" t="str">
        <f>IFERROR(VLOOKUP(D234,BaseTechNodes!$A$1:$A$238,1,FALSE),"Not Valid")</f>
        <v>start</v>
      </c>
    </row>
    <row r="235" spans="1:5" x14ac:dyDescent="0.35">
      <c r="A235" s="5" t="s">
        <v>211</v>
      </c>
      <c r="B235">
        <v>1</v>
      </c>
      <c r="C235" s="1" t="str">
        <f t="shared" si="5"/>
        <v>Solar Panels Fuel Cells1</v>
      </c>
      <c r="D235" t="s">
        <v>117</v>
      </c>
      <c r="E235" t="str">
        <f>IFERROR(VLOOKUP(D235,BaseTechNodes!$A$1:$A$238,1,FALSE),"Not Valid")</f>
        <v>engineering101</v>
      </c>
    </row>
    <row r="236" spans="1:5" x14ac:dyDescent="0.35">
      <c r="A236" s="5" t="s">
        <v>211</v>
      </c>
      <c r="B236">
        <v>2</v>
      </c>
      <c r="C236" s="1" t="str">
        <f t="shared" si="5"/>
        <v>Solar Panels Fuel Cells2</v>
      </c>
      <c r="D236" t="s">
        <v>45</v>
      </c>
      <c r="E236" t="str">
        <f>IFERROR(VLOOKUP(D236,BaseTechNodes!$A$1:$A$238,1,FALSE),"Not Valid")</f>
        <v>science201</v>
      </c>
    </row>
    <row r="237" spans="1:5" x14ac:dyDescent="0.35">
      <c r="A237" s="5" t="s">
        <v>211</v>
      </c>
      <c r="B237">
        <v>3</v>
      </c>
      <c r="C237" s="1" t="str">
        <f t="shared" si="5"/>
        <v>Solar Panels Fuel Cells3</v>
      </c>
      <c r="D237" t="s">
        <v>122</v>
      </c>
      <c r="E237" t="str">
        <f>IFERROR(VLOOKUP(D237,BaseTechNodes!$A$1:$A$238,1,FALSE),"Not Valid")</f>
        <v>batteryTech</v>
      </c>
    </row>
    <row r="238" spans="1:5" x14ac:dyDescent="0.35">
      <c r="A238" s="5" t="s">
        <v>211</v>
      </c>
      <c r="B238">
        <v>4</v>
      </c>
      <c r="C238" s="1" t="str">
        <f t="shared" si="5"/>
        <v>Solar Panels Fuel Cells4</v>
      </c>
      <c r="D238" t="s">
        <v>47</v>
      </c>
      <c r="E238" t="str">
        <f>IFERROR(VLOOKUP(D238,BaseTechNodes!$A$1:$A$238,1,FALSE),"Not Valid")</f>
        <v>electrics</v>
      </c>
    </row>
    <row r="239" spans="1:5" x14ac:dyDescent="0.35">
      <c r="A239" s="5" t="s">
        <v>211</v>
      </c>
      <c r="B239">
        <v>5</v>
      </c>
      <c r="C239" s="1" t="str">
        <f t="shared" si="5"/>
        <v>Solar Panels Fuel Cells5</v>
      </c>
      <c r="D239" t="s">
        <v>46</v>
      </c>
      <c r="E239" t="str">
        <f>IFERROR(VLOOKUP(D239,BaseTechNodes!$A$1:$A$238,1,FALSE),"Not Valid")</f>
        <v>advElectrics</v>
      </c>
    </row>
    <row r="240" spans="1:5" x14ac:dyDescent="0.35">
      <c r="A240" s="5" t="s">
        <v>211</v>
      </c>
      <c r="B240">
        <v>6</v>
      </c>
      <c r="C240" s="1" t="str">
        <f t="shared" si="5"/>
        <v>Solar Panels Fuel Cells6</v>
      </c>
      <c r="D240" t="s">
        <v>60</v>
      </c>
      <c r="E240" t="str">
        <f>IFERROR(VLOOKUP(D240,BaseTechNodes!$A$1:$A$238,1,FALSE),"Not Valid")</f>
        <v>largeElectrics</v>
      </c>
    </row>
    <row r="241" spans="1:5" x14ac:dyDescent="0.35">
      <c r="A241" s="5" t="s">
        <v>211</v>
      </c>
      <c r="B241">
        <v>7</v>
      </c>
      <c r="C241" s="1" t="str">
        <f t="shared" si="5"/>
        <v>Solar Panels Fuel Cells7</v>
      </c>
      <c r="D241" t="s">
        <v>163</v>
      </c>
      <c r="E241" t="str">
        <f>IFERROR(VLOOKUP(D241,BaseTechNodes!$A$1:$A$238,1,FALSE),"Not Valid")</f>
        <v>advSolarTech</v>
      </c>
    </row>
    <row r="242" spans="1:5" x14ac:dyDescent="0.35">
      <c r="A242" s="5" t="s">
        <v>211</v>
      </c>
      <c r="B242">
        <v>8</v>
      </c>
      <c r="C242" s="1" t="str">
        <f t="shared" si="5"/>
        <v>Solar Panels Fuel Cells8</v>
      </c>
      <c r="D242" t="s">
        <v>164</v>
      </c>
      <c r="E242" t="str">
        <f>IFERROR(VLOOKUP(D242,BaseTechNodes!$A$1:$A$238,1,FALSE),"Not Valid")</f>
        <v>cuttingEdgeSolarTech</v>
      </c>
    </row>
    <row r="243" spans="1:5" x14ac:dyDescent="0.35">
      <c r="A243" s="5" t="s">
        <v>211</v>
      </c>
      <c r="B243">
        <v>9</v>
      </c>
      <c r="C243" s="1" t="str">
        <f t="shared" si="5"/>
        <v>Solar Panels Fuel Cells9</v>
      </c>
      <c r="D243" t="s">
        <v>346</v>
      </c>
      <c r="E243" t="str">
        <f>IFERROR(VLOOKUP(D243,BaseTechNodes!$A$1:$A$238,1,FALSE),"Not Valid")</f>
        <v>exoticSolarTech</v>
      </c>
    </row>
    <row r="244" spans="1:5" x14ac:dyDescent="0.35">
      <c r="A244" s="5" t="s">
        <v>211</v>
      </c>
      <c r="B244">
        <v>10</v>
      </c>
      <c r="C244" s="1" t="str">
        <f t="shared" si="5"/>
        <v>Solar Panels Fuel Cells10</v>
      </c>
      <c r="D244" t="s">
        <v>347</v>
      </c>
      <c r="E244" t="str">
        <f>IFERROR(VLOOKUP(D244,BaseTechNodes!$A$1:$A$238,1,FALSE),"Not Valid")</f>
        <v>omegaSolarTech</v>
      </c>
    </row>
    <row r="245" spans="1:5" x14ac:dyDescent="0.35">
      <c r="A245" s="5" t="s">
        <v>216</v>
      </c>
      <c r="B245">
        <v>0</v>
      </c>
      <c r="C245" s="1" t="str">
        <f>_xlfn.CONCAT(A245,B245)</f>
        <v>Solid Rocket Boosters0</v>
      </c>
      <c r="D245" t="s">
        <v>77</v>
      </c>
      <c r="E245" t="str">
        <f>IFERROR(VLOOKUP(D245,BaseTechNodes!$A$1:$A$238,1,FALSE),"Not Valid")</f>
        <v>start</v>
      </c>
    </row>
    <row r="246" spans="1:5" x14ac:dyDescent="0.35">
      <c r="A246" s="5" t="s">
        <v>216</v>
      </c>
      <c r="B246">
        <v>1</v>
      </c>
      <c r="C246" s="1" t="str">
        <f t="shared" si="5"/>
        <v>Solid Rocket Boosters1</v>
      </c>
      <c r="D246" t="s">
        <v>182</v>
      </c>
      <c r="E246" t="str">
        <f>IFERROR(VLOOKUP(D246,BaseTechNodes!$A$1:$A$238,1,FALSE),"Not Valid")</f>
        <v>soundingRockets</v>
      </c>
    </row>
    <row r="247" spans="1:5" x14ac:dyDescent="0.35">
      <c r="A247" s="5" t="s">
        <v>216</v>
      </c>
      <c r="B247">
        <v>2</v>
      </c>
      <c r="C247" s="1" t="str">
        <f t="shared" si="5"/>
        <v>Solid Rocket Boosters2</v>
      </c>
      <c r="D247" t="s">
        <v>130</v>
      </c>
      <c r="E247" t="str">
        <f>IFERROR(VLOOKUP(D247,BaseTechNodes!$A$1:$A$238,1,FALSE),"Not Valid")</f>
        <v>tinyBoosters</v>
      </c>
    </row>
    <row r="248" spans="1:5" x14ac:dyDescent="0.35">
      <c r="A248" s="5" t="s">
        <v>216</v>
      </c>
      <c r="B248">
        <v>3</v>
      </c>
      <c r="C248" s="1" t="str">
        <f t="shared" si="5"/>
        <v>Solid Rocket Boosters3</v>
      </c>
      <c r="D248" t="s">
        <v>131</v>
      </c>
      <c r="E248" t="str">
        <f>IFERROR(VLOOKUP(D248,BaseTechNodes!$A$1:$A$238,1,FALSE),"Not Valid")</f>
        <v>smallBoosters</v>
      </c>
    </row>
    <row r="249" spans="1:5" x14ac:dyDescent="0.35">
      <c r="A249" s="5" t="s">
        <v>216</v>
      </c>
      <c r="B249">
        <v>4</v>
      </c>
      <c r="C249" s="1" t="str">
        <f t="shared" si="5"/>
        <v>Solid Rocket Boosters4</v>
      </c>
      <c r="D249" t="s">
        <v>136</v>
      </c>
      <c r="E249" t="str">
        <f>IFERROR(VLOOKUP(D249,BaseTechNodes!$A$1:$A$238,1,FALSE),"Not Valid")</f>
        <v>mediumBoosters</v>
      </c>
    </row>
    <row r="250" spans="1:5" x14ac:dyDescent="0.35">
      <c r="A250" s="5" t="s">
        <v>216</v>
      </c>
      <c r="B250">
        <v>5</v>
      </c>
      <c r="C250" s="1" t="str">
        <f t="shared" si="5"/>
        <v>Solid Rocket Boosters5</v>
      </c>
      <c r="D250" t="s">
        <v>103</v>
      </c>
      <c r="E250" t="str">
        <f>IFERROR(VLOOKUP(D250,BaseTechNodes!$A$1:$A$238,1,FALSE),"Not Valid")</f>
        <v>largeBoosters</v>
      </c>
    </row>
    <row r="251" spans="1:5" x14ac:dyDescent="0.35">
      <c r="A251" s="5" t="s">
        <v>216</v>
      </c>
      <c r="B251">
        <v>6</v>
      </c>
      <c r="C251" s="1" t="str">
        <f t="shared" si="5"/>
        <v>Solid Rocket Boosters6</v>
      </c>
      <c r="D251" t="s">
        <v>128</v>
      </c>
      <c r="E251" t="str">
        <f>IFERROR(VLOOKUP(D251,BaseTechNodes!$A$1:$A$238,1,FALSE),"Not Valid")</f>
        <v>largerBoosters</v>
      </c>
    </row>
    <row r="252" spans="1:5" x14ac:dyDescent="0.35">
      <c r="A252" s="5" t="s">
        <v>216</v>
      </c>
      <c r="B252">
        <v>7</v>
      </c>
      <c r="C252" s="1" t="str">
        <f t="shared" si="5"/>
        <v>Solid Rocket Boosters7</v>
      </c>
      <c r="D252" t="s">
        <v>101</v>
      </c>
      <c r="E252" t="str">
        <f>IFERROR(VLOOKUP(D252,BaseTechNodes!$A$1:$A$238,1,FALSE),"Not Valid")</f>
        <v>hugeBoosters</v>
      </c>
    </row>
    <row r="253" spans="1:5" x14ac:dyDescent="0.35">
      <c r="A253" s="5" t="s">
        <v>216</v>
      </c>
      <c r="B253">
        <v>8</v>
      </c>
      <c r="C253" s="1" t="str">
        <f t="shared" si="5"/>
        <v>Solid Rocket Boosters8</v>
      </c>
      <c r="D253" t="s">
        <v>61</v>
      </c>
      <c r="E253" t="str">
        <f>IFERROR(VLOOKUP(D253,BaseTechNodes!$A$1:$A$238,1,FALSE),"Not Valid")</f>
        <v>gargantuanBoosters</v>
      </c>
    </row>
    <row r="254" spans="1:5" x14ac:dyDescent="0.35">
      <c r="A254" s="5" t="s">
        <v>215</v>
      </c>
      <c r="B254">
        <v>2</v>
      </c>
      <c r="C254" s="1" t="str">
        <f t="shared" si="5"/>
        <v>Specialty Engines2</v>
      </c>
      <c r="D254" t="s">
        <v>147</v>
      </c>
      <c r="E254" t="str">
        <f>IFERROR(VLOOKUP(D254,BaseTechNodes!$A$1:$A$238,1,FALSE),"Not Valid")</f>
        <v>basicFlightControl</v>
      </c>
    </row>
    <row r="255" spans="1:5" x14ac:dyDescent="0.35">
      <c r="A255" s="5" t="s">
        <v>215</v>
      </c>
      <c r="B255">
        <v>3</v>
      </c>
      <c r="C255" s="1" t="str">
        <f t="shared" si="5"/>
        <v>Specialty Engines3</v>
      </c>
      <c r="D255" t="s">
        <v>44</v>
      </c>
      <c r="E255" t="str">
        <f>IFERROR(VLOOKUP(D255,BaseTechNodes!$A$1:$A$238,1,FALSE),"Not Valid")</f>
        <v>flightControl</v>
      </c>
    </row>
    <row r="256" spans="1:5" x14ac:dyDescent="0.35">
      <c r="A256" s="5" t="s">
        <v>215</v>
      </c>
      <c r="B256">
        <v>4</v>
      </c>
      <c r="C256" s="1" t="str">
        <f t="shared" si="5"/>
        <v>Specialty Engines4</v>
      </c>
      <c r="D256" t="s">
        <v>187</v>
      </c>
      <c r="E256" t="str">
        <f>IFERROR(VLOOKUP(D256,BaseTechNodes!$A$1:$A$238,1,FALSE),"Not Valid")</f>
        <v>propulsionSystems</v>
      </c>
    </row>
    <row r="257" spans="1:5" x14ac:dyDescent="0.35">
      <c r="A257" s="5" t="s">
        <v>215</v>
      </c>
      <c r="B257">
        <v>5</v>
      </c>
      <c r="C257" s="1" t="str">
        <f t="shared" si="5"/>
        <v>Specialty Engines5</v>
      </c>
      <c r="D257" t="s">
        <v>185</v>
      </c>
      <c r="E257" t="str">
        <f>IFERROR(VLOOKUP(D257,BaseTechNodes!$A$1:$A$238,1,FALSE),"Not Valid")</f>
        <v>precisionPropulsion</v>
      </c>
    </row>
    <row r="258" spans="1:5" x14ac:dyDescent="0.35">
      <c r="A258" s="5" t="s">
        <v>215</v>
      </c>
      <c r="B258">
        <v>6</v>
      </c>
      <c r="C258" s="1" t="str">
        <f t="shared" si="5"/>
        <v>Specialty Engines6</v>
      </c>
      <c r="D258" t="s">
        <v>159</v>
      </c>
      <c r="E258" t="str">
        <f>IFERROR(VLOOKUP(D258,BaseTechNodes!$A$1:$A$238,1,FALSE),"Not Valid")</f>
        <v>experimentalPropulsion</v>
      </c>
    </row>
    <row r="259" spans="1:5" x14ac:dyDescent="0.35">
      <c r="A259" s="5" t="s">
        <v>215</v>
      </c>
      <c r="B259">
        <v>7</v>
      </c>
      <c r="C259" s="1" t="str">
        <f t="shared" ref="C259:C322" si="6">_xlfn.CONCAT(A259,B259)</f>
        <v>Specialty Engines7</v>
      </c>
      <c r="D259" t="s">
        <v>102</v>
      </c>
      <c r="E259" t="str">
        <f>IFERROR(VLOOKUP(D259,BaseTechNodes!$A$1:$A$238,1,FALSE),"Not Valid")</f>
        <v>exoticPropulsion</v>
      </c>
    </row>
    <row r="260" spans="1:5" x14ac:dyDescent="0.35">
      <c r="A260" s="5" t="s">
        <v>215</v>
      </c>
      <c r="B260">
        <v>8</v>
      </c>
      <c r="C260" s="1" t="str">
        <f t="shared" si="6"/>
        <v>Specialty Engines8</v>
      </c>
      <c r="D260" t="s">
        <v>168</v>
      </c>
      <c r="E260" t="str">
        <f>IFERROR(VLOOKUP(D260,BaseTechNodes!$A$1:$A$238,1,FALSE),"Not Valid")</f>
        <v>aBitMoreExoticPropulsion</v>
      </c>
    </row>
    <row r="261" spans="1:5" x14ac:dyDescent="0.35">
      <c r="A261" s="5" t="s">
        <v>215</v>
      </c>
      <c r="B261">
        <v>9</v>
      </c>
      <c r="C261" s="1" t="str">
        <f t="shared" si="6"/>
        <v>Specialty Engines9</v>
      </c>
      <c r="D261" t="s">
        <v>139</v>
      </c>
      <c r="E261" t="str">
        <f>IFERROR(VLOOKUP(D261,BaseTechNodes!$A$1:$A$238,1,FALSE),"Not Valid")</f>
        <v>expAircraftEngines</v>
      </c>
    </row>
    <row r="262" spans="1:5" x14ac:dyDescent="0.35">
      <c r="A262" s="5" t="s">
        <v>215</v>
      </c>
      <c r="B262">
        <v>10</v>
      </c>
      <c r="C262" s="1" t="str">
        <f t="shared" si="6"/>
        <v>Specialty Engines10</v>
      </c>
      <c r="D262" t="s">
        <v>349</v>
      </c>
      <c r="E262" t="str">
        <f>IFERROR(VLOOKUP(D262,BaseTechNodes!$A$1:$A$238,1,FALSE),"Not Valid")</f>
        <v>hybridAircraftEngines</v>
      </c>
    </row>
    <row r="263" spans="1:5" x14ac:dyDescent="0.35">
      <c r="A263" s="5" t="s">
        <v>350</v>
      </c>
      <c r="B263">
        <v>3</v>
      </c>
      <c r="C263" s="1" t="str">
        <f t="shared" si="6"/>
        <v>Specialty Fuel Systems3</v>
      </c>
      <c r="D263" t="s">
        <v>127</v>
      </c>
      <c r="E263" t="str">
        <f>IFERROR(VLOOKUP(D263,BaseTechNodes!$A$1:$A$238,1,FALSE),"Not Valid")</f>
        <v>fuelLines</v>
      </c>
    </row>
    <row r="264" spans="1:5" x14ac:dyDescent="0.35">
      <c r="A264" s="5" t="s">
        <v>350</v>
      </c>
      <c r="B264">
        <v>4</v>
      </c>
      <c r="C264" s="1" t="str">
        <f t="shared" si="6"/>
        <v>Specialty Fuel Systems4</v>
      </c>
      <c r="D264" t="s">
        <v>43</v>
      </c>
      <c r="E264" t="str">
        <f>IFERROR(VLOOKUP(D264,BaseTechNodes!$A$1:$A$238,1,FALSE),"Not Valid")</f>
        <v>flexibleFuelSolutions</v>
      </c>
    </row>
    <row r="265" spans="1:5" x14ac:dyDescent="0.35">
      <c r="A265" s="5" t="s">
        <v>350</v>
      </c>
      <c r="B265">
        <v>5</v>
      </c>
      <c r="C265" s="1" t="str">
        <f t="shared" si="6"/>
        <v>Specialty Fuel Systems5</v>
      </c>
      <c r="D265" t="s">
        <v>151</v>
      </c>
      <c r="E265" t="str">
        <f>IFERROR(VLOOKUP(D265,BaseTechNodes!$A$1:$A$238,1,FALSE),"Not Valid")</f>
        <v>advancedFlexibleFuelSolutions</v>
      </c>
    </row>
    <row r="266" spans="1:5" x14ac:dyDescent="0.35">
      <c r="A266" s="5" t="s">
        <v>208</v>
      </c>
      <c r="B266">
        <v>0</v>
      </c>
      <c r="C266" s="1" t="str">
        <f t="shared" si="6"/>
        <v>Station Structural Parts0</v>
      </c>
      <c r="D266" t="s">
        <v>77</v>
      </c>
      <c r="E266" t="str">
        <f>IFERROR(VLOOKUP(D266,BaseTechNodes!$A$1:$A$238,1,FALSE),"Not Valid")</f>
        <v>start</v>
      </c>
    </row>
    <row r="267" spans="1:5" x14ac:dyDescent="0.35">
      <c r="A267" s="5" t="s">
        <v>208</v>
      </c>
      <c r="B267">
        <v>1</v>
      </c>
      <c r="C267" s="1" t="str">
        <f t="shared" si="6"/>
        <v>Station Structural Parts1</v>
      </c>
      <c r="D267" t="s">
        <v>21</v>
      </c>
      <c r="E267" t="str">
        <f>IFERROR(VLOOKUP(D267,BaseTechNodes!$A$1:$A$238,1,FALSE),"Not Valid")</f>
        <v>basicRocketry</v>
      </c>
    </row>
    <row r="268" spans="1:5" x14ac:dyDescent="0.35">
      <c r="A268" s="5" t="s">
        <v>208</v>
      </c>
      <c r="B268">
        <v>2</v>
      </c>
      <c r="C268" s="1" t="str">
        <f t="shared" si="6"/>
        <v>Station Structural Parts2</v>
      </c>
      <c r="D268" t="s">
        <v>20</v>
      </c>
      <c r="E268" t="str">
        <f>IFERROR(VLOOKUP(D268,BaseTechNodes!$A$1:$A$238,1,FALSE),"Not Valid")</f>
        <v>basicConstruction</v>
      </c>
    </row>
    <row r="269" spans="1:5" x14ac:dyDescent="0.35">
      <c r="A269" s="5" t="s">
        <v>208</v>
      </c>
      <c r="B269">
        <v>3</v>
      </c>
      <c r="C269" s="1" t="str">
        <f t="shared" si="6"/>
        <v>Station Structural Parts3</v>
      </c>
      <c r="D269" t="s">
        <v>79</v>
      </c>
      <c r="E269" t="str">
        <f>IFERROR(VLOOKUP(D269,BaseTechNodes!$A$1:$A$238,1,FALSE),"Not Valid")</f>
        <v>generalConstruction</v>
      </c>
    </row>
    <row r="270" spans="1:5" x14ac:dyDescent="0.35">
      <c r="A270" s="5" t="s">
        <v>208</v>
      </c>
      <c r="B270">
        <v>4</v>
      </c>
      <c r="C270" s="1" t="str">
        <f t="shared" si="6"/>
        <v>Station Structural Parts4</v>
      </c>
      <c r="D270" t="s">
        <v>88</v>
      </c>
      <c r="E270" t="str">
        <f>IFERROR(VLOOKUP(D270,BaseTechNodes!$A$1:$A$238,1,FALSE),"Not Valid")</f>
        <v>advConstruction</v>
      </c>
    </row>
    <row r="271" spans="1:5" x14ac:dyDescent="0.35">
      <c r="A271" s="5" t="s">
        <v>208</v>
      </c>
      <c r="B271">
        <v>5</v>
      </c>
      <c r="C271" s="1" t="str">
        <f t="shared" si="6"/>
        <v>Station Structural Parts5</v>
      </c>
      <c r="D271" t="s">
        <v>71</v>
      </c>
      <c r="E271" t="str">
        <f>IFERROR(VLOOKUP(D271,BaseTechNodes!$A$1:$A$238,1,FALSE),"Not Valid")</f>
        <v>specializedConstruction</v>
      </c>
    </row>
    <row r="272" spans="1:5" x14ac:dyDescent="0.35">
      <c r="A272" s="5" t="s">
        <v>208</v>
      </c>
      <c r="B272">
        <v>6</v>
      </c>
      <c r="C272" s="1" t="str">
        <f t="shared" si="6"/>
        <v>Station Structural Parts6</v>
      </c>
      <c r="D272" t="s">
        <v>59</v>
      </c>
      <c r="E272" t="str">
        <f>IFERROR(VLOOKUP(D272,BaseTechNodes!$A$1:$A$238,1,FALSE),"Not Valid")</f>
        <v>composites</v>
      </c>
    </row>
    <row r="273" spans="1:5" x14ac:dyDescent="0.35">
      <c r="A273" s="5" t="s">
        <v>208</v>
      </c>
      <c r="B273">
        <v>7</v>
      </c>
      <c r="C273" s="1" t="str">
        <f t="shared" si="6"/>
        <v>Station Structural Parts7</v>
      </c>
      <c r="D273" t="s">
        <v>67</v>
      </c>
      <c r="E273" t="str">
        <f>IFERROR(VLOOKUP(D273,BaseTechNodes!$A$1:$A$238,1,FALSE),"Not Valid")</f>
        <v>metaMaterials</v>
      </c>
    </row>
    <row r="274" spans="1:5" x14ac:dyDescent="0.35">
      <c r="A274" s="5" t="s">
        <v>208</v>
      </c>
      <c r="B274">
        <v>8</v>
      </c>
      <c r="C274" s="1" t="str">
        <f t="shared" si="6"/>
        <v>Station Structural Parts8</v>
      </c>
      <c r="D274" t="s">
        <v>63</v>
      </c>
      <c r="E274" t="str">
        <f>IFERROR(VLOOKUP(D274,BaseTechNodes!$A$1:$A$238,1,FALSE),"Not Valid")</f>
        <v>orbitalAssembly</v>
      </c>
    </row>
    <row r="275" spans="1:5" x14ac:dyDescent="0.35">
      <c r="A275" s="5" t="s">
        <v>208</v>
      </c>
      <c r="B275">
        <v>9</v>
      </c>
      <c r="C275" s="1" t="str">
        <f t="shared" si="6"/>
        <v>Station Structural Parts9</v>
      </c>
      <c r="D275" t="s">
        <v>177</v>
      </c>
      <c r="E275" t="str">
        <f>IFERROR(VLOOKUP(D275,BaseTechNodes!$A$1:$A$238,1,FALSE),"Not Valid")</f>
        <v>orbitalMegastructures</v>
      </c>
    </row>
    <row r="276" spans="1:5" x14ac:dyDescent="0.35">
      <c r="A276" s="5" t="s">
        <v>226</v>
      </c>
      <c r="B276">
        <v>0</v>
      </c>
      <c r="C276" s="1" t="str">
        <f t="shared" si="6"/>
        <v>Stations Colony0</v>
      </c>
      <c r="D276" t="s">
        <v>77</v>
      </c>
      <c r="E276" t="str">
        <f>IFERROR(VLOOKUP(D276,BaseTechNodes!$A$1:$A$238,1,FALSE),"Not Valid")</f>
        <v>start</v>
      </c>
    </row>
    <row r="277" spans="1:5" x14ac:dyDescent="0.35">
      <c r="A277" s="5" t="s">
        <v>226</v>
      </c>
      <c r="B277">
        <v>1</v>
      </c>
      <c r="C277" s="1" t="str">
        <f t="shared" si="6"/>
        <v>Stations Colony1</v>
      </c>
      <c r="D277" t="s">
        <v>117</v>
      </c>
      <c r="E277" t="str">
        <f>IFERROR(VLOOKUP(D277,BaseTechNodes!$A$1:$A$238,1,FALSE),"Not Valid")</f>
        <v>engineering101</v>
      </c>
    </row>
    <row r="278" spans="1:5" x14ac:dyDescent="0.35">
      <c r="A278" s="5" t="s">
        <v>226</v>
      </c>
      <c r="B278">
        <v>2</v>
      </c>
      <c r="C278" s="1" t="str">
        <f t="shared" si="6"/>
        <v>Stations Colony2</v>
      </c>
      <c r="D278" t="s">
        <v>19</v>
      </c>
      <c r="E278" t="str">
        <f>IFERROR(VLOOKUP(D278,BaseTechNodes!$A$1:$A$238,1,FALSE),"Not Valid")</f>
        <v>serviceModules</v>
      </c>
    </row>
    <row r="279" spans="1:5" x14ac:dyDescent="0.35">
      <c r="A279" s="5" t="s">
        <v>226</v>
      </c>
      <c r="B279">
        <v>4</v>
      </c>
      <c r="C279" s="1" t="str">
        <f t="shared" si="6"/>
        <v>Stations Colony4</v>
      </c>
      <c r="D279" t="s">
        <v>33</v>
      </c>
      <c r="E279" t="str">
        <f>IFERROR(VLOOKUP(D279,BaseTechNodes!$A$1:$A$238,1,FALSE),"Not Valid")</f>
        <v>recycling</v>
      </c>
    </row>
    <row r="280" spans="1:5" x14ac:dyDescent="0.35">
      <c r="A280" s="5" t="s">
        <v>226</v>
      </c>
      <c r="B280">
        <v>5</v>
      </c>
      <c r="C280" s="1" t="str">
        <f t="shared" si="6"/>
        <v>Stations Colony5</v>
      </c>
      <c r="D280" t="s">
        <v>72</v>
      </c>
      <c r="E280" t="str">
        <f>IFERROR(VLOOKUP(D280,BaseTechNodes!$A$1:$A$238,1,FALSE),"Not Valid")</f>
        <v>hydroponics</v>
      </c>
    </row>
    <row r="281" spans="1:5" x14ac:dyDescent="0.35">
      <c r="A281" s="5" t="s">
        <v>226</v>
      </c>
      <c r="B281">
        <v>6</v>
      </c>
      <c r="C281" s="1" t="str">
        <f t="shared" si="6"/>
        <v>Stations Colony6</v>
      </c>
      <c r="D281" t="s">
        <v>76</v>
      </c>
      <c r="E281" t="str">
        <f>IFERROR(VLOOKUP(D281,BaseTechNodes!$A$1:$A$238,1,FALSE),"Not Valid")</f>
        <v>earlyStations</v>
      </c>
    </row>
    <row r="282" spans="1:5" x14ac:dyDescent="0.35">
      <c r="A282" s="5" t="s">
        <v>226</v>
      </c>
      <c r="B282">
        <v>7</v>
      </c>
      <c r="C282" s="1" t="str">
        <f t="shared" si="6"/>
        <v>Stations Colony7</v>
      </c>
      <c r="D282" t="s">
        <v>68</v>
      </c>
      <c r="E282" t="str">
        <f>IFERROR(VLOOKUP(D282,BaseTechNodes!$A$1:$A$238,1,FALSE),"Not Valid")</f>
        <v>shortTermHabitation</v>
      </c>
    </row>
    <row r="283" spans="1:5" x14ac:dyDescent="0.35">
      <c r="A283" s="5" t="s">
        <v>226</v>
      </c>
      <c r="B283">
        <v>8</v>
      </c>
      <c r="C283" s="1" t="str">
        <f t="shared" si="6"/>
        <v>Stations Colony8</v>
      </c>
      <c r="D283" t="s">
        <v>65</v>
      </c>
      <c r="E283" t="str">
        <f>IFERROR(VLOOKUP(D283,BaseTechNodes!$A$1:$A$238,1,FALSE),"Not Valid")</f>
        <v>longTermHabitation</v>
      </c>
    </row>
    <row r="284" spans="1:5" x14ac:dyDescent="0.35">
      <c r="A284" s="5" t="s">
        <v>226</v>
      </c>
      <c r="B284">
        <v>9</v>
      </c>
      <c r="C284" s="1" t="str">
        <f t="shared" si="6"/>
        <v>Stations Colony9</v>
      </c>
      <c r="D284" t="s">
        <v>64</v>
      </c>
      <c r="E284" t="str">
        <f>IFERROR(VLOOKUP(D284,BaseTechNodes!$A$1:$A$238,1,FALSE),"Not Valid")</f>
        <v>advancedStations</v>
      </c>
    </row>
    <row r="285" spans="1:5" x14ac:dyDescent="0.35">
      <c r="A285" s="5" t="s">
        <v>226</v>
      </c>
      <c r="B285">
        <v>10</v>
      </c>
      <c r="C285" s="1" t="str">
        <f t="shared" si="6"/>
        <v>Stations Colony10</v>
      </c>
      <c r="D285" t="s">
        <v>75</v>
      </c>
      <c r="E285" t="str">
        <f>IFERROR(VLOOKUP(D285,BaseTechNodes!$A$1:$A$238,1,FALSE),"Not Valid")</f>
        <v>colonization</v>
      </c>
    </row>
    <row r="286" spans="1:5" x14ac:dyDescent="0.35">
      <c r="A286" s="5" t="s">
        <v>226</v>
      </c>
      <c r="B286">
        <v>11</v>
      </c>
      <c r="C286" s="1" t="str">
        <f t="shared" si="6"/>
        <v>Stations Colony11</v>
      </c>
      <c r="D286" t="s">
        <v>192</v>
      </c>
      <c r="E286" t="str">
        <f>IFERROR(VLOOKUP(D286,BaseTechNodes!$A$1:$A$238,1,FALSE),"Not Valid")</f>
        <v>advColonization</v>
      </c>
    </row>
    <row r="287" spans="1:5" x14ac:dyDescent="0.35">
      <c r="A287" s="5" t="s">
        <v>224</v>
      </c>
      <c r="B287">
        <v>0</v>
      </c>
      <c r="C287" s="1" t="str">
        <f t="shared" si="6"/>
        <v>Storage Resources0</v>
      </c>
      <c r="D287" t="s">
        <v>77</v>
      </c>
      <c r="E287" t="str">
        <f>IFERROR(VLOOKUP(D287,BaseTechNodes!$A$1:$A$238,1,FALSE),"Not Valid")</f>
        <v>start</v>
      </c>
    </row>
    <row r="288" spans="1:5" x14ac:dyDescent="0.35">
      <c r="A288" s="5" t="s">
        <v>224</v>
      </c>
      <c r="B288">
        <v>1</v>
      </c>
      <c r="C288" s="1" t="str">
        <f t="shared" si="6"/>
        <v>Storage Resources1</v>
      </c>
      <c r="D288" t="s">
        <v>117</v>
      </c>
      <c r="E288" t="str">
        <f>IFERROR(VLOOKUP(D288,BaseTechNodes!$A$1:$A$238,1,FALSE),"Not Valid")</f>
        <v>engineering101</v>
      </c>
    </row>
    <row r="289" spans="1:5" x14ac:dyDescent="0.35">
      <c r="A289" s="5" t="s">
        <v>224</v>
      </c>
      <c r="B289">
        <v>2</v>
      </c>
      <c r="C289" s="1" t="str">
        <f t="shared" si="6"/>
        <v>Storage Resources2</v>
      </c>
      <c r="D289" t="s">
        <v>19</v>
      </c>
      <c r="E289" t="str">
        <f>IFERROR(VLOOKUP(D289,BaseTechNodes!$A$1:$A$238,1,FALSE),"Not Valid")</f>
        <v>serviceModules</v>
      </c>
    </row>
    <row r="290" spans="1:5" x14ac:dyDescent="0.35">
      <c r="A290" s="5" t="s">
        <v>224</v>
      </c>
      <c r="B290">
        <v>4</v>
      </c>
      <c r="C290" s="1" t="str">
        <f t="shared" si="6"/>
        <v>Storage Resources4</v>
      </c>
      <c r="D290" t="s">
        <v>34</v>
      </c>
      <c r="E290" t="str">
        <f>IFERROR(VLOOKUP(D290,BaseTechNodes!$A$1:$A$238,1,FALSE),"Not Valid")</f>
        <v>storageTech</v>
      </c>
    </row>
    <row r="291" spans="1:5" x14ac:dyDescent="0.35">
      <c r="A291" s="5" t="s">
        <v>224</v>
      </c>
      <c r="B291">
        <v>5</v>
      </c>
      <c r="C291" s="1" t="str">
        <f t="shared" si="6"/>
        <v>Storage Resources5</v>
      </c>
      <c r="D291" t="s">
        <v>36</v>
      </c>
      <c r="E291" t="str">
        <f>IFERROR(VLOOKUP(D291,BaseTechNodes!$A$1:$A$238,1,FALSE),"Not Valid")</f>
        <v>earlyLogistics</v>
      </c>
    </row>
    <row r="292" spans="1:5" x14ac:dyDescent="0.35">
      <c r="A292" s="5" t="s">
        <v>224</v>
      </c>
      <c r="B292">
        <v>6</v>
      </c>
      <c r="C292" s="1" t="str">
        <f t="shared" si="6"/>
        <v>Storage Resources6</v>
      </c>
      <c r="D292" t="s">
        <v>37</v>
      </c>
      <c r="E292" t="str">
        <f>IFERROR(VLOOKUP(D292,BaseTechNodes!$A$1:$A$238,1,FALSE),"Not Valid")</f>
        <v>logistics</v>
      </c>
    </row>
    <row r="293" spans="1:5" x14ac:dyDescent="0.35">
      <c r="A293" s="5" t="s">
        <v>224</v>
      </c>
      <c r="B293">
        <v>7</v>
      </c>
      <c r="C293" s="1" t="str">
        <f t="shared" si="6"/>
        <v>Storage Resources7</v>
      </c>
      <c r="D293" t="s">
        <v>119</v>
      </c>
      <c r="E293" t="str">
        <f>IFERROR(VLOOKUP(D293,BaseTechNodes!$A$1:$A$238,1,FALSE),"Not Valid")</f>
        <v>isru</v>
      </c>
    </row>
    <row r="294" spans="1:5" x14ac:dyDescent="0.35">
      <c r="A294" s="5" t="s">
        <v>224</v>
      </c>
      <c r="B294">
        <v>8</v>
      </c>
      <c r="C294" s="1" t="str">
        <f t="shared" si="6"/>
        <v>Storage Resources8</v>
      </c>
      <c r="D294" t="s">
        <v>120</v>
      </c>
      <c r="E294" t="str">
        <f>IFERROR(VLOOKUP(D294,BaseTechNodes!$A$1:$A$238,1,FALSE),"Not Valid")</f>
        <v>advLogistics</v>
      </c>
    </row>
    <row r="295" spans="1:5" x14ac:dyDescent="0.35">
      <c r="A295" s="5" t="s">
        <v>224</v>
      </c>
      <c r="B295">
        <v>9</v>
      </c>
      <c r="C295" s="1" t="str">
        <f t="shared" si="6"/>
        <v>Storage Resources9</v>
      </c>
      <c r="D295" t="s">
        <v>121</v>
      </c>
      <c r="E295" t="str">
        <f>IFERROR(VLOOKUP(D295,BaseTechNodes!$A$1:$A$238,1,FALSE),"Not Valid")</f>
        <v>advOffworldMining</v>
      </c>
    </row>
    <row r="296" spans="1:5" x14ac:dyDescent="0.35">
      <c r="A296" s="5" t="s">
        <v>224</v>
      </c>
      <c r="B296">
        <v>10</v>
      </c>
      <c r="C296" s="1" t="str">
        <f t="shared" si="6"/>
        <v>Storage Resources10</v>
      </c>
      <c r="D296" t="s">
        <v>42</v>
      </c>
      <c r="E296" t="str">
        <f>IFERROR(VLOOKUP(D296,BaseTechNodes!$A$1:$A$238,1,FALSE),"Not Valid")</f>
        <v>resourceExploitation</v>
      </c>
    </row>
    <row r="297" spans="1:5" x14ac:dyDescent="0.35">
      <c r="A297" s="5" t="s">
        <v>222</v>
      </c>
      <c r="B297">
        <v>0</v>
      </c>
      <c r="C297" s="1" t="str">
        <f t="shared" si="6"/>
        <v>Thermal Heat Shields0</v>
      </c>
      <c r="D297" t="s">
        <v>77</v>
      </c>
      <c r="E297" t="str">
        <f>IFERROR(VLOOKUP(D297,BaseTechNodes!$A$1:$A$238,1,FALSE),"Not Valid")</f>
        <v>start</v>
      </c>
    </row>
    <row r="298" spans="1:5" x14ac:dyDescent="0.35">
      <c r="A298" s="5" t="s">
        <v>222</v>
      </c>
      <c r="B298">
        <v>1</v>
      </c>
      <c r="C298" s="1" t="str">
        <f t="shared" si="6"/>
        <v>Thermal Heat Shields1</v>
      </c>
      <c r="D298" t="s">
        <v>117</v>
      </c>
      <c r="E298" t="str">
        <f>IFERROR(VLOOKUP(D298,BaseTechNodes!$A$1:$A$238,1,FALSE),"Not Valid")</f>
        <v>engineering101</v>
      </c>
    </row>
    <row r="299" spans="1:5" x14ac:dyDescent="0.35">
      <c r="A299" s="5" t="s">
        <v>222</v>
      </c>
      <c r="B299">
        <v>2</v>
      </c>
      <c r="C299" s="1" t="str">
        <f t="shared" si="6"/>
        <v>Thermal Heat Shields2</v>
      </c>
      <c r="D299" t="s">
        <v>45</v>
      </c>
      <c r="E299" t="str">
        <f>IFERROR(VLOOKUP(D299,BaseTechNodes!$A$1:$A$238,1,FALSE),"Not Valid")</f>
        <v>science201</v>
      </c>
    </row>
    <row r="300" spans="1:5" x14ac:dyDescent="0.35">
      <c r="A300" s="5" t="s">
        <v>222</v>
      </c>
      <c r="B300">
        <v>3</v>
      </c>
      <c r="C300" s="1" t="str">
        <f t="shared" si="6"/>
        <v>Thermal Heat Shields3</v>
      </c>
      <c r="D300" t="s">
        <v>122</v>
      </c>
      <c r="E300" t="str">
        <f>IFERROR(VLOOKUP(D300,BaseTechNodes!$A$1:$A$238,1,FALSE),"Not Valid")</f>
        <v>batteryTech</v>
      </c>
    </row>
    <row r="301" spans="1:5" x14ac:dyDescent="0.35">
      <c r="A301" s="5" t="s">
        <v>222</v>
      </c>
      <c r="B301">
        <v>4</v>
      </c>
      <c r="C301" s="1" t="str">
        <f t="shared" si="6"/>
        <v>Thermal Heat Shields4</v>
      </c>
      <c r="D301" t="s">
        <v>47</v>
      </c>
      <c r="E301" t="str">
        <f>IFERROR(VLOOKUP(D301,BaseTechNodes!$A$1:$A$238,1,FALSE),"Not Valid")</f>
        <v>electrics</v>
      </c>
    </row>
    <row r="302" spans="1:5" x14ac:dyDescent="0.35">
      <c r="A302" s="5" t="s">
        <v>222</v>
      </c>
      <c r="B302">
        <v>5</v>
      </c>
      <c r="C302" s="1" t="str">
        <f t="shared" si="6"/>
        <v>Thermal Heat Shields5</v>
      </c>
      <c r="D302" t="s">
        <v>16</v>
      </c>
      <c r="E302" t="str">
        <f>IFERROR(VLOOKUP(D302,BaseTechNodes!$A$1:$A$238,1,FALSE),"Not Valid")</f>
        <v>heatManagementSystems</v>
      </c>
    </row>
    <row r="303" spans="1:5" x14ac:dyDescent="0.35">
      <c r="A303" s="5" t="s">
        <v>222</v>
      </c>
      <c r="B303">
        <v>6</v>
      </c>
      <c r="C303" s="1" t="str">
        <f t="shared" si="6"/>
        <v>Thermal Heat Shields6</v>
      </c>
      <c r="D303" t="s">
        <v>114</v>
      </c>
      <c r="E303" t="str">
        <f>IFERROR(VLOOKUP(D303,BaseTechNodes!$A$1:$A$238,1,FALSE),"Not Valid")</f>
        <v>intermediateHeatManagement</v>
      </c>
    </row>
    <row r="304" spans="1:5" x14ac:dyDescent="0.35">
      <c r="A304" s="5" t="s">
        <v>222</v>
      </c>
      <c r="B304">
        <v>7</v>
      </c>
      <c r="C304" s="1" t="str">
        <f t="shared" si="6"/>
        <v>Thermal Heat Shields7</v>
      </c>
      <c r="D304" t="s">
        <v>148</v>
      </c>
      <c r="E304" t="str">
        <f>IFERROR(VLOOKUP(D304,BaseTechNodes!$A$1:$A$238,1,FALSE),"Not Valid")</f>
        <v>advHeatManagement</v>
      </c>
    </row>
    <row r="305" spans="1:5" x14ac:dyDescent="0.35">
      <c r="A305" s="5" t="s">
        <v>222</v>
      </c>
      <c r="B305">
        <v>8</v>
      </c>
      <c r="C305" s="1" t="str">
        <f t="shared" si="6"/>
        <v>Thermal Heat Shields8</v>
      </c>
      <c r="D305" t="s">
        <v>115</v>
      </c>
      <c r="E305" t="str">
        <f>IFERROR(VLOOKUP(D305,BaseTechNodes!$A$1:$A$238,1,FALSE),"Not Valid")</f>
        <v>experimentalHeatManagement</v>
      </c>
    </row>
    <row r="306" spans="1:5" x14ac:dyDescent="0.35">
      <c r="A306" s="5" t="s">
        <v>222</v>
      </c>
      <c r="B306">
        <v>9</v>
      </c>
      <c r="C306" s="1" t="str">
        <f t="shared" si="6"/>
        <v>Thermal Heat Shields9</v>
      </c>
      <c r="D306" t="s">
        <v>55</v>
      </c>
      <c r="E306" t="str">
        <f>IFERROR(VLOOKUP(D306,BaseTechNodes!$A$1:$A$238,1,FALSE),"Not Valid")</f>
        <v>specializedRadiators</v>
      </c>
    </row>
    <row r="307" spans="1:5" x14ac:dyDescent="0.35">
      <c r="A307" s="5" t="s">
        <v>112</v>
      </c>
      <c r="B307">
        <v>0</v>
      </c>
      <c r="C307" s="1" t="str">
        <f t="shared" si="6"/>
        <v>Unresearchable0</v>
      </c>
      <c r="D307" t="s">
        <v>112</v>
      </c>
      <c r="E307" t="str">
        <f>IFERROR(VLOOKUP(D307,BaseTechNodes!$A$1:$A$238,1,FALSE),"Not Valid")</f>
        <v>Not Valid</v>
      </c>
    </row>
    <row r="308" spans="1:5" x14ac:dyDescent="0.35">
      <c r="A308" s="5" t="s">
        <v>112</v>
      </c>
      <c r="B308">
        <v>1</v>
      </c>
      <c r="C308" s="1" t="str">
        <f t="shared" si="6"/>
        <v>Unresearchable1</v>
      </c>
      <c r="D308" t="s">
        <v>112</v>
      </c>
      <c r="E308" t="str">
        <f>IFERROR(VLOOKUP(D308,BaseTechNodes!$A$1:$A$238,1,FALSE),"Not Valid")</f>
        <v>Not Valid</v>
      </c>
    </row>
    <row r="309" spans="1:5" x14ac:dyDescent="0.35">
      <c r="A309" s="5" t="s">
        <v>112</v>
      </c>
      <c r="B309">
        <v>2</v>
      </c>
      <c r="C309" s="1" t="str">
        <f t="shared" si="6"/>
        <v>Unresearchable2</v>
      </c>
      <c r="D309" t="s">
        <v>112</v>
      </c>
      <c r="E309" t="str">
        <f>IFERROR(VLOOKUP(D309,BaseTechNodes!$A$1:$A$238,1,FALSE),"Not Valid")</f>
        <v>Not Valid</v>
      </c>
    </row>
    <row r="310" spans="1:5" x14ac:dyDescent="0.35">
      <c r="A310" s="5" t="s">
        <v>112</v>
      </c>
      <c r="B310">
        <v>3</v>
      </c>
      <c r="C310" s="1" t="str">
        <f t="shared" si="6"/>
        <v>Unresearchable3</v>
      </c>
      <c r="D310" t="s">
        <v>112</v>
      </c>
      <c r="E310" t="str">
        <f>IFERROR(VLOOKUP(D310,BaseTechNodes!$A$1:$A$238,1,FALSE),"Not Valid")</f>
        <v>Not Valid</v>
      </c>
    </row>
    <row r="311" spans="1:5" x14ac:dyDescent="0.35">
      <c r="A311" s="5" t="s">
        <v>112</v>
      </c>
      <c r="B311">
        <v>4</v>
      </c>
      <c r="C311" s="1" t="str">
        <f t="shared" si="6"/>
        <v>Unresearchable4</v>
      </c>
      <c r="D311" t="s">
        <v>112</v>
      </c>
      <c r="E311" t="str">
        <f>IFERROR(VLOOKUP(D311,BaseTechNodes!$A$1:$A$238,1,FALSE),"Not Valid")</f>
        <v>Not Valid</v>
      </c>
    </row>
    <row r="312" spans="1:5" x14ac:dyDescent="0.35">
      <c r="A312" s="5" t="s">
        <v>112</v>
      </c>
      <c r="B312">
        <v>5</v>
      </c>
      <c r="C312" s="1" t="str">
        <f t="shared" si="6"/>
        <v>Unresearchable5</v>
      </c>
      <c r="D312" t="s">
        <v>112</v>
      </c>
      <c r="E312" t="str">
        <f>IFERROR(VLOOKUP(D312,BaseTechNodes!$A$1:$A$238,1,FALSE),"Not Valid")</f>
        <v>Not Valid</v>
      </c>
    </row>
    <row r="313" spans="1:5" x14ac:dyDescent="0.35">
      <c r="A313" s="5" t="s">
        <v>112</v>
      </c>
      <c r="B313">
        <v>6</v>
      </c>
      <c r="C313" s="1" t="str">
        <f t="shared" si="6"/>
        <v>Unresearchable6</v>
      </c>
      <c r="D313" t="s">
        <v>112</v>
      </c>
      <c r="E313" t="str">
        <f>IFERROR(VLOOKUP(D313,BaseTechNodes!$A$1:$A$238,1,FALSE),"Not Valid")</f>
        <v>Not Valid</v>
      </c>
    </row>
    <row r="314" spans="1:5" x14ac:dyDescent="0.35">
      <c r="A314" s="5" t="s">
        <v>112</v>
      </c>
      <c r="B314">
        <v>7</v>
      </c>
      <c r="C314" s="1" t="str">
        <f t="shared" si="6"/>
        <v>Unresearchable7</v>
      </c>
      <c r="D314" t="s">
        <v>112</v>
      </c>
      <c r="E314" t="str">
        <f>IFERROR(VLOOKUP(D314,BaseTechNodes!$A$1:$A$238,1,FALSE),"Not Valid")</f>
        <v>Not Valid</v>
      </c>
    </row>
    <row r="315" spans="1:5" x14ac:dyDescent="0.35">
      <c r="A315" s="5" t="s">
        <v>112</v>
      </c>
      <c r="B315">
        <v>8</v>
      </c>
      <c r="C315" s="1" t="str">
        <f t="shared" si="6"/>
        <v>Unresearchable8</v>
      </c>
      <c r="D315" t="s">
        <v>112</v>
      </c>
      <c r="E315" t="str">
        <f>IFERROR(VLOOKUP(D315,BaseTechNodes!$A$1:$A$238,1,FALSE),"Not Valid")</f>
        <v>Not Valid</v>
      </c>
    </row>
    <row r="316" spans="1:5" x14ac:dyDescent="0.35">
      <c r="A316" s="5" t="s">
        <v>112</v>
      </c>
      <c r="B316">
        <v>9</v>
      </c>
      <c r="C316" s="1" t="str">
        <f t="shared" si="6"/>
        <v>Unresearchable9</v>
      </c>
      <c r="D316" t="s">
        <v>112</v>
      </c>
      <c r="E316" t="str">
        <f>IFERROR(VLOOKUP(D316,BaseTechNodes!$A$1:$A$238,1,FALSE),"Not Valid")</f>
        <v>Not Valid</v>
      </c>
    </row>
    <row r="317" spans="1:5" x14ac:dyDescent="0.35">
      <c r="A317" s="5" t="s">
        <v>112</v>
      </c>
      <c r="B317">
        <v>10</v>
      </c>
      <c r="C317" s="1" t="str">
        <f t="shared" si="6"/>
        <v>Unresearchable10</v>
      </c>
      <c r="D317" t="s">
        <v>112</v>
      </c>
      <c r="E317" t="str">
        <f>IFERROR(VLOOKUP(D317,BaseTechNodes!$A$1:$A$238,1,FALSE),"Not Valid")</f>
        <v>Not Valid</v>
      </c>
    </row>
    <row r="318" spans="1:5" x14ac:dyDescent="0.35">
      <c r="A318" s="5" t="s">
        <v>112</v>
      </c>
      <c r="B318">
        <v>11</v>
      </c>
      <c r="C318" s="1" t="str">
        <f t="shared" si="6"/>
        <v>Unresearchable11</v>
      </c>
      <c r="D318" t="s">
        <v>112</v>
      </c>
      <c r="E318" t="str">
        <f>IFERROR(VLOOKUP(D318,BaseTechNodes!$A$1:$A$238,1,FALSE),"Not Valid")</f>
        <v>Not Valid</v>
      </c>
    </row>
    <row r="319" spans="1:5" x14ac:dyDescent="0.35">
      <c r="A319" s="5" t="s">
        <v>112</v>
      </c>
      <c r="B319">
        <v>12</v>
      </c>
      <c r="C319" s="1" t="str">
        <f t="shared" si="6"/>
        <v>Unresearchable12</v>
      </c>
      <c r="D319" t="s">
        <v>112</v>
      </c>
      <c r="E319" t="str">
        <f>IFERROR(VLOOKUP(D319,BaseTechNodes!$A$1:$A$238,1,FALSE),"Not Valid")</f>
        <v>Not Valid</v>
      </c>
    </row>
    <row r="320" spans="1:5" x14ac:dyDescent="0.35">
      <c r="A320" s="6" t="s">
        <v>351</v>
      </c>
      <c r="B320">
        <v>0</v>
      </c>
      <c r="C320" s="1" t="str">
        <f t="shared" si="6"/>
        <v>Other0</v>
      </c>
      <c r="D320" t="s">
        <v>188</v>
      </c>
      <c r="E320" t="str">
        <f>IFERROR(VLOOKUP(D320,BaseTechNodes!$A$1:$A$238,1,FALSE),"Not Valid")</f>
        <v>otherParts</v>
      </c>
    </row>
    <row r="321" spans="1:5" x14ac:dyDescent="0.35">
      <c r="A321" s="6" t="s">
        <v>351</v>
      </c>
      <c r="B321">
        <v>1</v>
      </c>
      <c r="C321" s="1" t="str">
        <f t="shared" si="6"/>
        <v>Other1</v>
      </c>
      <c r="D321" t="s">
        <v>188</v>
      </c>
      <c r="E321" t="str">
        <f>IFERROR(VLOOKUP(D321,BaseTechNodes!$A$1:$A$238,1,FALSE),"Not Valid")</f>
        <v>otherParts</v>
      </c>
    </row>
    <row r="322" spans="1:5" x14ac:dyDescent="0.35">
      <c r="A322" s="6" t="s">
        <v>351</v>
      </c>
      <c r="B322">
        <v>2</v>
      </c>
      <c r="C322" s="1" t="str">
        <f t="shared" si="6"/>
        <v>Other2</v>
      </c>
      <c r="D322" t="s">
        <v>188</v>
      </c>
      <c r="E322" t="str">
        <f>IFERROR(VLOOKUP(D322,BaseTechNodes!$A$1:$A$238,1,FALSE),"Not Valid")</f>
        <v>otherParts</v>
      </c>
    </row>
    <row r="323" spans="1:5" x14ac:dyDescent="0.35">
      <c r="A323" s="6" t="s">
        <v>351</v>
      </c>
      <c r="B323">
        <v>3</v>
      </c>
      <c r="C323" s="1" t="str">
        <f t="shared" ref="C323:C386" si="7">_xlfn.CONCAT(A323,B323)</f>
        <v>Other3</v>
      </c>
      <c r="D323" t="s">
        <v>188</v>
      </c>
      <c r="E323" t="str">
        <f>IFERROR(VLOOKUP(D323,BaseTechNodes!$A$1:$A$238,1,FALSE),"Not Valid")</f>
        <v>otherParts</v>
      </c>
    </row>
    <row r="324" spans="1:5" x14ac:dyDescent="0.35">
      <c r="A324" s="6" t="s">
        <v>351</v>
      </c>
      <c r="B324">
        <v>4</v>
      </c>
      <c r="C324" s="1" t="str">
        <f t="shared" si="7"/>
        <v>Other4</v>
      </c>
      <c r="D324" t="s">
        <v>188</v>
      </c>
      <c r="E324" t="str">
        <f>IFERROR(VLOOKUP(D324,BaseTechNodes!$A$1:$A$238,1,FALSE),"Not Valid")</f>
        <v>otherParts</v>
      </c>
    </row>
    <row r="325" spans="1:5" x14ac:dyDescent="0.35">
      <c r="A325" s="6" t="s">
        <v>351</v>
      </c>
      <c r="B325">
        <v>5</v>
      </c>
      <c r="C325" s="1" t="str">
        <f t="shared" si="7"/>
        <v>Other5</v>
      </c>
      <c r="D325" t="s">
        <v>188</v>
      </c>
      <c r="E325" t="str">
        <f>IFERROR(VLOOKUP(D325,BaseTechNodes!$A$1:$A$238,1,FALSE),"Not Valid")</f>
        <v>otherParts</v>
      </c>
    </row>
    <row r="326" spans="1:5" x14ac:dyDescent="0.35">
      <c r="A326" s="6" t="s">
        <v>351</v>
      </c>
      <c r="B326">
        <v>6</v>
      </c>
      <c r="C326" s="1" t="str">
        <f t="shared" si="7"/>
        <v>Other6</v>
      </c>
      <c r="D326" t="s">
        <v>188</v>
      </c>
      <c r="E326" t="str">
        <f>IFERROR(VLOOKUP(D326,BaseTechNodes!$A$1:$A$238,1,FALSE),"Not Valid")</f>
        <v>otherParts</v>
      </c>
    </row>
    <row r="327" spans="1:5" x14ac:dyDescent="0.35">
      <c r="A327" s="6" t="s">
        <v>351</v>
      </c>
      <c r="B327">
        <v>7</v>
      </c>
      <c r="C327" s="1" t="str">
        <f t="shared" si="7"/>
        <v>Other7</v>
      </c>
      <c r="D327" t="s">
        <v>188</v>
      </c>
      <c r="E327" t="str">
        <f>IFERROR(VLOOKUP(D327,BaseTechNodes!$A$1:$A$238,1,FALSE),"Not Valid")</f>
        <v>otherParts</v>
      </c>
    </row>
    <row r="328" spans="1:5" x14ac:dyDescent="0.35">
      <c r="A328" s="6" t="s">
        <v>351</v>
      </c>
      <c r="B328">
        <v>8</v>
      </c>
      <c r="C328" s="1" t="str">
        <f t="shared" si="7"/>
        <v>Other8</v>
      </c>
      <c r="D328" t="s">
        <v>188</v>
      </c>
      <c r="E328" t="str">
        <f>IFERROR(VLOOKUP(D328,BaseTechNodes!$A$1:$A$238,1,FALSE),"Not Valid")</f>
        <v>otherParts</v>
      </c>
    </row>
    <row r="329" spans="1:5" x14ac:dyDescent="0.35">
      <c r="A329" s="6" t="s">
        <v>351</v>
      </c>
      <c r="B329">
        <v>9</v>
      </c>
      <c r="C329" s="1" t="str">
        <f t="shared" si="7"/>
        <v>Other9</v>
      </c>
      <c r="D329" t="s">
        <v>188</v>
      </c>
      <c r="E329" t="str">
        <f>IFERROR(VLOOKUP(D329,BaseTechNodes!$A$1:$A$238,1,FALSE),"Not Valid")</f>
        <v>otherParts</v>
      </c>
    </row>
    <row r="330" spans="1:5" x14ac:dyDescent="0.35">
      <c r="A330" s="6" t="s">
        <v>351</v>
      </c>
      <c r="B330">
        <v>10</v>
      </c>
      <c r="C330" s="1" t="str">
        <f t="shared" si="7"/>
        <v>Other10</v>
      </c>
      <c r="D330" t="s">
        <v>188</v>
      </c>
      <c r="E330" t="str">
        <f>IFERROR(VLOOKUP(D330,BaseTechNodes!$A$1:$A$238,1,FALSE),"Not Valid")</f>
        <v>otherParts</v>
      </c>
    </row>
    <row r="331" spans="1:5" x14ac:dyDescent="0.35">
      <c r="A331" s="6" t="s">
        <v>351</v>
      </c>
      <c r="B331">
        <v>11</v>
      </c>
      <c r="C331" s="1" t="str">
        <f t="shared" si="7"/>
        <v>Other11</v>
      </c>
      <c r="D331" t="s">
        <v>188</v>
      </c>
      <c r="E331" t="str">
        <f>IFERROR(VLOOKUP(D331,BaseTechNodes!$A$1:$A$238,1,FALSE),"Not Valid")</f>
        <v>otherParts</v>
      </c>
    </row>
    <row r="332" spans="1:5" x14ac:dyDescent="0.35">
      <c r="A332" s="6" t="s">
        <v>351</v>
      </c>
      <c r="B332">
        <v>12</v>
      </c>
      <c r="C332" s="1" t="str">
        <f t="shared" si="7"/>
        <v>Other12</v>
      </c>
      <c r="D332" t="s">
        <v>188</v>
      </c>
      <c r="E332" t="str">
        <f>IFERROR(VLOOKUP(D332,BaseTechNodes!$A$1:$A$238,1,FALSE),"Not Valid")</f>
        <v>otherParts</v>
      </c>
    </row>
    <row r="333" spans="1:5" x14ac:dyDescent="0.35">
      <c r="A333" s="6" t="s">
        <v>354</v>
      </c>
      <c r="B333">
        <v>8</v>
      </c>
      <c r="C333" s="1" t="str">
        <f t="shared" si="7"/>
        <v>Beamed Power8</v>
      </c>
      <c r="D333" t="s">
        <v>106</v>
      </c>
      <c r="E333" t="str">
        <f>IFERROR(VLOOKUP(D333,BaseTechNodes!$A$1:$A$238,1,FALSE),"Not Valid")</f>
        <v>digitalSignalProcessing</v>
      </c>
    </row>
    <row r="334" spans="1:5" x14ac:dyDescent="0.35">
      <c r="A334" s="6" t="s">
        <v>354</v>
      </c>
      <c r="B334">
        <v>9</v>
      </c>
      <c r="C334" s="1" t="str">
        <f t="shared" si="7"/>
        <v>Beamed Power9</v>
      </c>
      <c r="D334" t="s">
        <v>348</v>
      </c>
      <c r="E334" t="str">
        <f>IFERROR(VLOOKUP(D334,BaseTechNodes!$A$1:$A$238,1,FALSE),"Not Valid")</f>
        <v>microwavePowerTransmission</v>
      </c>
    </row>
    <row r="335" spans="1:5" x14ac:dyDescent="0.35">
      <c r="A335" s="6" t="s">
        <v>354</v>
      </c>
      <c r="B335">
        <v>10</v>
      </c>
      <c r="C335" s="1" t="str">
        <f t="shared" si="7"/>
        <v>Beamed Power10</v>
      </c>
      <c r="D335" t="s">
        <v>355</v>
      </c>
      <c r="E335" t="str">
        <f>IFERROR(VLOOKUP(D335,BaseTechNodes!$A$1:$A$238,1,FALSE),"Not Valid")</f>
        <v>beamedPowerPropulsion</v>
      </c>
    </row>
    <row r="336" spans="1:5" x14ac:dyDescent="0.35">
      <c r="A336" s="6" t="s">
        <v>354</v>
      </c>
      <c r="B336">
        <v>11</v>
      </c>
      <c r="C336" s="1" t="str">
        <f t="shared" si="7"/>
        <v>Beamed Power11</v>
      </c>
      <c r="D336" t="s">
        <v>356</v>
      </c>
      <c r="E336" t="str">
        <f>IFERROR(VLOOKUP(D336,BaseTechNodes!$A$1:$A$238,1,FALSE),"Not Valid")</f>
        <v>experimentalBeamedPowerPropulsion</v>
      </c>
    </row>
    <row r="337" spans="1:5" x14ac:dyDescent="0.35">
      <c r="A337" s="6" t="s">
        <v>354</v>
      </c>
      <c r="B337">
        <v>12</v>
      </c>
      <c r="C337" s="1" t="str">
        <f t="shared" si="7"/>
        <v>Beamed Power12</v>
      </c>
      <c r="D337" t="s">
        <v>357</v>
      </c>
      <c r="E337" t="str">
        <f>IFERROR(VLOOKUP(D337,BaseTechNodes!$A$1:$A$238,1,FALSE),"Not Valid")</f>
        <v>exoticBeamedPowerPropulsion</v>
      </c>
    </row>
    <row r="338" spans="1:5" x14ac:dyDescent="0.35">
      <c r="A338" s="6" t="s">
        <v>360</v>
      </c>
      <c r="B338">
        <v>6</v>
      </c>
      <c r="C338" s="1" t="str">
        <f t="shared" si="7"/>
        <v>Nuclear Power6</v>
      </c>
      <c r="D338" t="s">
        <v>361</v>
      </c>
      <c r="E338" t="str">
        <f>IFERROR(VLOOKUP(D338,BaseTechNodes!$A$1:$A$238,1,FALSE),"Not Valid")</f>
        <v>nuclearPower</v>
      </c>
    </row>
    <row r="339" spans="1:5" x14ac:dyDescent="0.35">
      <c r="A339" s="6" t="s">
        <v>360</v>
      </c>
      <c r="B339">
        <v>7</v>
      </c>
      <c r="C339" s="1" t="str">
        <f t="shared" si="7"/>
        <v>Nuclear Power7</v>
      </c>
      <c r="D339" t="s">
        <v>362</v>
      </c>
      <c r="E339" t="str">
        <f>IFERROR(VLOOKUP(D339,BaseTechNodes!$A$1:$A$238,1,FALSE),"Not Valid")</f>
        <v>largeNuclearPower</v>
      </c>
    </row>
    <row r="340" spans="1:5" x14ac:dyDescent="0.35">
      <c r="A340" s="6" t="s">
        <v>360</v>
      </c>
      <c r="B340">
        <v>8</v>
      </c>
      <c r="C340" s="1" t="str">
        <f t="shared" si="7"/>
        <v>Nuclear Power8</v>
      </c>
      <c r="D340" t="s">
        <v>363</v>
      </c>
      <c r="E340" t="str">
        <f>IFERROR(VLOOKUP(D340,BaseTechNodes!$A$1:$A$238,1,FALSE),"Not Valid")</f>
        <v>advNuclearPower</v>
      </c>
    </row>
    <row r="341" spans="1:5" x14ac:dyDescent="0.35">
      <c r="A341" s="6" t="s">
        <v>360</v>
      </c>
      <c r="B341">
        <v>9</v>
      </c>
      <c r="C341" s="1" t="str">
        <f t="shared" si="7"/>
        <v>Nuclear Power9</v>
      </c>
      <c r="D341" t="s">
        <v>364</v>
      </c>
      <c r="E341" t="str">
        <f>IFERROR(VLOOKUP(D341,BaseTechNodes!$A$1:$A$238,1,FALSE),"Not Valid")</f>
        <v>expNuclearPower</v>
      </c>
    </row>
    <row r="342" spans="1:5" x14ac:dyDescent="0.35">
      <c r="A342" s="6" t="s">
        <v>360</v>
      </c>
      <c r="B342">
        <v>10</v>
      </c>
      <c r="C342" s="1" t="str">
        <f t="shared" si="7"/>
        <v>Nuclear Power10</v>
      </c>
      <c r="D342" t="s">
        <v>365</v>
      </c>
      <c r="E342" t="str">
        <f>IFERROR(VLOOKUP(D342,BaseTechNodes!$A$1:$A$238,1,FALSE),"Not Valid")</f>
        <v>exoticNuclearPower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si="7"/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ref="C387:C438" si="8">_xlfn.CONCAT(A387,B387)</f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  <row r="438" spans="3:5" x14ac:dyDescent="0.35">
      <c r="C438" s="1" t="str">
        <f t="shared" si="8"/>
        <v/>
      </c>
      <c r="E438" t="str">
        <f>IFERROR(VLOOKUP(D438,BaseTechNodes!$A$1:$A$238,1,FALSE),"Not Valid")</f>
        <v>Not Valid</v>
      </c>
    </row>
  </sheetData>
  <autoFilter ref="A1:E438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240</v>
      </c>
    </row>
    <row r="3" spans="1:1" x14ac:dyDescent="0.35">
      <c r="A3" t="s">
        <v>10</v>
      </c>
    </row>
    <row r="4" spans="1:1" x14ac:dyDescent="0.35">
      <c r="A4" t="s">
        <v>241</v>
      </c>
    </row>
    <row r="5" spans="1:1" x14ac:dyDescent="0.35">
      <c r="A5" t="s">
        <v>290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291</v>
      </c>
    </row>
    <row r="9" spans="1:1" x14ac:dyDescent="0.35">
      <c r="A9" t="s">
        <v>6</v>
      </c>
    </row>
    <row r="10" spans="1:1" x14ac:dyDescent="0.35">
      <c r="A10" t="s">
        <v>313</v>
      </c>
    </row>
    <row r="11" spans="1:1" x14ac:dyDescent="0.35">
      <c r="A11" t="s">
        <v>289</v>
      </c>
    </row>
    <row r="12" spans="1:1" x14ac:dyDescent="0.35">
      <c r="A12" t="s">
        <v>242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245</v>
      </c>
      <c r="B1" t="s">
        <v>279</v>
      </c>
      <c r="C1" t="s">
        <v>286</v>
      </c>
      <c r="D1" t="s">
        <v>264</v>
      </c>
      <c r="E1" t="s">
        <v>508</v>
      </c>
      <c r="F1" t="s">
        <v>265</v>
      </c>
      <c r="G1" t="s">
        <v>266</v>
      </c>
      <c r="H1" t="s">
        <v>270</v>
      </c>
      <c r="I1" t="s">
        <v>275</v>
      </c>
      <c r="J1" t="s">
        <v>561</v>
      </c>
    </row>
    <row r="2" spans="1:10" x14ac:dyDescent="0.35">
      <c r="A2" t="s">
        <v>246</v>
      </c>
      <c r="B2" t="s">
        <v>264</v>
      </c>
      <c r="C2" t="s">
        <v>280</v>
      </c>
    </row>
    <row r="3" spans="1:10" x14ac:dyDescent="0.35">
      <c r="A3" t="s">
        <v>247</v>
      </c>
      <c r="B3" t="s">
        <v>264</v>
      </c>
      <c r="C3" t="s">
        <v>281</v>
      </c>
      <c r="D3" t="s">
        <v>260</v>
      </c>
      <c r="E3" t="s">
        <v>260</v>
      </c>
      <c r="F3" t="s">
        <v>260</v>
      </c>
      <c r="G3" t="s">
        <v>260</v>
      </c>
      <c r="H3" t="s">
        <v>260</v>
      </c>
      <c r="I3" t="s">
        <v>260</v>
      </c>
      <c r="J3" t="s">
        <v>260</v>
      </c>
    </row>
    <row r="4" spans="1:10" x14ac:dyDescent="0.35">
      <c r="A4" t="s">
        <v>564</v>
      </c>
      <c r="B4" t="s">
        <v>265</v>
      </c>
      <c r="C4" t="s">
        <v>280</v>
      </c>
      <c r="D4" t="s">
        <v>261</v>
      </c>
      <c r="E4" t="s">
        <v>271</v>
      </c>
      <c r="F4" t="s">
        <v>261</v>
      </c>
      <c r="G4" t="s">
        <v>261</v>
      </c>
      <c r="H4" t="s">
        <v>271</v>
      </c>
      <c r="I4" t="s">
        <v>271</v>
      </c>
      <c r="J4" t="s">
        <v>261</v>
      </c>
    </row>
    <row r="5" spans="1:10" x14ac:dyDescent="0.35">
      <c r="A5" t="s">
        <v>509</v>
      </c>
      <c r="B5" t="s">
        <v>508</v>
      </c>
      <c r="C5" t="s">
        <v>284</v>
      </c>
      <c r="D5" t="s">
        <v>262</v>
      </c>
      <c r="E5" t="s">
        <v>261</v>
      </c>
      <c r="F5" t="s">
        <v>262</v>
      </c>
      <c r="G5" t="s">
        <v>267</v>
      </c>
      <c r="H5" t="s">
        <v>261</v>
      </c>
      <c r="I5" t="s">
        <v>261</v>
      </c>
      <c r="J5" t="s">
        <v>262</v>
      </c>
    </row>
    <row r="6" spans="1:10" x14ac:dyDescent="0.35">
      <c r="A6" t="s">
        <v>248</v>
      </c>
      <c r="B6" t="s">
        <v>265</v>
      </c>
      <c r="C6" t="s">
        <v>280</v>
      </c>
      <c r="D6" t="s">
        <v>263</v>
      </c>
      <c r="E6" t="s">
        <v>272</v>
      </c>
      <c r="F6" t="s">
        <v>263</v>
      </c>
      <c r="G6" t="s">
        <v>262</v>
      </c>
      <c r="H6" t="s">
        <v>272</v>
      </c>
      <c r="I6" t="s">
        <v>272</v>
      </c>
      <c r="J6" t="s">
        <v>263</v>
      </c>
    </row>
    <row r="7" spans="1:10" x14ac:dyDescent="0.35">
      <c r="A7" t="s">
        <v>249</v>
      </c>
      <c r="B7" t="s">
        <v>265</v>
      </c>
      <c r="C7" t="s">
        <v>280</v>
      </c>
      <c r="E7" t="s">
        <v>262</v>
      </c>
      <c r="G7" t="s">
        <v>263</v>
      </c>
      <c r="H7" t="s">
        <v>262</v>
      </c>
      <c r="I7" t="s">
        <v>262</v>
      </c>
    </row>
    <row r="8" spans="1:10" x14ac:dyDescent="0.35">
      <c r="A8" t="s">
        <v>250</v>
      </c>
      <c r="B8" t="s">
        <v>264</v>
      </c>
      <c r="C8" t="s">
        <v>281</v>
      </c>
      <c r="E8" t="s">
        <v>273</v>
      </c>
      <c r="F8" t="s">
        <v>277</v>
      </c>
      <c r="G8" t="s">
        <v>268</v>
      </c>
      <c r="H8" t="s">
        <v>273</v>
      </c>
      <c r="I8" t="s">
        <v>273</v>
      </c>
      <c r="J8" t="s">
        <v>277</v>
      </c>
    </row>
    <row r="9" spans="1:10" x14ac:dyDescent="0.35">
      <c r="A9" t="s">
        <v>251</v>
      </c>
      <c r="B9" t="s">
        <v>264</v>
      </c>
      <c r="C9" t="s">
        <v>281</v>
      </c>
      <c r="E9" t="s">
        <v>263</v>
      </c>
      <c r="F9" t="s">
        <v>278</v>
      </c>
      <c r="H9" t="s">
        <v>263</v>
      </c>
      <c r="I9" t="s">
        <v>263</v>
      </c>
      <c r="J9" t="s">
        <v>278</v>
      </c>
    </row>
    <row r="10" spans="1:10" x14ac:dyDescent="0.35">
      <c r="A10" t="s">
        <v>252</v>
      </c>
      <c r="B10" t="s">
        <v>266</v>
      </c>
      <c r="C10" t="s">
        <v>282</v>
      </c>
      <c r="E10" t="s">
        <v>274</v>
      </c>
      <c r="G10" t="s">
        <v>269</v>
      </c>
      <c r="H10" t="s">
        <v>274</v>
      </c>
      <c r="I10" t="s">
        <v>274</v>
      </c>
      <c r="J10" t="s">
        <v>562</v>
      </c>
    </row>
    <row r="11" spans="1:10" x14ac:dyDescent="0.35">
      <c r="A11" t="s">
        <v>253</v>
      </c>
      <c r="B11" t="s">
        <v>264</v>
      </c>
      <c r="C11" t="s">
        <v>280</v>
      </c>
    </row>
    <row r="12" spans="1:10" x14ac:dyDescent="0.35">
      <c r="A12" t="s">
        <v>254</v>
      </c>
      <c r="B12" t="s">
        <v>264</v>
      </c>
      <c r="C12" t="s">
        <v>280</v>
      </c>
      <c r="E12" t="s">
        <v>277</v>
      </c>
      <c r="I12" t="s">
        <v>276</v>
      </c>
    </row>
    <row r="13" spans="1:10" x14ac:dyDescent="0.35">
      <c r="A13" t="s">
        <v>385</v>
      </c>
      <c r="B13" t="s">
        <v>270</v>
      </c>
      <c r="C13" t="s">
        <v>284</v>
      </c>
      <c r="E13" t="s">
        <v>278</v>
      </c>
    </row>
    <row r="14" spans="1:10" x14ac:dyDescent="0.35">
      <c r="A14" t="s">
        <v>255</v>
      </c>
      <c r="B14" t="s">
        <v>270</v>
      </c>
      <c r="C14" t="s">
        <v>284</v>
      </c>
    </row>
    <row r="15" spans="1:10" x14ac:dyDescent="0.35">
      <c r="A15" t="s">
        <v>256</v>
      </c>
      <c r="B15" t="s">
        <v>275</v>
      </c>
      <c r="C15" t="s">
        <v>284</v>
      </c>
    </row>
    <row r="16" spans="1:10" x14ac:dyDescent="0.35">
      <c r="A16" t="s">
        <v>257</v>
      </c>
      <c r="B16" t="s">
        <v>264</v>
      </c>
      <c r="C16" t="s">
        <v>285</v>
      </c>
    </row>
    <row r="17" spans="1:10" ht="201" customHeight="1" x14ac:dyDescent="0.35">
      <c r="A17" t="s">
        <v>258</v>
      </c>
      <c r="B17" t="s">
        <v>265</v>
      </c>
      <c r="C17" t="s">
        <v>281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259</v>
      </c>
      <c r="B18" t="s">
        <v>264</v>
      </c>
      <c r="C18" t="s">
        <v>283</v>
      </c>
    </row>
    <row r="19" spans="1:10" x14ac:dyDescent="0.35">
      <c r="A19" t="s">
        <v>560</v>
      </c>
      <c r="B19" t="s">
        <v>561</v>
      </c>
      <c r="C19" t="s">
        <v>280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292</v>
      </c>
      <c r="C1" t="s">
        <v>300</v>
      </c>
    </row>
    <row r="2" spans="1:3" x14ac:dyDescent="0.35">
      <c r="A2" t="s">
        <v>310</v>
      </c>
      <c r="C2" t="s">
        <v>301</v>
      </c>
    </row>
    <row r="3" spans="1:3" x14ac:dyDescent="0.35">
      <c r="A3" t="s">
        <v>293</v>
      </c>
      <c r="C3" t="s">
        <v>302</v>
      </c>
    </row>
    <row r="4" spans="1:3" x14ac:dyDescent="0.35">
      <c r="A4" t="s">
        <v>294</v>
      </c>
      <c r="C4" t="s">
        <v>306</v>
      </c>
    </row>
    <row r="5" spans="1:3" x14ac:dyDescent="0.35">
      <c r="A5" t="s">
        <v>295</v>
      </c>
      <c r="C5" t="s">
        <v>303</v>
      </c>
    </row>
    <row r="6" spans="1:3" x14ac:dyDescent="0.35">
      <c r="A6" t="s">
        <v>296</v>
      </c>
      <c r="C6" t="s">
        <v>304</v>
      </c>
    </row>
    <row r="7" spans="1:3" x14ac:dyDescent="0.35">
      <c r="A7" t="s">
        <v>297</v>
      </c>
      <c r="C7" t="s">
        <v>305</v>
      </c>
    </row>
    <row r="8" spans="1:3" x14ac:dyDescent="0.35">
      <c r="A8" t="s">
        <v>298</v>
      </c>
      <c r="C8" t="s">
        <v>307</v>
      </c>
    </row>
    <row r="9" spans="1:3" x14ac:dyDescent="0.35">
      <c r="A9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21</v>
      </c>
    </row>
    <row r="3" spans="1:1" x14ac:dyDescent="0.35">
      <c r="A3" t="s">
        <v>117</v>
      </c>
    </row>
    <row r="4" spans="1:1" x14ac:dyDescent="0.35">
      <c r="A4" t="s">
        <v>113</v>
      </c>
    </row>
    <row r="5" spans="1:1" x14ac:dyDescent="0.35">
      <c r="A5" t="s">
        <v>80</v>
      </c>
    </row>
    <row r="6" spans="1:1" x14ac:dyDescent="0.35">
      <c r="A6" t="s">
        <v>179</v>
      </c>
    </row>
    <row r="7" spans="1:1" x14ac:dyDescent="0.35">
      <c r="A7" t="s">
        <v>84</v>
      </c>
    </row>
    <row r="8" spans="1:1" x14ac:dyDescent="0.35">
      <c r="A8" t="s">
        <v>38</v>
      </c>
    </row>
    <row r="9" spans="1:1" x14ac:dyDescent="0.35">
      <c r="A9" t="s">
        <v>44</v>
      </c>
    </row>
    <row r="10" spans="1:1" x14ac:dyDescent="0.35">
      <c r="A10" t="s">
        <v>150</v>
      </c>
    </row>
    <row r="11" spans="1:1" x14ac:dyDescent="0.35">
      <c r="A11" t="s">
        <v>79</v>
      </c>
    </row>
    <row r="12" spans="1:1" x14ac:dyDescent="0.35">
      <c r="A12" t="s">
        <v>187</v>
      </c>
    </row>
    <row r="13" spans="1:1" x14ac:dyDescent="0.35">
      <c r="A13" t="s">
        <v>87</v>
      </c>
    </row>
    <row r="14" spans="1:1" x14ac:dyDescent="0.35">
      <c r="A14" t="s">
        <v>22</v>
      </c>
    </row>
    <row r="15" spans="1:1" x14ac:dyDescent="0.35">
      <c r="A15" t="s">
        <v>15</v>
      </c>
    </row>
    <row r="16" spans="1:1" x14ac:dyDescent="0.35">
      <c r="A16" t="s">
        <v>111</v>
      </c>
    </row>
    <row r="17" spans="1:1" x14ac:dyDescent="0.35">
      <c r="A17" t="s">
        <v>47</v>
      </c>
    </row>
    <row r="18" spans="1:1" x14ac:dyDescent="0.35">
      <c r="A18" t="s">
        <v>140</v>
      </c>
    </row>
    <row r="19" spans="1:1" x14ac:dyDescent="0.35">
      <c r="A19" t="s">
        <v>97</v>
      </c>
    </row>
    <row r="20" spans="1:1" x14ac:dyDescent="0.35">
      <c r="A20" t="s">
        <v>88</v>
      </c>
    </row>
    <row r="21" spans="1:1" x14ac:dyDescent="0.35">
      <c r="A21" t="s">
        <v>566</v>
      </c>
    </row>
    <row r="22" spans="1:1" x14ac:dyDescent="0.35">
      <c r="A22" t="s">
        <v>32</v>
      </c>
    </row>
    <row r="23" spans="1:1" x14ac:dyDescent="0.35">
      <c r="A23" t="s">
        <v>25</v>
      </c>
    </row>
    <row r="24" spans="1:1" x14ac:dyDescent="0.35">
      <c r="A24" t="s">
        <v>105</v>
      </c>
    </row>
    <row r="25" spans="1:1" x14ac:dyDescent="0.35">
      <c r="A25" t="s">
        <v>567</v>
      </c>
    </row>
    <row r="26" spans="1:1" x14ac:dyDescent="0.35">
      <c r="A26" t="s">
        <v>35</v>
      </c>
    </row>
    <row r="27" spans="1:1" x14ac:dyDescent="0.35">
      <c r="A27" t="s">
        <v>99</v>
      </c>
    </row>
    <row r="28" spans="1:1" x14ac:dyDescent="0.35">
      <c r="A28" t="s">
        <v>57</v>
      </c>
    </row>
    <row r="29" spans="1:1" x14ac:dyDescent="0.35">
      <c r="A29" t="s">
        <v>17</v>
      </c>
    </row>
    <row r="30" spans="1:1" x14ac:dyDescent="0.35">
      <c r="A30" t="s">
        <v>96</v>
      </c>
    </row>
    <row r="31" spans="1:1" x14ac:dyDescent="0.35">
      <c r="A31" t="s">
        <v>46</v>
      </c>
    </row>
    <row r="32" spans="1:1" x14ac:dyDescent="0.35">
      <c r="A32" t="s">
        <v>71</v>
      </c>
    </row>
    <row r="33" spans="1:1" x14ac:dyDescent="0.35">
      <c r="A33" t="s">
        <v>185</v>
      </c>
    </row>
    <row r="34" spans="1:1" x14ac:dyDescent="0.35">
      <c r="A34" t="s">
        <v>14</v>
      </c>
    </row>
    <row r="35" spans="1:1" x14ac:dyDescent="0.35">
      <c r="A35" t="s">
        <v>27</v>
      </c>
    </row>
    <row r="36" spans="1:1" x14ac:dyDescent="0.35">
      <c r="A36" t="s">
        <v>40</v>
      </c>
    </row>
    <row r="37" spans="1:1" x14ac:dyDescent="0.35">
      <c r="A37" t="s">
        <v>52</v>
      </c>
    </row>
    <row r="38" spans="1:1" x14ac:dyDescent="0.35">
      <c r="A38" t="s">
        <v>181</v>
      </c>
    </row>
    <row r="39" spans="1:1" x14ac:dyDescent="0.35">
      <c r="A39" t="s">
        <v>69</v>
      </c>
    </row>
    <row r="40" spans="1:1" x14ac:dyDescent="0.35">
      <c r="A40" t="s">
        <v>74</v>
      </c>
    </row>
    <row r="41" spans="1:1" x14ac:dyDescent="0.35">
      <c r="A41" t="s">
        <v>144</v>
      </c>
    </row>
    <row r="42" spans="1:1" x14ac:dyDescent="0.35">
      <c r="A42" t="s">
        <v>95</v>
      </c>
    </row>
    <row r="43" spans="1:1" x14ac:dyDescent="0.35">
      <c r="A43" t="s">
        <v>59</v>
      </c>
    </row>
    <row r="44" spans="1:1" x14ac:dyDescent="0.35">
      <c r="A44" t="s">
        <v>568</v>
      </c>
    </row>
    <row r="45" spans="1:1" x14ac:dyDescent="0.35">
      <c r="A45" t="s">
        <v>60</v>
      </c>
    </row>
    <row r="46" spans="1:1" x14ac:dyDescent="0.35">
      <c r="A46" t="s">
        <v>110</v>
      </c>
    </row>
    <row r="47" spans="1:1" x14ac:dyDescent="0.35">
      <c r="A47" t="s">
        <v>124</v>
      </c>
    </row>
    <row r="48" spans="1:1" x14ac:dyDescent="0.35">
      <c r="A48" t="s">
        <v>31</v>
      </c>
    </row>
    <row r="49" spans="1:1" x14ac:dyDescent="0.35">
      <c r="A49" t="s">
        <v>66</v>
      </c>
    </row>
    <row r="50" spans="1:1" x14ac:dyDescent="0.35">
      <c r="A50" t="s">
        <v>123</v>
      </c>
    </row>
    <row r="51" spans="1:1" x14ac:dyDescent="0.35">
      <c r="A51" t="s">
        <v>67</v>
      </c>
    </row>
    <row r="52" spans="1:1" x14ac:dyDescent="0.35">
      <c r="A52" t="s">
        <v>129</v>
      </c>
    </row>
    <row r="53" spans="1:1" x14ac:dyDescent="0.35">
      <c r="A53" t="s">
        <v>118</v>
      </c>
    </row>
    <row r="54" spans="1:1" x14ac:dyDescent="0.35">
      <c r="A54" t="s">
        <v>155</v>
      </c>
    </row>
    <row r="55" spans="1:1" x14ac:dyDescent="0.35">
      <c r="A55" t="s">
        <v>142</v>
      </c>
    </row>
    <row r="56" spans="1:1" x14ac:dyDescent="0.35">
      <c r="A56" t="s">
        <v>94</v>
      </c>
    </row>
    <row r="57" spans="1:1" x14ac:dyDescent="0.35">
      <c r="A57" t="s">
        <v>26</v>
      </c>
    </row>
    <row r="58" spans="1:1" x14ac:dyDescent="0.35">
      <c r="A58" t="s">
        <v>30</v>
      </c>
    </row>
    <row r="59" spans="1:1" x14ac:dyDescent="0.35">
      <c r="A59" t="s">
        <v>173</v>
      </c>
    </row>
    <row r="60" spans="1:1" x14ac:dyDescent="0.35">
      <c r="A60" t="s">
        <v>143</v>
      </c>
    </row>
    <row r="61" spans="1:1" x14ac:dyDescent="0.35">
      <c r="A61" t="s">
        <v>70</v>
      </c>
    </row>
    <row r="62" spans="1:1" x14ac:dyDescent="0.35">
      <c r="A62" t="s">
        <v>569</v>
      </c>
    </row>
    <row r="63" spans="1:1" x14ac:dyDescent="0.35">
      <c r="A63" t="s">
        <v>153</v>
      </c>
    </row>
    <row r="64" spans="1:1" x14ac:dyDescent="0.35">
      <c r="A64" t="s">
        <v>355</v>
      </c>
    </row>
    <row r="65" spans="1:1" x14ac:dyDescent="0.35">
      <c r="A65" t="s">
        <v>361</v>
      </c>
    </row>
    <row r="66" spans="1:1" x14ac:dyDescent="0.35">
      <c r="A66" t="s">
        <v>570</v>
      </c>
    </row>
    <row r="67" spans="1:1" x14ac:dyDescent="0.35">
      <c r="A67" t="s">
        <v>362</v>
      </c>
    </row>
    <row r="68" spans="1:1" x14ac:dyDescent="0.35">
      <c r="A68" t="s">
        <v>363</v>
      </c>
    </row>
    <row r="69" spans="1:1" x14ac:dyDescent="0.35">
      <c r="A69" t="s">
        <v>364</v>
      </c>
    </row>
    <row r="70" spans="1:1" x14ac:dyDescent="0.35">
      <c r="A70" t="s">
        <v>365</v>
      </c>
    </row>
    <row r="71" spans="1:1" x14ac:dyDescent="0.35">
      <c r="A71" t="s">
        <v>571</v>
      </c>
    </row>
    <row r="72" spans="1:1" x14ac:dyDescent="0.35">
      <c r="A72" t="s">
        <v>572</v>
      </c>
    </row>
    <row r="73" spans="1:1" x14ac:dyDescent="0.35">
      <c r="A73" t="s">
        <v>573</v>
      </c>
    </row>
    <row r="74" spans="1:1" x14ac:dyDescent="0.35">
      <c r="A74" t="s">
        <v>574</v>
      </c>
    </row>
    <row r="75" spans="1:1" x14ac:dyDescent="0.35">
      <c r="A75" t="s">
        <v>575</v>
      </c>
    </row>
    <row r="76" spans="1:1" x14ac:dyDescent="0.35">
      <c r="A76" t="s">
        <v>576</v>
      </c>
    </row>
    <row r="77" spans="1:1" x14ac:dyDescent="0.35">
      <c r="A77" t="s">
        <v>345</v>
      </c>
    </row>
    <row r="78" spans="1:1" x14ac:dyDescent="0.35">
      <c r="A78" t="s">
        <v>156</v>
      </c>
    </row>
    <row r="79" spans="1:1" x14ac:dyDescent="0.35">
      <c r="A79" t="s">
        <v>135</v>
      </c>
    </row>
    <row r="80" spans="1:1" x14ac:dyDescent="0.35">
      <c r="A80" t="s">
        <v>132</v>
      </c>
    </row>
    <row r="81" spans="1:1" x14ac:dyDescent="0.35">
      <c r="A81" t="s">
        <v>54</v>
      </c>
    </row>
    <row r="82" spans="1:1" x14ac:dyDescent="0.35">
      <c r="A82" t="s">
        <v>577</v>
      </c>
    </row>
    <row r="83" spans="1:1" x14ac:dyDescent="0.35">
      <c r="A83" t="s">
        <v>58</v>
      </c>
    </row>
    <row r="84" spans="1:1" x14ac:dyDescent="0.35">
      <c r="A84" t="s">
        <v>104</v>
      </c>
    </row>
    <row r="85" spans="1:1" x14ac:dyDescent="0.35">
      <c r="A85" t="s">
        <v>334</v>
      </c>
    </row>
    <row r="86" spans="1:1" x14ac:dyDescent="0.35">
      <c r="A86" t="s">
        <v>93</v>
      </c>
    </row>
    <row r="87" spans="1:1" x14ac:dyDescent="0.35">
      <c r="A87" t="s">
        <v>92</v>
      </c>
    </row>
    <row r="88" spans="1:1" x14ac:dyDescent="0.35">
      <c r="A88" t="s">
        <v>157</v>
      </c>
    </row>
    <row r="89" spans="1:1" x14ac:dyDescent="0.35">
      <c r="A89" t="s">
        <v>169</v>
      </c>
    </row>
    <row r="90" spans="1:1" x14ac:dyDescent="0.35">
      <c r="A90" t="s">
        <v>202</v>
      </c>
    </row>
    <row r="91" spans="1:1" x14ac:dyDescent="0.35">
      <c r="A91" t="s">
        <v>177</v>
      </c>
    </row>
    <row r="92" spans="1:1" x14ac:dyDescent="0.35">
      <c r="A92" t="s">
        <v>63</v>
      </c>
    </row>
    <row r="93" spans="1:1" x14ac:dyDescent="0.35">
      <c r="A93" t="s">
        <v>73</v>
      </c>
    </row>
    <row r="94" spans="1:1" x14ac:dyDescent="0.35">
      <c r="A94" t="s">
        <v>81</v>
      </c>
    </row>
    <row r="95" spans="1:1" x14ac:dyDescent="0.35">
      <c r="A95" t="s">
        <v>85</v>
      </c>
    </row>
    <row r="96" spans="1:1" x14ac:dyDescent="0.35">
      <c r="A96" t="s">
        <v>83</v>
      </c>
    </row>
    <row r="97" spans="1:1" x14ac:dyDescent="0.35">
      <c r="A97" t="s">
        <v>138</v>
      </c>
    </row>
    <row r="98" spans="1:1" x14ac:dyDescent="0.35">
      <c r="A98" t="s">
        <v>139</v>
      </c>
    </row>
    <row r="99" spans="1:1" x14ac:dyDescent="0.35">
      <c r="A99" t="s">
        <v>172</v>
      </c>
    </row>
    <row r="100" spans="1:1" x14ac:dyDescent="0.35">
      <c r="A100" t="s">
        <v>184</v>
      </c>
    </row>
    <row r="101" spans="1:1" x14ac:dyDescent="0.35">
      <c r="A101" t="s">
        <v>109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56</v>
      </c>
    </row>
    <row r="105" spans="1:1" x14ac:dyDescent="0.35">
      <c r="A105" t="s">
        <v>331</v>
      </c>
    </row>
    <row r="106" spans="1:1" x14ac:dyDescent="0.35">
      <c r="A106" t="s">
        <v>160</v>
      </c>
    </row>
    <row r="107" spans="1:1" x14ac:dyDescent="0.35">
      <c r="A107" t="s">
        <v>161</v>
      </c>
    </row>
    <row r="108" spans="1:1" x14ac:dyDescent="0.35">
      <c r="A108" t="s">
        <v>162</v>
      </c>
    </row>
    <row r="109" spans="1:1" x14ac:dyDescent="0.35">
      <c r="A109" t="s">
        <v>121</v>
      </c>
    </row>
    <row r="110" spans="1:1" x14ac:dyDescent="0.35">
      <c r="A110" t="s">
        <v>42</v>
      </c>
    </row>
    <row r="111" spans="1:1" x14ac:dyDescent="0.35">
      <c r="A111" t="s">
        <v>82</v>
      </c>
    </row>
    <row r="112" spans="1:1" x14ac:dyDescent="0.35">
      <c r="A112" t="s">
        <v>194</v>
      </c>
    </row>
    <row r="113" spans="1:1" x14ac:dyDescent="0.35">
      <c r="A113" t="s">
        <v>195</v>
      </c>
    </row>
    <row r="114" spans="1:1" x14ac:dyDescent="0.35">
      <c r="A114" t="s">
        <v>343</v>
      </c>
    </row>
    <row r="115" spans="1:1" x14ac:dyDescent="0.35">
      <c r="A115" t="s">
        <v>344</v>
      </c>
    </row>
    <row r="116" spans="1:1" x14ac:dyDescent="0.35">
      <c r="A116" t="s">
        <v>174</v>
      </c>
    </row>
    <row r="117" spans="1:1" x14ac:dyDescent="0.35">
      <c r="A117" t="s">
        <v>171</v>
      </c>
    </row>
    <row r="118" spans="1:1" x14ac:dyDescent="0.35">
      <c r="A118" t="s">
        <v>191</v>
      </c>
    </row>
    <row r="119" spans="1:1" x14ac:dyDescent="0.35">
      <c r="A119" t="s">
        <v>180</v>
      </c>
    </row>
    <row r="120" spans="1:1" x14ac:dyDescent="0.35">
      <c r="A120" t="s">
        <v>166</v>
      </c>
    </row>
    <row r="121" spans="1:1" x14ac:dyDescent="0.35">
      <c r="A121" t="s">
        <v>178</v>
      </c>
    </row>
    <row r="122" spans="1:1" x14ac:dyDescent="0.35">
      <c r="A122" t="s">
        <v>340</v>
      </c>
    </row>
    <row r="123" spans="1:1" x14ac:dyDescent="0.35">
      <c r="A123" t="s">
        <v>186</v>
      </c>
    </row>
    <row r="124" spans="1:1" x14ac:dyDescent="0.35">
      <c r="A124" t="s">
        <v>196</v>
      </c>
    </row>
    <row r="125" spans="1:1" x14ac:dyDescent="0.35">
      <c r="A125" t="s">
        <v>163</v>
      </c>
    </row>
    <row r="126" spans="1:1" x14ac:dyDescent="0.35">
      <c r="A126" t="s">
        <v>578</v>
      </c>
    </row>
    <row r="127" spans="1:1" x14ac:dyDescent="0.35">
      <c r="A127" t="s">
        <v>164</v>
      </c>
    </row>
    <row r="128" spans="1:1" x14ac:dyDescent="0.35">
      <c r="A128" t="s">
        <v>346</v>
      </c>
    </row>
    <row r="129" spans="1:1" x14ac:dyDescent="0.35">
      <c r="A129" t="s">
        <v>170</v>
      </c>
    </row>
    <row r="130" spans="1:1" x14ac:dyDescent="0.35">
      <c r="A130" t="s">
        <v>314</v>
      </c>
    </row>
    <row r="131" spans="1:1" x14ac:dyDescent="0.35">
      <c r="A131" t="s">
        <v>315</v>
      </c>
    </row>
    <row r="132" spans="1:1" x14ac:dyDescent="0.35">
      <c r="A132" t="s">
        <v>316</v>
      </c>
    </row>
    <row r="133" spans="1:1" x14ac:dyDescent="0.35">
      <c r="A133" t="s">
        <v>348</v>
      </c>
    </row>
    <row r="134" spans="1:1" x14ac:dyDescent="0.35">
      <c r="A134" t="s">
        <v>16</v>
      </c>
    </row>
    <row r="135" spans="1:1" x14ac:dyDescent="0.35">
      <c r="A135" t="s">
        <v>148</v>
      </c>
    </row>
    <row r="136" spans="1:1" x14ac:dyDescent="0.35">
      <c r="A136" t="s">
        <v>55</v>
      </c>
    </row>
    <row r="137" spans="1:1" x14ac:dyDescent="0.35">
      <c r="A137" t="s">
        <v>579</v>
      </c>
    </row>
    <row r="138" spans="1:1" x14ac:dyDescent="0.35">
      <c r="A138" t="s">
        <v>33</v>
      </c>
    </row>
    <row r="139" spans="1:1" x14ac:dyDescent="0.35">
      <c r="A139" t="s">
        <v>72</v>
      </c>
    </row>
    <row r="140" spans="1:1" x14ac:dyDescent="0.35">
      <c r="A140" t="s">
        <v>68</v>
      </c>
    </row>
    <row r="141" spans="1:1" x14ac:dyDescent="0.35">
      <c r="A141" t="s">
        <v>65</v>
      </c>
    </row>
    <row r="142" spans="1:1" x14ac:dyDescent="0.35">
      <c r="A142" t="s">
        <v>75</v>
      </c>
    </row>
    <row r="143" spans="1:1" x14ac:dyDescent="0.35">
      <c r="A143" t="s">
        <v>192</v>
      </c>
    </row>
    <row r="144" spans="1:1" x14ac:dyDescent="0.35">
      <c r="A144" t="s">
        <v>34</v>
      </c>
    </row>
    <row r="145" spans="1:1" x14ac:dyDescent="0.35">
      <c r="A145" t="s">
        <v>37</v>
      </c>
    </row>
    <row r="146" spans="1:1" x14ac:dyDescent="0.35">
      <c r="A146" t="s">
        <v>120</v>
      </c>
    </row>
    <row r="147" spans="1:1" x14ac:dyDescent="0.35">
      <c r="A147" t="s">
        <v>356</v>
      </c>
    </row>
    <row r="148" spans="1:1" x14ac:dyDescent="0.35">
      <c r="A148" t="s">
        <v>357</v>
      </c>
    </row>
    <row r="149" spans="1:1" x14ac:dyDescent="0.35">
      <c r="A149" t="s">
        <v>580</v>
      </c>
    </row>
    <row r="150" spans="1:1" x14ac:dyDescent="0.35">
      <c r="A150" t="s">
        <v>581</v>
      </c>
    </row>
    <row r="151" spans="1:1" x14ac:dyDescent="0.35">
      <c r="A151" t="s">
        <v>582</v>
      </c>
    </row>
    <row r="152" spans="1:1" x14ac:dyDescent="0.35">
      <c r="A152" t="s">
        <v>583</v>
      </c>
    </row>
    <row r="153" spans="1:1" x14ac:dyDescent="0.35">
      <c r="A153" t="s">
        <v>584</v>
      </c>
    </row>
    <row r="154" spans="1:1" x14ac:dyDescent="0.35">
      <c r="A154" t="s">
        <v>585</v>
      </c>
    </row>
    <row r="155" spans="1:1" x14ac:dyDescent="0.35">
      <c r="A155" t="s">
        <v>586</v>
      </c>
    </row>
    <row r="156" spans="1:1" x14ac:dyDescent="0.35">
      <c r="A156" t="s">
        <v>587</v>
      </c>
    </row>
    <row r="157" spans="1:1" x14ac:dyDescent="0.35">
      <c r="A157" t="s">
        <v>588</v>
      </c>
    </row>
    <row r="158" spans="1:1" x14ac:dyDescent="0.35">
      <c r="A158" t="s">
        <v>188</v>
      </c>
    </row>
    <row r="159" spans="1:1" x14ac:dyDescent="0.35">
      <c r="A159" t="s">
        <v>182</v>
      </c>
    </row>
    <row r="160" spans="1:1" x14ac:dyDescent="0.35">
      <c r="A160" t="s">
        <v>193</v>
      </c>
    </row>
    <row r="161" spans="1:1" x14ac:dyDescent="0.35">
      <c r="A161" t="s">
        <v>78</v>
      </c>
    </row>
    <row r="162" spans="1:1" x14ac:dyDescent="0.35">
      <c r="A162" t="s">
        <v>147</v>
      </c>
    </row>
    <row r="163" spans="1:1" x14ac:dyDescent="0.35">
      <c r="A163" t="s">
        <v>130</v>
      </c>
    </row>
    <row r="164" spans="1:1" x14ac:dyDescent="0.35">
      <c r="A164" t="s">
        <v>167</v>
      </c>
    </row>
    <row r="165" spans="1:1" x14ac:dyDescent="0.35">
      <c r="A165" t="s">
        <v>126</v>
      </c>
    </row>
    <row r="166" spans="1:1" x14ac:dyDescent="0.35">
      <c r="A166" t="s">
        <v>20</v>
      </c>
    </row>
    <row r="167" spans="1:1" x14ac:dyDescent="0.35">
      <c r="A167" t="s">
        <v>45</v>
      </c>
    </row>
    <row r="168" spans="1:1" x14ac:dyDescent="0.35">
      <c r="A168" t="s">
        <v>19</v>
      </c>
    </row>
    <row r="169" spans="1:1" x14ac:dyDescent="0.35">
      <c r="A169" t="s">
        <v>131</v>
      </c>
    </row>
    <row r="170" spans="1:1" x14ac:dyDescent="0.35">
      <c r="A170" t="s">
        <v>183</v>
      </c>
    </row>
    <row r="171" spans="1:1" x14ac:dyDescent="0.35">
      <c r="A171" t="s">
        <v>98</v>
      </c>
    </row>
    <row r="172" spans="1:1" x14ac:dyDescent="0.35">
      <c r="A172" t="s">
        <v>127</v>
      </c>
    </row>
    <row r="173" spans="1:1" x14ac:dyDescent="0.35">
      <c r="A173" t="s">
        <v>48</v>
      </c>
    </row>
    <row r="174" spans="1:1" x14ac:dyDescent="0.35">
      <c r="A174" t="s">
        <v>589</v>
      </c>
    </row>
    <row r="175" spans="1:1" x14ac:dyDescent="0.35">
      <c r="A175" t="s">
        <v>91</v>
      </c>
    </row>
    <row r="176" spans="1:1" x14ac:dyDescent="0.35">
      <c r="A176" t="s">
        <v>122</v>
      </c>
    </row>
    <row r="177" spans="1:1" x14ac:dyDescent="0.35">
      <c r="A177" t="s">
        <v>136</v>
      </c>
    </row>
    <row r="178" spans="1:1" x14ac:dyDescent="0.35">
      <c r="A178" t="s">
        <v>158</v>
      </c>
    </row>
    <row r="179" spans="1:1" x14ac:dyDescent="0.35">
      <c r="A179" t="s">
        <v>43</v>
      </c>
    </row>
    <row r="180" spans="1:1" x14ac:dyDescent="0.35">
      <c r="A180" t="s">
        <v>49</v>
      </c>
    </row>
    <row r="181" spans="1:1" x14ac:dyDescent="0.35">
      <c r="A181" t="s">
        <v>116</v>
      </c>
    </row>
    <row r="182" spans="1:1" x14ac:dyDescent="0.35">
      <c r="A182" t="s">
        <v>24</v>
      </c>
    </row>
    <row r="183" spans="1:1" x14ac:dyDescent="0.35">
      <c r="A183" t="s">
        <v>90</v>
      </c>
    </row>
    <row r="184" spans="1:1" x14ac:dyDescent="0.35">
      <c r="A184" t="s">
        <v>39</v>
      </c>
    </row>
    <row r="185" spans="1:1" x14ac:dyDescent="0.35">
      <c r="A185" t="s">
        <v>53</v>
      </c>
    </row>
    <row r="186" spans="1:1" x14ac:dyDescent="0.35">
      <c r="A186" t="s">
        <v>103</v>
      </c>
    </row>
    <row r="187" spans="1:1" x14ac:dyDescent="0.35">
      <c r="A187" t="s">
        <v>152</v>
      </c>
    </row>
    <row r="188" spans="1:1" x14ac:dyDescent="0.35">
      <c r="A188" t="s">
        <v>151</v>
      </c>
    </row>
    <row r="189" spans="1:1" x14ac:dyDescent="0.35">
      <c r="A189" t="s">
        <v>50</v>
      </c>
    </row>
    <row r="190" spans="1:1" x14ac:dyDescent="0.35">
      <c r="A190" t="s">
        <v>23</v>
      </c>
    </row>
    <row r="191" spans="1:1" x14ac:dyDescent="0.35">
      <c r="A191" t="s">
        <v>89</v>
      </c>
    </row>
    <row r="192" spans="1:1" x14ac:dyDescent="0.35">
      <c r="A192" t="s">
        <v>41</v>
      </c>
    </row>
    <row r="193" spans="1:1" x14ac:dyDescent="0.35">
      <c r="A193" t="s">
        <v>86</v>
      </c>
    </row>
    <row r="194" spans="1:1" x14ac:dyDescent="0.35">
      <c r="A194" t="s">
        <v>36</v>
      </c>
    </row>
    <row r="195" spans="1:1" x14ac:dyDescent="0.35">
      <c r="A195" t="s">
        <v>154</v>
      </c>
    </row>
    <row r="196" spans="1:1" x14ac:dyDescent="0.35">
      <c r="A196" t="s">
        <v>159</v>
      </c>
    </row>
    <row r="197" spans="1:1" x14ac:dyDescent="0.35">
      <c r="A197" t="s">
        <v>128</v>
      </c>
    </row>
    <row r="198" spans="1:1" x14ac:dyDescent="0.35">
      <c r="A198" t="s">
        <v>137</v>
      </c>
    </row>
    <row r="199" spans="1:1" x14ac:dyDescent="0.35">
      <c r="A199" t="s">
        <v>134</v>
      </c>
    </row>
    <row r="200" spans="1:1" x14ac:dyDescent="0.35">
      <c r="A200" t="s">
        <v>51</v>
      </c>
    </row>
    <row r="201" spans="1:1" x14ac:dyDescent="0.35">
      <c r="A201" t="s">
        <v>141</v>
      </c>
    </row>
    <row r="202" spans="1:1" x14ac:dyDescent="0.35">
      <c r="A202" t="s">
        <v>18</v>
      </c>
    </row>
    <row r="203" spans="1:1" x14ac:dyDescent="0.35">
      <c r="A203" t="s">
        <v>175</v>
      </c>
    </row>
    <row r="204" spans="1:1" x14ac:dyDescent="0.35">
      <c r="A204" t="s">
        <v>114</v>
      </c>
    </row>
    <row r="205" spans="1:1" x14ac:dyDescent="0.35">
      <c r="A205" t="s">
        <v>76</v>
      </c>
    </row>
    <row r="206" spans="1:1" x14ac:dyDescent="0.35">
      <c r="A206" t="s">
        <v>125</v>
      </c>
    </row>
    <row r="207" spans="1:1" x14ac:dyDescent="0.35">
      <c r="A207" t="s">
        <v>29</v>
      </c>
    </row>
    <row r="208" spans="1:1" x14ac:dyDescent="0.35">
      <c r="A208" t="s">
        <v>102</v>
      </c>
    </row>
    <row r="209" spans="1:1" x14ac:dyDescent="0.35">
      <c r="A209" t="s">
        <v>101</v>
      </c>
    </row>
    <row r="210" spans="1:1" x14ac:dyDescent="0.35">
      <c r="A210" t="s">
        <v>133</v>
      </c>
    </row>
    <row r="211" spans="1:1" x14ac:dyDescent="0.35">
      <c r="A211" t="s">
        <v>190</v>
      </c>
    </row>
    <row r="212" spans="1:1" x14ac:dyDescent="0.35">
      <c r="A212" t="s">
        <v>107</v>
      </c>
    </row>
    <row r="213" spans="1:1" x14ac:dyDescent="0.35">
      <c r="A213" t="s">
        <v>119</v>
      </c>
    </row>
    <row r="214" spans="1:1" x14ac:dyDescent="0.35">
      <c r="A214" t="s">
        <v>168</v>
      </c>
    </row>
    <row r="215" spans="1:1" x14ac:dyDescent="0.35">
      <c r="A215" t="s">
        <v>61</v>
      </c>
    </row>
    <row r="216" spans="1:1" x14ac:dyDescent="0.35">
      <c r="A216" t="s">
        <v>62</v>
      </c>
    </row>
    <row r="217" spans="1:1" x14ac:dyDescent="0.35">
      <c r="A217" t="s">
        <v>189</v>
      </c>
    </row>
    <row r="218" spans="1:1" x14ac:dyDescent="0.35">
      <c r="A218" t="s">
        <v>342</v>
      </c>
    </row>
    <row r="219" spans="1:1" x14ac:dyDescent="0.35">
      <c r="A219" t="s">
        <v>106</v>
      </c>
    </row>
    <row r="220" spans="1:1" x14ac:dyDescent="0.35">
      <c r="A220" t="s">
        <v>115</v>
      </c>
    </row>
    <row r="221" spans="1:1" x14ac:dyDescent="0.35">
      <c r="A221" t="s">
        <v>165</v>
      </c>
    </row>
    <row r="222" spans="1:1" x14ac:dyDescent="0.35">
      <c r="A222" t="s">
        <v>100</v>
      </c>
    </row>
    <row r="223" spans="1:1" x14ac:dyDescent="0.35">
      <c r="A223" t="s">
        <v>198</v>
      </c>
    </row>
    <row r="224" spans="1:1" x14ac:dyDescent="0.35">
      <c r="A224" t="s">
        <v>197</v>
      </c>
    </row>
    <row r="225" spans="1:1" x14ac:dyDescent="0.35">
      <c r="A225" t="s">
        <v>317</v>
      </c>
    </row>
    <row r="226" spans="1:1" x14ac:dyDescent="0.35">
      <c r="A226" t="s">
        <v>149</v>
      </c>
    </row>
    <row r="227" spans="1:1" x14ac:dyDescent="0.35">
      <c r="A227" t="s">
        <v>108</v>
      </c>
    </row>
    <row r="228" spans="1:1" x14ac:dyDescent="0.35">
      <c r="A228" t="s">
        <v>64</v>
      </c>
    </row>
    <row r="229" spans="1:1" x14ac:dyDescent="0.35">
      <c r="A229" t="s">
        <v>349</v>
      </c>
    </row>
    <row r="230" spans="1:1" x14ac:dyDescent="0.35">
      <c r="A230" t="s">
        <v>28</v>
      </c>
    </row>
    <row r="231" spans="1:1" x14ac:dyDescent="0.35">
      <c r="A231" t="s">
        <v>176</v>
      </c>
    </row>
    <row r="232" spans="1:1" x14ac:dyDescent="0.35">
      <c r="A232" t="s">
        <v>347</v>
      </c>
    </row>
    <row r="233" spans="1:1" x14ac:dyDescent="0.35">
      <c r="A233" t="s">
        <v>339</v>
      </c>
    </row>
    <row r="234" spans="1:1" x14ac:dyDescent="0.35">
      <c r="A234" t="s">
        <v>332</v>
      </c>
    </row>
    <row r="235" spans="1:1" x14ac:dyDescent="0.35">
      <c r="A235" t="s">
        <v>233</v>
      </c>
    </row>
    <row r="236" spans="1:1" x14ac:dyDescent="0.35">
      <c r="A236" t="s">
        <v>590</v>
      </c>
    </row>
    <row r="237" spans="1:1" x14ac:dyDescent="0.35">
      <c r="A237" t="s">
        <v>591</v>
      </c>
    </row>
    <row r="238" spans="1:1" x14ac:dyDescent="0.35">
      <c r="A238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7"/>
  <sheetViews>
    <sheetView tabSelected="1" workbookViewId="0">
      <selection activeCell="A8" sqref="A8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386</v>
      </c>
    </row>
    <row r="3" spans="1:2" x14ac:dyDescent="0.35">
      <c r="A3" t="s">
        <v>563</v>
      </c>
    </row>
    <row r="4" spans="1:2" x14ac:dyDescent="0.35">
      <c r="A4" s="21">
        <v>44158</v>
      </c>
      <c r="B4" t="s">
        <v>1476</v>
      </c>
    </row>
    <row r="5" spans="1:2" x14ac:dyDescent="0.35">
      <c r="A5" s="21">
        <v>44160</v>
      </c>
      <c r="B5" t="s">
        <v>1487</v>
      </c>
    </row>
    <row r="6" spans="1:2" x14ac:dyDescent="0.35">
      <c r="A6" s="21">
        <v>44163</v>
      </c>
      <c r="B6" t="s">
        <v>1552</v>
      </c>
    </row>
    <row r="7" spans="1:2" x14ac:dyDescent="0.35">
      <c r="A7" s="21">
        <v>44164</v>
      </c>
      <c r="B7" t="s">
        <v>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320</v>
      </c>
      <c r="B1" t="s">
        <v>13</v>
      </c>
      <c r="C1" t="s">
        <v>199</v>
      </c>
      <c r="D1" t="s">
        <v>200</v>
      </c>
      <c r="E1" t="s">
        <v>238</v>
      </c>
      <c r="F1" t="s">
        <v>236</v>
      </c>
      <c r="G1" t="s">
        <v>234</v>
      </c>
      <c r="H1" t="s">
        <v>235</v>
      </c>
      <c r="I1" t="s">
        <v>237</v>
      </c>
      <c r="J1" t="s">
        <v>288</v>
      </c>
      <c r="K1" t="s">
        <v>244</v>
      </c>
      <c r="L1" t="s">
        <v>287</v>
      </c>
      <c r="M1" t="s">
        <v>309</v>
      </c>
      <c r="N1" t="s">
        <v>308</v>
      </c>
      <c r="O1" t="s">
        <v>352</v>
      </c>
      <c r="P1" s="7" t="s">
        <v>321</v>
      </c>
    </row>
    <row r="2" spans="1:16" ht="261" hidden="1" x14ac:dyDescent="0.35">
      <c r="A2" s="7" t="s">
        <v>502</v>
      </c>
      <c r="B2" t="s">
        <v>79</v>
      </c>
      <c r="C2" t="s">
        <v>207</v>
      </c>
      <c r="D2">
        <v>3</v>
      </c>
      <c r="E2" t="s">
        <v>289</v>
      </c>
      <c r="J2" t="s">
        <v>243</v>
      </c>
      <c r="K2" t="s">
        <v>259</v>
      </c>
      <c r="L2" t="s">
        <v>374</v>
      </c>
      <c r="M2" t="s">
        <v>294</v>
      </c>
      <c r="N2" t="s">
        <v>303</v>
      </c>
      <c r="O2" t="s">
        <v>329</v>
      </c>
      <c r="P2" s="7" t="s">
        <v>554</v>
      </c>
    </row>
    <row r="3" spans="1:16" ht="261" hidden="1" x14ac:dyDescent="0.35">
      <c r="A3" s="7" t="s">
        <v>488</v>
      </c>
      <c r="B3" t="s">
        <v>71</v>
      </c>
      <c r="C3" t="s">
        <v>207</v>
      </c>
      <c r="D3">
        <v>5</v>
      </c>
      <c r="E3" t="s">
        <v>289</v>
      </c>
      <c r="J3" t="s">
        <v>243</v>
      </c>
      <c r="K3" t="s">
        <v>259</v>
      </c>
      <c r="L3" t="s">
        <v>374</v>
      </c>
      <c r="M3" t="s">
        <v>294</v>
      </c>
      <c r="N3" t="s">
        <v>303</v>
      </c>
      <c r="O3" t="s">
        <v>329</v>
      </c>
      <c r="P3" s="7" t="s">
        <v>550</v>
      </c>
    </row>
    <row r="4" spans="1:16" ht="261" hidden="1" x14ac:dyDescent="0.35">
      <c r="A4" s="7" t="s">
        <v>489</v>
      </c>
      <c r="B4" t="s">
        <v>71</v>
      </c>
      <c r="C4" t="s">
        <v>207</v>
      </c>
      <c r="D4">
        <v>5</v>
      </c>
      <c r="E4" t="s">
        <v>289</v>
      </c>
      <c r="J4" t="s">
        <v>243</v>
      </c>
      <c r="K4" t="s">
        <v>259</v>
      </c>
      <c r="L4" t="s">
        <v>374</v>
      </c>
      <c r="M4" t="s">
        <v>294</v>
      </c>
      <c r="N4" t="s">
        <v>303</v>
      </c>
      <c r="O4" t="s">
        <v>329</v>
      </c>
      <c r="P4" s="7" t="s">
        <v>551</v>
      </c>
    </row>
    <row r="5" spans="1:16" ht="261" hidden="1" x14ac:dyDescent="0.35">
      <c r="A5" s="7" t="s">
        <v>471</v>
      </c>
      <c r="B5" t="s">
        <v>69</v>
      </c>
      <c r="C5" t="s">
        <v>207</v>
      </c>
      <c r="D5">
        <v>6</v>
      </c>
      <c r="E5" t="s">
        <v>289</v>
      </c>
      <c r="J5" t="s">
        <v>243</v>
      </c>
      <c r="K5" t="s">
        <v>259</v>
      </c>
      <c r="L5" t="s">
        <v>374</v>
      </c>
      <c r="M5" t="s">
        <v>294</v>
      </c>
      <c r="N5" t="s">
        <v>303</v>
      </c>
      <c r="O5" t="s">
        <v>329</v>
      </c>
      <c r="P5" s="7" t="s">
        <v>539</v>
      </c>
    </row>
    <row r="6" spans="1:16" ht="261" hidden="1" x14ac:dyDescent="0.35">
      <c r="A6" s="7" t="s">
        <v>472</v>
      </c>
      <c r="B6" t="s">
        <v>69</v>
      </c>
      <c r="C6" t="s">
        <v>207</v>
      </c>
      <c r="D6">
        <v>6</v>
      </c>
      <c r="E6" t="s">
        <v>289</v>
      </c>
      <c r="J6" t="s">
        <v>243</v>
      </c>
      <c r="K6" t="s">
        <v>259</v>
      </c>
      <c r="L6" t="s">
        <v>374</v>
      </c>
      <c r="M6" t="s">
        <v>294</v>
      </c>
      <c r="N6" t="s">
        <v>303</v>
      </c>
      <c r="O6" t="s">
        <v>329</v>
      </c>
      <c r="P6" s="7" t="s">
        <v>540</v>
      </c>
    </row>
    <row r="7" spans="1:16" ht="261" hidden="1" x14ac:dyDescent="0.35">
      <c r="A7" s="7" t="s">
        <v>433</v>
      </c>
      <c r="B7" t="s">
        <v>56</v>
      </c>
      <c r="C7" t="s">
        <v>205</v>
      </c>
      <c r="D7">
        <v>7</v>
      </c>
      <c r="E7" t="s">
        <v>289</v>
      </c>
      <c r="F7" t="s">
        <v>375</v>
      </c>
      <c r="G7">
        <v>25000</v>
      </c>
      <c r="H7">
        <v>12000</v>
      </c>
      <c r="J7" t="s">
        <v>243</v>
      </c>
      <c r="K7" t="s">
        <v>259</v>
      </c>
      <c r="L7" t="s">
        <v>374</v>
      </c>
      <c r="M7" t="s">
        <v>294</v>
      </c>
      <c r="N7" t="s">
        <v>303</v>
      </c>
      <c r="O7" t="s">
        <v>329</v>
      </c>
      <c r="P7" s="7" t="s">
        <v>514</v>
      </c>
    </row>
    <row r="8" spans="1:16" ht="348" x14ac:dyDescent="0.35">
      <c r="A8" s="7" t="s">
        <v>434</v>
      </c>
      <c r="B8" t="s">
        <v>56</v>
      </c>
      <c r="C8" t="s">
        <v>205</v>
      </c>
      <c r="D8">
        <v>7</v>
      </c>
      <c r="E8" t="s">
        <v>10</v>
      </c>
      <c r="J8" t="s">
        <v>243</v>
      </c>
      <c r="K8" t="s">
        <v>257</v>
      </c>
      <c r="L8" t="s">
        <v>377</v>
      </c>
      <c r="M8" t="s">
        <v>294</v>
      </c>
      <c r="N8" t="s">
        <v>303</v>
      </c>
      <c r="O8" t="s">
        <v>329</v>
      </c>
      <c r="P8" s="7" t="s">
        <v>435</v>
      </c>
    </row>
    <row r="9" spans="1:16" ht="261" hidden="1" x14ac:dyDescent="0.35">
      <c r="A9" s="7" t="s">
        <v>445</v>
      </c>
      <c r="B9" t="s">
        <v>160</v>
      </c>
      <c r="C9" t="s">
        <v>205</v>
      </c>
      <c r="D9">
        <v>8</v>
      </c>
      <c r="E9" t="s">
        <v>289</v>
      </c>
      <c r="F9" t="s">
        <v>387</v>
      </c>
      <c r="J9" t="s">
        <v>243</v>
      </c>
      <c r="K9" t="s">
        <v>259</v>
      </c>
      <c r="L9" t="s">
        <v>374</v>
      </c>
      <c r="M9" t="s">
        <v>294</v>
      </c>
      <c r="N9" t="s">
        <v>303</v>
      </c>
      <c r="O9" t="s">
        <v>329</v>
      </c>
      <c r="P9" s="7" t="s">
        <v>520</v>
      </c>
    </row>
    <row r="10" spans="1:16" ht="261" hidden="1" x14ac:dyDescent="0.35">
      <c r="A10" s="7" t="s">
        <v>465</v>
      </c>
      <c r="B10" t="s">
        <v>160</v>
      </c>
      <c r="C10" t="s">
        <v>205</v>
      </c>
      <c r="D10">
        <v>8</v>
      </c>
      <c r="E10" t="s">
        <v>289</v>
      </c>
      <c r="F10" t="s">
        <v>411</v>
      </c>
      <c r="J10" t="s">
        <v>243</v>
      </c>
      <c r="K10" t="s">
        <v>259</v>
      </c>
      <c r="M10" t="s">
        <v>294</v>
      </c>
      <c r="N10" t="s">
        <v>303</v>
      </c>
      <c r="O10" t="s">
        <v>329</v>
      </c>
      <c r="P10" s="7" t="s">
        <v>534</v>
      </c>
    </row>
    <row r="11" spans="1:16" ht="333.5" x14ac:dyDescent="0.35">
      <c r="A11" s="7" t="s">
        <v>438</v>
      </c>
      <c r="B11" t="s">
        <v>137</v>
      </c>
      <c r="C11" t="s">
        <v>214</v>
      </c>
      <c r="D11">
        <v>6</v>
      </c>
      <c r="E11" t="s">
        <v>10</v>
      </c>
      <c r="F11" t="s">
        <v>382</v>
      </c>
      <c r="G11">
        <v>40000</v>
      </c>
      <c r="J11" t="s">
        <v>243</v>
      </c>
      <c r="K11" t="s">
        <v>385</v>
      </c>
      <c r="L11" t="s">
        <v>383</v>
      </c>
      <c r="M11" t="s">
        <v>294</v>
      </c>
      <c r="N11" t="s">
        <v>303</v>
      </c>
      <c r="O11" t="s">
        <v>329</v>
      </c>
      <c r="P11" s="7" t="s">
        <v>439</v>
      </c>
    </row>
    <row r="12" spans="1:16" ht="333.5" x14ac:dyDescent="0.35">
      <c r="A12" s="7" t="s">
        <v>459</v>
      </c>
      <c r="B12" t="s">
        <v>137</v>
      </c>
      <c r="C12" t="s">
        <v>214</v>
      </c>
      <c r="D12">
        <v>6</v>
      </c>
      <c r="E12" t="s">
        <v>10</v>
      </c>
      <c r="F12" t="s">
        <v>393</v>
      </c>
      <c r="G12">
        <v>35000</v>
      </c>
      <c r="J12" t="s">
        <v>243</v>
      </c>
      <c r="K12" t="s">
        <v>385</v>
      </c>
      <c r="L12" t="s">
        <v>394</v>
      </c>
      <c r="M12" t="s">
        <v>294</v>
      </c>
      <c r="N12" t="s">
        <v>303</v>
      </c>
      <c r="O12" t="s">
        <v>329</v>
      </c>
      <c r="P12" s="7" t="s">
        <v>460</v>
      </c>
    </row>
    <row r="13" spans="1:16" ht="333.5" x14ac:dyDescent="0.35">
      <c r="A13" s="7" t="s">
        <v>453</v>
      </c>
      <c r="B13" t="s">
        <v>133</v>
      </c>
      <c r="C13" t="s">
        <v>214</v>
      </c>
      <c r="D13">
        <v>7</v>
      </c>
      <c r="E13" t="s">
        <v>10</v>
      </c>
      <c r="F13" t="s">
        <v>391</v>
      </c>
      <c r="G13">
        <v>45000</v>
      </c>
      <c r="J13" t="s">
        <v>243</v>
      </c>
      <c r="K13" t="s">
        <v>385</v>
      </c>
      <c r="L13" t="s">
        <v>392</v>
      </c>
      <c r="M13" t="s">
        <v>294</v>
      </c>
      <c r="N13" t="s">
        <v>303</v>
      </c>
      <c r="O13" t="s">
        <v>329</v>
      </c>
      <c r="P13" s="7" t="s">
        <v>454</v>
      </c>
    </row>
    <row r="14" spans="1:16" ht="333.5" x14ac:dyDescent="0.35">
      <c r="A14" s="7" t="s">
        <v>511</v>
      </c>
      <c r="B14" t="s">
        <v>62</v>
      </c>
      <c r="C14" t="s">
        <v>214</v>
      </c>
      <c r="D14">
        <v>8</v>
      </c>
      <c r="E14" t="s">
        <v>10</v>
      </c>
      <c r="F14" t="s">
        <v>415</v>
      </c>
      <c r="J14" t="s">
        <v>243</v>
      </c>
      <c r="K14" t="s">
        <v>509</v>
      </c>
      <c r="M14" t="s">
        <v>294</v>
      </c>
      <c r="N14" t="s">
        <v>303</v>
      </c>
      <c r="O14" t="s">
        <v>329</v>
      </c>
      <c r="P14" s="7" t="s">
        <v>470</v>
      </c>
    </row>
    <row r="15" spans="1:16" ht="333.5" x14ac:dyDescent="0.35">
      <c r="A15" s="7" t="s">
        <v>510</v>
      </c>
      <c r="B15" t="s">
        <v>100</v>
      </c>
      <c r="C15" t="s">
        <v>214</v>
      </c>
      <c r="D15">
        <v>9</v>
      </c>
      <c r="E15" t="s">
        <v>10</v>
      </c>
      <c r="F15" t="s">
        <v>390</v>
      </c>
      <c r="J15" t="s">
        <v>243</v>
      </c>
      <c r="K15" t="s">
        <v>509</v>
      </c>
      <c r="L15" t="s">
        <v>384</v>
      </c>
      <c r="M15" t="s">
        <v>294</v>
      </c>
      <c r="N15" t="s">
        <v>303</v>
      </c>
      <c r="O15" t="s">
        <v>329</v>
      </c>
      <c r="P15" s="7" t="s">
        <v>452</v>
      </c>
    </row>
    <row r="16" spans="1:16" ht="261" hidden="1" x14ac:dyDescent="0.35">
      <c r="A16" s="7" t="s">
        <v>503</v>
      </c>
      <c r="B16" t="s">
        <v>50</v>
      </c>
      <c r="C16" t="s">
        <v>212</v>
      </c>
      <c r="D16">
        <v>5</v>
      </c>
      <c r="E16" t="s">
        <v>289</v>
      </c>
      <c r="J16" t="s">
        <v>243</v>
      </c>
      <c r="K16" t="s">
        <v>259</v>
      </c>
      <c r="L16" t="s">
        <v>374</v>
      </c>
      <c r="M16" t="s">
        <v>294</v>
      </c>
      <c r="N16" t="s">
        <v>303</v>
      </c>
      <c r="O16" t="s">
        <v>329</v>
      </c>
      <c r="P16" s="7" t="s">
        <v>555</v>
      </c>
    </row>
    <row r="17" spans="1:16" ht="261" hidden="1" x14ac:dyDescent="0.35">
      <c r="A17" s="7" t="s">
        <v>473</v>
      </c>
      <c r="B17" t="s">
        <v>51</v>
      </c>
      <c r="C17" t="s">
        <v>212</v>
      </c>
      <c r="D17">
        <v>6</v>
      </c>
      <c r="E17" t="s">
        <v>289</v>
      </c>
      <c r="J17" t="s">
        <v>243</v>
      </c>
      <c r="K17" t="s">
        <v>259</v>
      </c>
      <c r="L17" t="s">
        <v>374</v>
      </c>
      <c r="M17" t="s">
        <v>294</v>
      </c>
      <c r="N17" t="s">
        <v>303</v>
      </c>
      <c r="O17" t="s">
        <v>329</v>
      </c>
      <c r="P17" s="7" t="s">
        <v>541</v>
      </c>
    </row>
    <row r="18" spans="1:16" ht="261" hidden="1" x14ac:dyDescent="0.35">
      <c r="A18" s="7" t="s">
        <v>478</v>
      </c>
      <c r="B18" t="s">
        <v>51</v>
      </c>
      <c r="C18" t="s">
        <v>212</v>
      </c>
      <c r="D18">
        <v>6</v>
      </c>
      <c r="E18" t="s">
        <v>289</v>
      </c>
      <c r="J18" t="s">
        <v>243</v>
      </c>
      <c r="K18" t="s">
        <v>259</v>
      </c>
      <c r="L18" t="s">
        <v>374</v>
      </c>
      <c r="M18" t="s">
        <v>294</v>
      </c>
      <c r="N18" t="s">
        <v>303</v>
      </c>
      <c r="O18" t="s">
        <v>329</v>
      </c>
      <c r="P18" s="7" t="s">
        <v>544</v>
      </c>
    </row>
    <row r="19" spans="1:16" ht="261" hidden="1" x14ac:dyDescent="0.35">
      <c r="A19" s="7" t="s">
        <v>484</v>
      </c>
      <c r="B19" t="s">
        <v>51</v>
      </c>
      <c r="C19" t="s">
        <v>212</v>
      </c>
      <c r="D19">
        <v>6</v>
      </c>
      <c r="E19" t="s">
        <v>289</v>
      </c>
      <c r="J19" t="s">
        <v>243</v>
      </c>
      <c r="K19" t="s">
        <v>259</v>
      </c>
      <c r="L19" t="s">
        <v>374</v>
      </c>
      <c r="M19" t="s">
        <v>294</v>
      </c>
      <c r="N19" t="s">
        <v>303</v>
      </c>
      <c r="O19" t="s">
        <v>329</v>
      </c>
      <c r="P19" s="7" t="s">
        <v>548</v>
      </c>
    </row>
    <row r="20" spans="1:16" ht="261" hidden="1" x14ac:dyDescent="0.35">
      <c r="A20" s="7" t="s">
        <v>440</v>
      </c>
      <c r="B20" t="s">
        <v>110</v>
      </c>
      <c r="C20" t="s">
        <v>204</v>
      </c>
      <c r="D20">
        <v>6</v>
      </c>
      <c r="E20" t="s">
        <v>289</v>
      </c>
      <c r="F20" t="s">
        <v>402</v>
      </c>
      <c r="G20">
        <v>3500</v>
      </c>
      <c r="J20" t="s">
        <v>243</v>
      </c>
      <c r="K20" t="s">
        <v>259</v>
      </c>
      <c r="L20" t="s">
        <v>374</v>
      </c>
      <c r="M20" t="s">
        <v>294</v>
      </c>
      <c r="N20" t="s">
        <v>303</v>
      </c>
      <c r="O20" t="s">
        <v>329</v>
      </c>
      <c r="P20" s="7" t="s">
        <v>515</v>
      </c>
    </row>
    <row r="21" spans="1:16" ht="261" hidden="1" x14ac:dyDescent="0.35">
      <c r="A21" s="7" t="s">
        <v>441</v>
      </c>
      <c r="B21" t="s">
        <v>110</v>
      </c>
      <c r="C21" t="s">
        <v>204</v>
      </c>
      <c r="D21">
        <v>6</v>
      </c>
      <c r="E21" t="s">
        <v>289</v>
      </c>
      <c r="F21" t="s">
        <v>401</v>
      </c>
      <c r="G21">
        <v>3500</v>
      </c>
      <c r="J21" t="s">
        <v>243</v>
      </c>
      <c r="K21" t="s">
        <v>259</v>
      </c>
      <c r="L21" t="s">
        <v>374</v>
      </c>
      <c r="M21" t="s">
        <v>294</v>
      </c>
      <c r="N21" t="s">
        <v>303</v>
      </c>
      <c r="O21" t="s">
        <v>329</v>
      </c>
      <c r="P21" s="7" t="s">
        <v>516</v>
      </c>
    </row>
    <row r="22" spans="1:16" ht="261" hidden="1" x14ac:dyDescent="0.35">
      <c r="A22" s="7" t="s">
        <v>443</v>
      </c>
      <c r="B22" t="s">
        <v>110</v>
      </c>
      <c r="C22" t="s">
        <v>204</v>
      </c>
      <c r="D22">
        <v>6</v>
      </c>
      <c r="E22" t="s">
        <v>289</v>
      </c>
      <c r="F22" t="s">
        <v>400</v>
      </c>
      <c r="G22">
        <v>2800</v>
      </c>
      <c r="J22" t="s">
        <v>243</v>
      </c>
      <c r="K22" t="s">
        <v>259</v>
      </c>
      <c r="L22" t="s">
        <v>374</v>
      </c>
      <c r="M22" t="s">
        <v>294</v>
      </c>
      <c r="N22" t="s">
        <v>303</v>
      </c>
      <c r="O22" t="s">
        <v>329</v>
      </c>
      <c r="P22" s="7" t="s">
        <v>518</v>
      </c>
    </row>
    <row r="23" spans="1:16" ht="261" hidden="1" x14ac:dyDescent="0.35">
      <c r="A23" s="7" t="s">
        <v>444</v>
      </c>
      <c r="B23" t="s">
        <v>110</v>
      </c>
      <c r="C23" t="s">
        <v>204</v>
      </c>
      <c r="D23">
        <v>6</v>
      </c>
      <c r="E23" t="s">
        <v>289</v>
      </c>
      <c r="F23" t="s">
        <v>398</v>
      </c>
      <c r="G23">
        <v>2800</v>
      </c>
      <c r="J23" t="s">
        <v>243</v>
      </c>
      <c r="K23" t="s">
        <v>259</v>
      </c>
      <c r="L23" t="s">
        <v>374</v>
      </c>
      <c r="M23" t="s">
        <v>294</v>
      </c>
      <c r="N23" t="s">
        <v>303</v>
      </c>
      <c r="O23" t="s">
        <v>329</v>
      </c>
      <c r="P23" s="7" t="s">
        <v>519</v>
      </c>
    </row>
    <row r="24" spans="1:16" ht="261" hidden="1" x14ac:dyDescent="0.35">
      <c r="A24" s="7" t="s">
        <v>451</v>
      </c>
      <c r="B24" t="s">
        <v>26</v>
      </c>
      <c r="C24" t="s">
        <v>204</v>
      </c>
      <c r="D24">
        <v>7</v>
      </c>
      <c r="E24" t="s">
        <v>289</v>
      </c>
      <c r="F24" t="s">
        <v>395</v>
      </c>
      <c r="J24" t="s">
        <v>243</v>
      </c>
      <c r="K24" t="s">
        <v>259</v>
      </c>
      <c r="L24" t="s">
        <v>374</v>
      </c>
      <c r="M24" t="s">
        <v>294</v>
      </c>
      <c r="N24" t="s">
        <v>303</v>
      </c>
      <c r="O24" t="s">
        <v>329</v>
      </c>
      <c r="P24" s="7" t="s">
        <v>525</v>
      </c>
    </row>
    <row r="25" spans="1:16" ht="261" hidden="1" x14ac:dyDescent="0.35">
      <c r="A25" s="7" t="s">
        <v>456</v>
      </c>
      <c r="B25" t="s">
        <v>26</v>
      </c>
      <c r="C25" t="s">
        <v>204</v>
      </c>
      <c r="D25">
        <v>7</v>
      </c>
      <c r="E25" t="s">
        <v>289</v>
      </c>
      <c r="F25" t="s">
        <v>404</v>
      </c>
      <c r="J25" t="s">
        <v>243</v>
      </c>
      <c r="K25" t="s">
        <v>259</v>
      </c>
      <c r="L25" t="s">
        <v>374</v>
      </c>
      <c r="M25" t="s">
        <v>294</v>
      </c>
      <c r="N25" t="s">
        <v>303</v>
      </c>
      <c r="O25" t="s">
        <v>329</v>
      </c>
      <c r="P25" s="7" t="s">
        <v>527</v>
      </c>
    </row>
    <row r="26" spans="1:16" ht="261" hidden="1" x14ac:dyDescent="0.35">
      <c r="A26" s="7" t="s">
        <v>457</v>
      </c>
      <c r="B26" t="s">
        <v>26</v>
      </c>
      <c r="C26" t="s">
        <v>204</v>
      </c>
      <c r="D26">
        <v>7</v>
      </c>
      <c r="E26" t="s">
        <v>289</v>
      </c>
      <c r="F26" t="s">
        <v>405</v>
      </c>
      <c r="J26" t="s">
        <v>243</v>
      </c>
      <c r="K26" t="s">
        <v>259</v>
      </c>
      <c r="L26" t="s">
        <v>374</v>
      </c>
      <c r="M26" t="s">
        <v>294</v>
      </c>
      <c r="N26" t="s">
        <v>303</v>
      </c>
      <c r="O26" t="s">
        <v>329</v>
      </c>
      <c r="P26" s="7" t="s">
        <v>528</v>
      </c>
    </row>
    <row r="27" spans="1:16" ht="261" hidden="1" x14ac:dyDescent="0.35">
      <c r="A27" s="7" t="s">
        <v>458</v>
      </c>
      <c r="B27" t="s">
        <v>26</v>
      </c>
      <c r="C27" t="s">
        <v>204</v>
      </c>
      <c r="D27">
        <v>7</v>
      </c>
      <c r="E27" t="s">
        <v>289</v>
      </c>
      <c r="F27" t="s">
        <v>406</v>
      </c>
      <c r="J27" t="s">
        <v>243</v>
      </c>
      <c r="K27" t="s">
        <v>259</v>
      </c>
      <c r="L27" t="s">
        <v>374</v>
      </c>
      <c r="M27" t="s">
        <v>294</v>
      </c>
      <c r="N27" t="s">
        <v>303</v>
      </c>
      <c r="O27" t="s">
        <v>329</v>
      </c>
      <c r="P27" s="7" t="s">
        <v>529</v>
      </c>
    </row>
    <row r="28" spans="1:16" ht="261" hidden="1" x14ac:dyDescent="0.35">
      <c r="A28" s="7" t="s">
        <v>462</v>
      </c>
      <c r="B28" t="s">
        <v>26</v>
      </c>
      <c r="C28" t="s">
        <v>204</v>
      </c>
      <c r="D28">
        <v>7</v>
      </c>
      <c r="E28" t="s">
        <v>289</v>
      </c>
      <c r="F28" t="s">
        <v>408</v>
      </c>
      <c r="G28">
        <v>2400</v>
      </c>
      <c r="J28" t="s">
        <v>243</v>
      </c>
      <c r="K28" t="s">
        <v>259</v>
      </c>
      <c r="L28" t="s">
        <v>374</v>
      </c>
      <c r="M28" t="s">
        <v>294</v>
      </c>
      <c r="N28" t="s">
        <v>303</v>
      </c>
      <c r="O28" t="s">
        <v>329</v>
      </c>
      <c r="P28" s="7" t="s">
        <v>531</v>
      </c>
    </row>
    <row r="29" spans="1:16" ht="261" hidden="1" x14ac:dyDescent="0.35">
      <c r="A29" s="7" t="s">
        <v>463</v>
      </c>
      <c r="B29" t="s">
        <v>26</v>
      </c>
      <c r="C29" t="s">
        <v>204</v>
      </c>
      <c r="D29">
        <v>7</v>
      </c>
      <c r="E29" t="s">
        <v>289</v>
      </c>
      <c r="F29" t="s">
        <v>409</v>
      </c>
      <c r="G29">
        <v>2400</v>
      </c>
      <c r="J29" t="s">
        <v>243</v>
      </c>
      <c r="K29" t="s">
        <v>259</v>
      </c>
      <c r="L29" t="s">
        <v>374</v>
      </c>
      <c r="M29" t="s">
        <v>294</v>
      </c>
      <c r="N29" t="s">
        <v>303</v>
      </c>
      <c r="O29" t="s">
        <v>329</v>
      </c>
      <c r="P29" s="7" t="s">
        <v>532</v>
      </c>
    </row>
    <row r="30" spans="1:16" ht="333.5" x14ac:dyDescent="0.35">
      <c r="A30" s="7" t="s">
        <v>497</v>
      </c>
      <c r="B30" t="s">
        <v>179</v>
      </c>
      <c r="C30" t="s">
        <v>213</v>
      </c>
      <c r="D30">
        <v>2</v>
      </c>
      <c r="E30" t="s">
        <v>10</v>
      </c>
      <c r="F30" t="s">
        <v>423</v>
      </c>
      <c r="J30" t="s">
        <v>243</v>
      </c>
      <c r="K30" t="s">
        <v>254</v>
      </c>
      <c r="L30" t="s">
        <v>424</v>
      </c>
      <c r="M30" t="s">
        <v>294</v>
      </c>
      <c r="N30" t="s">
        <v>303</v>
      </c>
      <c r="O30" t="s">
        <v>329</v>
      </c>
      <c r="P30" s="7" t="s">
        <v>498</v>
      </c>
    </row>
    <row r="31" spans="1:16" ht="333.5" x14ac:dyDescent="0.35">
      <c r="A31" s="7" t="s">
        <v>500</v>
      </c>
      <c r="B31" t="s">
        <v>150</v>
      </c>
      <c r="C31" t="s">
        <v>213</v>
      </c>
      <c r="D31">
        <v>3</v>
      </c>
      <c r="E31" t="s">
        <v>10</v>
      </c>
      <c r="F31" t="s">
        <v>425</v>
      </c>
      <c r="J31" t="s">
        <v>243</v>
      </c>
      <c r="K31" t="s">
        <v>254</v>
      </c>
      <c r="L31" t="s">
        <v>426</v>
      </c>
      <c r="M31" t="s">
        <v>294</v>
      </c>
      <c r="N31" t="s">
        <v>303</v>
      </c>
      <c r="O31" t="s">
        <v>329</v>
      </c>
      <c r="P31" s="7" t="s">
        <v>501</v>
      </c>
    </row>
    <row r="32" spans="1:16" ht="333.5" x14ac:dyDescent="0.35">
      <c r="A32" s="7" t="s">
        <v>557</v>
      </c>
      <c r="B32" t="s">
        <v>140</v>
      </c>
      <c r="C32" t="s">
        <v>213</v>
      </c>
      <c r="D32">
        <v>4</v>
      </c>
      <c r="E32" t="s">
        <v>10</v>
      </c>
      <c r="F32" t="s">
        <v>427</v>
      </c>
      <c r="J32" t="s">
        <v>243</v>
      </c>
      <c r="K32" t="s">
        <v>254</v>
      </c>
      <c r="L32" t="s">
        <v>428</v>
      </c>
      <c r="M32" t="s">
        <v>294</v>
      </c>
      <c r="N32" t="s">
        <v>303</v>
      </c>
      <c r="O32" t="s">
        <v>329</v>
      </c>
      <c r="P32" s="7" t="s">
        <v>558</v>
      </c>
    </row>
    <row r="33" spans="1:16" ht="333.5" x14ac:dyDescent="0.35">
      <c r="A33" s="7" t="s">
        <v>481</v>
      </c>
      <c r="B33" t="s">
        <v>105</v>
      </c>
      <c r="C33" t="s">
        <v>213</v>
      </c>
      <c r="D33">
        <v>5</v>
      </c>
      <c r="E33" t="s">
        <v>10</v>
      </c>
      <c r="F33" t="s">
        <v>416</v>
      </c>
      <c r="J33" t="s">
        <v>243</v>
      </c>
      <c r="K33" t="s">
        <v>254</v>
      </c>
      <c r="L33" t="s">
        <v>421</v>
      </c>
      <c r="M33" t="s">
        <v>294</v>
      </c>
      <c r="N33" t="s">
        <v>303</v>
      </c>
      <c r="O33" t="s">
        <v>329</v>
      </c>
      <c r="P33" s="7" t="s">
        <v>482</v>
      </c>
    </row>
    <row r="34" spans="1:16" ht="333.5" x14ac:dyDescent="0.35">
      <c r="A34" s="7" t="s">
        <v>490</v>
      </c>
      <c r="B34" t="s">
        <v>105</v>
      </c>
      <c r="C34" t="s">
        <v>213</v>
      </c>
      <c r="D34">
        <v>5</v>
      </c>
      <c r="E34" t="s">
        <v>10</v>
      </c>
      <c r="F34" t="s">
        <v>419</v>
      </c>
      <c r="J34" t="s">
        <v>243</v>
      </c>
      <c r="K34" t="s">
        <v>254</v>
      </c>
      <c r="L34" t="s">
        <v>420</v>
      </c>
      <c r="M34" t="s">
        <v>294</v>
      </c>
      <c r="N34" t="s">
        <v>303</v>
      </c>
      <c r="O34" t="s">
        <v>329</v>
      </c>
      <c r="P34" s="7" t="s">
        <v>491</v>
      </c>
    </row>
    <row r="35" spans="1:16" ht="333.5" x14ac:dyDescent="0.35">
      <c r="A35" s="7" t="s">
        <v>486</v>
      </c>
      <c r="B35" t="s">
        <v>134</v>
      </c>
      <c r="C35" t="s">
        <v>213</v>
      </c>
      <c r="D35">
        <v>6</v>
      </c>
      <c r="E35" t="s">
        <v>10</v>
      </c>
      <c r="F35" t="s">
        <v>417</v>
      </c>
      <c r="J35" t="s">
        <v>243</v>
      </c>
      <c r="K35" t="s">
        <v>254</v>
      </c>
      <c r="L35" t="s">
        <v>418</v>
      </c>
      <c r="M35" t="s">
        <v>294</v>
      </c>
      <c r="N35" t="s">
        <v>303</v>
      </c>
      <c r="O35" t="s">
        <v>329</v>
      </c>
      <c r="P35" s="7" t="s">
        <v>487</v>
      </c>
    </row>
    <row r="36" spans="1:16" ht="304.5" x14ac:dyDescent="0.35">
      <c r="A36" s="7" t="s">
        <v>506</v>
      </c>
      <c r="B36" t="s">
        <v>134</v>
      </c>
      <c r="C36" t="s">
        <v>213</v>
      </c>
      <c r="D36">
        <v>6</v>
      </c>
      <c r="E36" t="s">
        <v>10</v>
      </c>
      <c r="F36" t="s">
        <v>429</v>
      </c>
      <c r="G36">
        <v>50000</v>
      </c>
      <c r="J36" t="s">
        <v>243</v>
      </c>
      <c r="K36" t="s">
        <v>254</v>
      </c>
      <c r="L36" t="s">
        <v>430</v>
      </c>
      <c r="M36" t="s">
        <v>294</v>
      </c>
      <c r="N36" t="s">
        <v>303</v>
      </c>
      <c r="O36" t="s">
        <v>329</v>
      </c>
      <c r="P36" s="7" t="s">
        <v>507</v>
      </c>
    </row>
    <row r="37" spans="1:16" ht="261" hidden="1" x14ac:dyDescent="0.35">
      <c r="A37" s="7" t="s">
        <v>496</v>
      </c>
      <c r="B37" t="s">
        <v>98</v>
      </c>
      <c r="C37" t="s">
        <v>336</v>
      </c>
      <c r="D37">
        <v>3</v>
      </c>
      <c r="E37" t="s">
        <v>289</v>
      </c>
      <c r="J37" t="s">
        <v>243</v>
      </c>
      <c r="K37" t="s">
        <v>259</v>
      </c>
      <c r="L37" t="s">
        <v>374</v>
      </c>
      <c r="M37" t="s">
        <v>294</v>
      </c>
      <c r="N37" t="s">
        <v>303</v>
      </c>
      <c r="O37" t="s">
        <v>329</v>
      </c>
      <c r="P37" s="7" t="s">
        <v>552</v>
      </c>
    </row>
    <row r="38" spans="1:16" ht="261" hidden="1" x14ac:dyDescent="0.35">
      <c r="A38" s="7" t="s">
        <v>499</v>
      </c>
      <c r="B38" t="s">
        <v>96</v>
      </c>
      <c r="C38" t="s">
        <v>336</v>
      </c>
      <c r="D38">
        <v>5</v>
      </c>
      <c r="E38" t="s">
        <v>289</v>
      </c>
      <c r="J38" t="s">
        <v>243</v>
      </c>
      <c r="K38" t="s">
        <v>259</v>
      </c>
      <c r="L38" t="s">
        <v>374</v>
      </c>
      <c r="M38" t="s">
        <v>294</v>
      </c>
      <c r="N38" t="s">
        <v>303</v>
      </c>
      <c r="O38" t="s">
        <v>329</v>
      </c>
      <c r="P38" s="7" t="s">
        <v>553</v>
      </c>
    </row>
    <row r="39" spans="1:16" ht="261" hidden="1" x14ac:dyDescent="0.35">
      <c r="A39" s="7" t="s">
        <v>504</v>
      </c>
      <c r="B39" t="s">
        <v>96</v>
      </c>
      <c r="C39" t="s">
        <v>336</v>
      </c>
      <c r="D39">
        <v>5</v>
      </c>
      <c r="E39" t="s">
        <v>289</v>
      </c>
      <c r="J39" t="s">
        <v>243</v>
      </c>
      <c r="K39" t="s">
        <v>259</v>
      </c>
      <c r="L39" t="s">
        <v>374</v>
      </c>
      <c r="M39" t="s">
        <v>294</v>
      </c>
      <c r="N39" t="s">
        <v>303</v>
      </c>
      <c r="O39" t="s">
        <v>329</v>
      </c>
      <c r="P39" s="7" t="s">
        <v>556</v>
      </c>
    </row>
    <row r="40" spans="1:16" ht="261" hidden="1" x14ac:dyDescent="0.35">
      <c r="A40" s="7" t="s">
        <v>480</v>
      </c>
      <c r="B40" t="s">
        <v>95</v>
      </c>
      <c r="C40" t="s">
        <v>336</v>
      </c>
      <c r="D40">
        <v>6</v>
      </c>
      <c r="E40" t="s">
        <v>289</v>
      </c>
      <c r="J40" t="s">
        <v>243</v>
      </c>
      <c r="K40" t="s">
        <v>259</v>
      </c>
      <c r="L40" t="s">
        <v>374</v>
      </c>
      <c r="M40" t="s">
        <v>294</v>
      </c>
      <c r="N40" t="s">
        <v>303</v>
      </c>
      <c r="O40" t="s">
        <v>329</v>
      </c>
      <c r="P40" s="7" t="s">
        <v>546</v>
      </c>
    </row>
    <row r="41" spans="1:16" ht="261" hidden="1" x14ac:dyDescent="0.35">
      <c r="A41" s="7" t="s">
        <v>455</v>
      </c>
      <c r="B41" t="s">
        <v>94</v>
      </c>
      <c r="C41" t="s">
        <v>336</v>
      </c>
      <c r="D41">
        <v>7</v>
      </c>
      <c r="E41" t="s">
        <v>289</v>
      </c>
      <c r="F41" t="s">
        <v>403</v>
      </c>
      <c r="J41" t="s">
        <v>243</v>
      </c>
      <c r="K41" t="s">
        <v>259</v>
      </c>
      <c r="L41" t="s">
        <v>374</v>
      </c>
      <c r="M41" t="s">
        <v>294</v>
      </c>
      <c r="N41" t="s">
        <v>303</v>
      </c>
      <c r="O41" t="s">
        <v>329</v>
      </c>
      <c r="P41" s="7" t="s">
        <v>526</v>
      </c>
    </row>
    <row r="42" spans="1:16" ht="261" hidden="1" x14ac:dyDescent="0.35">
      <c r="A42" s="7" t="s">
        <v>461</v>
      </c>
      <c r="B42" t="s">
        <v>94</v>
      </c>
      <c r="C42" t="s">
        <v>336</v>
      </c>
      <c r="D42">
        <v>7</v>
      </c>
      <c r="E42" t="s">
        <v>289</v>
      </c>
      <c r="F42" t="s">
        <v>407</v>
      </c>
      <c r="J42" t="s">
        <v>243</v>
      </c>
      <c r="K42" t="s">
        <v>259</v>
      </c>
      <c r="L42" t="s">
        <v>374</v>
      </c>
      <c r="M42" t="s">
        <v>294</v>
      </c>
      <c r="N42" t="s">
        <v>303</v>
      </c>
      <c r="O42" t="s">
        <v>329</v>
      </c>
      <c r="P42" s="7" t="s">
        <v>530</v>
      </c>
    </row>
    <row r="43" spans="1:16" ht="261" hidden="1" x14ac:dyDescent="0.35">
      <c r="A43" s="7" t="s">
        <v>464</v>
      </c>
      <c r="B43" t="s">
        <v>94</v>
      </c>
      <c r="C43" t="s">
        <v>336</v>
      </c>
      <c r="D43">
        <v>7</v>
      </c>
      <c r="E43" t="s">
        <v>289</v>
      </c>
      <c r="F43" t="s">
        <v>410</v>
      </c>
      <c r="J43" t="s">
        <v>243</v>
      </c>
      <c r="K43" t="s">
        <v>259</v>
      </c>
      <c r="L43" t="s">
        <v>374</v>
      </c>
      <c r="M43" t="s">
        <v>294</v>
      </c>
      <c r="N43" t="s">
        <v>303</v>
      </c>
      <c r="O43" t="s">
        <v>329</v>
      </c>
      <c r="P43" s="7" t="s">
        <v>533</v>
      </c>
    </row>
    <row r="44" spans="1:16" ht="261" hidden="1" x14ac:dyDescent="0.35">
      <c r="A44" s="7" t="s">
        <v>469</v>
      </c>
      <c r="B44" t="s">
        <v>94</v>
      </c>
      <c r="C44" t="s">
        <v>336</v>
      </c>
      <c r="D44">
        <v>7</v>
      </c>
      <c r="E44" t="s">
        <v>289</v>
      </c>
      <c r="J44" t="s">
        <v>243</v>
      </c>
      <c r="K44" t="s">
        <v>259</v>
      </c>
      <c r="L44" t="s">
        <v>374</v>
      </c>
      <c r="M44" t="s">
        <v>294</v>
      </c>
      <c r="N44" t="s">
        <v>303</v>
      </c>
      <c r="O44" t="s">
        <v>329</v>
      </c>
      <c r="P44" s="7" t="s">
        <v>538</v>
      </c>
    </row>
    <row r="45" spans="1:16" ht="261" hidden="1" x14ac:dyDescent="0.35">
      <c r="A45" s="7" t="s">
        <v>483</v>
      </c>
      <c r="B45" t="s">
        <v>94</v>
      </c>
      <c r="C45" t="s">
        <v>336</v>
      </c>
      <c r="D45">
        <v>7</v>
      </c>
      <c r="E45" t="s">
        <v>289</v>
      </c>
      <c r="J45" t="s">
        <v>243</v>
      </c>
      <c r="K45" t="s">
        <v>259</v>
      </c>
      <c r="L45" t="s">
        <v>374</v>
      </c>
      <c r="M45" t="s">
        <v>294</v>
      </c>
      <c r="N45" t="s">
        <v>303</v>
      </c>
      <c r="O45" t="s">
        <v>329</v>
      </c>
      <c r="P45" s="7" t="s">
        <v>547</v>
      </c>
    </row>
    <row r="46" spans="1:16" ht="261" hidden="1" x14ac:dyDescent="0.35">
      <c r="A46" s="7" t="s">
        <v>505</v>
      </c>
      <c r="B46" t="s">
        <v>94</v>
      </c>
      <c r="C46" t="s">
        <v>336</v>
      </c>
      <c r="D46">
        <v>7</v>
      </c>
      <c r="E46" t="s">
        <v>289</v>
      </c>
      <c r="J46" t="s">
        <v>243</v>
      </c>
      <c r="K46" t="s">
        <v>259</v>
      </c>
      <c r="L46" t="s">
        <v>374</v>
      </c>
      <c r="M46" t="s">
        <v>294</v>
      </c>
      <c r="N46" t="s">
        <v>303</v>
      </c>
      <c r="O46" t="s">
        <v>329</v>
      </c>
      <c r="P46" s="7" t="s">
        <v>559</v>
      </c>
    </row>
    <row r="47" spans="1:16" ht="261" hidden="1" x14ac:dyDescent="0.35">
      <c r="A47" s="7" t="s">
        <v>442</v>
      </c>
      <c r="B47" t="s">
        <v>93</v>
      </c>
      <c r="C47" t="s">
        <v>336</v>
      </c>
      <c r="D47">
        <v>8</v>
      </c>
      <c r="E47" t="s">
        <v>289</v>
      </c>
      <c r="F47" t="s">
        <v>399</v>
      </c>
      <c r="G47">
        <v>55000</v>
      </c>
      <c r="J47" t="s">
        <v>243</v>
      </c>
      <c r="K47" t="s">
        <v>259</v>
      </c>
      <c r="L47" t="s">
        <v>374</v>
      </c>
      <c r="M47" t="s">
        <v>294</v>
      </c>
      <c r="N47" t="s">
        <v>303</v>
      </c>
      <c r="O47" t="s">
        <v>329</v>
      </c>
      <c r="P47" s="7" t="s">
        <v>517</v>
      </c>
    </row>
    <row r="48" spans="1:16" ht="261" hidden="1" x14ac:dyDescent="0.35">
      <c r="A48" s="7" t="s">
        <v>448</v>
      </c>
      <c r="B48" t="s">
        <v>93</v>
      </c>
      <c r="C48" t="s">
        <v>336</v>
      </c>
      <c r="D48">
        <v>8</v>
      </c>
      <c r="E48" t="s">
        <v>289</v>
      </c>
      <c r="F48" t="s">
        <v>396</v>
      </c>
      <c r="J48" t="s">
        <v>243</v>
      </c>
      <c r="K48" t="s">
        <v>259</v>
      </c>
      <c r="L48" t="s">
        <v>374</v>
      </c>
      <c r="M48" t="s">
        <v>294</v>
      </c>
      <c r="N48" t="s">
        <v>303</v>
      </c>
      <c r="O48" t="s">
        <v>329</v>
      </c>
      <c r="P48" s="7" t="s">
        <v>523</v>
      </c>
    </row>
    <row r="49" spans="1:16" ht="261" hidden="1" x14ac:dyDescent="0.35">
      <c r="A49" s="7" t="s">
        <v>485</v>
      </c>
      <c r="B49" t="s">
        <v>52</v>
      </c>
      <c r="C49" t="s">
        <v>217</v>
      </c>
      <c r="D49">
        <v>6</v>
      </c>
      <c r="E49" t="s">
        <v>289</v>
      </c>
      <c r="J49" t="s">
        <v>243</v>
      </c>
      <c r="K49" t="s">
        <v>259</v>
      </c>
      <c r="L49" t="s">
        <v>374</v>
      </c>
      <c r="M49" t="s">
        <v>294</v>
      </c>
      <c r="N49" t="s">
        <v>303</v>
      </c>
      <c r="O49" t="s">
        <v>329</v>
      </c>
      <c r="P49" s="7" t="s">
        <v>549</v>
      </c>
    </row>
    <row r="50" spans="1:16" ht="261" hidden="1" x14ac:dyDescent="0.35">
      <c r="A50" s="7" t="s">
        <v>479</v>
      </c>
      <c r="B50" t="s">
        <v>123</v>
      </c>
      <c r="C50" t="s">
        <v>217</v>
      </c>
      <c r="D50">
        <v>7</v>
      </c>
      <c r="E50" t="s">
        <v>289</v>
      </c>
      <c r="J50" t="s">
        <v>243</v>
      </c>
      <c r="K50" t="s">
        <v>259</v>
      </c>
      <c r="L50" t="s">
        <v>374</v>
      </c>
      <c r="M50" t="s">
        <v>294</v>
      </c>
      <c r="N50" t="s">
        <v>303</v>
      </c>
      <c r="O50" t="s">
        <v>329</v>
      </c>
      <c r="P50" s="7" t="s">
        <v>545</v>
      </c>
    </row>
    <row r="51" spans="1:16" ht="261" hidden="1" x14ac:dyDescent="0.35">
      <c r="A51" s="7" t="s">
        <v>468</v>
      </c>
      <c r="B51" t="s">
        <v>143</v>
      </c>
      <c r="C51" t="s">
        <v>217</v>
      </c>
      <c r="D51">
        <v>8</v>
      </c>
      <c r="E51" t="s">
        <v>289</v>
      </c>
      <c r="F51" t="s">
        <v>414</v>
      </c>
      <c r="J51" t="s">
        <v>243</v>
      </c>
      <c r="K51" t="s">
        <v>259</v>
      </c>
      <c r="L51" t="s">
        <v>374</v>
      </c>
      <c r="M51" t="s">
        <v>294</v>
      </c>
      <c r="N51" t="s">
        <v>303</v>
      </c>
      <c r="O51" t="s">
        <v>329</v>
      </c>
      <c r="P51" s="7" t="s">
        <v>537</v>
      </c>
    </row>
    <row r="52" spans="1:16" ht="261" hidden="1" x14ac:dyDescent="0.35">
      <c r="A52" s="7" t="s">
        <v>449</v>
      </c>
      <c r="B52" t="s">
        <v>171</v>
      </c>
      <c r="C52" t="s">
        <v>217</v>
      </c>
      <c r="D52">
        <v>9</v>
      </c>
      <c r="E52" t="s">
        <v>289</v>
      </c>
      <c r="F52" t="s">
        <v>389</v>
      </c>
      <c r="J52" t="s">
        <v>243</v>
      </c>
      <c r="K52" t="s">
        <v>259</v>
      </c>
      <c r="L52" t="s">
        <v>374</v>
      </c>
      <c r="M52" t="s">
        <v>294</v>
      </c>
      <c r="N52" t="s">
        <v>303</v>
      </c>
      <c r="O52" t="s">
        <v>329</v>
      </c>
      <c r="P52" s="7" t="s">
        <v>524</v>
      </c>
    </row>
    <row r="53" spans="1:16" ht="58" hidden="1" x14ac:dyDescent="0.35">
      <c r="A53" s="7" t="s">
        <v>450</v>
      </c>
      <c r="B53" t="s">
        <v>154</v>
      </c>
      <c r="C53" t="s">
        <v>221</v>
      </c>
      <c r="D53">
        <v>6</v>
      </c>
      <c r="E53" t="s">
        <v>242</v>
      </c>
      <c r="J53" t="s">
        <v>243</v>
      </c>
      <c r="K53" t="s">
        <v>259</v>
      </c>
      <c r="M53" t="s">
        <v>294</v>
      </c>
      <c r="N53" t="s">
        <v>303</v>
      </c>
      <c r="O53" t="s">
        <v>329</v>
      </c>
      <c r="P53" s="7" t="s">
        <v>437</v>
      </c>
    </row>
    <row r="54" spans="1:16" ht="58" hidden="1" x14ac:dyDescent="0.35">
      <c r="A54" s="7" t="s">
        <v>492</v>
      </c>
      <c r="B54" t="s">
        <v>154</v>
      </c>
      <c r="C54" t="s">
        <v>221</v>
      </c>
      <c r="D54">
        <v>6</v>
      </c>
      <c r="E54" t="s">
        <v>242</v>
      </c>
      <c r="J54" t="s">
        <v>243</v>
      </c>
      <c r="K54" t="s">
        <v>259</v>
      </c>
      <c r="M54" t="s">
        <v>294</v>
      </c>
      <c r="N54" t="s">
        <v>303</v>
      </c>
      <c r="O54" t="s">
        <v>329</v>
      </c>
      <c r="P54" s="7" t="s">
        <v>437</v>
      </c>
    </row>
    <row r="55" spans="1:16" ht="72.5" hidden="1" x14ac:dyDescent="0.35">
      <c r="A55" s="7" t="s">
        <v>475</v>
      </c>
      <c r="B55" t="s">
        <v>60</v>
      </c>
      <c r="C55" t="s">
        <v>211</v>
      </c>
      <c r="D55">
        <v>6</v>
      </c>
      <c r="E55" t="s">
        <v>291</v>
      </c>
      <c r="J55" t="s">
        <v>243</v>
      </c>
      <c r="K55" t="s">
        <v>259</v>
      </c>
      <c r="M55" t="s">
        <v>294</v>
      </c>
      <c r="N55" t="s">
        <v>303</v>
      </c>
      <c r="O55" t="s">
        <v>329</v>
      </c>
      <c r="P55" s="7" t="s">
        <v>437</v>
      </c>
    </row>
    <row r="56" spans="1:16" ht="87" hidden="1" x14ac:dyDescent="0.35">
      <c r="A56" s="7" t="s">
        <v>493</v>
      </c>
      <c r="B56" t="s">
        <v>71</v>
      </c>
      <c r="C56" t="s">
        <v>208</v>
      </c>
      <c r="D56">
        <v>5</v>
      </c>
      <c r="E56" t="s">
        <v>242</v>
      </c>
      <c r="F56" t="s">
        <v>422</v>
      </c>
      <c r="J56" t="s">
        <v>243</v>
      </c>
      <c r="K56" t="s">
        <v>259</v>
      </c>
      <c r="M56" t="s">
        <v>294</v>
      </c>
      <c r="N56" t="s">
        <v>303</v>
      </c>
      <c r="O56" t="s">
        <v>329</v>
      </c>
      <c r="P56" s="7" t="s">
        <v>437</v>
      </c>
    </row>
    <row r="57" spans="1:16" ht="87" hidden="1" x14ac:dyDescent="0.35">
      <c r="A57" s="7" t="s">
        <v>494</v>
      </c>
      <c r="B57" t="s">
        <v>71</v>
      </c>
      <c r="C57" t="s">
        <v>208</v>
      </c>
      <c r="D57">
        <v>5</v>
      </c>
      <c r="E57" t="s">
        <v>242</v>
      </c>
      <c r="F57" t="s">
        <v>422</v>
      </c>
      <c r="J57" t="s">
        <v>243</v>
      </c>
      <c r="K57" t="s">
        <v>259</v>
      </c>
      <c r="M57" t="s">
        <v>294</v>
      </c>
      <c r="N57" t="s">
        <v>303</v>
      </c>
      <c r="O57" t="s">
        <v>329</v>
      </c>
      <c r="P57" s="7" t="s">
        <v>437</v>
      </c>
    </row>
    <row r="58" spans="1:16" ht="87" hidden="1" x14ac:dyDescent="0.35">
      <c r="A58" s="7" t="s">
        <v>495</v>
      </c>
      <c r="B58" t="s">
        <v>71</v>
      </c>
      <c r="C58" t="s">
        <v>208</v>
      </c>
      <c r="D58">
        <v>5</v>
      </c>
      <c r="E58" t="s">
        <v>242</v>
      </c>
      <c r="F58" t="s">
        <v>422</v>
      </c>
      <c r="J58" t="s">
        <v>243</v>
      </c>
      <c r="K58" t="s">
        <v>259</v>
      </c>
      <c r="M58" t="s">
        <v>294</v>
      </c>
      <c r="N58" t="s">
        <v>303</v>
      </c>
      <c r="O58" t="s">
        <v>329</v>
      </c>
      <c r="P58" s="7" t="s">
        <v>437</v>
      </c>
    </row>
    <row r="59" spans="1:16" ht="261" hidden="1" x14ac:dyDescent="0.35">
      <c r="A59" s="7" t="s">
        <v>447</v>
      </c>
      <c r="B59" t="s">
        <v>34</v>
      </c>
      <c r="C59" t="s">
        <v>224</v>
      </c>
      <c r="D59">
        <v>4</v>
      </c>
      <c r="E59" t="s">
        <v>289</v>
      </c>
      <c r="F59" t="s">
        <v>397</v>
      </c>
      <c r="J59" t="s">
        <v>243</v>
      </c>
      <c r="K59" t="s">
        <v>259</v>
      </c>
      <c r="L59" t="s">
        <v>374</v>
      </c>
      <c r="M59" t="s">
        <v>294</v>
      </c>
      <c r="N59" t="s">
        <v>303</v>
      </c>
      <c r="O59" t="s">
        <v>329</v>
      </c>
      <c r="P59" s="7" t="s">
        <v>522</v>
      </c>
    </row>
    <row r="60" spans="1:16" ht="261" hidden="1" x14ac:dyDescent="0.35">
      <c r="A60" s="7" t="s">
        <v>466</v>
      </c>
      <c r="B60" t="s">
        <v>34</v>
      </c>
      <c r="C60" t="s">
        <v>224</v>
      </c>
      <c r="D60">
        <v>4</v>
      </c>
      <c r="E60" t="s">
        <v>289</v>
      </c>
      <c r="F60" t="s">
        <v>412</v>
      </c>
      <c r="J60" t="s">
        <v>243</v>
      </c>
      <c r="K60" t="s">
        <v>259</v>
      </c>
      <c r="L60" t="s">
        <v>374</v>
      </c>
      <c r="M60" t="s">
        <v>294</v>
      </c>
      <c r="N60" t="s">
        <v>303</v>
      </c>
      <c r="O60" t="s">
        <v>329</v>
      </c>
      <c r="P60" s="7" t="s">
        <v>535</v>
      </c>
    </row>
    <row r="61" spans="1:16" ht="261" hidden="1" x14ac:dyDescent="0.35">
      <c r="A61" s="7" t="s">
        <v>467</v>
      </c>
      <c r="B61" t="s">
        <v>34</v>
      </c>
      <c r="C61" t="s">
        <v>224</v>
      </c>
      <c r="D61">
        <v>4</v>
      </c>
      <c r="E61" t="s">
        <v>289</v>
      </c>
      <c r="F61" t="s">
        <v>413</v>
      </c>
      <c r="J61" t="s">
        <v>243</v>
      </c>
      <c r="K61" t="s">
        <v>259</v>
      </c>
      <c r="L61" t="s">
        <v>374</v>
      </c>
      <c r="M61" t="s">
        <v>294</v>
      </c>
      <c r="N61" t="s">
        <v>303</v>
      </c>
      <c r="O61" t="s">
        <v>329</v>
      </c>
      <c r="P61" s="7" t="s">
        <v>536</v>
      </c>
    </row>
    <row r="62" spans="1:16" ht="261" hidden="1" x14ac:dyDescent="0.35">
      <c r="A62" s="7" t="s">
        <v>476</v>
      </c>
      <c r="B62" t="s">
        <v>36</v>
      </c>
      <c r="C62" t="s">
        <v>224</v>
      </c>
      <c r="D62">
        <v>5</v>
      </c>
      <c r="E62" t="s">
        <v>289</v>
      </c>
      <c r="J62" t="s">
        <v>243</v>
      </c>
      <c r="K62" t="s">
        <v>259</v>
      </c>
      <c r="L62" t="s">
        <v>374</v>
      </c>
      <c r="M62" t="s">
        <v>294</v>
      </c>
      <c r="N62" t="s">
        <v>303</v>
      </c>
      <c r="O62" t="s">
        <v>329</v>
      </c>
      <c r="P62" s="7" t="s">
        <v>543</v>
      </c>
    </row>
    <row r="63" spans="1:16" ht="261" hidden="1" x14ac:dyDescent="0.35">
      <c r="A63" s="7" t="s">
        <v>431</v>
      </c>
      <c r="B63" t="s">
        <v>37</v>
      </c>
      <c r="C63" t="s">
        <v>224</v>
      </c>
      <c r="D63">
        <v>6</v>
      </c>
      <c r="E63" t="s">
        <v>289</v>
      </c>
      <c r="F63" t="s">
        <v>376</v>
      </c>
      <c r="G63">
        <v>15000</v>
      </c>
      <c r="H63">
        <v>5000</v>
      </c>
      <c r="J63" t="s">
        <v>243</v>
      </c>
      <c r="K63" t="s">
        <v>259</v>
      </c>
      <c r="L63" t="s">
        <v>374</v>
      </c>
      <c r="M63" t="s">
        <v>294</v>
      </c>
      <c r="N63" t="s">
        <v>303</v>
      </c>
      <c r="O63" t="s">
        <v>329</v>
      </c>
      <c r="P63" s="7" t="s">
        <v>512</v>
      </c>
    </row>
    <row r="64" spans="1:16" ht="261" hidden="1" x14ac:dyDescent="0.35">
      <c r="A64" s="7" t="s">
        <v>432</v>
      </c>
      <c r="B64" t="s">
        <v>37</v>
      </c>
      <c r="C64" t="s">
        <v>224</v>
      </c>
      <c r="D64">
        <v>6</v>
      </c>
      <c r="E64" t="s">
        <v>289</v>
      </c>
      <c r="J64" t="s">
        <v>243</v>
      </c>
      <c r="K64" t="s">
        <v>259</v>
      </c>
      <c r="L64" t="s">
        <v>374</v>
      </c>
      <c r="M64" t="s">
        <v>294</v>
      </c>
      <c r="N64" t="s">
        <v>303</v>
      </c>
      <c r="O64" t="s">
        <v>329</v>
      </c>
      <c r="P64" s="7" t="s">
        <v>513</v>
      </c>
    </row>
    <row r="65" spans="1:16" ht="261" hidden="1" x14ac:dyDescent="0.35">
      <c r="A65" s="7" t="s">
        <v>474</v>
      </c>
      <c r="B65" t="s">
        <v>37</v>
      </c>
      <c r="C65" t="s">
        <v>224</v>
      </c>
      <c r="D65">
        <v>6</v>
      </c>
      <c r="E65" t="s">
        <v>289</v>
      </c>
      <c r="J65" t="s">
        <v>243</v>
      </c>
      <c r="K65" t="s">
        <v>259</v>
      </c>
      <c r="L65" t="s">
        <v>374</v>
      </c>
      <c r="M65" t="s">
        <v>294</v>
      </c>
      <c r="N65" t="s">
        <v>303</v>
      </c>
      <c r="O65" t="s">
        <v>329</v>
      </c>
      <c r="P65" s="7" t="s">
        <v>542</v>
      </c>
    </row>
    <row r="66" spans="1:16" ht="261" hidden="1" x14ac:dyDescent="0.35">
      <c r="A66" s="7" t="s">
        <v>446</v>
      </c>
      <c r="B66" t="s">
        <v>119</v>
      </c>
      <c r="C66" t="s">
        <v>224</v>
      </c>
      <c r="D66">
        <v>7</v>
      </c>
      <c r="E66" t="s">
        <v>289</v>
      </c>
      <c r="F66" t="s">
        <v>388</v>
      </c>
      <c r="J66" t="s">
        <v>243</v>
      </c>
      <c r="K66" t="s">
        <v>259</v>
      </c>
      <c r="L66" t="s">
        <v>374</v>
      </c>
      <c r="M66" t="s">
        <v>294</v>
      </c>
      <c r="N66" t="s">
        <v>303</v>
      </c>
      <c r="O66" t="s">
        <v>329</v>
      </c>
      <c r="P66" s="7" t="s">
        <v>521</v>
      </c>
    </row>
    <row r="67" spans="1:16" ht="58" hidden="1" x14ac:dyDescent="0.35">
      <c r="A67" s="7" t="s">
        <v>436</v>
      </c>
      <c r="B67" t="s">
        <v>114</v>
      </c>
      <c r="C67" t="s">
        <v>222</v>
      </c>
      <c r="D67">
        <v>6</v>
      </c>
      <c r="E67" t="s">
        <v>242</v>
      </c>
      <c r="J67" t="s">
        <v>243</v>
      </c>
      <c r="K67" t="s">
        <v>259</v>
      </c>
      <c r="M67" t="s">
        <v>294</v>
      </c>
      <c r="N67" t="s">
        <v>303</v>
      </c>
      <c r="O67" t="s">
        <v>329</v>
      </c>
      <c r="P67" s="7" t="s">
        <v>437</v>
      </c>
    </row>
    <row r="68" spans="1:16" ht="58" hidden="1" x14ac:dyDescent="0.35">
      <c r="A68" s="7" t="s">
        <v>477</v>
      </c>
      <c r="B68" t="s">
        <v>114</v>
      </c>
      <c r="C68" t="s">
        <v>222</v>
      </c>
      <c r="D68">
        <v>6</v>
      </c>
      <c r="E68" t="s">
        <v>242</v>
      </c>
      <c r="J68" t="s">
        <v>243</v>
      </c>
      <c r="K68" t="s">
        <v>259</v>
      </c>
      <c r="M68" t="s">
        <v>294</v>
      </c>
      <c r="N68" t="s">
        <v>303</v>
      </c>
      <c r="O68" t="s">
        <v>329</v>
      </c>
      <c r="P68" s="7" t="s">
        <v>437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2020-11-28T22:40:02Z</dcterms:modified>
</cp:coreProperties>
</file>